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3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1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ownloads\SEMESTER 8\TUGAS AKHIR\OUTPUT TA\"/>
    </mc:Choice>
  </mc:AlternateContent>
  <xr:revisionPtr revIDLastSave="0" documentId="13_ncr:1_{D20AF6BB-31A7-4E55-91F9-772380EF45B9}" xr6:coauthVersionLast="47" xr6:coauthVersionMax="47" xr10:uidLastSave="{00000000-0000-0000-0000-000000000000}"/>
  <bookViews>
    <workbookView xWindow="-90" yWindow="0" windowWidth="9780" windowHeight="10170" firstSheet="14" activeTab="16" xr2:uid="{60A523FB-52AA-4EE5-B771-DDEC8D136662}"/>
  </bookViews>
  <sheets>
    <sheet name="Konsep" sheetId="1" r:id="rId1"/>
    <sheet name="Data Inflansi" sheetId="3" r:id="rId2"/>
    <sheet name="Data Gaji" sheetId="4" r:id="rId3"/>
    <sheet name="Mencoba Gaji" sheetId="21" r:id="rId4"/>
    <sheet name="Data UN_Male" sheetId="5" r:id="rId5"/>
    <sheet name="Data UN_Female" sheetId="6" r:id="rId6"/>
    <sheet name="Output_Tabel Mortalita" sheetId="8" r:id="rId7"/>
    <sheet name="Akurasi" sheetId="38" r:id="rId8"/>
    <sheet name="Parameter" sheetId="41" r:id="rId9"/>
    <sheet name="Laju Kematian" sheetId="26" r:id="rId10"/>
    <sheet name="Peluang Hidup" sheetId="27" r:id="rId11"/>
    <sheet name="Peluang Mati" sheetId="39" r:id="rId12"/>
    <sheet name="Ketiganya" sheetId="28" r:id="rId13"/>
    <sheet name="Anuitas" sheetId="20" r:id="rId14"/>
    <sheet name="L30" sheetId="9" r:id="rId15"/>
    <sheet name="P30" sheetId="10" r:id="rId16"/>
    <sheet name="L40" sheetId="11" r:id="rId17"/>
    <sheet name="P40" sheetId="12" r:id="rId18"/>
    <sheet name="Perbandingan PVFB" sheetId="34" r:id="rId19"/>
    <sheet name="Perbandingan NC" sheetId="35" r:id="rId20"/>
    <sheet name="Perbandingan AL" sheetId="36" r:id="rId21"/>
    <sheet name="Perbandingan" sheetId="13" r:id="rId22"/>
    <sheet name="Perbaikan" sheetId="42" r:id="rId23"/>
    <sheet name="Satu Usia" sheetId="2" r:id="rId24"/>
    <sheet name="R" sheetId="7" r:id="rId25"/>
    <sheet name="TMI IV" sheetId="18" r:id="rId26"/>
    <sheet name="TMI" sheetId="25" r:id="rId27"/>
    <sheet name="Manual Kontruksi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8" l="1"/>
  <c r="N21" i="8"/>
  <c r="O20" i="8"/>
  <c r="N20" i="8"/>
  <c r="M20" i="8"/>
  <c r="M21" i="8"/>
  <c r="N19" i="8"/>
  <c r="O19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G3" i="8"/>
  <c r="F3" i="8"/>
  <c r="N26" i="38"/>
  <c r="N21" i="38"/>
  <c r="M26" i="38"/>
  <c r="M21" i="38"/>
  <c r="L26" i="38"/>
  <c r="L21" i="38"/>
  <c r="K26" i="38"/>
  <c r="K21" i="38"/>
  <c r="N25" i="38"/>
  <c r="M25" i="38"/>
  <c r="L25" i="38"/>
  <c r="K25" i="38"/>
  <c r="H3" i="8"/>
  <c r="H2" i="8"/>
  <c r="N20" i="38"/>
  <c r="M20" i="38"/>
  <c r="L20" i="38"/>
  <c r="K20" i="38"/>
  <c r="F418" i="8"/>
  <c r="F314" i="8"/>
  <c r="F210" i="8"/>
  <c r="F106" i="8"/>
  <c r="M418" i="8"/>
  <c r="M314" i="8"/>
  <c r="M210" i="8"/>
  <c r="M106" i="8"/>
  <c r="BU4" i="2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2" i="6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AC33" i="36"/>
  <c r="AB33" i="36"/>
  <c r="AD33" i="36" s="1"/>
  <c r="AA33" i="36"/>
  <c r="X33" i="36"/>
  <c r="W33" i="36"/>
  <c r="Y33" i="36" s="1"/>
  <c r="V33" i="36"/>
  <c r="AA32" i="36"/>
  <c r="V32" i="36"/>
  <c r="AA31" i="36"/>
  <c r="V31" i="36"/>
  <c r="AA30" i="36"/>
  <c r="V30" i="36"/>
  <c r="AA29" i="36"/>
  <c r="V29" i="36"/>
  <c r="AA28" i="36"/>
  <c r="V28" i="36"/>
  <c r="AA27" i="36"/>
  <c r="V27" i="36"/>
  <c r="AA26" i="36"/>
  <c r="V26" i="36"/>
  <c r="AA25" i="36"/>
  <c r="V25" i="36"/>
  <c r="AA24" i="36"/>
  <c r="V24" i="36"/>
  <c r="AM23" i="36"/>
  <c r="AL23" i="36"/>
  <c r="AN23" i="36" s="1"/>
  <c r="AK23" i="36"/>
  <c r="AH23" i="36"/>
  <c r="AG23" i="36"/>
  <c r="AI23" i="36" s="1"/>
  <c r="AF23" i="36"/>
  <c r="AA23" i="36"/>
  <c r="V23" i="36"/>
  <c r="AK22" i="36"/>
  <c r="AF22" i="36"/>
  <c r="AA22" i="36"/>
  <c r="V22" i="36"/>
  <c r="AK21" i="36"/>
  <c r="AF21" i="36"/>
  <c r="AA21" i="36"/>
  <c r="V21" i="36"/>
  <c r="AK20" i="36"/>
  <c r="AF20" i="36"/>
  <c r="AA20" i="36"/>
  <c r="V20" i="36"/>
  <c r="AK19" i="36"/>
  <c r="AF19" i="36"/>
  <c r="AA19" i="36"/>
  <c r="V19" i="36"/>
  <c r="AK18" i="36"/>
  <c r="AF18" i="36"/>
  <c r="AA18" i="36"/>
  <c r="V18" i="36"/>
  <c r="AK17" i="36"/>
  <c r="AF17" i="36"/>
  <c r="AA17" i="36"/>
  <c r="V17" i="36"/>
  <c r="AK16" i="36"/>
  <c r="AF16" i="36"/>
  <c r="AA16" i="36"/>
  <c r="V16" i="36"/>
  <c r="AK15" i="36"/>
  <c r="AF15" i="36"/>
  <c r="AA15" i="36"/>
  <c r="V15" i="36"/>
  <c r="AK14" i="36"/>
  <c r="AF14" i="36"/>
  <c r="AA14" i="36"/>
  <c r="V14" i="36"/>
  <c r="AK13" i="36"/>
  <c r="AF13" i="36"/>
  <c r="AA13" i="36"/>
  <c r="V13" i="36"/>
  <c r="AK12" i="36"/>
  <c r="AF12" i="36"/>
  <c r="AA12" i="36"/>
  <c r="V12" i="36"/>
  <c r="AK11" i="36"/>
  <c r="AF11" i="36"/>
  <c r="AA11" i="36"/>
  <c r="V11" i="36"/>
  <c r="AK10" i="36"/>
  <c r="AF10" i="36"/>
  <c r="AA10" i="36"/>
  <c r="V10" i="36"/>
  <c r="AK9" i="36"/>
  <c r="AF9" i="36"/>
  <c r="AA9" i="36"/>
  <c r="V9" i="36"/>
  <c r="AK8" i="36"/>
  <c r="AF8" i="36"/>
  <c r="AA8" i="36"/>
  <c r="V8" i="36"/>
  <c r="AK7" i="36"/>
  <c r="AF7" i="36"/>
  <c r="AA7" i="36"/>
  <c r="V7" i="36"/>
  <c r="AK6" i="36"/>
  <c r="AF6" i="36"/>
  <c r="AA6" i="36"/>
  <c r="V6" i="36"/>
  <c r="AK5" i="36"/>
  <c r="AF5" i="36"/>
  <c r="AA5" i="36"/>
  <c r="V5" i="36"/>
  <c r="AK4" i="36"/>
  <c r="AF4" i="36"/>
  <c r="AA4" i="36"/>
  <c r="V4" i="36"/>
  <c r="AK3" i="36"/>
  <c r="AF3" i="36"/>
  <c r="AA3" i="36"/>
  <c r="V3" i="36"/>
  <c r="AC33" i="35"/>
  <c r="AB33" i="35"/>
  <c r="AD33" i="35" s="1"/>
  <c r="AA33" i="35"/>
  <c r="X33" i="35"/>
  <c r="W33" i="35"/>
  <c r="Y33" i="35" s="1"/>
  <c r="V33" i="35"/>
  <c r="AA32" i="35"/>
  <c r="V32" i="35"/>
  <c r="AA31" i="35"/>
  <c r="V31" i="35"/>
  <c r="AA30" i="35"/>
  <c r="V30" i="35"/>
  <c r="AA29" i="35"/>
  <c r="V29" i="35"/>
  <c r="AA28" i="35"/>
  <c r="V28" i="35"/>
  <c r="AA27" i="35"/>
  <c r="V27" i="35"/>
  <c r="AA26" i="35"/>
  <c r="V26" i="35"/>
  <c r="AA25" i="35"/>
  <c r="V25" i="35"/>
  <c r="AA24" i="35"/>
  <c r="V24" i="35"/>
  <c r="AM23" i="35"/>
  <c r="AL23" i="35"/>
  <c r="AN23" i="35" s="1"/>
  <c r="AK23" i="35"/>
  <c r="AH23" i="35"/>
  <c r="AG23" i="35"/>
  <c r="AI23" i="35" s="1"/>
  <c r="AF23" i="35"/>
  <c r="AA23" i="35"/>
  <c r="V23" i="35"/>
  <c r="AK22" i="35"/>
  <c r="AF22" i="35"/>
  <c r="AA22" i="35"/>
  <c r="V22" i="35"/>
  <c r="AK21" i="35"/>
  <c r="AF21" i="35"/>
  <c r="AA21" i="35"/>
  <c r="V21" i="35"/>
  <c r="AK20" i="35"/>
  <c r="AF20" i="35"/>
  <c r="AA20" i="35"/>
  <c r="V20" i="35"/>
  <c r="AK19" i="35"/>
  <c r="AF19" i="35"/>
  <c r="AA19" i="35"/>
  <c r="V19" i="35"/>
  <c r="AK18" i="35"/>
  <c r="AF18" i="35"/>
  <c r="AA18" i="35"/>
  <c r="V18" i="35"/>
  <c r="AK17" i="35"/>
  <c r="AF17" i="35"/>
  <c r="AA17" i="35"/>
  <c r="V17" i="35"/>
  <c r="AK16" i="35"/>
  <c r="AF16" i="35"/>
  <c r="AA16" i="35"/>
  <c r="V16" i="35"/>
  <c r="AK15" i="35"/>
  <c r="AF15" i="35"/>
  <c r="AA15" i="35"/>
  <c r="V15" i="35"/>
  <c r="AK14" i="35"/>
  <c r="AF14" i="35"/>
  <c r="AA14" i="35"/>
  <c r="V14" i="35"/>
  <c r="AK13" i="35"/>
  <c r="AF13" i="35"/>
  <c r="AA13" i="35"/>
  <c r="V13" i="35"/>
  <c r="AK12" i="35"/>
  <c r="AF12" i="35"/>
  <c r="AA12" i="35"/>
  <c r="V12" i="35"/>
  <c r="AK11" i="35"/>
  <c r="AF11" i="35"/>
  <c r="AA11" i="35"/>
  <c r="V11" i="35"/>
  <c r="AK10" i="35"/>
  <c r="AF10" i="35"/>
  <c r="AA10" i="35"/>
  <c r="V10" i="35"/>
  <c r="AK9" i="35"/>
  <c r="AF9" i="35"/>
  <c r="AA9" i="35"/>
  <c r="V9" i="35"/>
  <c r="AK8" i="35"/>
  <c r="AF8" i="35"/>
  <c r="AA8" i="35"/>
  <c r="V8" i="35"/>
  <c r="AK7" i="35"/>
  <c r="AF7" i="35"/>
  <c r="AA7" i="35"/>
  <c r="V7" i="35"/>
  <c r="AK6" i="35"/>
  <c r="AF6" i="35"/>
  <c r="AA6" i="35"/>
  <c r="V6" i="35"/>
  <c r="AK5" i="35"/>
  <c r="AF5" i="35"/>
  <c r="AA5" i="35"/>
  <c r="V5" i="35"/>
  <c r="AK4" i="35"/>
  <c r="AF4" i="35"/>
  <c r="AA4" i="35"/>
  <c r="V4" i="35"/>
  <c r="AK3" i="35"/>
  <c r="AF3" i="35"/>
  <c r="AA3" i="35"/>
  <c r="V3" i="35"/>
  <c r="AK4" i="34"/>
  <c r="AK5" i="34"/>
  <c r="AK6" i="34"/>
  <c r="AK7" i="34"/>
  <c r="AK8" i="34"/>
  <c r="AK9" i="34"/>
  <c r="AK10" i="34"/>
  <c r="AK11" i="34"/>
  <c r="AK12" i="34"/>
  <c r="AK13" i="34"/>
  <c r="AK14" i="34"/>
  <c r="AK15" i="34"/>
  <c r="AK16" i="34"/>
  <c r="AK17" i="34"/>
  <c r="AK18" i="34"/>
  <c r="AK19" i="34"/>
  <c r="AK20" i="34"/>
  <c r="AK21" i="34"/>
  <c r="AK22" i="34"/>
  <c r="AK23" i="34"/>
  <c r="AL23" i="34"/>
  <c r="AM23" i="34"/>
  <c r="AK3" i="34"/>
  <c r="AG23" i="34"/>
  <c r="AH2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3" i="34"/>
  <c r="AA4" i="34"/>
  <c r="AA5" i="34"/>
  <c r="AA6" i="34"/>
  <c r="AA7" i="34"/>
  <c r="AA8" i="34"/>
  <c r="AA9" i="34"/>
  <c r="AA10" i="34"/>
  <c r="AA11" i="34"/>
  <c r="AA12" i="34"/>
  <c r="AA13" i="34"/>
  <c r="AA14" i="34"/>
  <c r="AA15" i="34"/>
  <c r="AA16" i="34"/>
  <c r="AA17" i="34"/>
  <c r="AA18" i="34"/>
  <c r="AA19" i="34"/>
  <c r="AA20" i="34"/>
  <c r="AA21" i="34"/>
  <c r="AA22" i="34"/>
  <c r="AA23" i="34"/>
  <c r="AA24" i="34"/>
  <c r="AA25" i="34"/>
  <c r="AA26" i="34"/>
  <c r="AA27" i="34"/>
  <c r="AA28" i="34"/>
  <c r="AA29" i="34"/>
  <c r="AA30" i="34"/>
  <c r="AA31" i="34"/>
  <c r="AA32" i="34"/>
  <c r="AA33" i="34"/>
  <c r="AB33" i="34"/>
  <c r="AC33" i="34"/>
  <c r="AA3" i="34"/>
  <c r="W33" i="34"/>
  <c r="X33" i="34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" i="34"/>
  <c r="AD33" i="34"/>
  <c r="Y33" i="34"/>
  <c r="AN23" i="34"/>
  <c r="AI23" i="34"/>
  <c r="Q23" i="36"/>
  <c r="R23" i="36"/>
  <c r="M23" i="36"/>
  <c r="L23" i="36"/>
  <c r="G33" i="36"/>
  <c r="H33" i="36"/>
  <c r="B33" i="36"/>
  <c r="C33" i="36"/>
  <c r="I33" i="36"/>
  <c r="F33" i="36"/>
  <c r="D33" i="36"/>
  <c r="A33" i="36"/>
  <c r="F32" i="36"/>
  <c r="A32" i="36"/>
  <c r="F31" i="36"/>
  <c r="A31" i="36"/>
  <c r="F30" i="36"/>
  <c r="A30" i="36"/>
  <c r="F29" i="36"/>
  <c r="A29" i="36"/>
  <c r="F28" i="36"/>
  <c r="A28" i="36"/>
  <c r="F27" i="36"/>
  <c r="A27" i="36"/>
  <c r="F26" i="36"/>
  <c r="A26" i="36"/>
  <c r="F25" i="36"/>
  <c r="A25" i="36"/>
  <c r="F24" i="36"/>
  <c r="A24" i="36"/>
  <c r="S23" i="36"/>
  <c r="P23" i="36"/>
  <c r="N23" i="36"/>
  <c r="K23" i="36"/>
  <c r="F23" i="36"/>
  <c r="A23" i="36"/>
  <c r="P22" i="36"/>
  <c r="K22" i="36"/>
  <c r="F22" i="36"/>
  <c r="A22" i="36"/>
  <c r="P21" i="36"/>
  <c r="K21" i="36"/>
  <c r="F21" i="36"/>
  <c r="A21" i="36"/>
  <c r="P20" i="36"/>
  <c r="K20" i="36"/>
  <c r="F20" i="36"/>
  <c r="A20" i="36"/>
  <c r="P19" i="36"/>
  <c r="K19" i="36"/>
  <c r="F19" i="36"/>
  <c r="A19" i="36"/>
  <c r="P18" i="36"/>
  <c r="K18" i="36"/>
  <c r="F18" i="36"/>
  <c r="A18" i="36"/>
  <c r="P17" i="36"/>
  <c r="K17" i="36"/>
  <c r="F17" i="36"/>
  <c r="A17" i="36"/>
  <c r="P16" i="36"/>
  <c r="K16" i="36"/>
  <c r="F16" i="36"/>
  <c r="A16" i="36"/>
  <c r="P15" i="36"/>
  <c r="K15" i="36"/>
  <c r="F15" i="36"/>
  <c r="A15" i="36"/>
  <c r="P14" i="36"/>
  <c r="K14" i="36"/>
  <c r="F14" i="36"/>
  <c r="A14" i="36"/>
  <c r="P13" i="36"/>
  <c r="K13" i="36"/>
  <c r="F13" i="36"/>
  <c r="A13" i="36"/>
  <c r="P12" i="36"/>
  <c r="K12" i="36"/>
  <c r="F12" i="36"/>
  <c r="A12" i="36"/>
  <c r="P11" i="36"/>
  <c r="K11" i="36"/>
  <c r="F11" i="36"/>
  <c r="A11" i="36"/>
  <c r="P10" i="36"/>
  <c r="K10" i="36"/>
  <c r="F10" i="36"/>
  <c r="A10" i="36"/>
  <c r="P9" i="36"/>
  <c r="K9" i="36"/>
  <c r="F9" i="36"/>
  <c r="A9" i="36"/>
  <c r="P8" i="36"/>
  <c r="K8" i="36"/>
  <c r="F8" i="36"/>
  <c r="A8" i="36"/>
  <c r="P7" i="36"/>
  <c r="K7" i="36"/>
  <c r="F7" i="36"/>
  <c r="A7" i="36"/>
  <c r="P6" i="36"/>
  <c r="K6" i="36"/>
  <c r="F6" i="36"/>
  <c r="A6" i="36"/>
  <c r="P5" i="36"/>
  <c r="K5" i="36"/>
  <c r="F5" i="36"/>
  <c r="A5" i="36"/>
  <c r="P4" i="36"/>
  <c r="K4" i="36"/>
  <c r="F4" i="36"/>
  <c r="A4" i="36"/>
  <c r="P3" i="36"/>
  <c r="K3" i="36"/>
  <c r="F3" i="36"/>
  <c r="A3" i="36"/>
  <c r="Q23" i="35"/>
  <c r="R23" i="35"/>
  <c r="L23" i="35"/>
  <c r="M23" i="35"/>
  <c r="G33" i="35"/>
  <c r="H33" i="35"/>
  <c r="B33" i="35"/>
  <c r="C33" i="35"/>
  <c r="A3" i="35"/>
  <c r="I33" i="35"/>
  <c r="F33" i="35"/>
  <c r="D33" i="35"/>
  <c r="A33" i="35"/>
  <c r="F32" i="35"/>
  <c r="A32" i="35"/>
  <c r="F31" i="35"/>
  <c r="A31" i="35"/>
  <c r="F30" i="35"/>
  <c r="A30" i="35"/>
  <c r="F29" i="35"/>
  <c r="A29" i="35"/>
  <c r="F28" i="35"/>
  <c r="A28" i="35"/>
  <c r="F27" i="35"/>
  <c r="A27" i="35"/>
  <c r="F26" i="35"/>
  <c r="A26" i="35"/>
  <c r="F25" i="35"/>
  <c r="A25" i="35"/>
  <c r="F24" i="35"/>
  <c r="A24" i="35"/>
  <c r="S23" i="35"/>
  <c r="P23" i="35"/>
  <c r="N23" i="35"/>
  <c r="K23" i="35"/>
  <c r="F23" i="35"/>
  <c r="A23" i="35"/>
  <c r="P22" i="35"/>
  <c r="K22" i="35"/>
  <c r="F22" i="35"/>
  <c r="A22" i="35"/>
  <c r="P21" i="35"/>
  <c r="K21" i="35"/>
  <c r="F21" i="35"/>
  <c r="A21" i="35"/>
  <c r="P20" i="35"/>
  <c r="K20" i="35"/>
  <c r="F20" i="35"/>
  <c r="A20" i="35"/>
  <c r="P19" i="35"/>
  <c r="K19" i="35"/>
  <c r="F19" i="35"/>
  <c r="A19" i="35"/>
  <c r="P18" i="35"/>
  <c r="K18" i="35"/>
  <c r="F18" i="35"/>
  <c r="A18" i="35"/>
  <c r="P17" i="35"/>
  <c r="K17" i="35"/>
  <c r="F17" i="35"/>
  <c r="A17" i="35"/>
  <c r="P16" i="35"/>
  <c r="K16" i="35"/>
  <c r="F16" i="35"/>
  <c r="A16" i="35"/>
  <c r="P15" i="35"/>
  <c r="K15" i="35"/>
  <c r="F15" i="35"/>
  <c r="A15" i="35"/>
  <c r="P14" i="35"/>
  <c r="K14" i="35"/>
  <c r="F14" i="35"/>
  <c r="A14" i="35"/>
  <c r="P13" i="35"/>
  <c r="K13" i="35"/>
  <c r="F13" i="35"/>
  <c r="A13" i="35"/>
  <c r="P12" i="35"/>
  <c r="K12" i="35"/>
  <c r="F12" i="35"/>
  <c r="A12" i="35"/>
  <c r="P11" i="35"/>
  <c r="K11" i="35"/>
  <c r="F11" i="35"/>
  <c r="A11" i="35"/>
  <c r="P10" i="35"/>
  <c r="K10" i="35"/>
  <c r="F10" i="35"/>
  <c r="A10" i="35"/>
  <c r="P9" i="35"/>
  <c r="K9" i="35"/>
  <c r="F9" i="35"/>
  <c r="A9" i="35"/>
  <c r="P8" i="35"/>
  <c r="K8" i="35"/>
  <c r="F8" i="35"/>
  <c r="A8" i="35"/>
  <c r="P7" i="35"/>
  <c r="K7" i="35"/>
  <c r="F7" i="35"/>
  <c r="A7" i="35"/>
  <c r="P6" i="35"/>
  <c r="K6" i="35"/>
  <c r="F6" i="35"/>
  <c r="A6" i="35"/>
  <c r="P5" i="35"/>
  <c r="K5" i="35"/>
  <c r="F5" i="35"/>
  <c r="A5" i="35"/>
  <c r="P4" i="35"/>
  <c r="K4" i="35"/>
  <c r="F4" i="35"/>
  <c r="A4" i="35"/>
  <c r="P3" i="35"/>
  <c r="K3" i="35"/>
  <c r="F3" i="35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Q23" i="34"/>
  <c r="R23" i="34"/>
  <c r="P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L23" i="34"/>
  <c r="M23" i="34"/>
  <c r="K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G33" i="34"/>
  <c r="H33" i="34"/>
  <c r="F3" i="34"/>
  <c r="D3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B33" i="34"/>
  <c r="C33" i="34"/>
  <c r="A3" i="34"/>
  <c r="AM34" i="9"/>
  <c r="AN34" i="9"/>
  <c r="AO34" i="9"/>
  <c r="AP34" i="9"/>
  <c r="AQ34" i="9"/>
  <c r="AR34" i="9"/>
  <c r="AM34" i="10"/>
  <c r="AN34" i="10"/>
  <c r="AO34" i="10"/>
  <c r="AP34" i="10"/>
  <c r="AQ34" i="10"/>
  <c r="AR34" i="10"/>
  <c r="AM24" i="11"/>
  <c r="AN24" i="11"/>
  <c r="AO24" i="11"/>
  <c r="AP24" i="11"/>
  <c r="AQ24" i="11"/>
  <c r="AR24" i="11"/>
  <c r="AM24" i="12"/>
  <c r="AN24" i="12"/>
  <c r="AO24" i="12"/>
  <c r="AP24" i="12"/>
  <c r="AQ24" i="12"/>
  <c r="AR24" i="12"/>
  <c r="CP5" i="28"/>
  <c r="CP6" i="28"/>
  <c r="CP7" i="28"/>
  <c r="CP8" i="28"/>
  <c r="CP9" i="28"/>
  <c r="CP10" i="28"/>
  <c r="CP11" i="28"/>
  <c r="CP12" i="28"/>
  <c r="CP13" i="28"/>
  <c r="CP14" i="28"/>
  <c r="CP15" i="28"/>
  <c r="CP16" i="28"/>
  <c r="CP17" i="28"/>
  <c r="CP18" i="28"/>
  <c r="CP19" i="28"/>
  <c r="CP20" i="28"/>
  <c r="CP21" i="28"/>
  <c r="CP22" i="28"/>
  <c r="CP23" i="28"/>
  <c r="CP24" i="28"/>
  <c r="CP25" i="28"/>
  <c r="CP26" i="28"/>
  <c r="CP27" i="28"/>
  <c r="CP28" i="28"/>
  <c r="CP29" i="28"/>
  <c r="CP30" i="28"/>
  <c r="CP31" i="28"/>
  <c r="CP32" i="28"/>
  <c r="CP33" i="28"/>
  <c r="CP34" i="28"/>
  <c r="CP35" i="28"/>
  <c r="CP36" i="28"/>
  <c r="CP37" i="28"/>
  <c r="CP38" i="28"/>
  <c r="CP39" i="28"/>
  <c r="CP40" i="28"/>
  <c r="CP41" i="28"/>
  <c r="CP42" i="28"/>
  <c r="CP43" i="28"/>
  <c r="CP44" i="28"/>
  <c r="CP45" i="28"/>
  <c r="CP46" i="28"/>
  <c r="CP47" i="28"/>
  <c r="CP48" i="28"/>
  <c r="CP49" i="28"/>
  <c r="CP50" i="28"/>
  <c r="CP51" i="28"/>
  <c r="CP52" i="28"/>
  <c r="CP53" i="28"/>
  <c r="CP54" i="28"/>
  <c r="CP55" i="28"/>
  <c r="CP56" i="28"/>
  <c r="CP57" i="28"/>
  <c r="CP58" i="28"/>
  <c r="CP59" i="28"/>
  <c r="CP60" i="28"/>
  <c r="CP61" i="28"/>
  <c r="CP62" i="28"/>
  <c r="CP63" i="28"/>
  <c r="CP64" i="28"/>
  <c r="CP4" i="28"/>
  <c r="CM5" i="28"/>
  <c r="CM6" i="28"/>
  <c r="CM7" i="28"/>
  <c r="CM8" i="28"/>
  <c r="CM9" i="28"/>
  <c r="CM10" i="28"/>
  <c r="CM11" i="28"/>
  <c r="CM12" i="28"/>
  <c r="CM13" i="28"/>
  <c r="CM14" i="28"/>
  <c r="CM15" i="28"/>
  <c r="CM16" i="28"/>
  <c r="CM17" i="28"/>
  <c r="CM18" i="28"/>
  <c r="CM19" i="28"/>
  <c r="CM20" i="28"/>
  <c r="CM21" i="28"/>
  <c r="CM22" i="28"/>
  <c r="CM23" i="28"/>
  <c r="CM24" i="28"/>
  <c r="CM25" i="28"/>
  <c r="CM26" i="28"/>
  <c r="CM27" i="28"/>
  <c r="CM28" i="28"/>
  <c r="CM29" i="28"/>
  <c r="CM30" i="28"/>
  <c r="CM31" i="28"/>
  <c r="CM32" i="28"/>
  <c r="CM33" i="28"/>
  <c r="CM34" i="28"/>
  <c r="CM35" i="28"/>
  <c r="CM36" i="28"/>
  <c r="CM37" i="28"/>
  <c r="CM38" i="28"/>
  <c r="CM39" i="28"/>
  <c r="CM40" i="28"/>
  <c r="CM41" i="28"/>
  <c r="CM42" i="28"/>
  <c r="CM43" i="28"/>
  <c r="CM44" i="28"/>
  <c r="CM45" i="28"/>
  <c r="CM46" i="28"/>
  <c r="CM47" i="28"/>
  <c r="CM48" i="28"/>
  <c r="CM49" i="28"/>
  <c r="CM50" i="28"/>
  <c r="CM51" i="28"/>
  <c r="CM52" i="28"/>
  <c r="CM53" i="28"/>
  <c r="CM54" i="28"/>
  <c r="CM55" i="28"/>
  <c r="CM56" i="28"/>
  <c r="CM57" i="28"/>
  <c r="CM58" i="28"/>
  <c r="CM59" i="28"/>
  <c r="CM60" i="28"/>
  <c r="CM61" i="28"/>
  <c r="CM62" i="28"/>
  <c r="CM63" i="28"/>
  <c r="CM64" i="28"/>
  <c r="CM4" i="28"/>
  <c r="BX5" i="28"/>
  <c r="BX6" i="28"/>
  <c r="BX7" i="28"/>
  <c r="BX8" i="28"/>
  <c r="BX9" i="28"/>
  <c r="BX10" i="28"/>
  <c r="BX11" i="28"/>
  <c r="BX12" i="28"/>
  <c r="BX13" i="28"/>
  <c r="BX14" i="28"/>
  <c r="BX15" i="28"/>
  <c r="BX16" i="28"/>
  <c r="BX17" i="28"/>
  <c r="BX18" i="28"/>
  <c r="BX19" i="28"/>
  <c r="BX20" i="28"/>
  <c r="BX21" i="28"/>
  <c r="BX22" i="28"/>
  <c r="BX23" i="28"/>
  <c r="BX24" i="28"/>
  <c r="BX25" i="28"/>
  <c r="BX26" i="28"/>
  <c r="BX27" i="28"/>
  <c r="BX28" i="28"/>
  <c r="BX29" i="28"/>
  <c r="BX30" i="28"/>
  <c r="BX31" i="28"/>
  <c r="BX32" i="28"/>
  <c r="BX33" i="28"/>
  <c r="BX34" i="28"/>
  <c r="BX35" i="28"/>
  <c r="BX36" i="28"/>
  <c r="BX37" i="28"/>
  <c r="BX38" i="28"/>
  <c r="BX39" i="28"/>
  <c r="BX40" i="28"/>
  <c r="BX41" i="28"/>
  <c r="BX42" i="28"/>
  <c r="BX43" i="28"/>
  <c r="BX44" i="28"/>
  <c r="BX45" i="28"/>
  <c r="BX46" i="28"/>
  <c r="BX47" i="28"/>
  <c r="BX48" i="28"/>
  <c r="BX49" i="28"/>
  <c r="BX50" i="28"/>
  <c r="BX51" i="28"/>
  <c r="BX52" i="28"/>
  <c r="BX53" i="28"/>
  <c r="BX54" i="28"/>
  <c r="BX55" i="28"/>
  <c r="BX56" i="28"/>
  <c r="BX57" i="28"/>
  <c r="BX58" i="28"/>
  <c r="BX59" i="28"/>
  <c r="BX60" i="28"/>
  <c r="BX61" i="28"/>
  <c r="BX62" i="28"/>
  <c r="BX63" i="28"/>
  <c r="BX64" i="28"/>
  <c r="BX65" i="28"/>
  <c r="BX66" i="28"/>
  <c r="BX67" i="28"/>
  <c r="BX68" i="28"/>
  <c r="BX69" i="28"/>
  <c r="BX70" i="28"/>
  <c r="BX71" i="28"/>
  <c r="BX72" i="28"/>
  <c r="BX73" i="28"/>
  <c r="BX74" i="28"/>
  <c r="BX4" i="28"/>
  <c r="BU5" i="28"/>
  <c r="BU6" i="28"/>
  <c r="BU7" i="28"/>
  <c r="BU8" i="28"/>
  <c r="BU9" i="28"/>
  <c r="BU10" i="28"/>
  <c r="BU11" i="28"/>
  <c r="BU12" i="28"/>
  <c r="BU13" i="28"/>
  <c r="BU14" i="28"/>
  <c r="BU15" i="28"/>
  <c r="BU16" i="28"/>
  <c r="BU17" i="28"/>
  <c r="BU18" i="28"/>
  <c r="BU19" i="28"/>
  <c r="BU20" i="28"/>
  <c r="BU21" i="28"/>
  <c r="BU22" i="28"/>
  <c r="BU23" i="28"/>
  <c r="BU24" i="28"/>
  <c r="BU25" i="28"/>
  <c r="BU26" i="28"/>
  <c r="BU27" i="28"/>
  <c r="BU28" i="28"/>
  <c r="BU29" i="28"/>
  <c r="BU30" i="28"/>
  <c r="BU31" i="28"/>
  <c r="BU32" i="28"/>
  <c r="BU33" i="28"/>
  <c r="BU34" i="28"/>
  <c r="BU35" i="28"/>
  <c r="BU36" i="28"/>
  <c r="BU37" i="28"/>
  <c r="BU38" i="28"/>
  <c r="BU39" i="28"/>
  <c r="BU40" i="28"/>
  <c r="BU41" i="28"/>
  <c r="BU42" i="28"/>
  <c r="BU43" i="28"/>
  <c r="BU44" i="28"/>
  <c r="BU45" i="28"/>
  <c r="BU46" i="28"/>
  <c r="BU47" i="28"/>
  <c r="BU48" i="28"/>
  <c r="BU49" i="28"/>
  <c r="BU50" i="28"/>
  <c r="BU51" i="28"/>
  <c r="BU52" i="28"/>
  <c r="BU53" i="28"/>
  <c r="BU54" i="28"/>
  <c r="BU55" i="28"/>
  <c r="BU56" i="28"/>
  <c r="BU57" i="28"/>
  <c r="BU58" i="28"/>
  <c r="BU59" i="28"/>
  <c r="BU60" i="28"/>
  <c r="BU61" i="28"/>
  <c r="BU62" i="28"/>
  <c r="BU63" i="28"/>
  <c r="BU64" i="28"/>
  <c r="BU65" i="28"/>
  <c r="BU66" i="28"/>
  <c r="BU67" i="28"/>
  <c r="BU68" i="28"/>
  <c r="BU69" i="28"/>
  <c r="BU70" i="28"/>
  <c r="BU71" i="28"/>
  <c r="BU72" i="28"/>
  <c r="BU73" i="28"/>
  <c r="BU74" i="28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4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2" i="6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4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2" i="5"/>
  <c r="CL64" i="28"/>
  <c r="CK64" i="28"/>
  <c r="CL63" i="28"/>
  <c r="CK63" i="28"/>
  <c r="CL62" i="28"/>
  <c r="CK62" i="28"/>
  <c r="CL61" i="28"/>
  <c r="CK61" i="28"/>
  <c r="CL60" i="28"/>
  <c r="CK60" i="28"/>
  <c r="CL59" i="28"/>
  <c r="CK59" i="28"/>
  <c r="CL58" i="28"/>
  <c r="CK58" i="28"/>
  <c r="CL57" i="28"/>
  <c r="CK57" i="28"/>
  <c r="CL56" i="28"/>
  <c r="CK56" i="28"/>
  <c r="CL55" i="28"/>
  <c r="CK55" i="28"/>
  <c r="CL54" i="28"/>
  <c r="CK54" i="28"/>
  <c r="CL53" i="28"/>
  <c r="CK53" i="28"/>
  <c r="CL52" i="28"/>
  <c r="CK52" i="28"/>
  <c r="CL51" i="28"/>
  <c r="CK51" i="28"/>
  <c r="CL50" i="28"/>
  <c r="CK50" i="28"/>
  <c r="CL49" i="28"/>
  <c r="CK49" i="28"/>
  <c r="CL48" i="28"/>
  <c r="CK48" i="28"/>
  <c r="CL47" i="28"/>
  <c r="CK47" i="28"/>
  <c r="CL46" i="28"/>
  <c r="CK46" i="28"/>
  <c r="CL45" i="28"/>
  <c r="CK45" i="28"/>
  <c r="CL44" i="28"/>
  <c r="CK44" i="28"/>
  <c r="CL43" i="28"/>
  <c r="CK43" i="28"/>
  <c r="CL42" i="28"/>
  <c r="CK42" i="28"/>
  <c r="CL41" i="28"/>
  <c r="CK41" i="28"/>
  <c r="CL40" i="28"/>
  <c r="CK40" i="28"/>
  <c r="CL39" i="28"/>
  <c r="CK39" i="28"/>
  <c r="CL38" i="28"/>
  <c r="CK38" i="28"/>
  <c r="CL37" i="28"/>
  <c r="CK37" i="28"/>
  <c r="CL36" i="28"/>
  <c r="CK36" i="28"/>
  <c r="CL35" i="28"/>
  <c r="CK35" i="28"/>
  <c r="CL34" i="28"/>
  <c r="CK34" i="28"/>
  <c r="CL33" i="28"/>
  <c r="CK33" i="28"/>
  <c r="CL32" i="28"/>
  <c r="CK32" i="28"/>
  <c r="CL31" i="28"/>
  <c r="CK31" i="28"/>
  <c r="CL30" i="28"/>
  <c r="CK30" i="28"/>
  <c r="CL29" i="28"/>
  <c r="CK29" i="28"/>
  <c r="CL28" i="28"/>
  <c r="CK28" i="28"/>
  <c r="CL27" i="28"/>
  <c r="CK27" i="28"/>
  <c r="CL26" i="28"/>
  <c r="CK26" i="28"/>
  <c r="CL25" i="28"/>
  <c r="CK25" i="28"/>
  <c r="CL24" i="28"/>
  <c r="CK24" i="28"/>
  <c r="CL23" i="28"/>
  <c r="CK23" i="28"/>
  <c r="CL22" i="28"/>
  <c r="CK22" i="28"/>
  <c r="CL21" i="28"/>
  <c r="CK21" i="28"/>
  <c r="CL20" i="28"/>
  <c r="CK20" i="28"/>
  <c r="CL19" i="28"/>
  <c r="CK19" i="28"/>
  <c r="CL18" i="28"/>
  <c r="CK18" i="28"/>
  <c r="CL17" i="28"/>
  <c r="CK17" i="28"/>
  <c r="CL16" i="28"/>
  <c r="CK16" i="28"/>
  <c r="CL15" i="28"/>
  <c r="CK15" i="28"/>
  <c r="CL14" i="28"/>
  <c r="CK14" i="28"/>
  <c r="CL13" i="28"/>
  <c r="CK13" i="28"/>
  <c r="CL12" i="28"/>
  <c r="CK12" i="28"/>
  <c r="CL11" i="28"/>
  <c r="CK11" i="28"/>
  <c r="CL10" i="28"/>
  <c r="CK10" i="28"/>
  <c r="CL9" i="28"/>
  <c r="CK9" i="28"/>
  <c r="CL8" i="28"/>
  <c r="CK8" i="28"/>
  <c r="CL7" i="28"/>
  <c r="CK7" i="28"/>
  <c r="CL6" i="28"/>
  <c r="CK6" i="28"/>
  <c r="CL5" i="28"/>
  <c r="CK5" i="28"/>
  <c r="CL4" i="28"/>
  <c r="CK4" i="28"/>
  <c r="BT74" i="28"/>
  <c r="BT73" i="28"/>
  <c r="BT72" i="28"/>
  <c r="BT71" i="28"/>
  <c r="BT70" i="28"/>
  <c r="BT69" i="28"/>
  <c r="BT68" i="28"/>
  <c r="BT67" i="28"/>
  <c r="BT66" i="28"/>
  <c r="BT65" i="28"/>
  <c r="BT64" i="28"/>
  <c r="BT63" i="28"/>
  <c r="BT62" i="28"/>
  <c r="BT61" i="28"/>
  <c r="BT60" i="28"/>
  <c r="BT59" i="28"/>
  <c r="BT58" i="28"/>
  <c r="BT57" i="28"/>
  <c r="BT56" i="28"/>
  <c r="BT55" i="28"/>
  <c r="BT54" i="28"/>
  <c r="BT53" i="28"/>
  <c r="BT52" i="28"/>
  <c r="BT51" i="28"/>
  <c r="BT50" i="28"/>
  <c r="BT49" i="28"/>
  <c r="BT48" i="28"/>
  <c r="BT47" i="28"/>
  <c r="BT46" i="28"/>
  <c r="BT45" i="28"/>
  <c r="BT44" i="28"/>
  <c r="BT43" i="28"/>
  <c r="BT42" i="28"/>
  <c r="BT41" i="28"/>
  <c r="BT40" i="28"/>
  <c r="BT39" i="28"/>
  <c r="BT38" i="28"/>
  <c r="BT37" i="28"/>
  <c r="BT36" i="28"/>
  <c r="BT35" i="28"/>
  <c r="BT34" i="28"/>
  <c r="BT33" i="28"/>
  <c r="BT32" i="28"/>
  <c r="BT31" i="28"/>
  <c r="BT30" i="28"/>
  <c r="BT29" i="28"/>
  <c r="BT28" i="28"/>
  <c r="BT27" i="28"/>
  <c r="BT26" i="28"/>
  <c r="BT25" i="28"/>
  <c r="BT24" i="28"/>
  <c r="BT23" i="28"/>
  <c r="BT22" i="28"/>
  <c r="BT21" i="28"/>
  <c r="BT20" i="28"/>
  <c r="BT19" i="28"/>
  <c r="BT18" i="28"/>
  <c r="BT17" i="28"/>
  <c r="BT16" i="28"/>
  <c r="BT15" i="28"/>
  <c r="BT14" i="28"/>
  <c r="BT13" i="28"/>
  <c r="BT12" i="28"/>
  <c r="BT11" i="28"/>
  <c r="BT10" i="28"/>
  <c r="BT9" i="28"/>
  <c r="BT8" i="28"/>
  <c r="BT7" i="28"/>
  <c r="BT6" i="28"/>
  <c r="BT5" i="28"/>
  <c r="BT4" i="28"/>
  <c r="BA59" i="28"/>
  <c r="BB59" i="28"/>
  <c r="BA60" i="28"/>
  <c r="BB60" i="28"/>
  <c r="BA61" i="28"/>
  <c r="BB61" i="28"/>
  <c r="BA62" i="28"/>
  <c r="BB62" i="28"/>
  <c r="BA63" i="28"/>
  <c r="BB63" i="28"/>
  <c r="BA64" i="28"/>
  <c r="BB64" i="28"/>
  <c r="BA5" i="28"/>
  <c r="BB5" i="28"/>
  <c r="BA6" i="28"/>
  <c r="BB6" i="28"/>
  <c r="BA7" i="28"/>
  <c r="BB7" i="28"/>
  <c r="BA8" i="28"/>
  <c r="BB8" i="28"/>
  <c r="BA9" i="28"/>
  <c r="BB9" i="28"/>
  <c r="BA10" i="28"/>
  <c r="BB10" i="28"/>
  <c r="BA11" i="28"/>
  <c r="BB11" i="28"/>
  <c r="BA12" i="28"/>
  <c r="BB12" i="28"/>
  <c r="BA13" i="28"/>
  <c r="BB13" i="28"/>
  <c r="BA14" i="28"/>
  <c r="BB14" i="28"/>
  <c r="BA15" i="28"/>
  <c r="BB15" i="28"/>
  <c r="BA16" i="28"/>
  <c r="BB16" i="28"/>
  <c r="BA17" i="28"/>
  <c r="BB17" i="28"/>
  <c r="BA18" i="28"/>
  <c r="BB18" i="28"/>
  <c r="BA19" i="28"/>
  <c r="BB19" i="28"/>
  <c r="BA20" i="28"/>
  <c r="BB20" i="28"/>
  <c r="BA21" i="28"/>
  <c r="BB21" i="28"/>
  <c r="BA22" i="28"/>
  <c r="BB22" i="28"/>
  <c r="BA23" i="28"/>
  <c r="BB23" i="28"/>
  <c r="BA24" i="28"/>
  <c r="BB24" i="28"/>
  <c r="BA25" i="28"/>
  <c r="BB25" i="28"/>
  <c r="BA26" i="28"/>
  <c r="BB26" i="28"/>
  <c r="BA27" i="28"/>
  <c r="BB27" i="28"/>
  <c r="BA28" i="28"/>
  <c r="BB28" i="28"/>
  <c r="BA29" i="28"/>
  <c r="BB29" i="28"/>
  <c r="BA30" i="28"/>
  <c r="BB30" i="28"/>
  <c r="BA31" i="28"/>
  <c r="BB31" i="28"/>
  <c r="BA32" i="28"/>
  <c r="BB32" i="28"/>
  <c r="BA33" i="28"/>
  <c r="BB33" i="28"/>
  <c r="BA34" i="28"/>
  <c r="BB34" i="28"/>
  <c r="BA35" i="28"/>
  <c r="BB35" i="28"/>
  <c r="BA36" i="28"/>
  <c r="BB36" i="28"/>
  <c r="BA37" i="28"/>
  <c r="BB37" i="28"/>
  <c r="BA38" i="28"/>
  <c r="BB38" i="28"/>
  <c r="BA39" i="28"/>
  <c r="BB39" i="28"/>
  <c r="BA40" i="28"/>
  <c r="BB40" i="28"/>
  <c r="BA41" i="28"/>
  <c r="BB41" i="28"/>
  <c r="BA42" i="28"/>
  <c r="BB42" i="28"/>
  <c r="BA43" i="28"/>
  <c r="BB43" i="28"/>
  <c r="BA44" i="28"/>
  <c r="BB44" i="28"/>
  <c r="BA45" i="28"/>
  <c r="BB45" i="28"/>
  <c r="BA46" i="28"/>
  <c r="BB46" i="28"/>
  <c r="BA47" i="28"/>
  <c r="BB47" i="28"/>
  <c r="BA48" i="28"/>
  <c r="BB48" i="28"/>
  <c r="BA49" i="28"/>
  <c r="BB49" i="28"/>
  <c r="BA50" i="28"/>
  <c r="BB50" i="28"/>
  <c r="BA51" i="28"/>
  <c r="BB51" i="28"/>
  <c r="BA52" i="28"/>
  <c r="BB52" i="28"/>
  <c r="BA53" i="28"/>
  <c r="BB53" i="28"/>
  <c r="BA54" i="28"/>
  <c r="BB54" i="28"/>
  <c r="BA55" i="28"/>
  <c r="BB55" i="28"/>
  <c r="BA56" i="28"/>
  <c r="BB56" i="28"/>
  <c r="BA57" i="28"/>
  <c r="BB57" i="28"/>
  <c r="BA58" i="28"/>
  <c r="BB58" i="28"/>
  <c r="BB4" i="28"/>
  <c r="BA4" i="28"/>
  <c r="AJ6" i="28"/>
  <c r="AJ5" i="28"/>
  <c r="AJ7" i="28"/>
  <c r="AJ8" i="28"/>
  <c r="AJ9" i="28"/>
  <c r="AJ10" i="28"/>
  <c r="AJ11" i="28"/>
  <c r="AJ12" i="28"/>
  <c r="AJ13" i="28"/>
  <c r="AJ14" i="28"/>
  <c r="AJ15" i="28"/>
  <c r="AJ16" i="28"/>
  <c r="AJ17" i="28"/>
  <c r="AJ18" i="28"/>
  <c r="AJ19" i="28"/>
  <c r="AJ20" i="28"/>
  <c r="AJ21" i="28"/>
  <c r="AJ22" i="28"/>
  <c r="AJ23" i="28"/>
  <c r="AJ24" i="28"/>
  <c r="AJ25" i="28"/>
  <c r="AJ26" i="28"/>
  <c r="AJ27" i="28"/>
  <c r="AJ28" i="28"/>
  <c r="AJ29" i="28"/>
  <c r="AJ30" i="28"/>
  <c r="AJ31" i="28"/>
  <c r="AJ32" i="28"/>
  <c r="AJ33" i="28"/>
  <c r="AJ34" i="28"/>
  <c r="AJ35" i="28"/>
  <c r="AJ36" i="28"/>
  <c r="AJ37" i="28"/>
  <c r="AJ38" i="28"/>
  <c r="AJ39" i="28"/>
  <c r="AJ40" i="28"/>
  <c r="AJ41" i="28"/>
  <c r="AJ42" i="28"/>
  <c r="AJ43" i="28"/>
  <c r="AJ44" i="28"/>
  <c r="AJ45" i="28"/>
  <c r="AJ46" i="28"/>
  <c r="AJ47" i="28"/>
  <c r="AJ48" i="28"/>
  <c r="AJ49" i="28"/>
  <c r="AJ50" i="28"/>
  <c r="AJ51" i="28"/>
  <c r="AJ52" i="28"/>
  <c r="AJ53" i="28"/>
  <c r="AJ54" i="28"/>
  <c r="AJ55" i="28"/>
  <c r="AJ56" i="28"/>
  <c r="AJ57" i="28"/>
  <c r="AJ58" i="28"/>
  <c r="AJ59" i="28"/>
  <c r="AJ60" i="28"/>
  <c r="AJ61" i="28"/>
  <c r="AJ62" i="28"/>
  <c r="AJ63" i="28"/>
  <c r="AJ64" i="28"/>
  <c r="AJ65" i="28"/>
  <c r="AJ66" i="28"/>
  <c r="AJ67" i="28"/>
  <c r="AJ68" i="28"/>
  <c r="AJ69" i="28"/>
  <c r="AJ70" i="28"/>
  <c r="AJ71" i="28"/>
  <c r="AJ72" i="28"/>
  <c r="AJ73" i="28"/>
  <c r="AJ74" i="28"/>
  <c r="AJ4" i="28"/>
  <c r="BD3" i="39"/>
  <c r="BE3" i="39" s="1"/>
  <c r="CR4" i="28" s="1"/>
  <c r="AM3" i="39"/>
  <c r="AN3" i="39" s="1"/>
  <c r="BZ4" i="28" s="1"/>
  <c r="V3" i="39"/>
  <c r="W3" i="39" s="1"/>
  <c r="CQ4" i="28" s="1"/>
  <c r="E3" i="39"/>
  <c r="F3" i="39" s="1"/>
  <c r="BY4" i="28" s="1"/>
  <c r="AJ73" i="39"/>
  <c r="AI73" i="39"/>
  <c r="B73" i="39"/>
  <c r="A73" i="39"/>
  <c r="AJ72" i="39"/>
  <c r="AI72" i="39"/>
  <c r="B72" i="39"/>
  <c r="A72" i="39"/>
  <c r="AJ71" i="39"/>
  <c r="AI71" i="39"/>
  <c r="B71" i="39"/>
  <c r="A71" i="39"/>
  <c r="AJ70" i="39"/>
  <c r="AI70" i="39"/>
  <c r="B70" i="39"/>
  <c r="A70" i="39"/>
  <c r="AJ69" i="39"/>
  <c r="AI69" i="39"/>
  <c r="B69" i="39"/>
  <c r="A69" i="39"/>
  <c r="AJ68" i="39"/>
  <c r="AI68" i="39"/>
  <c r="B68" i="39"/>
  <c r="A68" i="39"/>
  <c r="AJ67" i="39"/>
  <c r="AI67" i="39"/>
  <c r="B67" i="39"/>
  <c r="A67" i="39"/>
  <c r="AJ66" i="39"/>
  <c r="AI66" i="39"/>
  <c r="B66" i="39"/>
  <c r="A66" i="39"/>
  <c r="AJ65" i="39"/>
  <c r="AI65" i="39"/>
  <c r="B65" i="39"/>
  <c r="A65" i="39"/>
  <c r="AJ64" i="39"/>
  <c r="AI64" i="39"/>
  <c r="B64" i="39"/>
  <c r="A64" i="39"/>
  <c r="BA63" i="39"/>
  <c r="AZ63" i="39"/>
  <c r="AJ63" i="39"/>
  <c r="AI63" i="39"/>
  <c r="S63" i="39"/>
  <c r="R63" i="39"/>
  <c r="B63" i="39"/>
  <c r="A63" i="39"/>
  <c r="BA62" i="39"/>
  <c r="AZ62" i="39"/>
  <c r="AJ62" i="39"/>
  <c r="AI62" i="39"/>
  <c r="S62" i="39"/>
  <c r="R62" i="39"/>
  <c r="B62" i="39"/>
  <c r="A62" i="39"/>
  <c r="BA61" i="39"/>
  <c r="AZ61" i="39"/>
  <c r="AJ61" i="39"/>
  <c r="AI61" i="39"/>
  <c r="S61" i="39"/>
  <c r="R61" i="39"/>
  <c r="B61" i="39"/>
  <c r="A61" i="39"/>
  <c r="BA60" i="39"/>
  <c r="AZ60" i="39"/>
  <c r="AJ60" i="39"/>
  <c r="AI60" i="39"/>
  <c r="S60" i="39"/>
  <c r="R60" i="39"/>
  <c r="B60" i="39"/>
  <c r="A60" i="39"/>
  <c r="BA59" i="39"/>
  <c r="AZ59" i="39"/>
  <c r="AJ59" i="39"/>
  <c r="AI59" i="39"/>
  <c r="S59" i="39"/>
  <c r="R59" i="39"/>
  <c r="B59" i="39"/>
  <c r="A59" i="39"/>
  <c r="BA58" i="39"/>
  <c r="AZ58" i="39"/>
  <c r="AJ58" i="39"/>
  <c r="AI58" i="39"/>
  <c r="S58" i="39"/>
  <c r="R58" i="39"/>
  <c r="B58" i="39"/>
  <c r="A58" i="39"/>
  <c r="BA57" i="39"/>
  <c r="AZ57" i="39"/>
  <c r="AJ57" i="39"/>
  <c r="AI57" i="39"/>
  <c r="S57" i="39"/>
  <c r="R57" i="39"/>
  <c r="B57" i="39"/>
  <c r="A57" i="39"/>
  <c r="BA56" i="39"/>
  <c r="AZ56" i="39"/>
  <c r="AJ56" i="39"/>
  <c r="AI56" i="39"/>
  <c r="S56" i="39"/>
  <c r="R56" i="39"/>
  <c r="B56" i="39"/>
  <c r="A56" i="39"/>
  <c r="BA55" i="39"/>
  <c r="AZ55" i="39"/>
  <c r="AJ55" i="39"/>
  <c r="AI55" i="39"/>
  <c r="S55" i="39"/>
  <c r="R55" i="39"/>
  <c r="B55" i="39"/>
  <c r="A55" i="39"/>
  <c r="BA54" i="39"/>
  <c r="AZ54" i="39"/>
  <c r="AJ54" i="39"/>
  <c r="AI54" i="39"/>
  <c r="S54" i="39"/>
  <c r="R54" i="39"/>
  <c r="B54" i="39"/>
  <c r="A54" i="39"/>
  <c r="BA53" i="39"/>
  <c r="AZ53" i="39"/>
  <c r="AJ53" i="39"/>
  <c r="AI53" i="39"/>
  <c r="S53" i="39"/>
  <c r="R53" i="39"/>
  <c r="B53" i="39"/>
  <c r="A53" i="39"/>
  <c r="BA52" i="39"/>
  <c r="AZ52" i="39"/>
  <c r="AJ52" i="39"/>
  <c r="AI52" i="39"/>
  <c r="S52" i="39"/>
  <c r="R52" i="39"/>
  <c r="B52" i="39"/>
  <c r="A52" i="39"/>
  <c r="BA51" i="39"/>
  <c r="AZ51" i="39"/>
  <c r="AJ51" i="39"/>
  <c r="AI51" i="39"/>
  <c r="S51" i="39"/>
  <c r="R51" i="39"/>
  <c r="B51" i="39"/>
  <c r="A51" i="39"/>
  <c r="BA50" i="39"/>
  <c r="AZ50" i="39"/>
  <c r="AJ50" i="39"/>
  <c r="AI50" i="39"/>
  <c r="S50" i="39"/>
  <c r="R50" i="39"/>
  <c r="B50" i="39"/>
  <c r="A50" i="39"/>
  <c r="BA49" i="39"/>
  <c r="AZ49" i="39"/>
  <c r="AJ49" i="39"/>
  <c r="AI49" i="39"/>
  <c r="S49" i="39"/>
  <c r="R49" i="39"/>
  <c r="B49" i="39"/>
  <c r="A49" i="39"/>
  <c r="BA48" i="39"/>
  <c r="AZ48" i="39"/>
  <c r="AJ48" i="39"/>
  <c r="AI48" i="39"/>
  <c r="S48" i="39"/>
  <c r="R48" i="39"/>
  <c r="B48" i="39"/>
  <c r="A48" i="39"/>
  <c r="BA47" i="39"/>
  <c r="AZ47" i="39"/>
  <c r="AJ47" i="39"/>
  <c r="AI47" i="39"/>
  <c r="S47" i="39"/>
  <c r="R47" i="39"/>
  <c r="B47" i="39"/>
  <c r="A47" i="39"/>
  <c r="BA46" i="39"/>
  <c r="AZ46" i="39"/>
  <c r="AJ46" i="39"/>
  <c r="AI46" i="39"/>
  <c r="S46" i="39"/>
  <c r="R46" i="39"/>
  <c r="B46" i="39"/>
  <c r="A46" i="39"/>
  <c r="BA45" i="39"/>
  <c r="AZ45" i="39"/>
  <c r="AJ45" i="39"/>
  <c r="AI45" i="39"/>
  <c r="S45" i="39"/>
  <c r="R45" i="39"/>
  <c r="B45" i="39"/>
  <c r="A45" i="39"/>
  <c r="BA44" i="39"/>
  <c r="AZ44" i="39"/>
  <c r="AJ44" i="39"/>
  <c r="AI44" i="39"/>
  <c r="S44" i="39"/>
  <c r="R44" i="39"/>
  <c r="B44" i="39"/>
  <c r="A44" i="39"/>
  <c r="BA43" i="39"/>
  <c r="AZ43" i="39"/>
  <c r="AJ43" i="39"/>
  <c r="AI43" i="39"/>
  <c r="S43" i="39"/>
  <c r="R43" i="39"/>
  <c r="B43" i="39"/>
  <c r="A43" i="39"/>
  <c r="BA42" i="39"/>
  <c r="AZ42" i="39"/>
  <c r="AJ42" i="39"/>
  <c r="AI42" i="39"/>
  <c r="S42" i="39"/>
  <c r="R42" i="39"/>
  <c r="B42" i="39"/>
  <c r="A42" i="39"/>
  <c r="BA41" i="39"/>
  <c r="AZ41" i="39"/>
  <c r="AJ41" i="39"/>
  <c r="AI41" i="39"/>
  <c r="S41" i="39"/>
  <c r="R41" i="39"/>
  <c r="B41" i="39"/>
  <c r="A41" i="39"/>
  <c r="BA40" i="39"/>
  <c r="AZ40" i="39"/>
  <c r="AJ40" i="39"/>
  <c r="AI40" i="39"/>
  <c r="S40" i="39"/>
  <c r="R40" i="39"/>
  <c r="B40" i="39"/>
  <c r="A40" i="39"/>
  <c r="BA39" i="39"/>
  <c r="AZ39" i="39"/>
  <c r="AJ39" i="39"/>
  <c r="AI39" i="39"/>
  <c r="S39" i="39"/>
  <c r="R39" i="39"/>
  <c r="B39" i="39"/>
  <c r="A39" i="39"/>
  <c r="BA38" i="39"/>
  <c r="AZ38" i="39"/>
  <c r="AJ38" i="39"/>
  <c r="AI38" i="39"/>
  <c r="S38" i="39"/>
  <c r="R38" i="39"/>
  <c r="B38" i="39"/>
  <c r="A38" i="39"/>
  <c r="BA37" i="39"/>
  <c r="AZ37" i="39"/>
  <c r="AJ37" i="39"/>
  <c r="AI37" i="39"/>
  <c r="S37" i="39"/>
  <c r="R37" i="39"/>
  <c r="B37" i="39"/>
  <c r="A37" i="39"/>
  <c r="BA36" i="39"/>
  <c r="AZ36" i="39"/>
  <c r="AJ36" i="39"/>
  <c r="AI36" i="39"/>
  <c r="S36" i="39"/>
  <c r="R36" i="39"/>
  <c r="B36" i="39"/>
  <c r="A36" i="39"/>
  <c r="BA35" i="39"/>
  <c r="AZ35" i="39"/>
  <c r="AJ35" i="39"/>
  <c r="AI35" i="39"/>
  <c r="S35" i="39"/>
  <c r="R35" i="39"/>
  <c r="B35" i="39"/>
  <c r="A35" i="39"/>
  <c r="BA34" i="39"/>
  <c r="AZ34" i="39"/>
  <c r="AJ34" i="39"/>
  <c r="AI34" i="39"/>
  <c r="S34" i="39"/>
  <c r="R34" i="39"/>
  <c r="B34" i="39"/>
  <c r="A34" i="39"/>
  <c r="BA33" i="39"/>
  <c r="AZ33" i="39"/>
  <c r="AJ33" i="39"/>
  <c r="AI33" i="39"/>
  <c r="S33" i="39"/>
  <c r="R33" i="39"/>
  <c r="B33" i="39"/>
  <c r="A33" i="39"/>
  <c r="BA32" i="39"/>
  <c r="AZ32" i="39"/>
  <c r="AJ32" i="39"/>
  <c r="AI32" i="39"/>
  <c r="S32" i="39"/>
  <c r="R32" i="39"/>
  <c r="B32" i="39"/>
  <c r="A32" i="39"/>
  <c r="BA31" i="39"/>
  <c r="AZ31" i="39"/>
  <c r="AJ31" i="39"/>
  <c r="AI31" i="39"/>
  <c r="S31" i="39"/>
  <c r="R31" i="39"/>
  <c r="B31" i="39"/>
  <c r="A31" i="39"/>
  <c r="BA30" i="39"/>
  <c r="AZ30" i="39"/>
  <c r="AJ30" i="39"/>
  <c r="AI30" i="39"/>
  <c r="S30" i="39"/>
  <c r="R30" i="39"/>
  <c r="B30" i="39"/>
  <c r="A30" i="39"/>
  <c r="BA29" i="39"/>
  <c r="AZ29" i="39"/>
  <c r="AJ29" i="39"/>
  <c r="AI29" i="39"/>
  <c r="S29" i="39"/>
  <c r="R29" i="39"/>
  <c r="B29" i="39"/>
  <c r="A29" i="39"/>
  <c r="BA28" i="39"/>
  <c r="AZ28" i="39"/>
  <c r="AJ28" i="39"/>
  <c r="AI28" i="39"/>
  <c r="S28" i="39"/>
  <c r="R28" i="39"/>
  <c r="B28" i="39"/>
  <c r="A28" i="39"/>
  <c r="BA27" i="39"/>
  <c r="AZ27" i="39"/>
  <c r="AJ27" i="39"/>
  <c r="AI27" i="39"/>
  <c r="S27" i="39"/>
  <c r="R27" i="39"/>
  <c r="B27" i="39"/>
  <c r="A27" i="39"/>
  <c r="BA26" i="39"/>
  <c r="AZ26" i="39"/>
  <c r="AJ26" i="39"/>
  <c r="AI26" i="39"/>
  <c r="S26" i="39"/>
  <c r="R26" i="39"/>
  <c r="B26" i="39"/>
  <c r="A26" i="39"/>
  <c r="BA25" i="39"/>
  <c r="AZ25" i="39"/>
  <c r="AJ25" i="39"/>
  <c r="AI25" i="39"/>
  <c r="S25" i="39"/>
  <c r="R25" i="39"/>
  <c r="B25" i="39"/>
  <c r="A25" i="39"/>
  <c r="BA24" i="39"/>
  <c r="AZ24" i="39"/>
  <c r="AJ24" i="39"/>
  <c r="AI24" i="39"/>
  <c r="S24" i="39"/>
  <c r="R24" i="39"/>
  <c r="B24" i="39"/>
  <c r="A24" i="39"/>
  <c r="BA23" i="39"/>
  <c r="AZ23" i="39"/>
  <c r="AJ23" i="39"/>
  <c r="AI23" i="39"/>
  <c r="S23" i="39"/>
  <c r="R23" i="39"/>
  <c r="B23" i="39"/>
  <c r="A23" i="39"/>
  <c r="BA22" i="39"/>
  <c r="AZ22" i="39"/>
  <c r="AJ22" i="39"/>
  <c r="AI22" i="39"/>
  <c r="S22" i="39"/>
  <c r="R22" i="39"/>
  <c r="B22" i="39"/>
  <c r="A22" i="39"/>
  <c r="BA21" i="39"/>
  <c r="AZ21" i="39"/>
  <c r="AJ21" i="39"/>
  <c r="AI21" i="39"/>
  <c r="S21" i="39"/>
  <c r="R21" i="39"/>
  <c r="B21" i="39"/>
  <c r="A21" i="39"/>
  <c r="BA20" i="39"/>
  <c r="AZ20" i="39"/>
  <c r="AJ20" i="39"/>
  <c r="AI20" i="39"/>
  <c r="S20" i="39"/>
  <c r="R20" i="39"/>
  <c r="B20" i="39"/>
  <c r="A20" i="39"/>
  <c r="BA19" i="39"/>
  <c r="AZ19" i="39"/>
  <c r="AJ19" i="39"/>
  <c r="AI19" i="39"/>
  <c r="S19" i="39"/>
  <c r="R19" i="39"/>
  <c r="B19" i="39"/>
  <c r="A19" i="39"/>
  <c r="BA18" i="39"/>
  <c r="AZ18" i="39"/>
  <c r="AJ18" i="39"/>
  <c r="AI18" i="39"/>
  <c r="S18" i="39"/>
  <c r="R18" i="39"/>
  <c r="B18" i="39"/>
  <c r="A18" i="39"/>
  <c r="BA17" i="39"/>
  <c r="AZ17" i="39"/>
  <c r="AJ17" i="39"/>
  <c r="AI17" i="39"/>
  <c r="S17" i="39"/>
  <c r="R17" i="39"/>
  <c r="B17" i="39"/>
  <c r="A17" i="39"/>
  <c r="BA16" i="39"/>
  <c r="AZ16" i="39"/>
  <c r="AJ16" i="39"/>
  <c r="AI16" i="39"/>
  <c r="S16" i="39"/>
  <c r="R16" i="39"/>
  <c r="B16" i="39"/>
  <c r="A16" i="39"/>
  <c r="BA15" i="39"/>
  <c r="AZ15" i="39"/>
  <c r="AJ15" i="39"/>
  <c r="AI15" i="39"/>
  <c r="S15" i="39"/>
  <c r="R15" i="39"/>
  <c r="B15" i="39"/>
  <c r="A15" i="39"/>
  <c r="BA14" i="39"/>
  <c r="AZ14" i="39"/>
  <c r="AJ14" i="39"/>
  <c r="AI14" i="39"/>
  <c r="S14" i="39"/>
  <c r="R14" i="39"/>
  <c r="B14" i="39"/>
  <c r="A14" i="39"/>
  <c r="BA13" i="39"/>
  <c r="AZ13" i="39"/>
  <c r="AJ13" i="39"/>
  <c r="AI13" i="39"/>
  <c r="S13" i="39"/>
  <c r="R13" i="39"/>
  <c r="B13" i="39"/>
  <c r="A13" i="39"/>
  <c r="BA12" i="39"/>
  <c r="AZ12" i="39"/>
  <c r="AJ12" i="39"/>
  <c r="AI12" i="39"/>
  <c r="S12" i="39"/>
  <c r="R12" i="39"/>
  <c r="B12" i="39"/>
  <c r="A12" i="39"/>
  <c r="BA11" i="39"/>
  <c r="AZ11" i="39"/>
  <c r="AJ11" i="39"/>
  <c r="AI11" i="39"/>
  <c r="S11" i="39"/>
  <c r="R11" i="39"/>
  <c r="B11" i="39"/>
  <c r="A11" i="39"/>
  <c r="BA10" i="39"/>
  <c r="AZ10" i="39"/>
  <c r="AJ10" i="39"/>
  <c r="AI10" i="39"/>
  <c r="S10" i="39"/>
  <c r="R10" i="39"/>
  <c r="B10" i="39"/>
  <c r="A10" i="39"/>
  <c r="BA9" i="39"/>
  <c r="AZ9" i="39"/>
  <c r="AJ9" i="39"/>
  <c r="AI9" i="39"/>
  <c r="S9" i="39"/>
  <c r="R9" i="39"/>
  <c r="B9" i="39"/>
  <c r="A9" i="39"/>
  <c r="BA8" i="39"/>
  <c r="AZ8" i="39"/>
  <c r="AJ8" i="39"/>
  <c r="AI8" i="39"/>
  <c r="S8" i="39"/>
  <c r="R8" i="39"/>
  <c r="B8" i="39"/>
  <c r="A8" i="39"/>
  <c r="BA7" i="39"/>
  <c r="AZ7" i="39"/>
  <c r="AJ7" i="39"/>
  <c r="AI7" i="39"/>
  <c r="S7" i="39"/>
  <c r="R7" i="39"/>
  <c r="B7" i="39"/>
  <c r="A7" i="39"/>
  <c r="BA6" i="39"/>
  <c r="AZ6" i="39"/>
  <c r="AJ6" i="39"/>
  <c r="AI6" i="39"/>
  <c r="S6" i="39"/>
  <c r="R6" i="39"/>
  <c r="B6" i="39"/>
  <c r="A6" i="39"/>
  <c r="BA5" i="39"/>
  <c r="AZ5" i="39"/>
  <c r="AJ5" i="39"/>
  <c r="AI5" i="39"/>
  <c r="S5" i="39"/>
  <c r="R5" i="39"/>
  <c r="B5" i="39"/>
  <c r="A5" i="39"/>
  <c r="BA4" i="39"/>
  <c r="AZ4" i="39"/>
  <c r="AJ4" i="39"/>
  <c r="AI4" i="39"/>
  <c r="S4" i="39"/>
  <c r="R4" i="39"/>
  <c r="B4" i="39"/>
  <c r="A4" i="39"/>
  <c r="BA3" i="39"/>
  <c r="AZ3" i="39"/>
  <c r="AJ3" i="39"/>
  <c r="AI3" i="39"/>
  <c r="S3" i="39"/>
  <c r="R3" i="39"/>
  <c r="B3" i="39"/>
  <c r="A3" i="39"/>
  <c r="BA2" i="39"/>
  <c r="AJ2" i="39"/>
  <c r="S2" i="39"/>
  <c r="B2" i="39"/>
  <c r="Q3" i="26"/>
  <c r="U5" i="28" s="1"/>
  <c r="Q4" i="26"/>
  <c r="U6" i="28" s="1"/>
  <c r="Q5" i="26"/>
  <c r="U7" i="28" s="1"/>
  <c r="Q6" i="26"/>
  <c r="U8" i="28" s="1"/>
  <c r="Q7" i="26"/>
  <c r="U9" i="28" s="1"/>
  <c r="Q8" i="26"/>
  <c r="U10" i="28" s="1"/>
  <c r="Q9" i="26"/>
  <c r="U11" i="28" s="1"/>
  <c r="Q10" i="26"/>
  <c r="U12" i="28" s="1"/>
  <c r="Q11" i="26"/>
  <c r="U13" i="28" s="1"/>
  <c r="Q12" i="26"/>
  <c r="U14" i="28" s="1"/>
  <c r="Q13" i="26"/>
  <c r="U15" i="28" s="1"/>
  <c r="Q14" i="26"/>
  <c r="U16" i="28" s="1"/>
  <c r="Q15" i="26"/>
  <c r="U17" i="28" s="1"/>
  <c r="Q16" i="26"/>
  <c r="U18" i="28" s="1"/>
  <c r="Q17" i="26"/>
  <c r="U19" i="28" s="1"/>
  <c r="Q18" i="26"/>
  <c r="U20" i="28" s="1"/>
  <c r="Q19" i="26"/>
  <c r="U21" i="28" s="1"/>
  <c r="Q20" i="26"/>
  <c r="U22" i="28" s="1"/>
  <c r="Q21" i="26"/>
  <c r="U23" i="28" s="1"/>
  <c r="Q22" i="26"/>
  <c r="U24" i="28" s="1"/>
  <c r="Q23" i="26"/>
  <c r="U25" i="28" s="1"/>
  <c r="Q24" i="26"/>
  <c r="U26" i="28" s="1"/>
  <c r="Q25" i="26"/>
  <c r="U27" i="28" s="1"/>
  <c r="Q26" i="26"/>
  <c r="U28" i="28" s="1"/>
  <c r="Q27" i="26"/>
  <c r="U29" i="28" s="1"/>
  <c r="Q28" i="26"/>
  <c r="U30" i="28" s="1"/>
  <c r="Q29" i="26"/>
  <c r="U31" i="28" s="1"/>
  <c r="Q30" i="26"/>
  <c r="U32" i="28" s="1"/>
  <c r="Q31" i="26"/>
  <c r="U33" i="28" s="1"/>
  <c r="Q32" i="26"/>
  <c r="U34" i="28" s="1"/>
  <c r="Q33" i="26"/>
  <c r="U35" i="28" s="1"/>
  <c r="Q34" i="26"/>
  <c r="U36" i="28" s="1"/>
  <c r="Q35" i="26"/>
  <c r="U37" i="28" s="1"/>
  <c r="Q36" i="26"/>
  <c r="U38" i="28" s="1"/>
  <c r="Q37" i="26"/>
  <c r="U39" i="28" s="1"/>
  <c r="Q38" i="26"/>
  <c r="U40" i="28" s="1"/>
  <c r="Q39" i="26"/>
  <c r="U41" i="28" s="1"/>
  <c r="Q40" i="26"/>
  <c r="U42" i="28" s="1"/>
  <c r="Q41" i="26"/>
  <c r="U43" i="28" s="1"/>
  <c r="Q42" i="26"/>
  <c r="U44" i="28" s="1"/>
  <c r="Q43" i="26"/>
  <c r="U45" i="28" s="1"/>
  <c r="Q44" i="26"/>
  <c r="U46" i="28" s="1"/>
  <c r="Q45" i="26"/>
  <c r="U47" i="28" s="1"/>
  <c r="Q46" i="26"/>
  <c r="U48" i="28" s="1"/>
  <c r="Q47" i="26"/>
  <c r="U49" i="28" s="1"/>
  <c r="Q48" i="26"/>
  <c r="U50" i="28" s="1"/>
  <c r="Q49" i="26"/>
  <c r="U51" i="28" s="1"/>
  <c r="Q50" i="26"/>
  <c r="U52" i="28" s="1"/>
  <c r="Q51" i="26"/>
  <c r="U53" i="28" s="1"/>
  <c r="Q52" i="26"/>
  <c r="U54" i="28" s="1"/>
  <c r="Q53" i="26"/>
  <c r="U55" i="28" s="1"/>
  <c r="Q54" i="26"/>
  <c r="U56" i="28" s="1"/>
  <c r="Q55" i="26"/>
  <c r="U57" i="28" s="1"/>
  <c r="Q56" i="26"/>
  <c r="U58" i="28" s="1"/>
  <c r="Q57" i="26"/>
  <c r="U59" i="28" s="1"/>
  <c r="Q58" i="26"/>
  <c r="U60" i="28" s="1"/>
  <c r="Q59" i="26"/>
  <c r="U61" i="28" s="1"/>
  <c r="Q60" i="26"/>
  <c r="U62" i="28" s="1"/>
  <c r="Q61" i="26"/>
  <c r="U63" i="28" s="1"/>
  <c r="Q62" i="26"/>
  <c r="U64" i="28" s="1"/>
  <c r="Q2" i="26"/>
  <c r="U4" i="28" s="1"/>
  <c r="M3" i="26"/>
  <c r="G5" i="28" s="1"/>
  <c r="M4" i="26"/>
  <c r="G6" i="28" s="1"/>
  <c r="M5" i="26"/>
  <c r="G7" i="28" s="1"/>
  <c r="M6" i="26"/>
  <c r="G8" i="28" s="1"/>
  <c r="M7" i="26"/>
  <c r="G9" i="28" s="1"/>
  <c r="M8" i="26"/>
  <c r="G10" i="28" s="1"/>
  <c r="M9" i="26"/>
  <c r="G11" i="28" s="1"/>
  <c r="M10" i="26"/>
  <c r="G12" i="28" s="1"/>
  <c r="M11" i="26"/>
  <c r="G13" i="28" s="1"/>
  <c r="M12" i="26"/>
  <c r="G14" i="28" s="1"/>
  <c r="M13" i="26"/>
  <c r="G15" i="28" s="1"/>
  <c r="M14" i="26"/>
  <c r="G16" i="28" s="1"/>
  <c r="M15" i="26"/>
  <c r="G17" i="28" s="1"/>
  <c r="M16" i="26"/>
  <c r="G18" i="28" s="1"/>
  <c r="M17" i="26"/>
  <c r="G19" i="28" s="1"/>
  <c r="M18" i="26"/>
  <c r="G20" i="28" s="1"/>
  <c r="M19" i="26"/>
  <c r="G21" i="28" s="1"/>
  <c r="M20" i="26"/>
  <c r="G22" i="28" s="1"/>
  <c r="M21" i="26"/>
  <c r="G23" i="28" s="1"/>
  <c r="M22" i="26"/>
  <c r="G24" i="28" s="1"/>
  <c r="M23" i="26"/>
  <c r="G25" i="28" s="1"/>
  <c r="M24" i="26"/>
  <c r="G26" i="28" s="1"/>
  <c r="M25" i="26"/>
  <c r="G27" i="28" s="1"/>
  <c r="M26" i="26"/>
  <c r="G28" i="28" s="1"/>
  <c r="M27" i="26"/>
  <c r="G29" i="28" s="1"/>
  <c r="M28" i="26"/>
  <c r="G30" i="28" s="1"/>
  <c r="M29" i="26"/>
  <c r="G31" i="28" s="1"/>
  <c r="M30" i="26"/>
  <c r="G32" i="28" s="1"/>
  <c r="M31" i="26"/>
  <c r="G33" i="28" s="1"/>
  <c r="M32" i="26"/>
  <c r="G34" i="28" s="1"/>
  <c r="M33" i="26"/>
  <c r="G35" i="28" s="1"/>
  <c r="M34" i="26"/>
  <c r="G36" i="28" s="1"/>
  <c r="M35" i="26"/>
  <c r="G37" i="28" s="1"/>
  <c r="M36" i="26"/>
  <c r="G38" i="28" s="1"/>
  <c r="M37" i="26"/>
  <c r="G39" i="28" s="1"/>
  <c r="M38" i="26"/>
  <c r="G40" i="28" s="1"/>
  <c r="M39" i="26"/>
  <c r="G41" i="28" s="1"/>
  <c r="M40" i="26"/>
  <c r="G42" i="28" s="1"/>
  <c r="M41" i="26"/>
  <c r="G43" i="28" s="1"/>
  <c r="M42" i="26"/>
  <c r="G44" i="28" s="1"/>
  <c r="M43" i="26"/>
  <c r="G45" i="28" s="1"/>
  <c r="M44" i="26"/>
  <c r="G46" i="28" s="1"/>
  <c r="M45" i="26"/>
  <c r="G47" i="28" s="1"/>
  <c r="M46" i="26"/>
  <c r="G48" i="28" s="1"/>
  <c r="M47" i="26"/>
  <c r="G49" i="28" s="1"/>
  <c r="M48" i="26"/>
  <c r="G50" i="28" s="1"/>
  <c r="M49" i="26"/>
  <c r="G51" i="28" s="1"/>
  <c r="M50" i="26"/>
  <c r="G52" i="28" s="1"/>
  <c r="M51" i="26"/>
  <c r="G53" i="28" s="1"/>
  <c r="M52" i="26"/>
  <c r="G54" i="28" s="1"/>
  <c r="M53" i="26"/>
  <c r="G55" i="28" s="1"/>
  <c r="M54" i="26"/>
  <c r="G56" i="28" s="1"/>
  <c r="M55" i="26"/>
  <c r="G57" i="28" s="1"/>
  <c r="M56" i="26"/>
  <c r="G58" i="28" s="1"/>
  <c r="M57" i="26"/>
  <c r="G59" i="28" s="1"/>
  <c r="M58" i="26"/>
  <c r="G60" i="28" s="1"/>
  <c r="M59" i="26"/>
  <c r="G61" i="28" s="1"/>
  <c r="M60" i="26"/>
  <c r="G62" i="28" s="1"/>
  <c r="M61" i="26"/>
  <c r="G63" i="28" s="1"/>
  <c r="M62" i="26"/>
  <c r="G64" i="28" s="1"/>
  <c r="M63" i="26"/>
  <c r="G65" i="28" s="1"/>
  <c r="M64" i="26"/>
  <c r="G66" i="28" s="1"/>
  <c r="M65" i="26"/>
  <c r="G67" i="28" s="1"/>
  <c r="M66" i="26"/>
  <c r="G68" i="28" s="1"/>
  <c r="M67" i="26"/>
  <c r="G69" i="28" s="1"/>
  <c r="M68" i="26"/>
  <c r="G70" i="28" s="1"/>
  <c r="M69" i="26"/>
  <c r="G71" i="28" s="1"/>
  <c r="M70" i="26"/>
  <c r="G72" i="28" s="1"/>
  <c r="M71" i="26"/>
  <c r="G73" i="28" s="1"/>
  <c r="M72" i="26"/>
  <c r="G74" i="28" s="1"/>
  <c r="M2" i="26"/>
  <c r="G4" i="28" s="1"/>
  <c r="L3" i="26"/>
  <c r="D5" i="28" s="1"/>
  <c r="L4" i="26"/>
  <c r="D6" i="28" s="1"/>
  <c r="L5" i="26"/>
  <c r="D7" i="28" s="1"/>
  <c r="L6" i="26"/>
  <c r="D8" i="28" s="1"/>
  <c r="L7" i="26"/>
  <c r="D9" i="28" s="1"/>
  <c r="L8" i="26"/>
  <c r="D10" i="28" s="1"/>
  <c r="L9" i="26"/>
  <c r="D11" i="28" s="1"/>
  <c r="L10" i="26"/>
  <c r="D12" i="28" s="1"/>
  <c r="L11" i="26"/>
  <c r="D13" i="28" s="1"/>
  <c r="L12" i="26"/>
  <c r="D14" i="28" s="1"/>
  <c r="L13" i="26"/>
  <c r="D15" i="28" s="1"/>
  <c r="L14" i="26"/>
  <c r="D16" i="28" s="1"/>
  <c r="L15" i="26"/>
  <c r="D17" i="28" s="1"/>
  <c r="L16" i="26"/>
  <c r="D18" i="28" s="1"/>
  <c r="L17" i="26"/>
  <c r="D19" i="28" s="1"/>
  <c r="L18" i="26"/>
  <c r="D20" i="28" s="1"/>
  <c r="L19" i="26"/>
  <c r="D21" i="28" s="1"/>
  <c r="L20" i="26"/>
  <c r="D22" i="28" s="1"/>
  <c r="L21" i="26"/>
  <c r="D23" i="28" s="1"/>
  <c r="L22" i="26"/>
  <c r="D24" i="28" s="1"/>
  <c r="L23" i="26"/>
  <c r="D25" i="28" s="1"/>
  <c r="L24" i="26"/>
  <c r="D26" i="28" s="1"/>
  <c r="L25" i="26"/>
  <c r="D27" i="28" s="1"/>
  <c r="L26" i="26"/>
  <c r="D28" i="28" s="1"/>
  <c r="L27" i="26"/>
  <c r="D29" i="28" s="1"/>
  <c r="L28" i="26"/>
  <c r="D30" i="28" s="1"/>
  <c r="L29" i="26"/>
  <c r="D31" i="28" s="1"/>
  <c r="L30" i="26"/>
  <c r="D32" i="28" s="1"/>
  <c r="L31" i="26"/>
  <c r="D33" i="28" s="1"/>
  <c r="L32" i="26"/>
  <c r="D34" i="28" s="1"/>
  <c r="L33" i="26"/>
  <c r="D35" i="28" s="1"/>
  <c r="L34" i="26"/>
  <c r="D36" i="28" s="1"/>
  <c r="L35" i="26"/>
  <c r="D37" i="28" s="1"/>
  <c r="L36" i="26"/>
  <c r="D38" i="28" s="1"/>
  <c r="L37" i="26"/>
  <c r="D39" i="28" s="1"/>
  <c r="L38" i="26"/>
  <c r="D40" i="28" s="1"/>
  <c r="L39" i="26"/>
  <c r="D41" i="28" s="1"/>
  <c r="L40" i="26"/>
  <c r="D42" i="28" s="1"/>
  <c r="L41" i="26"/>
  <c r="D43" i="28" s="1"/>
  <c r="L42" i="26"/>
  <c r="D44" i="28" s="1"/>
  <c r="L43" i="26"/>
  <c r="D45" i="28" s="1"/>
  <c r="L44" i="26"/>
  <c r="D46" i="28" s="1"/>
  <c r="L45" i="26"/>
  <c r="D47" i="28" s="1"/>
  <c r="L46" i="26"/>
  <c r="D48" i="28" s="1"/>
  <c r="L47" i="26"/>
  <c r="D49" i="28" s="1"/>
  <c r="L48" i="26"/>
  <c r="D50" i="28" s="1"/>
  <c r="L49" i="26"/>
  <c r="D51" i="28" s="1"/>
  <c r="L50" i="26"/>
  <c r="D52" i="28" s="1"/>
  <c r="L51" i="26"/>
  <c r="D53" i="28" s="1"/>
  <c r="L52" i="26"/>
  <c r="D54" i="28" s="1"/>
  <c r="L53" i="26"/>
  <c r="D55" i="28" s="1"/>
  <c r="L54" i="26"/>
  <c r="D56" i="28" s="1"/>
  <c r="L55" i="26"/>
  <c r="D57" i="28" s="1"/>
  <c r="L56" i="26"/>
  <c r="D58" i="28" s="1"/>
  <c r="L57" i="26"/>
  <c r="D59" i="28" s="1"/>
  <c r="L58" i="26"/>
  <c r="D60" i="28" s="1"/>
  <c r="L59" i="26"/>
  <c r="D61" i="28" s="1"/>
  <c r="L60" i="26"/>
  <c r="D62" i="28" s="1"/>
  <c r="L61" i="26"/>
  <c r="D63" i="28" s="1"/>
  <c r="L62" i="26"/>
  <c r="D64" i="28" s="1"/>
  <c r="L63" i="26"/>
  <c r="D65" i="28" s="1"/>
  <c r="L64" i="26"/>
  <c r="D66" i="28" s="1"/>
  <c r="L65" i="26"/>
  <c r="D67" i="28" s="1"/>
  <c r="L66" i="26"/>
  <c r="D68" i="28" s="1"/>
  <c r="L67" i="26"/>
  <c r="D69" i="28" s="1"/>
  <c r="L68" i="26"/>
  <c r="D70" i="28" s="1"/>
  <c r="L69" i="26"/>
  <c r="D71" i="28" s="1"/>
  <c r="L70" i="26"/>
  <c r="D72" i="28" s="1"/>
  <c r="L71" i="26"/>
  <c r="D73" i="28" s="1"/>
  <c r="L72" i="26"/>
  <c r="D74" i="28" s="1"/>
  <c r="L2" i="26"/>
  <c r="D4" i="28" s="1"/>
  <c r="H3" i="26"/>
  <c r="W5" i="28" s="1"/>
  <c r="H4" i="26"/>
  <c r="W6" i="28" s="1"/>
  <c r="H5" i="26"/>
  <c r="W7" i="28" s="1"/>
  <c r="H6" i="26"/>
  <c r="W8" i="28" s="1"/>
  <c r="H7" i="26"/>
  <c r="W9" i="28" s="1"/>
  <c r="H8" i="26"/>
  <c r="W10" i="28" s="1"/>
  <c r="H9" i="26"/>
  <c r="W11" i="28" s="1"/>
  <c r="H10" i="26"/>
  <c r="W12" i="28" s="1"/>
  <c r="H11" i="26"/>
  <c r="W13" i="28" s="1"/>
  <c r="H12" i="26"/>
  <c r="W14" i="28" s="1"/>
  <c r="H13" i="26"/>
  <c r="W15" i="28" s="1"/>
  <c r="H14" i="26"/>
  <c r="W16" i="28" s="1"/>
  <c r="H15" i="26"/>
  <c r="W17" i="28" s="1"/>
  <c r="H16" i="26"/>
  <c r="W18" i="28" s="1"/>
  <c r="H17" i="26"/>
  <c r="W19" i="28" s="1"/>
  <c r="H18" i="26"/>
  <c r="W20" i="28" s="1"/>
  <c r="H19" i="26"/>
  <c r="W21" i="28" s="1"/>
  <c r="H20" i="26"/>
  <c r="W22" i="28" s="1"/>
  <c r="H21" i="26"/>
  <c r="W23" i="28" s="1"/>
  <c r="H22" i="26"/>
  <c r="W24" i="28" s="1"/>
  <c r="H23" i="26"/>
  <c r="W25" i="28" s="1"/>
  <c r="H24" i="26"/>
  <c r="W26" i="28" s="1"/>
  <c r="H25" i="26"/>
  <c r="W27" i="28" s="1"/>
  <c r="H26" i="26"/>
  <c r="W28" i="28" s="1"/>
  <c r="H27" i="26"/>
  <c r="W29" i="28" s="1"/>
  <c r="H28" i="26"/>
  <c r="W30" i="28" s="1"/>
  <c r="H29" i="26"/>
  <c r="W31" i="28" s="1"/>
  <c r="H30" i="26"/>
  <c r="W32" i="28" s="1"/>
  <c r="H31" i="26"/>
  <c r="W33" i="28" s="1"/>
  <c r="H32" i="26"/>
  <c r="W34" i="28" s="1"/>
  <c r="H33" i="26"/>
  <c r="W35" i="28" s="1"/>
  <c r="H34" i="26"/>
  <c r="W36" i="28" s="1"/>
  <c r="H35" i="26"/>
  <c r="W37" i="28" s="1"/>
  <c r="H36" i="26"/>
  <c r="W38" i="28" s="1"/>
  <c r="H37" i="26"/>
  <c r="W39" i="28" s="1"/>
  <c r="H38" i="26"/>
  <c r="W40" i="28" s="1"/>
  <c r="H39" i="26"/>
  <c r="W41" i="28" s="1"/>
  <c r="H40" i="26"/>
  <c r="W42" i="28" s="1"/>
  <c r="H41" i="26"/>
  <c r="W43" i="28" s="1"/>
  <c r="H42" i="26"/>
  <c r="W44" i="28" s="1"/>
  <c r="H43" i="26"/>
  <c r="W45" i="28" s="1"/>
  <c r="H44" i="26"/>
  <c r="W46" i="28" s="1"/>
  <c r="H45" i="26"/>
  <c r="W47" i="28" s="1"/>
  <c r="H46" i="26"/>
  <c r="W48" i="28" s="1"/>
  <c r="H47" i="26"/>
  <c r="W49" i="28" s="1"/>
  <c r="H48" i="26"/>
  <c r="W50" i="28" s="1"/>
  <c r="H49" i="26"/>
  <c r="W51" i="28" s="1"/>
  <c r="H50" i="26"/>
  <c r="W52" i="28" s="1"/>
  <c r="H51" i="26"/>
  <c r="W53" i="28" s="1"/>
  <c r="H52" i="26"/>
  <c r="W54" i="28" s="1"/>
  <c r="H53" i="26"/>
  <c r="W55" i="28" s="1"/>
  <c r="H54" i="26"/>
  <c r="W56" i="28" s="1"/>
  <c r="H55" i="26"/>
  <c r="W57" i="28" s="1"/>
  <c r="H56" i="26"/>
  <c r="W58" i="28" s="1"/>
  <c r="H57" i="26"/>
  <c r="W59" i="28" s="1"/>
  <c r="H58" i="26"/>
  <c r="W60" i="28" s="1"/>
  <c r="H59" i="26"/>
  <c r="W61" i="28" s="1"/>
  <c r="H60" i="26"/>
  <c r="W62" i="28" s="1"/>
  <c r="H61" i="26"/>
  <c r="W63" i="28" s="1"/>
  <c r="H62" i="26"/>
  <c r="W64" i="28" s="1"/>
  <c r="H2" i="26"/>
  <c r="W4" i="28" s="1"/>
  <c r="G3" i="26"/>
  <c r="T5" i="28" s="1"/>
  <c r="G4" i="26"/>
  <c r="T6" i="28" s="1"/>
  <c r="G5" i="26"/>
  <c r="T7" i="28" s="1"/>
  <c r="G6" i="26"/>
  <c r="T8" i="28" s="1"/>
  <c r="G7" i="26"/>
  <c r="T9" i="28" s="1"/>
  <c r="G8" i="26"/>
  <c r="T10" i="28" s="1"/>
  <c r="G9" i="26"/>
  <c r="T11" i="28" s="1"/>
  <c r="G10" i="26"/>
  <c r="T12" i="28" s="1"/>
  <c r="G11" i="26"/>
  <c r="T13" i="28" s="1"/>
  <c r="G12" i="26"/>
  <c r="T14" i="28" s="1"/>
  <c r="G13" i="26"/>
  <c r="T15" i="28" s="1"/>
  <c r="G14" i="26"/>
  <c r="T16" i="28" s="1"/>
  <c r="G15" i="26"/>
  <c r="T17" i="28" s="1"/>
  <c r="G16" i="26"/>
  <c r="T18" i="28" s="1"/>
  <c r="G17" i="26"/>
  <c r="T19" i="28" s="1"/>
  <c r="G18" i="26"/>
  <c r="T20" i="28" s="1"/>
  <c r="G19" i="26"/>
  <c r="T21" i="28" s="1"/>
  <c r="G20" i="26"/>
  <c r="T22" i="28" s="1"/>
  <c r="G21" i="26"/>
  <c r="T23" i="28" s="1"/>
  <c r="G22" i="26"/>
  <c r="T24" i="28" s="1"/>
  <c r="G23" i="26"/>
  <c r="T25" i="28" s="1"/>
  <c r="G24" i="26"/>
  <c r="T26" i="28" s="1"/>
  <c r="G25" i="26"/>
  <c r="T27" i="28" s="1"/>
  <c r="G26" i="26"/>
  <c r="T28" i="28" s="1"/>
  <c r="G27" i="26"/>
  <c r="T29" i="28" s="1"/>
  <c r="G28" i="26"/>
  <c r="T30" i="28" s="1"/>
  <c r="G29" i="26"/>
  <c r="T31" i="28" s="1"/>
  <c r="G30" i="26"/>
  <c r="T32" i="28" s="1"/>
  <c r="G31" i="26"/>
  <c r="T33" i="28" s="1"/>
  <c r="G32" i="26"/>
  <c r="T34" i="28" s="1"/>
  <c r="G33" i="26"/>
  <c r="T35" i="28" s="1"/>
  <c r="G34" i="26"/>
  <c r="T36" i="28" s="1"/>
  <c r="G35" i="26"/>
  <c r="T37" i="28" s="1"/>
  <c r="G36" i="26"/>
  <c r="T38" i="28" s="1"/>
  <c r="G37" i="26"/>
  <c r="T39" i="28" s="1"/>
  <c r="G38" i="26"/>
  <c r="T40" i="28" s="1"/>
  <c r="G39" i="26"/>
  <c r="T41" i="28" s="1"/>
  <c r="G40" i="26"/>
  <c r="T42" i="28" s="1"/>
  <c r="G41" i="26"/>
  <c r="T43" i="28" s="1"/>
  <c r="G42" i="26"/>
  <c r="T44" i="28" s="1"/>
  <c r="G43" i="26"/>
  <c r="T45" i="28" s="1"/>
  <c r="G44" i="26"/>
  <c r="T46" i="28" s="1"/>
  <c r="G45" i="26"/>
  <c r="T47" i="28" s="1"/>
  <c r="G46" i="26"/>
  <c r="T48" i="28" s="1"/>
  <c r="G47" i="26"/>
  <c r="T49" i="28" s="1"/>
  <c r="G48" i="26"/>
  <c r="T50" i="28" s="1"/>
  <c r="G49" i="26"/>
  <c r="T51" i="28" s="1"/>
  <c r="G50" i="26"/>
  <c r="T52" i="28" s="1"/>
  <c r="G51" i="26"/>
  <c r="T53" i="28" s="1"/>
  <c r="G52" i="26"/>
  <c r="T54" i="28" s="1"/>
  <c r="G53" i="26"/>
  <c r="T55" i="28" s="1"/>
  <c r="G54" i="26"/>
  <c r="T56" i="28" s="1"/>
  <c r="G55" i="26"/>
  <c r="T57" i="28" s="1"/>
  <c r="G56" i="26"/>
  <c r="T58" i="28" s="1"/>
  <c r="G57" i="26"/>
  <c r="T59" i="28" s="1"/>
  <c r="G58" i="26"/>
  <c r="T60" i="28" s="1"/>
  <c r="G59" i="26"/>
  <c r="T61" i="28" s="1"/>
  <c r="G60" i="26"/>
  <c r="T62" i="28" s="1"/>
  <c r="G61" i="26"/>
  <c r="T63" i="28" s="1"/>
  <c r="G62" i="26"/>
  <c r="T64" i="28" s="1"/>
  <c r="G2" i="26"/>
  <c r="T4" i="28" s="1"/>
  <c r="C3" i="26"/>
  <c r="F5" i="28" s="1"/>
  <c r="C4" i="26"/>
  <c r="F6" i="28" s="1"/>
  <c r="C5" i="26"/>
  <c r="F7" i="28" s="1"/>
  <c r="C6" i="26"/>
  <c r="F8" i="28" s="1"/>
  <c r="C7" i="26"/>
  <c r="F9" i="28" s="1"/>
  <c r="C8" i="26"/>
  <c r="F10" i="28" s="1"/>
  <c r="C9" i="26"/>
  <c r="F11" i="28" s="1"/>
  <c r="C10" i="26"/>
  <c r="F12" i="28" s="1"/>
  <c r="C11" i="26"/>
  <c r="F13" i="28" s="1"/>
  <c r="C12" i="26"/>
  <c r="F14" i="28" s="1"/>
  <c r="C13" i="26"/>
  <c r="F15" i="28" s="1"/>
  <c r="C14" i="26"/>
  <c r="F16" i="28" s="1"/>
  <c r="C15" i="26"/>
  <c r="F17" i="28" s="1"/>
  <c r="C16" i="26"/>
  <c r="F18" i="28" s="1"/>
  <c r="C17" i="26"/>
  <c r="F19" i="28" s="1"/>
  <c r="C18" i="26"/>
  <c r="F20" i="28" s="1"/>
  <c r="C19" i="26"/>
  <c r="F21" i="28" s="1"/>
  <c r="C20" i="26"/>
  <c r="F22" i="28" s="1"/>
  <c r="C21" i="26"/>
  <c r="F23" i="28" s="1"/>
  <c r="C22" i="26"/>
  <c r="F24" i="28" s="1"/>
  <c r="C23" i="26"/>
  <c r="F25" i="28" s="1"/>
  <c r="C24" i="26"/>
  <c r="F26" i="28" s="1"/>
  <c r="C25" i="26"/>
  <c r="F27" i="28" s="1"/>
  <c r="C26" i="26"/>
  <c r="F28" i="28" s="1"/>
  <c r="C27" i="26"/>
  <c r="F29" i="28" s="1"/>
  <c r="C28" i="26"/>
  <c r="F30" i="28" s="1"/>
  <c r="C29" i="26"/>
  <c r="F31" i="28" s="1"/>
  <c r="C30" i="26"/>
  <c r="F32" i="28" s="1"/>
  <c r="C31" i="26"/>
  <c r="F33" i="28" s="1"/>
  <c r="C32" i="26"/>
  <c r="F34" i="28" s="1"/>
  <c r="C33" i="26"/>
  <c r="F35" i="28" s="1"/>
  <c r="C34" i="26"/>
  <c r="F36" i="28" s="1"/>
  <c r="C35" i="26"/>
  <c r="F37" i="28" s="1"/>
  <c r="C36" i="26"/>
  <c r="F38" i="28" s="1"/>
  <c r="C37" i="26"/>
  <c r="F39" i="28" s="1"/>
  <c r="C38" i="26"/>
  <c r="F40" i="28" s="1"/>
  <c r="C39" i="26"/>
  <c r="F41" i="28" s="1"/>
  <c r="C40" i="26"/>
  <c r="F42" i="28" s="1"/>
  <c r="C41" i="26"/>
  <c r="F43" i="28" s="1"/>
  <c r="C42" i="26"/>
  <c r="F44" i="28" s="1"/>
  <c r="C43" i="26"/>
  <c r="F45" i="28" s="1"/>
  <c r="C44" i="26"/>
  <c r="F46" i="28" s="1"/>
  <c r="C45" i="26"/>
  <c r="F47" i="28" s="1"/>
  <c r="C46" i="26"/>
  <c r="F48" i="28" s="1"/>
  <c r="C47" i="26"/>
  <c r="F49" i="28" s="1"/>
  <c r="C48" i="26"/>
  <c r="F50" i="28" s="1"/>
  <c r="C49" i="26"/>
  <c r="F51" i="28" s="1"/>
  <c r="C50" i="26"/>
  <c r="F52" i="28" s="1"/>
  <c r="C51" i="26"/>
  <c r="F53" i="28" s="1"/>
  <c r="C52" i="26"/>
  <c r="F54" i="28" s="1"/>
  <c r="C53" i="26"/>
  <c r="F55" i="28" s="1"/>
  <c r="C54" i="26"/>
  <c r="F56" i="28" s="1"/>
  <c r="C55" i="26"/>
  <c r="F57" i="28" s="1"/>
  <c r="C56" i="26"/>
  <c r="F58" i="28" s="1"/>
  <c r="C57" i="26"/>
  <c r="F59" i="28" s="1"/>
  <c r="C58" i="26"/>
  <c r="F60" i="28" s="1"/>
  <c r="C59" i="26"/>
  <c r="F61" i="28" s="1"/>
  <c r="C60" i="26"/>
  <c r="F62" i="28" s="1"/>
  <c r="C61" i="26"/>
  <c r="F63" i="28" s="1"/>
  <c r="C62" i="26"/>
  <c r="F64" i="28" s="1"/>
  <c r="C63" i="26"/>
  <c r="F65" i="28" s="1"/>
  <c r="C64" i="26"/>
  <c r="F66" i="28" s="1"/>
  <c r="C65" i="26"/>
  <c r="F67" i="28" s="1"/>
  <c r="C66" i="26"/>
  <c r="F68" i="28" s="1"/>
  <c r="C67" i="26"/>
  <c r="F69" i="28" s="1"/>
  <c r="C68" i="26"/>
  <c r="F70" i="28" s="1"/>
  <c r="C69" i="26"/>
  <c r="F71" i="28" s="1"/>
  <c r="C70" i="26"/>
  <c r="F72" i="28" s="1"/>
  <c r="C71" i="26"/>
  <c r="F73" i="28" s="1"/>
  <c r="C72" i="26"/>
  <c r="F74" i="28" s="1"/>
  <c r="C2" i="26"/>
  <c r="F4" i="28" s="1"/>
  <c r="A1" i="26"/>
  <c r="A2" i="26"/>
  <c r="B3" i="26"/>
  <c r="C5" i="28" s="1"/>
  <c r="B4" i="26"/>
  <c r="C6" i="28" s="1"/>
  <c r="B5" i="26"/>
  <c r="C7" i="28" s="1"/>
  <c r="B6" i="26"/>
  <c r="C8" i="28" s="1"/>
  <c r="B7" i="26"/>
  <c r="C9" i="28" s="1"/>
  <c r="B8" i="26"/>
  <c r="C10" i="28" s="1"/>
  <c r="B9" i="26"/>
  <c r="C11" i="28" s="1"/>
  <c r="B10" i="26"/>
  <c r="C12" i="28" s="1"/>
  <c r="B11" i="26"/>
  <c r="C13" i="28" s="1"/>
  <c r="B12" i="26"/>
  <c r="C14" i="28" s="1"/>
  <c r="B13" i="26"/>
  <c r="C15" i="28" s="1"/>
  <c r="B14" i="26"/>
  <c r="C16" i="28" s="1"/>
  <c r="B15" i="26"/>
  <c r="C17" i="28" s="1"/>
  <c r="B16" i="26"/>
  <c r="C18" i="28" s="1"/>
  <c r="B17" i="26"/>
  <c r="C19" i="28" s="1"/>
  <c r="B18" i="26"/>
  <c r="C20" i="28" s="1"/>
  <c r="B19" i="26"/>
  <c r="C21" i="28" s="1"/>
  <c r="B20" i="26"/>
  <c r="C22" i="28" s="1"/>
  <c r="B21" i="26"/>
  <c r="C23" i="28" s="1"/>
  <c r="B22" i="26"/>
  <c r="C24" i="28" s="1"/>
  <c r="B23" i="26"/>
  <c r="C25" i="28" s="1"/>
  <c r="B24" i="26"/>
  <c r="C26" i="28" s="1"/>
  <c r="B25" i="26"/>
  <c r="C27" i="28" s="1"/>
  <c r="B26" i="26"/>
  <c r="C28" i="28" s="1"/>
  <c r="B27" i="26"/>
  <c r="C29" i="28" s="1"/>
  <c r="B28" i="26"/>
  <c r="C30" i="28" s="1"/>
  <c r="B29" i="26"/>
  <c r="C31" i="28" s="1"/>
  <c r="B30" i="26"/>
  <c r="C32" i="28" s="1"/>
  <c r="B31" i="26"/>
  <c r="C33" i="28" s="1"/>
  <c r="B32" i="26"/>
  <c r="C34" i="28" s="1"/>
  <c r="B33" i="26"/>
  <c r="C35" i="28" s="1"/>
  <c r="B34" i="26"/>
  <c r="C36" i="28" s="1"/>
  <c r="B35" i="26"/>
  <c r="C37" i="28" s="1"/>
  <c r="B36" i="26"/>
  <c r="C38" i="28" s="1"/>
  <c r="B37" i="26"/>
  <c r="C39" i="28" s="1"/>
  <c r="B38" i="26"/>
  <c r="C40" i="28" s="1"/>
  <c r="B39" i="26"/>
  <c r="C41" i="28" s="1"/>
  <c r="B40" i="26"/>
  <c r="C42" i="28" s="1"/>
  <c r="B41" i="26"/>
  <c r="C43" i="28" s="1"/>
  <c r="B42" i="26"/>
  <c r="C44" i="28" s="1"/>
  <c r="B43" i="26"/>
  <c r="C45" i="28" s="1"/>
  <c r="B44" i="26"/>
  <c r="C46" i="28" s="1"/>
  <c r="B45" i="26"/>
  <c r="C47" i="28" s="1"/>
  <c r="B46" i="26"/>
  <c r="C48" i="28" s="1"/>
  <c r="B47" i="26"/>
  <c r="C49" i="28" s="1"/>
  <c r="B48" i="26"/>
  <c r="C50" i="28" s="1"/>
  <c r="B49" i="26"/>
  <c r="C51" i="28" s="1"/>
  <c r="B50" i="26"/>
  <c r="C52" i="28" s="1"/>
  <c r="B51" i="26"/>
  <c r="C53" i="28" s="1"/>
  <c r="B52" i="26"/>
  <c r="C54" i="28" s="1"/>
  <c r="B53" i="26"/>
  <c r="C55" i="28" s="1"/>
  <c r="B54" i="26"/>
  <c r="C56" i="28" s="1"/>
  <c r="B55" i="26"/>
  <c r="C57" i="28" s="1"/>
  <c r="B56" i="26"/>
  <c r="C58" i="28" s="1"/>
  <c r="B57" i="26"/>
  <c r="C59" i="28" s="1"/>
  <c r="B58" i="26"/>
  <c r="C60" i="28" s="1"/>
  <c r="B59" i="26"/>
  <c r="C61" i="28" s="1"/>
  <c r="B60" i="26"/>
  <c r="C62" i="28" s="1"/>
  <c r="B61" i="26"/>
  <c r="C63" i="28" s="1"/>
  <c r="B62" i="26"/>
  <c r="C64" i="28" s="1"/>
  <c r="B63" i="26"/>
  <c r="C65" i="28" s="1"/>
  <c r="B64" i="26"/>
  <c r="C66" i="28" s="1"/>
  <c r="B65" i="26"/>
  <c r="C67" i="28" s="1"/>
  <c r="B66" i="26"/>
  <c r="C68" i="28" s="1"/>
  <c r="B67" i="26"/>
  <c r="C69" i="28" s="1"/>
  <c r="B68" i="26"/>
  <c r="C70" i="28" s="1"/>
  <c r="B69" i="26"/>
  <c r="C71" i="28" s="1"/>
  <c r="B70" i="26"/>
  <c r="C72" i="28" s="1"/>
  <c r="B71" i="26"/>
  <c r="C73" i="28" s="1"/>
  <c r="B72" i="26"/>
  <c r="C74" i="28" s="1"/>
  <c r="B2" i="26"/>
  <c r="C4" i="28" s="1"/>
  <c r="C1" i="26" l="1"/>
  <c r="B1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M219" i="37"/>
  <c r="M220" i="37"/>
  <c r="M221" i="37"/>
  <c r="M222" i="37"/>
  <c r="M223" i="37"/>
  <c r="M224" i="37"/>
  <c r="M225" i="37"/>
  <c r="M226" i="37"/>
  <c r="M227" i="37"/>
  <c r="M228" i="37"/>
  <c r="M229" i="37"/>
  <c r="M230" i="37"/>
  <c r="M231" i="37"/>
  <c r="M232" i="37"/>
  <c r="M233" i="37"/>
  <c r="M234" i="37"/>
  <c r="M235" i="37"/>
  <c r="M236" i="37"/>
  <c r="M237" i="37"/>
  <c r="M238" i="37"/>
  <c r="M239" i="37"/>
  <c r="M240" i="37"/>
  <c r="M241" i="37"/>
  <c r="M242" i="37"/>
  <c r="M243" i="37"/>
  <c r="M244" i="37"/>
  <c r="M245" i="37"/>
  <c r="M246" i="37"/>
  <c r="M247" i="37"/>
  <c r="M248" i="37"/>
  <c r="M249" i="37"/>
  <c r="M250" i="37"/>
  <c r="M251" i="37"/>
  <c r="M252" i="37"/>
  <c r="M253" i="37"/>
  <c r="M254" i="37"/>
  <c r="M255" i="37"/>
  <c r="M256" i="37"/>
  <c r="M257" i="37"/>
  <c r="M258" i="37"/>
  <c r="M259" i="37"/>
  <c r="M260" i="37"/>
  <c r="M261" i="37"/>
  <c r="M262" i="37"/>
  <c r="M263" i="37"/>
  <c r="M264" i="37"/>
  <c r="M265" i="37"/>
  <c r="M266" i="37"/>
  <c r="M267" i="37"/>
  <c r="M268" i="37"/>
  <c r="M269" i="37"/>
  <c r="M270" i="37"/>
  <c r="M271" i="37"/>
  <c r="M272" i="37"/>
  <c r="M273" i="37"/>
  <c r="M274" i="37"/>
  <c r="M275" i="37"/>
  <c r="M276" i="37"/>
  <c r="M277" i="37"/>
  <c r="M278" i="37"/>
  <c r="M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18" i="37"/>
  <c r="M154" i="37"/>
  <c r="M155" i="37"/>
  <c r="M156" i="37"/>
  <c r="M157" i="37"/>
  <c r="M158" i="37"/>
  <c r="M159" i="37"/>
  <c r="M160" i="37"/>
  <c r="M161" i="37"/>
  <c r="M162" i="37"/>
  <c r="M163" i="37"/>
  <c r="M164" i="37"/>
  <c r="M165" i="37"/>
  <c r="M166" i="37"/>
  <c r="M167" i="37"/>
  <c r="M168" i="37"/>
  <c r="M169" i="37"/>
  <c r="M170" i="37"/>
  <c r="M171" i="37"/>
  <c r="M172" i="37"/>
  <c r="M173" i="37"/>
  <c r="M174" i="37"/>
  <c r="M175" i="37"/>
  <c r="M176" i="37"/>
  <c r="M177" i="37"/>
  <c r="M178" i="37"/>
  <c r="M179" i="37"/>
  <c r="M180" i="37"/>
  <c r="M181" i="37"/>
  <c r="M182" i="37"/>
  <c r="M183" i="37"/>
  <c r="M184" i="37"/>
  <c r="M185" i="37"/>
  <c r="M186" i="37"/>
  <c r="M187" i="37"/>
  <c r="M188" i="37"/>
  <c r="M189" i="37"/>
  <c r="M190" i="37"/>
  <c r="M191" i="37"/>
  <c r="M192" i="37"/>
  <c r="M193" i="37"/>
  <c r="M194" i="37"/>
  <c r="M195" i="37"/>
  <c r="M196" i="37"/>
  <c r="M197" i="37"/>
  <c r="M198" i="37"/>
  <c r="M199" i="37"/>
  <c r="M200" i="37"/>
  <c r="M201" i="37"/>
  <c r="M202" i="37"/>
  <c r="M203" i="37"/>
  <c r="M204" i="37"/>
  <c r="M205" i="37"/>
  <c r="M206" i="37"/>
  <c r="M207" i="37"/>
  <c r="M208" i="37"/>
  <c r="M209" i="37"/>
  <c r="M210" i="37"/>
  <c r="M211" i="37"/>
  <c r="M212" i="37"/>
  <c r="M213" i="37"/>
  <c r="M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153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106" i="37"/>
  <c r="M107" i="37"/>
  <c r="M108" i="37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38" i="37"/>
  <c r="M139" i="37"/>
  <c r="M140" i="37"/>
  <c r="M141" i="37"/>
  <c r="M142" i="37"/>
  <c r="M143" i="37"/>
  <c r="M144" i="37"/>
  <c r="M145" i="37"/>
  <c r="M146" i="37"/>
  <c r="M147" i="37"/>
  <c r="M148" i="37"/>
  <c r="M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78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M73" i="37"/>
  <c r="M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3" i="37"/>
  <c r="BC4" i="28"/>
  <c r="AK5" i="28"/>
  <c r="AK6" i="28"/>
  <c r="AK7" i="28"/>
  <c r="AK8" i="28"/>
  <c r="AK9" i="28"/>
  <c r="AK10" i="28"/>
  <c r="AK11" i="28"/>
  <c r="AK12" i="28"/>
  <c r="AK13" i="28"/>
  <c r="AK14" i="28"/>
  <c r="AK15" i="28"/>
  <c r="AK16" i="28"/>
  <c r="AK17" i="28"/>
  <c r="AK18" i="28"/>
  <c r="AK19" i="28"/>
  <c r="AK20" i="28"/>
  <c r="AK21" i="28"/>
  <c r="AK22" i="28"/>
  <c r="AK23" i="28"/>
  <c r="AK24" i="28"/>
  <c r="AK25" i="28"/>
  <c r="AK26" i="28"/>
  <c r="AK27" i="28"/>
  <c r="AK28" i="28"/>
  <c r="AK29" i="28"/>
  <c r="AK30" i="28"/>
  <c r="AK31" i="28"/>
  <c r="AK32" i="28"/>
  <c r="AK33" i="28"/>
  <c r="AK34" i="28"/>
  <c r="AK35" i="28"/>
  <c r="AK36" i="28"/>
  <c r="AK37" i="28"/>
  <c r="AK38" i="28"/>
  <c r="AK39" i="28"/>
  <c r="AK40" i="28"/>
  <c r="AK41" i="28"/>
  <c r="AK42" i="28"/>
  <c r="AK43" i="28"/>
  <c r="AK44" i="28"/>
  <c r="AK45" i="28"/>
  <c r="AK46" i="28"/>
  <c r="AK47" i="28"/>
  <c r="AK48" i="28"/>
  <c r="AK49" i="28"/>
  <c r="AK50" i="28"/>
  <c r="AK51" i="28"/>
  <c r="AK52" i="28"/>
  <c r="AK53" i="28"/>
  <c r="AK54" i="28"/>
  <c r="AK55" i="28"/>
  <c r="AK56" i="28"/>
  <c r="AK57" i="28"/>
  <c r="AK58" i="28"/>
  <c r="AK59" i="28"/>
  <c r="AK60" i="28"/>
  <c r="AK61" i="28"/>
  <c r="AK62" i="28"/>
  <c r="AK63" i="28"/>
  <c r="AK64" i="28"/>
  <c r="AK65" i="28"/>
  <c r="AK66" i="28"/>
  <c r="AK67" i="28"/>
  <c r="AK68" i="28"/>
  <c r="AK69" i="28"/>
  <c r="AK70" i="28"/>
  <c r="AK71" i="28"/>
  <c r="AK72" i="28"/>
  <c r="AK73" i="28"/>
  <c r="AK74" i="28"/>
  <c r="AK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63" i="28"/>
  <c r="V64" i="28"/>
  <c r="V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62" i="28"/>
  <c r="S63" i="28"/>
  <c r="S64" i="28"/>
  <c r="S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4" i="28"/>
  <c r="K219" i="37"/>
  <c r="K220" i="37"/>
  <c r="K221" i="37"/>
  <c r="K222" i="37"/>
  <c r="K223" i="37"/>
  <c r="K224" i="37"/>
  <c r="K225" i="37"/>
  <c r="K226" i="37"/>
  <c r="K227" i="37"/>
  <c r="K228" i="37"/>
  <c r="K229" i="37"/>
  <c r="K230" i="37"/>
  <c r="K231" i="37"/>
  <c r="K232" i="37"/>
  <c r="K233" i="37"/>
  <c r="K234" i="37"/>
  <c r="K235" i="37"/>
  <c r="K236" i="37"/>
  <c r="K237" i="37"/>
  <c r="K238" i="37"/>
  <c r="K239" i="37"/>
  <c r="K240" i="37"/>
  <c r="K241" i="37"/>
  <c r="K242" i="37"/>
  <c r="K243" i="37"/>
  <c r="K244" i="37"/>
  <c r="K245" i="37"/>
  <c r="K246" i="37"/>
  <c r="K247" i="37"/>
  <c r="K248" i="37"/>
  <c r="K249" i="37"/>
  <c r="K250" i="37"/>
  <c r="K251" i="37"/>
  <c r="K252" i="37"/>
  <c r="K253" i="37"/>
  <c r="K254" i="37"/>
  <c r="K255" i="37"/>
  <c r="K256" i="37"/>
  <c r="K257" i="37"/>
  <c r="K258" i="37"/>
  <c r="K259" i="37"/>
  <c r="K260" i="37"/>
  <c r="K261" i="37"/>
  <c r="K262" i="37"/>
  <c r="K263" i="37"/>
  <c r="K264" i="37"/>
  <c r="K265" i="37"/>
  <c r="K266" i="37"/>
  <c r="K267" i="37"/>
  <c r="K268" i="37"/>
  <c r="K269" i="37"/>
  <c r="K270" i="37"/>
  <c r="K271" i="37"/>
  <c r="K272" i="37"/>
  <c r="K273" i="37"/>
  <c r="K274" i="37"/>
  <c r="K275" i="37"/>
  <c r="K276" i="37"/>
  <c r="K277" i="37"/>
  <c r="K278" i="37"/>
  <c r="K218" i="37"/>
  <c r="K213" i="37"/>
  <c r="K154" i="37"/>
  <c r="K155" i="37"/>
  <c r="K156" i="37"/>
  <c r="K157" i="37"/>
  <c r="K158" i="37"/>
  <c r="K159" i="37"/>
  <c r="K160" i="37"/>
  <c r="K161" i="37"/>
  <c r="K162" i="37"/>
  <c r="K163" i="37"/>
  <c r="K164" i="37"/>
  <c r="K165" i="37"/>
  <c r="K166" i="37"/>
  <c r="K167" i="37"/>
  <c r="K168" i="37"/>
  <c r="K169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91" i="37"/>
  <c r="K192" i="37"/>
  <c r="K193" i="37"/>
  <c r="K194" i="37"/>
  <c r="K195" i="37"/>
  <c r="K196" i="37"/>
  <c r="K197" i="37"/>
  <c r="K198" i="37"/>
  <c r="K199" i="37"/>
  <c r="K200" i="37"/>
  <c r="K201" i="37"/>
  <c r="K202" i="37"/>
  <c r="K203" i="37"/>
  <c r="K204" i="37"/>
  <c r="K205" i="37"/>
  <c r="K206" i="37"/>
  <c r="K207" i="37"/>
  <c r="K208" i="37"/>
  <c r="K209" i="37"/>
  <c r="K210" i="37"/>
  <c r="K211" i="37"/>
  <c r="K212" i="37"/>
  <c r="K153" i="37"/>
  <c r="K14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78" i="37"/>
  <c r="K7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3" i="37"/>
  <c r="C219" i="37"/>
  <c r="C220" i="37"/>
  <c r="C221" i="37"/>
  <c r="C222" i="37"/>
  <c r="C223" i="37"/>
  <c r="C224" i="37"/>
  <c r="C225" i="37"/>
  <c r="C226" i="37"/>
  <c r="C227" i="37"/>
  <c r="C228" i="37"/>
  <c r="C229" i="37"/>
  <c r="C230" i="37"/>
  <c r="C231" i="37"/>
  <c r="C232" i="37"/>
  <c r="C233" i="37"/>
  <c r="C234" i="37"/>
  <c r="C235" i="37"/>
  <c r="C236" i="37"/>
  <c r="C237" i="37"/>
  <c r="C238" i="37"/>
  <c r="C239" i="37"/>
  <c r="C240" i="37"/>
  <c r="C241" i="37"/>
  <c r="C242" i="37"/>
  <c r="C243" i="37"/>
  <c r="C244" i="37"/>
  <c r="C245" i="37"/>
  <c r="C246" i="37"/>
  <c r="C247" i="37"/>
  <c r="C248" i="37"/>
  <c r="C249" i="37"/>
  <c r="C250" i="37"/>
  <c r="C251" i="37"/>
  <c r="C252" i="37"/>
  <c r="C253" i="37"/>
  <c r="C254" i="37"/>
  <c r="C255" i="37"/>
  <c r="C256" i="37"/>
  <c r="C257" i="37"/>
  <c r="C258" i="37"/>
  <c r="C259" i="37"/>
  <c r="C260" i="37"/>
  <c r="C261" i="37"/>
  <c r="C262" i="37"/>
  <c r="C263" i="37"/>
  <c r="C264" i="37"/>
  <c r="C265" i="37"/>
  <c r="C266" i="37"/>
  <c r="C267" i="37"/>
  <c r="C268" i="37"/>
  <c r="C269" i="37"/>
  <c r="C270" i="37"/>
  <c r="C271" i="37"/>
  <c r="C272" i="37"/>
  <c r="C273" i="37"/>
  <c r="C274" i="37"/>
  <c r="C275" i="37"/>
  <c r="C276" i="37"/>
  <c r="C277" i="37"/>
  <c r="C278" i="37"/>
  <c r="C218" i="37"/>
  <c r="C213" i="37"/>
  <c r="C154" i="37"/>
  <c r="C155" i="37"/>
  <c r="C156" i="37"/>
  <c r="C157" i="37"/>
  <c r="C158" i="37"/>
  <c r="C159" i="37"/>
  <c r="C160" i="37"/>
  <c r="C161" i="37"/>
  <c r="C162" i="37"/>
  <c r="C163" i="37"/>
  <c r="C164" i="37"/>
  <c r="C165" i="37"/>
  <c r="C166" i="37"/>
  <c r="C167" i="37"/>
  <c r="C168" i="37"/>
  <c r="C169" i="37"/>
  <c r="C170" i="37"/>
  <c r="C171" i="37"/>
  <c r="C172" i="37"/>
  <c r="C173" i="37"/>
  <c r="C174" i="37"/>
  <c r="C175" i="37"/>
  <c r="C176" i="37"/>
  <c r="C177" i="37"/>
  <c r="C178" i="37"/>
  <c r="C179" i="37"/>
  <c r="C180" i="37"/>
  <c r="C181" i="37"/>
  <c r="C182" i="37"/>
  <c r="C183" i="37"/>
  <c r="C184" i="37"/>
  <c r="C185" i="37"/>
  <c r="C186" i="37"/>
  <c r="C187" i="37"/>
  <c r="C188" i="37"/>
  <c r="C189" i="37"/>
  <c r="C190" i="37"/>
  <c r="C191" i="37"/>
  <c r="C192" i="37"/>
  <c r="C193" i="37"/>
  <c r="C194" i="37"/>
  <c r="C195" i="37"/>
  <c r="C196" i="37"/>
  <c r="C197" i="37"/>
  <c r="C198" i="37"/>
  <c r="C199" i="37"/>
  <c r="C200" i="37"/>
  <c r="C201" i="37"/>
  <c r="C202" i="37"/>
  <c r="C203" i="37"/>
  <c r="C204" i="37"/>
  <c r="C205" i="37"/>
  <c r="C206" i="37"/>
  <c r="C207" i="37"/>
  <c r="C208" i="37"/>
  <c r="C209" i="37"/>
  <c r="C210" i="37"/>
  <c r="C211" i="37"/>
  <c r="C212" i="37"/>
  <c r="C153" i="37"/>
  <c r="C148" i="37"/>
  <c r="D113" i="18" l="1"/>
  <c r="C113" i="18"/>
  <c r="D112" i="18"/>
  <c r="C112" i="18"/>
  <c r="D111" i="18"/>
  <c r="C111" i="18"/>
  <c r="D110" i="18"/>
  <c r="C110" i="18"/>
  <c r="D109" i="18"/>
  <c r="C109" i="18"/>
  <c r="D108" i="18"/>
  <c r="C108" i="18"/>
  <c r="D107" i="18"/>
  <c r="C107" i="18"/>
  <c r="D106" i="18"/>
  <c r="C106" i="18"/>
  <c r="D105" i="18"/>
  <c r="C105" i="18"/>
  <c r="D104" i="18"/>
  <c r="C104" i="18"/>
  <c r="D103" i="18"/>
  <c r="C103" i="18"/>
  <c r="D102" i="18"/>
  <c r="C102" i="18"/>
  <c r="D101" i="18"/>
  <c r="C101" i="18"/>
  <c r="D100" i="18"/>
  <c r="C100" i="18"/>
  <c r="D99" i="18"/>
  <c r="C99" i="18"/>
  <c r="D98" i="18"/>
  <c r="C98" i="18"/>
  <c r="D97" i="18"/>
  <c r="C97" i="18"/>
  <c r="D96" i="18"/>
  <c r="C96" i="18"/>
  <c r="D95" i="18"/>
  <c r="C95" i="18"/>
  <c r="D94" i="18"/>
  <c r="C94" i="18"/>
  <c r="D93" i="18"/>
  <c r="C93" i="18"/>
  <c r="D92" i="18"/>
  <c r="C92" i="18"/>
  <c r="D91" i="18"/>
  <c r="C91" i="18"/>
  <c r="D90" i="18"/>
  <c r="C90" i="18"/>
  <c r="D89" i="18"/>
  <c r="C89" i="18"/>
  <c r="D88" i="18"/>
  <c r="C88" i="18"/>
  <c r="D87" i="18"/>
  <c r="C87" i="18"/>
  <c r="D86" i="18"/>
  <c r="C86" i="18"/>
  <c r="D85" i="18"/>
  <c r="C85" i="18"/>
  <c r="J84" i="18"/>
  <c r="D84" i="18"/>
  <c r="C84" i="18"/>
  <c r="J83" i="18"/>
  <c r="D83" i="18"/>
  <c r="C83" i="18"/>
  <c r="J82" i="18"/>
  <c r="D82" i="18"/>
  <c r="C82" i="18"/>
  <c r="J81" i="18"/>
  <c r="D81" i="18"/>
  <c r="C81" i="18"/>
  <c r="J80" i="18"/>
  <c r="D80" i="18"/>
  <c r="C80" i="18"/>
  <c r="J79" i="18"/>
  <c r="D79" i="18"/>
  <c r="C79" i="18"/>
  <c r="J78" i="18"/>
  <c r="D78" i="18"/>
  <c r="C78" i="18"/>
  <c r="J77" i="18"/>
  <c r="D77" i="18"/>
  <c r="C77" i="18"/>
  <c r="J76" i="18"/>
  <c r="D76" i="18"/>
  <c r="C76" i="18"/>
  <c r="J75" i="18"/>
  <c r="D75" i="18"/>
  <c r="C75" i="18"/>
  <c r="J74" i="18"/>
  <c r="D74" i="18"/>
  <c r="C74" i="18"/>
  <c r="J73" i="18"/>
  <c r="D73" i="18"/>
  <c r="C73" i="18"/>
  <c r="J72" i="18"/>
  <c r="D72" i="18"/>
  <c r="C72" i="18"/>
  <c r="J71" i="18"/>
  <c r="D71" i="18"/>
  <c r="C71" i="18"/>
  <c r="J70" i="18"/>
  <c r="D70" i="18"/>
  <c r="C70" i="18"/>
  <c r="J69" i="18"/>
  <c r="D69" i="18"/>
  <c r="C69" i="18"/>
  <c r="J68" i="18"/>
  <c r="D68" i="18"/>
  <c r="C68" i="18"/>
  <c r="J67" i="18"/>
  <c r="D67" i="18"/>
  <c r="C67" i="18"/>
  <c r="J66" i="18"/>
  <c r="D66" i="18"/>
  <c r="C66" i="18"/>
  <c r="J65" i="18"/>
  <c r="D65" i="18"/>
  <c r="C65" i="18"/>
  <c r="J64" i="18"/>
  <c r="D64" i="18"/>
  <c r="C64" i="18"/>
  <c r="J63" i="18"/>
  <c r="D63" i="18"/>
  <c r="C63" i="18"/>
  <c r="J62" i="18"/>
  <c r="D62" i="18"/>
  <c r="C62" i="18"/>
  <c r="J61" i="18"/>
  <c r="D61" i="18"/>
  <c r="C61" i="18"/>
  <c r="J60" i="18"/>
  <c r="D60" i="18"/>
  <c r="C60" i="18"/>
  <c r="J59" i="18"/>
  <c r="D59" i="18"/>
  <c r="C59" i="18"/>
  <c r="J58" i="18"/>
  <c r="D58" i="18"/>
  <c r="C58" i="18"/>
  <c r="J57" i="18"/>
  <c r="D57" i="18"/>
  <c r="C57" i="18"/>
  <c r="J56" i="18"/>
  <c r="D56" i="18"/>
  <c r="C56" i="18"/>
  <c r="J55" i="18"/>
  <c r="D55" i="18"/>
  <c r="C55" i="18"/>
  <c r="J54" i="18"/>
  <c r="D54" i="18"/>
  <c r="C54" i="18"/>
  <c r="J53" i="18"/>
  <c r="D53" i="18"/>
  <c r="C53" i="18"/>
  <c r="J52" i="18"/>
  <c r="D52" i="18"/>
  <c r="C52" i="18"/>
  <c r="J51" i="18"/>
  <c r="D51" i="18"/>
  <c r="C51" i="18"/>
  <c r="J50" i="18"/>
  <c r="D50" i="18"/>
  <c r="C50" i="18"/>
  <c r="J49" i="18"/>
  <c r="D49" i="18"/>
  <c r="C49" i="18"/>
  <c r="J48" i="18"/>
  <c r="D48" i="18"/>
  <c r="C48" i="18"/>
  <c r="J47" i="18"/>
  <c r="D47" i="18"/>
  <c r="C47" i="18"/>
  <c r="J46" i="18"/>
  <c r="D46" i="18"/>
  <c r="C46" i="18"/>
  <c r="J45" i="18"/>
  <c r="D45" i="18"/>
  <c r="C45" i="18"/>
  <c r="J44" i="18"/>
  <c r="D44" i="18"/>
  <c r="C44" i="18"/>
  <c r="J43" i="18"/>
  <c r="D43" i="18"/>
  <c r="C43" i="18"/>
  <c r="J42" i="18"/>
  <c r="D42" i="18"/>
  <c r="C42" i="18"/>
  <c r="J41" i="18"/>
  <c r="D41" i="18"/>
  <c r="C41" i="18"/>
  <c r="J40" i="18"/>
  <c r="D40" i="18"/>
  <c r="C40" i="18"/>
  <c r="J39" i="18"/>
  <c r="D39" i="18"/>
  <c r="C39" i="18"/>
  <c r="J38" i="18"/>
  <c r="D38" i="18"/>
  <c r="C38" i="18"/>
  <c r="J37" i="18"/>
  <c r="D37" i="18"/>
  <c r="C37" i="18"/>
  <c r="J36" i="18"/>
  <c r="D36" i="18"/>
  <c r="C36" i="18"/>
  <c r="J35" i="18"/>
  <c r="D35" i="18"/>
  <c r="C35" i="18"/>
  <c r="J34" i="18"/>
  <c r="D34" i="18"/>
  <c r="C34" i="18"/>
  <c r="J33" i="18"/>
  <c r="D33" i="18"/>
  <c r="C33" i="18"/>
  <c r="J32" i="18"/>
  <c r="D32" i="18"/>
  <c r="C32" i="18"/>
  <c r="J31" i="18"/>
  <c r="D31" i="18"/>
  <c r="C31" i="18"/>
  <c r="J30" i="18"/>
  <c r="C30" i="18"/>
  <c r="J29" i="18"/>
  <c r="C29" i="18"/>
  <c r="J28" i="18"/>
  <c r="C28" i="18"/>
  <c r="J27" i="18"/>
  <c r="C27" i="18"/>
  <c r="J26" i="18"/>
  <c r="C26" i="18"/>
  <c r="J25" i="18"/>
  <c r="C25" i="18"/>
  <c r="J24" i="18"/>
  <c r="C24" i="18"/>
  <c r="J23" i="18"/>
  <c r="C23" i="18"/>
  <c r="J22" i="18"/>
  <c r="C22" i="18"/>
  <c r="J21" i="18"/>
  <c r="C21" i="18"/>
  <c r="J20" i="18"/>
  <c r="C20" i="18"/>
  <c r="J19" i="18"/>
  <c r="C19" i="18"/>
  <c r="J18" i="18"/>
  <c r="C18" i="18"/>
  <c r="J17" i="18"/>
  <c r="C17" i="18"/>
  <c r="J16" i="18"/>
  <c r="C16" i="18"/>
  <c r="J15" i="18"/>
  <c r="C15" i="18"/>
  <c r="J14" i="18"/>
  <c r="C14" i="18"/>
  <c r="J13" i="18"/>
  <c r="C13" i="18"/>
  <c r="J12" i="18"/>
  <c r="C12" i="18"/>
  <c r="J11" i="18"/>
  <c r="C11" i="18"/>
  <c r="J10" i="18"/>
  <c r="C10" i="18"/>
  <c r="J9" i="18"/>
  <c r="C9" i="18"/>
  <c r="J8" i="18"/>
  <c r="C8" i="18"/>
  <c r="J7" i="18"/>
  <c r="C7" i="18"/>
  <c r="J6" i="18"/>
  <c r="C6" i="18"/>
  <c r="J5" i="18"/>
  <c r="C5" i="18"/>
  <c r="J4" i="18"/>
  <c r="C4" i="18"/>
  <c r="J3" i="18"/>
  <c r="C3" i="18"/>
  <c r="J2" i="18"/>
  <c r="C2" i="18"/>
  <c r="BJ23" i="12"/>
  <c r="AF23" i="12"/>
  <c r="Z23" i="12"/>
  <c r="R23" i="12"/>
  <c r="I23" i="12"/>
  <c r="BJ22" i="12"/>
  <c r="AF22" i="12"/>
  <c r="Z22" i="12"/>
  <c r="R22" i="12"/>
  <c r="I22" i="12"/>
  <c r="BJ21" i="12"/>
  <c r="AF21" i="12"/>
  <c r="Z21" i="12"/>
  <c r="R21" i="12"/>
  <c r="I21" i="12"/>
  <c r="BJ20" i="12"/>
  <c r="AF20" i="12"/>
  <c r="Z20" i="12"/>
  <c r="R20" i="12"/>
  <c r="I20" i="12"/>
  <c r="BJ19" i="12"/>
  <c r="AF19" i="12"/>
  <c r="Z19" i="12"/>
  <c r="R19" i="12"/>
  <c r="I19" i="12"/>
  <c r="BJ18" i="12"/>
  <c r="AF18" i="12"/>
  <c r="Z18" i="12"/>
  <c r="R18" i="12"/>
  <c r="I18" i="12"/>
  <c r="BJ17" i="12"/>
  <c r="AF17" i="12"/>
  <c r="Z17" i="12"/>
  <c r="R17" i="12"/>
  <c r="I17" i="12"/>
  <c r="BJ16" i="12"/>
  <c r="AF16" i="12"/>
  <c r="Z16" i="12"/>
  <c r="R16" i="12"/>
  <c r="I16" i="12"/>
  <c r="BJ15" i="12"/>
  <c r="AF15" i="12"/>
  <c r="Z15" i="12"/>
  <c r="R15" i="12"/>
  <c r="I15" i="12"/>
  <c r="BJ14" i="12"/>
  <c r="AF14" i="12"/>
  <c r="Z14" i="12"/>
  <c r="R14" i="12"/>
  <c r="I14" i="12"/>
  <c r="BJ13" i="12"/>
  <c r="AF13" i="12"/>
  <c r="Z13" i="12"/>
  <c r="R13" i="12"/>
  <c r="I13" i="12"/>
  <c r="BJ12" i="12"/>
  <c r="AF12" i="12"/>
  <c r="Z12" i="12"/>
  <c r="R12" i="12"/>
  <c r="I12" i="12"/>
  <c r="BJ11" i="12"/>
  <c r="AF11" i="12"/>
  <c r="Z11" i="12"/>
  <c r="R11" i="12"/>
  <c r="I11" i="12"/>
  <c r="BJ10" i="12"/>
  <c r="AF10" i="12"/>
  <c r="Z10" i="12"/>
  <c r="R10" i="12"/>
  <c r="I10" i="12"/>
  <c r="BJ9" i="12"/>
  <c r="AF9" i="12"/>
  <c r="Z9" i="12"/>
  <c r="R9" i="12"/>
  <c r="I9" i="12"/>
  <c r="BJ8" i="12"/>
  <c r="AF8" i="12"/>
  <c r="Z8" i="12"/>
  <c r="R8" i="12"/>
  <c r="I8" i="12"/>
  <c r="BJ7" i="12"/>
  <c r="AF7" i="12"/>
  <c r="Z7" i="12"/>
  <c r="R7" i="12"/>
  <c r="I7" i="12"/>
  <c r="BJ6" i="12"/>
  <c r="AF6" i="12"/>
  <c r="Z6" i="12"/>
  <c r="R6" i="12"/>
  <c r="I6" i="12"/>
  <c r="BJ5" i="12"/>
  <c r="AF5" i="12"/>
  <c r="Z5" i="12"/>
  <c r="R5" i="12"/>
  <c r="I5" i="12"/>
  <c r="BJ4" i="12"/>
  <c r="AF4" i="12"/>
  <c r="Z4" i="12"/>
  <c r="R4" i="12"/>
  <c r="I4" i="12"/>
  <c r="AF3" i="12"/>
  <c r="Z3" i="12"/>
  <c r="S3" i="12"/>
  <c r="R3" i="12"/>
  <c r="S4" i="12" s="1"/>
  <c r="J3" i="12"/>
  <c r="I3" i="12"/>
  <c r="J4" i="12" s="1"/>
  <c r="C1" i="12"/>
  <c r="BJ23" i="11"/>
  <c r="AF23" i="11"/>
  <c r="Z23" i="11"/>
  <c r="R23" i="11"/>
  <c r="I23" i="11"/>
  <c r="BJ22" i="11"/>
  <c r="AF22" i="11"/>
  <c r="Z22" i="11"/>
  <c r="R22" i="11"/>
  <c r="I22" i="11"/>
  <c r="BJ21" i="11"/>
  <c r="AF21" i="11"/>
  <c r="Z21" i="11"/>
  <c r="R21" i="11"/>
  <c r="I21" i="11"/>
  <c r="BJ20" i="11"/>
  <c r="AF20" i="11"/>
  <c r="Z20" i="11"/>
  <c r="R20" i="11"/>
  <c r="I20" i="11"/>
  <c r="BJ19" i="11"/>
  <c r="AF19" i="11"/>
  <c r="Z19" i="11"/>
  <c r="R19" i="11"/>
  <c r="I19" i="11"/>
  <c r="BJ18" i="11"/>
  <c r="AF18" i="11"/>
  <c r="Z18" i="11"/>
  <c r="R18" i="11"/>
  <c r="I18" i="11"/>
  <c r="BJ17" i="11"/>
  <c r="AF17" i="11"/>
  <c r="Z17" i="11"/>
  <c r="R17" i="11"/>
  <c r="I17" i="11"/>
  <c r="BJ16" i="11"/>
  <c r="AF16" i="11"/>
  <c r="Z16" i="11"/>
  <c r="R16" i="11"/>
  <c r="I16" i="11"/>
  <c r="BJ15" i="11"/>
  <c r="AF15" i="11"/>
  <c r="Z15" i="11"/>
  <c r="R15" i="11"/>
  <c r="I15" i="11"/>
  <c r="BJ14" i="11"/>
  <c r="AF14" i="11"/>
  <c r="Z14" i="11"/>
  <c r="R14" i="11"/>
  <c r="I14" i="11"/>
  <c r="BJ13" i="11"/>
  <c r="AF13" i="11"/>
  <c r="Z13" i="11"/>
  <c r="R13" i="11"/>
  <c r="I13" i="11"/>
  <c r="BJ12" i="11"/>
  <c r="AF12" i="11"/>
  <c r="Z12" i="11"/>
  <c r="R12" i="11"/>
  <c r="I12" i="11"/>
  <c r="BJ11" i="11"/>
  <c r="AF11" i="11"/>
  <c r="Z11" i="11"/>
  <c r="R11" i="11"/>
  <c r="I11" i="11"/>
  <c r="BJ10" i="11"/>
  <c r="AF10" i="11"/>
  <c r="Z10" i="11"/>
  <c r="R10" i="11"/>
  <c r="I10" i="11"/>
  <c r="BJ9" i="11"/>
  <c r="AF9" i="11"/>
  <c r="Z9" i="11"/>
  <c r="R9" i="11"/>
  <c r="I9" i="11"/>
  <c r="BJ8" i="11"/>
  <c r="AF8" i="11"/>
  <c r="Z8" i="11"/>
  <c r="R8" i="11"/>
  <c r="I8" i="11"/>
  <c r="BJ7" i="11"/>
  <c r="AF7" i="11"/>
  <c r="Z7" i="11"/>
  <c r="R7" i="11"/>
  <c r="I7" i="11"/>
  <c r="BJ6" i="11"/>
  <c r="AF6" i="11"/>
  <c r="Z6" i="11"/>
  <c r="R6" i="11"/>
  <c r="I6" i="11"/>
  <c r="BJ5" i="11"/>
  <c r="AF5" i="11"/>
  <c r="Z5" i="11"/>
  <c r="R5" i="11"/>
  <c r="I5" i="11"/>
  <c r="BJ4" i="11"/>
  <c r="AF4" i="11"/>
  <c r="Z4" i="11"/>
  <c r="R4" i="11"/>
  <c r="I4" i="11"/>
  <c r="AF3" i="11"/>
  <c r="Z3" i="11"/>
  <c r="S3" i="11"/>
  <c r="R3" i="11"/>
  <c r="S4" i="11" s="1"/>
  <c r="J3" i="11"/>
  <c r="I3" i="11"/>
  <c r="J4" i="11" s="1"/>
  <c r="C1" i="11"/>
  <c r="C42" i="10"/>
  <c r="BJ33" i="10"/>
  <c r="AF33" i="10"/>
  <c r="Z33" i="10"/>
  <c r="R33" i="10"/>
  <c r="I33" i="10"/>
  <c r="BJ32" i="10"/>
  <c r="AF32" i="10"/>
  <c r="Z32" i="10"/>
  <c r="R32" i="10"/>
  <c r="I32" i="10"/>
  <c r="BJ31" i="10"/>
  <c r="AF31" i="10"/>
  <c r="Z31" i="10"/>
  <c r="R31" i="10"/>
  <c r="I31" i="10"/>
  <c r="BJ30" i="10"/>
  <c r="AF30" i="10"/>
  <c r="Z30" i="10"/>
  <c r="R30" i="10"/>
  <c r="I30" i="10"/>
  <c r="BJ29" i="10"/>
  <c r="AF29" i="10"/>
  <c r="Z29" i="10"/>
  <c r="R29" i="10"/>
  <c r="I29" i="10"/>
  <c r="BJ28" i="10"/>
  <c r="AF28" i="10"/>
  <c r="Z28" i="10"/>
  <c r="R28" i="10"/>
  <c r="I28" i="10"/>
  <c r="BJ27" i="10"/>
  <c r="AF27" i="10"/>
  <c r="Z27" i="10"/>
  <c r="R27" i="10"/>
  <c r="I27" i="10"/>
  <c r="BJ26" i="10"/>
  <c r="AF26" i="10"/>
  <c r="Z26" i="10"/>
  <c r="R26" i="10"/>
  <c r="I26" i="10"/>
  <c r="BJ25" i="10"/>
  <c r="AF25" i="10"/>
  <c r="Z25" i="10"/>
  <c r="R25" i="10"/>
  <c r="I25" i="10"/>
  <c r="BJ24" i="10"/>
  <c r="AF24" i="10"/>
  <c r="Z24" i="10"/>
  <c r="R24" i="10"/>
  <c r="I24" i="10"/>
  <c r="BJ23" i="10"/>
  <c r="AF23" i="10"/>
  <c r="Z23" i="10"/>
  <c r="R23" i="10"/>
  <c r="I23" i="10"/>
  <c r="BJ22" i="10"/>
  <c r="AF22" i="10"/>
  <c r="Z22" i="10"/>
  <c r="R22" i="10"/>
  <c r="I22" i="10"/>
  <c r="BJ21" i="10"/>
  <c r="AF21" i="10"/>
  <c r="Z21" i="10"/>
  <c r="R21" i="10"/>
  <c r="I21" i="10"/>
  <c r="BJ20" i="10"/>
  <c r="AF20" i="10"/>
  <c r="Z20" i="10"/>
  <c r="R20" i="10"/>
  <c r="I20" i="10"/>
  <c r="BJ19" i="10"/>
  <c r="AF19" i="10"/>
  <c r="Z19" i="10"/>
  <c r="R19" i="10"/>
  <c r="I19" i="10"/>
  <c r="BJ18" i="10"/>
  <c r="AF18" i="10"/>
  <c r="Z18" i="10"/>
  <c r="R18" i="10"/>
  <c r="I18" i="10"/>
  <c r="BJ17" i="10"/>
  <c r="AF17" i="10"/>
  <c r="Z17" i="10"/>
  <c r="R17" i="10"/>
  <c r="I17" i="10"/>
  <c r="BJ16" i="10"/>
  <c r="AF16" i="10"/>
  <c r="Z16" i="10"/>
  <c r="R16" i="10"/>
  <c r="I16" i="10"/>
  <c r="BJ15" i="10"/>
  <c r="AF15" i="10"/>
  <c r="Z15" i="10"/>
  <c r="R15" i="10"/>
  <c r="I15" i="10"/>
  <c r="BJ14" i="10"/>
  <c r="AF14" i="10"/>
  <c r="Z14" i="10"/>
  <c r="R14" i="10"/>
  <c r="I14" i="10"/>
  <c r="BJ13" i="10"/>
  <c r="AF13" i="10"/>
  <c r="Z13" i="10"/>
  <c r="R13" i="10"/>
  <c r="I13" i="10"/>
  <c r="BJ12" i="10"/>
  <c r="AF12" i="10"/>
  <c r="Z12" i="10"/>
  <c r="R12" i="10"/>
  <c r="I12" i="10"/>
  <c r="BJ11" i="10"/>
  <c r="AF11" i="10"/>
  <c r="Z11" i="10"/>
  <c r="R11" i="10"/>
  <c r="I11" i="10"/>
  <c r="BJ10" i="10"/>
  <c r="AF10" i="10"/>
  <c r="Z10" i="10"/>
  <c r="R10" i="10"/>
  <c r="I10" i="10"/>
  <c r="BJ9" i="10"/>
  <c r="AF9" i="10"/>
  <c r="Z9" i="10"/>
  <c r="R9" i="10"/>
  <c r="I9" i="10"/>
  <c r="BJ8" i="10"/>
  <c r="AF8" i="10"/>
  <c r="Z8" i="10"/>
  <c r="R8" i="10"/>
  <c r="I8" i="10"/>
  <c r="BJ7" i="10"/>
  <c r="AF7" i="10"/>
  <c r="Z7" i="10"/>
  <c r="R7" i="10"/>
  <c r="I7" i="10"/>
  <c r="BJ6" i="10"/>
  <c r="AF6" i="10"/>
  <c r="Z6" i="10"/>
  <c r="R6" i="10"/>
  <c r="I6" i="10"/>
  <c r="BJ5" i="10"/>
  <c r="AF5" i="10"/>
  <c r="Z5" i="10"/>
  <c r="R5" i="10"/>
  <c r="I5" i="10"/>
  <c r="BJ4" i="10"/>
  <c r="AF4" i="10"/>
  <c r="Z4" i="10"/>
  <c r="R4" i="10"/>
  <c r="I4" i="10"/>
  <c r="AF3" i="10"/>
  <c r="Z3" i="10"/>
  <c r="S3" i="10"/>
  <c r="R3" i="10"/>
  <c r="S4" i="10" s="1"/>
  <c r="J3" i="10"/>
  <c r="I3" i="10"/>
  <c r="J4" i="10" s="1"/>
  <c r="C1" i="10"/>
  <c r="C46" i="9"/>
  <c r="C45" i="9"/>
  <c r="BJ33" i="9"/>
  <c r="AF33" i="9"/>
  <c r="Z33" i="9"/>
  <c r="R33" i="9"/>
  <c r="I33" i="9"/>
  <c r="BJ32" i="9"/>
  <c r="AF32" i="9"/>
  <c r="Z32" i="9"/>
  <c r="R32" i="9"/>
  <c r="I32" i="9"/>
  <c r="BJ31" i="9"/>
  <c r="AF31" i="9"/>
  <c r="Z31" i="9"/>
  <c r="R31" i="9"/>
  <c r="I31" i="9"/>
  <c r="BJ30" i="9"/>
  <c r="AF30" i="9"/>
  <c r="Z30" i="9"/>
  <c r="R30" i="9"/>
  <c r="I30" i="9"/>
  <c r="BJ29" i="9"/>
  <c r="AF29" i="9"/>
  <c r="Z29" i="9"/>
  <c r="R29" i="9"/>
  <c r="I29" i="9"/>
  <c r="BJ28" i="9"/>
  <c r="AF28" i="9"/>
  <c r="Z28" i="9"/>
  <c r="R28" i="9"/>
  <c r="I28" i="9"/>
  <c r="BJ27" i="9"/>
  <c r="AF27" i="9"/>
  <c r="Z27" i="9"/>
  <c r="R27" i="9"/>
  <c r="I27" i="9"/>
  <c r="BJ26" i="9"/>
  <c r="AF26" i="9"/>
  <c r="Z26" i="9"/>
  <c r="R26" i="9"/>
  <c r="I26" i="9"/>
  <c r="BJ25" i="9"/>
  <c r="AF25" i="9"/>
  <c r="Z25" i="9"/>
  <c r="R25" i="9"/>
  <c r="I25" i="9"/>
  <c r="BJ24" i="9"/>
  <c r="AF24" i="9"/>
  <c r="Z24" i="9"/>
  <c r="R24" i="9"/>
  <c r="I24" i="9"/>
  <c r="BJ23" i="9"/>
  <c r="AF23" i="9"/>
  <c r="Z23" i="9"/>
  <c r="R23" i="9"/>
  <c r="I23" i="9"/>
  <c r="BJ22" i="9"/>
  <c r="AF22" i="9"/>
  <c r="Z22" i="9"/>
  <c r="R22" i="9"/>
  <c r="I22" i="9"/>
  <c r="BJ21" i="9"/>
  <c r="AF21" i="9"/>
  <c r="Z21" i="9"/>
  <c r="R21" i="9"/>
  <c r="I21" i="9"/>
  <c r="BJ20" i="9"/>
  <c r="AF20" i="9"/>
  <c r="Z20" i="9"/>
  <c r="R20" i="9"/>
  <c r="I20" i="9"/>
  <c r="BJ19" i="9"/>
  <c r="AF19" i="9"/>
  <c r="Z19" i="9"/>
  <c r="R19" i="9"/>
  <c r="I19" i="9"/>
  <c r="BJ18" i="9"/>
  <c r="AF18" i="9"/>
  <c r="Z18" i="9"/>
  <c r="R18" i="9"/>
  <c r="I18" i="9"/>
  <c r="BJ17" i="9"/>
  <c r="AF17" i="9"/>
  <c r="Z17" i="9"/>
  <c r="R17" i="9"/>
  <c r="I17" i="9"/>
  <c r="BJ16" i="9"/>
  <c r="AF16" i="9"/>
  <c r="Z16" i="9"/>
  <c r="R16" i="9"/>
  <c r="I16" i="9"/>
  <c r="BJ15" i="9"/>
  <c r="AF15" i="9"/>
  <c r="Z15" i="9"/>
  <c r="R15" i="9"/>
  <c r="I15" i="9"/>
  <c r="BJ14" i="9"/>
  <c r="AF14" i="9"/>
  <c r="Z14" i="9"/>
  <c r="R14" i="9"/>
  <c r="I14" i="9"/>
  <c r="BJ13" i="9"/>
  <c r="AF13" i="9"/>
  <c r="Z13" i="9"/>
  <c r="R13" i="9"/>
  <c r="I13" i="9"/>
  <c r="BJ12" i="9"/>
  <c r="AF12" i="9"/>
  <c r="Z12" i="9"/>
  <c r="R12" i="9"/>
  <c r="I12" i="9"/>
  <c r="BJ11" i="9"/>
  <c r="AF11" i="9"/>
  <c r="Z11" i="9"/>
  <c r="R11" i="9"/>
  <c r="I11" i="9"/>
  <c r="BJ10" i="9"/>
  <c r="AF10" i="9"/>
  <c r="Z10" i="9"/>
  <c r="R10" i="9"/>
  <c r="I10" i="9"/>
  <c r="BJ9" i="9"/>
  <c r="AF9" i="9"/>
  <c r="Z9" i="9"/>
  <c r="R9" i="9"/>
  <c r="I9" i="9"/>
  <c r="BJ8" i="9"/>
  <c r="AF8" i="9"/>
  <c r="Z8" i="9"/>
  <c r="R8" i="9"/>
  <c r="I8" i="9"/>
  <c r="BJ7" i="9"/>
  <c r="AF7" i="9"/>
  <c r="Z7" i="9"/>
  <c r="R7" i="9"/>
  <c r="I7" i="9"/>
  <c r="BJ6" i="9"/>
  <c r="AF6" i="9"/>
  <c r="Z6" i="9"/>
  <c r="R6" i="9"/>
  <c r="I6" i="9"/>
  <c r="BJ5" i="9"/>
  <c r="AF5" i="9"/>
  <c r="Z5" i="9"/>
  <c r="R5" i="9"/>
  <c r="I5" i="9"/>
  <c r="BJ4" i="9"/>
  <c r="AF4" i="9"/>
  <c r="Z4" i="9"/>
  <c r="R4" i="9"/>
  <c r="I4" i="9"/>
  <c r="AF3" i="9"/>
  <c r="Z3" i="9"/>
  <c r="R3" i="9"/>
  <c r="S4" i="9" s="1"/>
  <c r="I3" i="9"/>
  <c r="J4" i="9" s="1"/>
  <c r="C1" i="9"/>
  <c r="BY503" i="20"/>
  <c r="BO503" i="20"/>
  <c r="BE503" i="20"/>
  <c r="AU503" i="20"/>
  <c r="AK503" i="20"/>
  <c r="AA503" i="20"/>
  <c r="Q503" i="20"/>
  <c r="G503" i="20"/>
  <c r="BY502" i="20"/>
  <c r="BO502" i="20"/>
  <c r="BE502" i="20"/>
  <c r="AU502" i="20"/>
  <c r="AK502" i="20"/>
  <c r="AA502" i="20"/>
  <c r="Q502" i="20"/>
  <c r="G502" i="20"/>
  <c r="BY501" i="20"/>
  <c r="BO501" i="20"/>
  <c r="BE501" i="20"/>
  <c r="AU501" i="20"/>
  <c r="AK501" i="20"/>
  <c r="AA501" i="20"/>
  <c r="Q501" i="20"/>
  <c r="G501" i="20"/>
  <c r="BY500" i="20"/>
  <c r="BO500" i="20"/>
  <c r="BE500" i="20"/>
  <c r="AU500" i="20"/>
  <c r="AK500" i="20"/>
  <c r="AA500" i="20"/>
  <c r="Q500" i="20"/>
  <c r="G500" i="20"/>
  <c r="BY499" i="20"/>
  <c r="BO499" i="20"/>
  <c r="BE499" i="20"/>
  <c r="AU499" i="20"/>
  <c r="AK499" i="20"/>
  <c r="AA499" i="20"/>
  <c r="Q499" i="20"/>
  <c r="G499" i="20"/>
  <c r="BY498" i="20"/>
  <c r="BO498" i="20"/>
  <c r="BE498" i="20"/>
  <c r="AU498" i="20"/>
  <c r="AK498" i="20"/>
  <c r="AA498" i="20"/>
  <c r="Q498" i="20"/>
  <c r="G498" i="20"/>
  <c r="BY497" i="20"/>
  <c r="BO497" i="20"/>
  <c r="BE497" i="20"/>
  <c r="AU497" i="20"/>
  <c r="AK497" i="20"/>
  <c r="AA497" i="20"/>
  <c r="Q497" i="20"/>
  <c r="G497" i="20"/>
  <c r="BY496" i="20"/>
  <c r="BO496" i="20"/>
  <c r="BE496" i="20"/>
  <c r="AU496" i="20"/>
  <c r="AK496" i="20"/>
  <c r="AA496" i="20"/>
  <c r="Q496" i="20"/>
  <c r="G496" i="20"/>
  <c r="BY495" i="20"/>
  <c r="BO495" i="20"/>
  <c r="BE495" i="20"/>
  <c r="AU495" i="20"/>
  <c r="AK495" i="20"/>
  <c r="AA495" i="20"/>
  <c r="Q495" i="20"/>
  <c r="G495" i="20"/>
  <c r="BY494" i="20"/>
  <c r="BO494" i="20"/>
  <c r="BE494" i="20"/>
  <c r="AU494" i="20"/>
  <c r="AK494" i="20"/>
  <c r="AA494" i="20"/>
  <c r="Q494" i="20"/>
  <c r="G494" i="20"/>
  <c r="BY493" i="20"/>
  <c r="BO493" i="20"/>
  <c r="BE493" i="20"/>
  <c r="AU493" i="20"/>
  <c r="AK493" i="20"/>
  <c r="AA493" i="20"/>
  <c r="Q493" i="20"/>
  <c r="G493" i="20"/>
  <c r="BY492" i="20"/>
  <c r="BO492" i="20"/>
  <c r="BE492" i="20"/>
  <c r="AU492" i="20"/>
  <c r="AK492" i="20"/>
  <c r="AA492" i="20"/>
  <c r="Q492" i="20"/>
  <c r="G492" i="20"/>
  <c r="BY491" i="20"/>
  <c r="BO491" i="20"/>
  <c r="BE491" i="20"/>
  <c r="AU491" i="20"/>
  <c r="AK491" i="20"/>
  <c r="AA491" i="20"/>
  <c r="Q491" i="20"/>
  <c r="G491" i="20"/>
  <c r="BY490" i="20"/>
  <c r="BO490" i="20"/>
  <c r="BE490" i="20"/>
  <c r="AU490" i="20"/>
  <c r="AK490" i="20"/>
  <c r="AA490" i="20"/>
  <c r="Q490" i="20"/>
  <c r="G490" i="20"/>
  <c r="BY489" i="20"/>
  <c r="BO489" i="20"/>
  <c r="BE489" i="20"/>
  <c r="AU489" i="20"/>
  <c r="AK489" i="20"/>
  <c r="AA489" i="20"/>
  <c r="Q489" i="20"/>
  <c r="G489" i="20"/>
  <c r="BY488" i="20"/>
  <c r="BO488" i="20"/>
  <c r="BE488" i="20"/>
  <c r="AU488" i="20"/>
  <c r="AK488" i="20"/>
  <c r="AA488" i="20"/>
  <c r="Q488" i="20"/>
  <c r="G488" i="20"/>
  <c r="BY487" i="20"/>
  <c r="BO487" i="20"/>
  <c r="BE487" i="20"/>
  <c r="AU487" i="20"/>
  <c r="AK487" i="20"/>
  <c r="AA487" i="20"/>
  <c r="Q487" i="20"/>
  <c r="G487" i="20"/>
  <c r="BY486" i="20"/>
  <c r="BO486" i="20"/>
  <c r="BE486" i="20"/>
  <c r="AU486" i="20"/>
  <c r="AK486" i="20"/>
  <c r="AA486" i="20"/>
  <c r="Q486" i="20"/>
  <c r="G486" i="20"/>
  <c r="BY485" i="20"/>
  <c r="BO485" i="20"/>
  <c r="BE485" i="20"/>
  <c r="AU485" i="20"/>
  <c r="AK485" i="20"/>
  <c r="AA485" i="20"/>
  <c r="Q485" i="20"/>
  <c r="G485" i="20"/>
  <c r="BY484" i="20"/>
  <c r="BO484" i="20"/>
  <c r="BE484" i="20"/>
  <c r="AU484" i="20"/>
  <c r="AK484" i="20"/>
  <c r="AA484" i="20"/>
  <c r="Q484" i="20"/>
  <c r="G484" i="20"/>
  <c r="BY483" i="20"/>
  <c r="BO483" i="20"/>
  <c r="BE483" i="20"/>
  <c r="AU483" i="20"/>
  <c r="AK483" i="20"/>
  <c r="AA483" i="20"/>
  <c r="Q483" i="20"/>
  <c r="G483" i="20"/>
  <c r="BY482" i="20"/>
  <c r="BO482" i="20"/>
  <c r="BE482" i="20"/>
  <c r="AU482" i="20"/>
  <c r="AK482" i="20"/>
  <c r="AA482" i="20"/>
  <c r="Q482" i="20"/>
  <c r="G482" i="20"/>
  <c r="BY481" i="20"/>
  <c r="BO481" i="20"/>
  <c r="BE481" i="20"/>
  <c r="AU481" i="20"/>
  <c r="AK481" i="20"/>
  <c r="AA481" i="20"/>
  <c r="Q481" i="20"/>
  <c r="G481" i="20"/>
  <c r="BY480" i="20"/>
  <c r="BO480" i="20"/>
  <c r="BE480" i="20"/>
  <c r="AU480" i="20"/>
  <c r="AK480" i="20"/>
  <c r="AA480" i="20"/>
  <c r="Q480" i="20"/>
  <c r="G480" i="20"/>
  <c r="BY479" i="20"/>
  <c r="BO479" i="20"/>
  <c r="BE479" i="20"/>
  <c r="AU479" i="20"/>
  <c r="AK479" i="20"/>
  <c r="AA479" i="20"/>
  <c r="Q479" i="20"/>
  <c r="G479" i="20"/>
  <c r="BY478" i="20"/>
  <c r="BO478" i="20"/>
  <c r="BE478" i="20"/>
  <c r="AU478" i="20"/>
  <c r="AK478" i="20"/>
  <c r="AA478" i="20"/>
  <c r="Q478" i="20"/>
  <c r="G478" i="20"/>
  <c r="BY477" i="20"/>
  <c r="BO477" i="20"/>
  <c r="BE477" i="20"/>
  <c r="AU477" i="20"/>
  <c r="AK477" i="20"/>
  <c r="AA477" i="20"/>
  <c r="Q477" i="20"/>
  <c r="G477" i="20"/>
  <c r="BY476" i="20"/>
  <c r="BO476" i="20"/>
  <c r="BE476" i="20"/>
  <c r="AU476" i="20"/>
  <c r="AK476" i="20"/>
  <c r="AA476" i="20"/>
  <c r="Q476" i="20"/>
  <c r="G476" i="20"/>
  <c r="BY475" i="20"/>
  <c r="BO475" i="20"/>
  <c r="BE475" i="20"/>
  <c r="AU475" i="20"/>
  <c r="AK475" i="20"/>
  <c r="AA475" i="20"/>
  <c r="Q475" i="20"/>
  <c r="G475" i="20"/>
  <c r="BY474" i="20"/>
  <c r="BO474" i="20"/>
  <c r="BE474" i="20"/>
  <c r="AU474" i="20"/>
  <c r="AK474" i="20"/>
  <c r="AA474" i="20"/>
  <c r="Q474" i="20"/>
  <c r="G474" i="20"/>
  <c r="BY473" i="20"/>
  <c r="BO473" i="20"/>
  <c r="BE473" i="20"/>
  <c r="AU473" i="20"/>
  <c r="AK473" i="20"/>
  <c r="AA473" i="20"/>
  <c r="Q473" i="20"/>
  <c r="G473" i="20"/>
  <c r="BY472" i="20"/>
  <c r="BO472" i="20"/>
  <c r="BE472" i="20"/>
  <c r="AU472" i="20"/>
  <c r="AK472" i="20"/>
  <c r="AA472" i="20"/>
  <c r="Q472" i="20"/>
  <c r="G472" i="20"/>
  <c r="BY471" i="20"/>
  <c r="BO471" i="20"/>
  <c r="BE471" i="20"/>
  <c r="AU471" i="20"/>
  <c r="AK471" i="20"/>
  <c r="AA471" i="20"/>
  <c r="Q471" i="20"/>
  <c r="G471" i="20"/>
  <c r="BY470" i="20"/>
  <c r="BO470" i="20"/>
  <c r="BE470" i="20"/>
  <c r="AU470" i="20"/>
  <c r="AK470" i="20"/>
  <c r="AA470" i="20"/>
  <c r="Q470" i="20"/>
  <c r="G470" i="20"/>
  <c r="BY469" i="20"/>
  <c r="BO469" i="20"/>
  <c r="BE469" i="20"/>
  <c r="AU469" i="20"/>
  <c r="AK469" i="20"/>
  <c r="AA469" i="20"/>
  <c r="Q469" i="20"/>
  <c r="G469" i="20"/>
  <c r="BY468" i="20"/>
  <c r="BO468" i="20"/>
  <c r="BE468" i="20"/>
  <c r="AU468" i="20"/>
  <c r="AK468" i="20"/>
  <c r="AA468" i="20"/>
  <c r="Q468" i="20"/>
  <c r="G468" i="20"/>
  <c r="BY467" i="20"/>
  <c r="BO467" i="20"/>
  <c r="BE467" i="20"/>
  <c r="AU467" i="20"/>
  <c r="AK467" i="20"/>
  <c r="AA467" i="20"/>
  <c r="Q467" i="20"/>
  <c r="G467" i="20"/>
  <c r="BY466" i="20"/>
  <c r="BO466" i="20"/>
  <c r="BE466" i="20"/>
  <c r="AU466" i="20"/>
  <c r="AK466" i="20"/>
  <c r="AA466" i="20"/>
  <c r="Q466" i="20"/>
  <c r="G466" i="20"/>
  <c r="BY465" i="20"/>
  <c r="BO465" i="20"/>
  <c r="BE465" i="20"/>
  <c r="AU465" i="20"/>
  <c r="AK465" i="20"/>
  <c r="AA465" i="20"/>
  <c r="Q465" i="20"/>
  <c r="G465" i="20"/>
  <c r="BY464" i="20"/>
  <c r="BO464" i="20"/>
  <c r="BE464" i="20"/>
  <c r="AU464" i="20"/>
  <c r="AK464" i="20"/>
  <c r="AA464" i="20"/>
  <c r="Q464" i="20"/>
  <c r="G464" i="20"/>
  <c r="BY463" i="20"/>
  <c r="BO463" i="20"/>
  <c r="BE463" i="20"/>
  <c r="AU463" i="20"/>
  <c r="AK463" i="20"/>
  <c r="AA463" i="20"/>
  <c r="Q463" i="20"/>
  <c r="G463" i="20"/>
  <c r="BY462" i="20"/>
  <c r="BO462" i="20"/>
  <c r="BE462" i="20"/>
  <c r="AU462" i="20"/>
  <c r="AK462" i="20"/>
  <c r="AA462" i="20"/>
  <c r="Q462" i="20"/>
  <c r="G462" i="20"/>
  <c r="BY461" i="20"/>
  <c r="BO461" i="20"/>
  <c r="BE461" i="20"/>
  <c r="AU461" i="20"/>
  <c r="AK461" i="20"/>
  <c r="AA461" i="20"/>
  <c r="Q461" i="20"/>
  <c r="G461" i="20"/>
  <c r="BY460" i="20"/>
  <c r="BO460" i="20"/>
  <c r="BE460" i="20"/>
  <c r="AU460" i="20"/>
  <c r="AK460" i="20"/>
  <c r="AA460" i="20"/>
  <c r="Q460" i="20"/>
  <c r="G460" i="20"/>
  <c r="BY459" i="20"/>
  <c r="BO459" i="20"/>
  <c r="BE459" i="20"/>
  <c r="AU459" i="20"/>
  <c r="AK459" i="20"/>
  <c r="AA459" i="20"/>
  <c r="Q459" i="20"/>
  <c r="G459" i="20"/>
  <c r="BY458" i="20"/>
  <c r="BO458" i="20"/>
  <c r="BE458" i="20"/>
  <c r="AU458" i="20"/>
  <c r="AK458" i="20"/>
  <c r="AA458" i="20"/>
  <c r="Q458" i="20"/>
  <c r="G458" i="20"/>
  <c r="BY457" i="20"/>
  <c r="BO457" i="20"/>
  <c r="BE457" i="20"/>
  <c r="AU457" i="20"/>
  <c r="AK457" i="20"/>
  <c r="AA457" i="20"/>
  <c r="Q457" i="20"/>
  <c r="G457" i="20"/>
  <c r="BY456" i="20"/>
  <c r="BO456" i="20"/>
  <c r="BE456" i="20"/>
  <c r="AU456" i="20"/>
  <c r="AK456" i="20"/>
  <c r="AA456" i="20"/>
  <c r="Q456" i="20"/>
  <c r="G456" i="20"/>
  <c r="BY455" i="20"/>
  <c r="BO455" i="20"/>
  <c r="BE455" i="20"/>
  <c r="AU455" i="20"/>
  <c r="AK455" i="20"/>
  <c r="AA455" i="20"/>
  <c r="Q455" i="20"/>
  <c r="G455" i="20"/>
  <c r="BY454" i="20"/>
  <c r="BO454" i="20"/>
  <c r="BE454" i="20"/>
  <c r="AU454" i="20"/>
  <c r="AK454" i="20"/>
  <c r="AA454" i="20"/>
  <c r="Q454" i="20"/>
  <c r="G454" i="20"/>
  <c r="BY453" i="20"/>
  <c r="BO453" i="20"/>
  <c r="BE453" i="20"/>
  <c r="AU453" i="20"/>
  <c r="AK453" i="20"/>
  <c r="AA453" i="20"/>
  <c r="Q453" i="20"/>
  <c r="G453" i="20"/>
  <c r="BY452" i="20"/>
  <c r="BO452" i="20"/>
  <c r="BE452" i="20"/>
  <c r="AU452" i="20"/>
  <c r="AK452" i="20"/>
  <c r="AA452" i="20"/>
  <c r="Q452" i="20"/>
  <c r="G452" i="20"/>
  <c r="BY451" i="20"/>
  <c r="BO451" i="20"/>
  <c r="BE451" i="20"/>
  <c r="AU451" i="20"/>
  <c r="AK451" i="20"/>
  <c r="AA451" i="20"/>
  <c r="Q451" i="20"/>
  <c r="G451" i="20"/>
  <c r="BY450" i="20"/>
  <c r="BO450" i="20"/>
  <c r="BE450" i="20"/>
  <c r="AU450" i="20"/>
  <c r="AK450" i="20"/>
  <c r="AA450" i="20"/>
  <c r="Q450" i="20"/>
  <c r="G450" i="20"/>
  <c r="BY449" i="20"/>
  <c r="BO449" i="20"/>
  <c r="BE449" i="20"/>
  <c r="AU449" i="20"/>
  <c r="AK449" i="20"/>
  <c r="AA449" i="20"/>
  <c r="Q449" i="20"/>
  <c r="G449" i="20"/>
  <c r="BY448" i="20"/>
  <c r="BO448" i="20"/>
  <c r="BE448" i="20"/>
  <c r="AU448" i="20"/>
  <c r="AK448" i="20"/>
  <c r="AA448" i="20"/>
  <c r="Q448" i="20"/>
  <c r="G448" i="20"/>
  <c r="BY447" i="20"/>
  <c r="BO447" i="20"/>
  <c r="BE447" i="20"/>
  <c r="AU447" i="20"/>
  <c r="AK447" i="20"/>
  <c r="AA447" i="20"/>
  <c r="Q447" i="20"/>
  <c r="G447" i="20"/>
  <c r="BY446" i="20"/>
  <c r="BO446" i="20"/>
  <c r="BE446" i="20"/>
  <c r="AU446" i="20"/>
  <c r="AK446" i="20"/>
  <c r="AA446" i="20"/>
  <c r="Q446" i="20"/>
  <c r="G446" i="20"/>
  <c r="BY445" i="20"/>
  <c r="BO445" i="20"/>
  <c r="BE445" i="20"/>
  <c r="AU445" i="20"/>
  <c r="AK445" i="20"/>
  <c r="AA445" i="20"/>
  <c r="Q445" i="20"/>
  <c r="G445" i="20"/>
  <c r="BY444" i="20"/>
  <c r="BO444" i="20"/>
  <c r="BE444" i="20"/>
  <c r="AU444" i="20"/>
  <c r="AK444" i="20"/>
  <c r="AA444" i="20"/>
  <c r="Q444" i="20"/>
  <c r="G444" i="20"/>
  <c r="BY443" i="20"/>
  <c r="BO443" i="20"/>
  <c r="BE443" i="20"/>
  <c r="AU443" i="20"/>
  <c r="AK443" i="20"/>
  <c r="AA443" i="20"/>
  <c r="Q443" i="20"/>
  <c r="G443" i="20"/>
  <c r="BY442" i="20"/>
  <c r="BO442" i="20"/>
  <c r="BE442" i="20"/>
  <c r="AU442" i="20"/>
  <c r="AK442" i="20"/>
  <c r="AA442" i="20"/>
  <c r="Q442" i="20"/>
  <c r="G442" i="20"/>
  <c r="BY441" i="20"/>
  <c r="BO441" i="20"/>
  <c r="BE441" i="20"/>
  <c r="AU441" i="20"/>
  <c r="AK441" i="20"/>
  <c r="AA441" i="20"/>
  <c r="Q441" i="20"/>
  <c r="G441" i="20"/>
  <c r="BY440" i="20"/>
  <c r="BO440" i="20"/>
  <c r="BE440" i="20"/>
  <c r="AU440" i="20"/>
  <c r="AK440" i="20"/>
  <c r="AA440" i="20"/>
  <c r="Q440" i="20"/>
  <c r="G440" i="20"/>
  <c r="BY439" i="20"/>
  <c r="BO439" i="20"/>
  <c r="BE439" i="20"/>
  <c r="AU439" i="20"/>
  <c r="AK439" i="20"/>
  <c r="AA439" i="20"/>
  <c r="Q439" i="20"/>
  <c r="G439" i="20"/>
  <c r="BY438" i="20"/>
  <c r="BO438" i="20"/>
  <c r="BE438" i="20"/>
  <c r="AU438" i="20"/>
  <c r="AK438" i="20"/>
  <c r="AA438" i="20"/>
  <c r="Q438" i="20"/>
  <c r="G438" i="20"/>
  <c r="BY437" i="20"/>
  <c r="BO437" i="20"/>
  <c r="BE437" i="20"/>
  <c r="AU437" i="20"/>
  <c r="AK437" i="20"/>
  <c r="AA437" i="20"/>
  <c r="Q437" i="20"/>
  <c r="G437" i="20"/>
  <c r="BY436" i="20"/>
  <c r="BO436" i="20"/>
  <c r="BE436" i="20"/>
  <c r="AU436" i="20"/>
  <c r="AK436" i="20"/>
  <c r="AA436" i="20"/>
  <c r="Q436" i="20"/>
  <c r="G436" i="20"/>
  <c r="BY435" i="20"/>
  <c r="BO435" i="20"/>
  <c r="BE435" i="20"/>
  <c r="AU435" i="20"/>
  <c r="AK435" i="20"/>
  <c r="AA435" i="20"/>
  <c r="Q435" i="20"/>
  <c r="G435" i="20"/>
  <c r="BY434" i="20"/>
  <c r="BO434" i="20"/>
  <c r="BE434" i="20"/>
  <c r="AU434" i="20"/>
  <c r="AK434" i="20"/>
  <c r="AA434" i="20"/>
  <c r="Q434" i="20"/>
  <c r="G434" i="20"/>
  <c r="BY433" i="20"/>
  <c r="BO433" i="20"/>
  <c r="BE433" i="20"/>
  <c r="AU433" i="20"/>
  <c r="AK433" i="20"/>
  <c r="AA433" i="20"/>
  <c r="Q433" i="20"/>
  <c r="G433" i="20"/>
  <c r="BY432" i="20"/>
  <c r="BO432" i="20"/>
  <c r="BE432" i="20"/>
  <c r="AU432" i="20"/>
  <c r="AK432" i="20"/>
  <c r="AA432" i="20"/>
  <c r="Q432" i="20"/>
  <c r="G432" i="20"/>
  <c r="BY431" i="20"/>
  <c r="BO431" i="20"/>
  <c r="BE431" i="20"/>
  <c r="AU431" i="20"/>
  <c r="AK431" i="20"/>
  <c r="AA431" i="20"/>
  <c r="Q431" i="20"/>
  <c r="G431" i="20"/>
  <c r="BY430" i="20"/>
  <c r="BO430" i="20"/>
  <c r="BE430" i="20"/>
  <c r="AU430" i="20"/>
  <c r="AK430" i="20"/>
  <c r="AA430" i="20"/>
  <c r="Q430" i="20"/>
  <c r="G430" i="20"/>
  <c r="BY429" i="20"/>
  <c r="BO429" i="20"/>
  <c r="BE429" i="20"/>
  <c r="AU429" i="20"/>
  <c r="AK429" i="20"/>
  <c r="AA429" i="20"/>
  <c r="Q429" i="20"/>
  <c r="G429" i="20"/>
  <c r="BY428" i="20"/>
  <c r="BO428" i="20"/>
  <c r="BE428" i="20"/>
  <c r="AU428" i="20"/>
  <c r="AK428" i="20"/>
  <c r="AA428" i="20"/>
  <c r="Q428" i="20"/>
  <c r="G428" i="20"/>
  <c r="BY427" i="20"/>
  <c r="BO427" i="20"/>
  <c r="BE427" i="20"/>
  <c r="AU427" i="20"/>
  <c r="AK427" i="20"/>
  <c r="AA427" i="20"/>
  <c r="Q427" i="20"/>
  <c r="G427" i="20"/>
  <c r="BY426" i="20"/>
  <c r="BO426" i="20"/>
  <c r="BE426" i="20"/>
  <c r="AU426" i="20"/>
  <c r="AK426" i="20"/>
  <c r="AA426" i="20"/>
  <c r="Q426" i="20"/>
  <c r="G426" i="20"/>
  <c r="BY425" i="20"/>
  <c r="BO425" i="20"/>
  <c r="BE425" i="20"/>
  <c r="AU425" i="20"/>
  <c r="AK425" i="20"/>
  <c r="AA425" i="20"/>
  <c r="Q425" i="20"/>
  <c r="G425" i="20"/>
  <c r="BY424" i="20"/>
  <c r="BO424" i="20"/>
  <c r="BE424" i="20"/>
  <c r="AU424" i="20"/>
  <c r="AK424" i="20"/>
  <c r="AA424" i="20"/>
  <c r="Q424" i="20"/>
  <c r="G424" i="20"/>
  <c r="BY423" i="20"/>
  <c r="BO423" i="20"/>
  <c r="BE423" i="20"/>
  <c r="AU423" i="20"/>
  <c r="AK423" i="20"/>
  <c r="AA423" i="20"/>
  <c r="Q423" i="20"/>
  <c r="G423" i="20"/>
  <c r="BY422" i="20"/>
  <c r="BO422" i="20"/>
  <c r="BE422" i="20"/>
  <c r="AU422" i="20"/>
  <c r="AK422" i="20"/>
  <c r="AA422" i="20"/>
  <c r="Q422" i="20"/>
  <c r="G422" i="20"/>
  <c r="BY421" i="20"/>
  <c r="BO421" i="20"/>
  <c r="BE421" i="20"/>
  <c r="AU421" i="20"/>
  <c r="AK421" i="20"/>
  <c r="AA421" i="20"/>
  <c r="Q421" i="20"/>
  <c r="G421" i="20"/>
  <c r="BY420" i="20"/>
  <c r="BO420" i="20"/>
  <c r="BE420" i="20"/>
  <c r="AU420" i="20"/>
  <c r="AK420" i="20"/>
  <c r="AA420" i="20"/>
  <c r="Q420" i="20"/>
  <c r="G420" i="20"/>
  <c r="BY419" i="20"/>
  <c r="BO419" i="20"/>
  <c r="BE419" i="20"/>
  <c r="AU419" i="20"/>
  <c r="AK419" i="20"/>
  <c r="AA419" i="20"/>
  <c r="Q419" i="20"/>
  <c r="G419" i="20"/>
  <c r="BY418" i="20"/>
  <c r="BO418" i="20"/>
  <c r="BE418" i="20"/>
  <c r="AU418" i="20"/>
  <c r="AK418" i="20"/>
  <c r="AA418" i="20"/>
  <c r="Q418" i="20"/>
  <c r="G418" i="20"/>
  <c r="BY417" i="20"/>
  <c r="BO417" i="20"/>
  <c r="BE417" i="20"/>
  <c r="AU417" i="20"/>
  <c r="AK417" i="20"/>
  <c r="AA417" i="20"/>
  <c r="Q417" i="20"/>
  <c r="G417" i="20"/>
  <c r="BY416" i="20"/>
  <c r="BO416" i="20"/>
  <c r="BE416" i="20"/>
  <c r="AU416" i="20"/>
  <c r="AK416" i="20"/>
  <c r="AA416" i="20"/>
  <c r="Q416" i="20"/>
  <c r="G416" i="20"/>
  <c r="BY415" i="20"/>
  <c r="BO415" i="20"/>
  <c r="BE415" i="20"/>
  <c r="AU415" i="20"/>
  <c r="AK415" i="20"/>
  <c r="AA415" i="20"/>
  <c r="Q415" i="20"/>
  <c r="G415" i="20"/>
  <c r="BY414" i="20"/>
  <c r="BO414" i="20"/>
  <c r="BE414" i="20"/>
  <c r="AU414" i="20"/>
  <c r="AK414" i="20"/>
  <c r="AA414" i="20"/>
  <c r="Q414" i="20"/>
  <c r="G414" i="20"/>
  <c r="BY413" i="20"/>
  <c r="BO413" i="20"/>
  <c r="BE413" i="20"/>
  <c r="AU413" i="20"/>
  <c r="AK413" i="20"/>
  <c r="AA413" i="20"/>
  <c r="Q413" i="20"/>
  <c r="G413" i="20"/>
  <c r="BY412" i="20"/>
  <c r="BO412" i="20"/>
  <c r="BE412" i="20"/>
  <c r="AU412" i="20"/>
  <c r="AK412" i="20"/>
  <c r="AA412" i="20"/>
  <c r="Q412" i="20"/>
  <c r="G412" i="20"/>
  <c r="BY411" i="20"/>
  <c r="BO411" i="20"/>
  <c r="BE411" i="20"/>
  <c r="AU411" i="20"/>
  <c r="AK411" i="20"/>
  <c r="AA411" i="20"/>
  <c r="Q411" i="20"/>
  <c r="G411" i="20"/>
  <c r="BY410" i="20"/>
  <c r="BO410" i="20"/>
  <c r="BE410" i="20"/>
  <c r="AU410" i="20"/>
  <c r="AK410" i="20"/>
  <c r="AA410" i="20"/>
  <c r="Q410" i="20"/>
  <c r="G410" i="20"/>
  <c r="BY409" i="20"/>
  <c r="BO409" i="20"/>
  <c r="BE409" i="20"/>
  <c r="AU409" i="20"/>
  <c r="AK409" i="20"/>
  <c r="AA409" i="20"/>
  <c r="Q409" i="20"/>
  <c r="G409" i="20"/>
  <c r="BY408" i="20"/>
  <c r="BO408" i="20"/>
  <c r="BE408" i="20"/>
  <c r="AU408" i="20"/>
  <c r="AK408" i="20"/>
  <c r="AA408" i="20"/>
  <c r="Q408" i="20"/>
  <c r="G408" i="20"/>
  <c r="BY407" i="20"/>
  <c r="BO407" i="20"/>
  <c r="BE407" i="20"/>
  <c r="AU407" i="20"/>
  <c r="AK407" i="20"/>
  <c r="AA407" i="20"/>
  <c r="Q407" i="20"/>
  <c r="G407" i="20"/>
  <c r="BY406" i="20"/>
  <c r="BO406" i="20"/>
  <c r="BE406" i="20"/>
  <c r="AU406" i="20"/>
  <c r="AK406" i="20"/>
  <c r="AA406" i="20"/>
  <c r="Q406" i="20"/>
  <c r="G406" i="20"/>
  <c r="BY405" i="20"/>
  <c r="BO405" i="20"/>
  <c r="BE405" i="20"/>
  <c r="AU405" i="20"/>
  <c r="AK405" i="20"/>
  <c r="AA405" i="20"/>
  <c r="Q405" i="20"/>
  <c r="G405" i="20"/>
  <c r="BY404" i="20"/>
  <c r="BO404" i="20"/>
  <c r="BE404" i="20"/>
  <c r="AU404" i="20"/>
  <c r="AK404" i="20"/>
  <c r="AA404" i="20"/>
  <c r="Q404" i="20"/>
  <c r="G404" i="20"/>
  <c r="BY403" i="20"/>
  <c r="BO403" i="20"/>
  <c r="BE403" i="20"/>
  <c r="AU403" i="20"/>
  <c r="AK403" i="20"/>
  <c r="AA403" i="20"/>
  <c r="Q403" i="20"/>
  <c r="G403" i="20"/>
  <c r="BY402" i="20"/>
  <c r="BO402" i="20"/>
  <c r="BE402" i="20"/>
  <c r="AU402" i="20"/>
  <c r="AK402" i="20"/>
  <c r="AA402" i="20"/>
  <c r="Q402" i="20"/>
  <c r="G402" i="20"/>
  <c r="BY401" i="20"/>
  <c r="BO401" i="20"/>
  <c r="BE401" i="20"/>
  <c r="AU401" i="20"/>
  <c r="AK401" i="20"/>
  <c r="AA401" i="20"/>
  <c r="Q401" i="20"/>
  <c r="G401" i="20"/>
  <c r="BY400" i="20"/>
  <c r="BO400" i="20"/>
  <c r="BE400" i="20"/>
  <c r="AU400" i="20"/>
  <c r="AK400" i="20"/>
  <c r="AA400" i="20"/>
  <c r="Q400" i="20"/>
  <c r="G400" i="20"/>
  <c r="BY399" i="20"/>
  <c r="BO399" i="20"/>
  <c r="BE399" i="20"/>
  <c r="AU399" i="20"/>
  <c r="AK399" i="20"/>
  <c r="AA399" i="20"/>
  <c r="Q399" i="20"/>
  <c r="G399" i="20"/>
  <c r="BY398" i="20"/>
  <c r="BO398" i="20"/>
  <c r="BE398" i="20"/>
  <c r="AU398" i="20"/>
  <c r="AK398" i="20"/>
  <c r="AA398" i="20"/>
  <c r="Q398" i="20"/>
  <c r="G398" i="20"/>
  <c r="BY397" i="20"/>
  <c r="BO397" i="20"/>
  <c r="BE397" i="20"/>
  <c r="AU397" i="20"/>
  <c r="AK397" i="20"/>
  <c r="AA397" i="20"/>
  <c r="Q397" i="20"/>
  <c r="G397" i="20"/>
  <c r="BY396" i="20"/>
  <c r="BO396" i="20"/>
  <c r="BE396" i="20"/>
  <c r="AU396" i="20"/>
  <c r="AK396" i="20"/>
  <c r="AA396" i="20"/>
  <c r="Q396" i="20"/>
  <c r="G396" i="20"/>
  <c r="BY395" i="20"/>
  <c r="BO395" i="20"/>
  <c r="BE395" i="20"/>
  <c r="AU395" i="20"/>
  <c r="AK395" i="20"/>
  <c r="AA395" i="20"/>
  <c r="Q395" i="20"/>
  <c r="G395" i="20"/>
  <c r="BY394" i="20"/>
  <c r="BO394" i="20"/>
  <c r="BE394" i="20"/>
  <c r="AU394" i="20"/>
  <c r="AK394" i="20"/>
  <c r="AA394" i="20"/>
  <c r="Q394" i="20"/>
  <c r="G394" i="20"/>
  <c r="BY393" i="20"/>
  <c r="BO393" i="20"/>
  <c r="BE393" i="20"/>
  <c r="AU393" i="20"/>
  <c r="AK393" i="20"/>
  <c r="AA393" i="20"/>
  <c r="Q393" i="20"/>
  <c r="G393" i="20"/>
  <c r="BY392" i="20"/>
  <c r="BO392" i="20"/>
  <c r="BE392" i="20"/>
  <c r="AU392" i="20"/>
  <c r="AK392" i="20"/>
  <c r="AA392" i="20"/>
  <c r="Q392" i="20"/>
  <c r="G392" i="20"/>
  <c r="BY391" i="20"/>
  <c r="BO391" i="20"/>
  <c r="BE391" i="20"/>
  <c r="AU391" i="20"/>
  <c r="AK391" i="20"/>
  <c r="AA391" i="20"/>
  <c r="Q391" i="20"/>
  <c r="G391" i="20"/>
  <c r="BY390" i="20"/>
  <c r="BO390" i="20"/>
  <c r="BE390" i="20"/>
  <c r="AU390" i="20"/>
  <c r="AK390" i="20"/>
  <c r="AA390" i="20"/>
  <c r="Q390" i="20"/>
  <c r="G390" i="20"/>
  <c r="BY389" i="20"/>
  <c r="BO389" i="20"/>
  <c r="BE389" i="20"/>
  <c r="AU389" i="20"/>
  <c r="AK389" i="20"/>
  <c r="AA389" i="20"/>
  <c r="Q389" i="20"/>
  <c r="G389" i="20"/>
  <c r="BY388" i="20"/>
  <c r="BO388" i="20"/>
  <c r="BE388" i="20"/>
  <c r="AU388" i="20"/>
  <c r="AK388" i="20"/>
  <c r="AA388" i="20"/>
  <c r="Q388" i="20"/>
  <c r="G388" i="20"/>
  <c r="BY387" i="20"/>
  <c r="BO387" i="20"/>
  <c r="BE387" i="20"/>
  <c r="AU387" i="20"/>
  <c r="AK387" i="20"/>
  <c r="AA387" i="20"/>
  <c r="Q387" i="20"/>
  <c r="G387" i="20"/>
  <c r="BY386" i="20"/>
  <c r="BO386" i="20"/>
  <c r="BE386" i="20"/>
  <c r="AU386" i="20"/>
  <c r="AK386" i="20"/>
  <c r="AA386" i="20"/>
  <c r="Q386" i="20"/>
  <c r="G386" i="20"/>
  <c r="BY385" i="20"/>
  <c r="BO385" i="20"/>
  <c r="BE385" i="20"/>
  <c r="AU385" i="20"/>
  <c r="AK385" i="20"/>
  <c r="AA385" i="20"/>
  <c r="Q385" i="20"/>
  <c r="G385" i="20"/>
  <c r="BY384" i="20"/>
  <c r="BO384" i="20"/>
  <c r="BE384" i="20"/>
  <c r="AU384" i="20"/>
  <c r="AK384" i="20"/>
  <c r="AA384" i="20"/>
  <c r="Q384" i="20"/>
  <c r="G384" i="20"/>
  <c r="BY383" i="20"/>
  <c r="BO383" i="20"/>
  <c r="BE383" i="20"/>
  <c r="AU383" i="20"/>
  <c r="AK383" i="20"/>
  <c r="AA383" i="20"/>
  <c r="Q383" i="20"/>
  <c r="G383" i="20"/>
  <c r="BY382" i="20"/>
  <c r="BO382" i="20"/>
  <c r="BE382" i="20"/>
  <c r="AU382" i="20"/>
  <c r="AK382" i="20"/>
  <c r="AA382" i="20"/>
  <c r="Q382" i="20"/>
  <c r="G382" i="20"/>
  <c r="BY381" i="20"/>
  <c r="BO381" i="20"/>
  <c r="BE381" i="20"/>
  <c r="AU381" i="20"/>
  <c r="AK381" i="20"/>
  <c r="AA381" i="20"/>
  <c r="Q381" i="20"/>
  <c r="G381" i="20"/>
  <c r="BY380" i="20"/>
  <c r="BO380" i="20"/>
  <c r="BE380" i="20"/>
  <c r="AU380" i="20"/>
  <c r="AK380" i="20"/>
  <c r="AA380" i="20"/>
  <c r="Q380" i="20"/>
  <c r="G380" i="20"/>
  <c r="BY379" i="20"/>
  <c r="BO379" i="20"/>
  <c r="BE379" i="20"/>
  <c r="AU379" i="20"/>
  <c r="AK379" i="20"/>
  <c r="AA379" i="20"/>
  <c r="Q379" i="20"/>
  <c r="G379" i="20"/>
  <c r="BY378" i="20"/>
  <c r="BO378" i="20"/>
  <c r="BE378" i="20"/>
  <c r="AU378" i="20"/>
  <c r="AK378" i="20"/>
  <c r="AA378" i="20"/>
  <c r="Q378" i="20"/>
  <c r="G378" i="20"/>
  <c r="BY377" i="20"/>
  <c r="BO377" i="20"/>
  <c r="BE377" i="20"/>
  <c r="AU377" i="20"/>
  <c r="AK377" i="20"/>
  <c r="AA377" i="20"/>
  <c r="Q377" i="20"/>
  <c r="G377" i="20"/>
  <c r="BY376" i="20"/>
  <c r="BO376" i="20"/>
  <c r="BE376" i="20"/>
  <c r="AU376" i="20"/>
  <c r="AK376" i="20"/>
  <c r="AA376" i="20"/>
  <c r="Q376" i="20"/>
  <c r="G376" i="20"/>
  <c r="BY375" i="20"/>
  <c r="BO375" i="20"/>
  <c r="BE375" i="20"/>
  <c r="AU375" i="20"/>
  <c r="AK375" i="20"/>
  <c r="AA375" i="20"/>
  <c r="Q375" i="20"/>
  <c r="G375" i="20"/>
  <c r="BY374" i="20"/>
  <c r="BO374" i="20"/>
  <c r="BE374" i="20"/>
  <c r="AU374" i="20"/>
  <c r="AK374" i="20"/>
  <c r="AA374" i="20"/>
  <c r="Q374" i="20"/>
  <c r="G374" i="20"/>
  <c r="BY373" i="20"/>
  <c r="BO373" i="20"/>
  <c r="BE373" i="20"/>
  <c r="AU373" i="20"/>
  <c r="AK373" i="20"/>
  <c r="AA373" i="20"/>
  <c r="Q373" i="20"/>
  <c r="G373" i="20"/>
  <c r="BY372" i="20"/>
  <c r="BO372" i="20"/>
  <c r="BE372" i="20"/>
  <c r="AU372" i="20"/>
  <c r="AK372" i="20"/>
  <c r="AA372" i="20"/>
  <c r="Q372" i="20"/>
  <c r="G372" i="20"/>
  <c r="BY371" i="20"/>
  <c r="BO371" i="20"/>
  <c r="BE371" i="20"/>
  <c r="AU371" i="20"/>
  <c r="AK371" i="20"/>
  <c r="AA371" i="20"/>
  <c r="Q371" i="20"/>
  <c r="G371" i="20"/>
  <c r="BY370" i="20"/>
  <c r="BO370" i="20"/>
  <c r="BE370" i="20"/>
  <c r="AU370" i="20"/>
  <c r="AK370" i="20"/>
  <c r="AA370" i="20"/>
  <c r="Q370" i="20"/>
  <c r="G370" i="20"/>
  <c r="BY369" i="20"/>
  <c r="BO369" i="20"/>
  <c r="BE369" i="20"/>
  <c r="AU369" i="20"/>
  <c r="AK369" i="20"/>
  <c r="AA369" i="20"/>
  <c r="Q369" i="20"/>
  <c r="G369" i="20"/>
  <c r="BY368" i="20"/>
  <c r="BO368" i="20"/>
  <c r="BE368" i="20"/>
  <c r="AU368" i="20"/>
  <c r="AK368" i="20"/>
  <c r="AA368" i="20"/>
  <c r="Q368" i="20"/>
  <c r="G368" i="20"/>
  <c r="BY367" i="20"/>
  <c r="BO367" i="20"/>
  <c r="BE367" i="20"/>
  <c r="AU367" i="20"/>
  <c r="AK367" i="20"/>
  <c r="AA367" i="20"/>
  <c r="Q367" i="20"/>
  <c r="G367" i="20"/>
  <c r="BY366" i="20"/>
  <c r="BO366" i="20"/>
  <c r="BE366" i="20"/>
  <c r="AU366" i="20"/>
  <c r="AK366" i="20"/>
  <c r="AA366" i="20"/>
  <c r="Q366" i="20"/>
  <c r="G366" i="20"/>
  <c r="BY365" i="20"/>
  <c r="BO365" i="20"/>
  <c r="BE365" i="20"/>
  <c r="AU365" i="20"/>
  <c r="AK365" i="20"/>
  <c r="AA365" i="20"/>
  <c r="Q365" i="20"/>
  <c r="G365" i="20"/>
  <c r="BY364" i="20"/>
  <c r="BO364" i="20"/>
  <c r="BE364" i="20"/>
  <c r="AU364" i="20"/>
  <c r="AK364" i="20"/>
  <c r="AA364" i="20"/>
  <c r="Q364" i="20"/>
  <c r="G364" i="20"/>
  <c r="BY363" i="20"/>
  <c r="BO363" i="20"/>
  <c r="BE363" i="20"/>
  <c r="AU363" i="20"/>
  <c r="AK363" i="20"/>
  <c r="AA363" i="20"/>
  <c r="Q363" i="20"/>
  <c r="G363" i="20"/>
  <c r="BY362" i="20"/>
  <c r="BO362" i="20"/>
  <c r="BE362" i="20"/>
  <c r="AU362" i="20"/>
  <c r="AK362" i="20"/>
  <c r="AA362" i="20"/>
  <c r="Q362" i="20"/>
  <c r="G362" i="20"/>
  <c r="BY361" i="20"/>
  <c r="BO361" i="20"/>
  <c r="BE361" i="20"/>
  <c r="AU361" i="20"/>
  <c r="AK361" i="20"/>
  <c r="AA361" i="20"/>
  <c r="Q361" i="20"/>
  <c r="G361" i="20"/>
  <c r="BY360" i="20"/>
  <c r="BO360" i="20"/>
  <c r="BE360" i="20"/>
  <c r="AU360" i="20"/>
  <c r="AK360" i="20"/>
  <c r="AA360" i="20"/>
  <c r="Q360" i="20"/>
  <c r="G360" i="20"/>
  <c r="BY359" i="20"/>
  <c r="BO359" i="20"/>
  <c r="BE359" i="20"/>
  <c r="AU359" i="20"/>
  <c r="AK359" i="20"/>
  <c r="AA359" i="20"/>
  <c r="Q359" i="20"/>
  <c r="G359" i="20"/>
  <c r="BY358" i="20"/>
  <c r="BO358" i="20"/>
  <c r="BE358" i="20"/>
  <c r="AU358" i="20"/>
  <c r="AK358" i="20"/>
  <c r="AA358" i="20"/>
  <c r="Q358" i="20"/>
  <c r="G358" i="20"/>
  <c r="BY357" i="20"/>
  <c r="BO357" i="20"/>
  <c r="BE357" i="20"/>
  <c r="AU357" i="20"/>
  <c r="AK357" i="20"/>
  <c r="AA357" i="20"/>
  <c r="Q357" i="20"/>
  <c r="G357" i="20"/>
  <c r="BY356" i="20"/>
  <c r="BO356" i="20"/>
  <c r="BE356" i="20"/>
  <c r="AU356" i="20"/>
  <c r="AK356" i="20"/>
  <c r="AA356" i="20"/>
  <c r="Q356" i="20"/>
  <c r="G356" i="20"/>
  <c r="BY355" i="20"/>
  <c r="BO355" i="20"/>
  <c r="BE355" i="20"/>
  <c r="AU355" i="20"/>
  <c r="AK355" i="20"/>
  <c r="AA355" i="20"/>
  <c r="Q355" i="20"/>
  <c r="G355" i="20"/>
  <c r="BY354" i="20"/>
  <c r="BO354" i="20"/>
  <c r="BE354" i="20"/>
  <c r="AU354" i="20"/>
  <c r="AK354" i="20"/>
  <c r="AA354" i="20"/>
  <c r="Q354" i="20"/>
  <c r="G354" i="20"/>
  <c r="BY353" i="20"/>
  <c r="BO353" i="20"/>
  <c r="BE353" i="20"/>
  <c r="AU353" i="20"/>
  <c r="AK353" i="20"/>
  <c r="AA353" i="20"/>
  <c r="Q353" i="20"/>
  <c r="G353" i="20"/>
  <c r="BY352" i="20"/>
  <c r="BO352" i="20"/>
  <c r="BE352" i="20"/>
  <c r="AU352" i="20"/>
  <c r="AK352" i="20"/>
  <c r="AA352" i="20"/>
  <c r="Q352" i="20"/>
  <c r="G352" i="20"/>
  <c r="BY351" i="20"/>
  <c r="BO351" i="20"/>
  <c r="BE351" i="20"/>
  <c r="AU351" i="20"/>
  <c r="AK351" i="20"/>
  <c r="AA351" i="20"/>
  <c r="Q351" i="20"/>
  <c r="G351" i="20"/>
  <c r="BY350" i="20"/>
  <c r="BO350" i="20"/>
  <c r="BE350" i="20"/>
  <c r="AU350" i="20"/>
  <c r="AK350" i="20"/>
  <c r="AA350" i="20"/>
  <c r="Q350" i="20"/>
  <c r="G350" i="20"/>
  <c r="BY349" i="20"/>
  <c r="BO349" i="20"/>
  <c r="BE349" i="20"/>
  <c r="AU349" i="20"/>
  <c r="AK349" i="20"/>
  <c r="AA349" i="20"/>
  <c r="Q349" i="20"/>
  <c r="G349" i="20"/>
  <c r="BY348" i="20"/>
  <c r="BO348" i="20"/>
  <c r="BE348" i="20"/>
  <c r="AU348" i="20"/>
  <c r="AK348" i="20"/>
  <c r="AA348" i="20"/>
  <c r="Q348" i="20"/>
  <c r="G348" i="20"/>
  <c r="BY347" i="20"/>
  <c r="BO347" i="20"/>
  <c r="BE347" i="20"/>
  <c r="AU347" i="20"/>
  <c r="AK347" i="20"/>
  <c r="AA347" i="20"/>
  <c r="Q347" i="20"/>
  <c r="G347" i="20"/>
  <c r="BY346" i="20"/>
  <c r="BO346" i="20"/>
  <c r="BE346" i="20"/>
  <c r="AU346" i="20"/>
  <c r="AK346" i="20"/>
  <c r="AA346" i="20"/>
  <c r="Q346" i="20"/>
  <c r="G346" i="20"/>
  <c r="BY345" i="20"/>
  <c r="BO345" i="20"/>
  <c r="BE345" i="20"/>
  <c r="AU345" i="20"/>
  <c r="AK345" i="20"/>
  <c r="AA345" i="20"/>
  <c r="Q345" i="20"/>
  <c r="G345" i="20"/>
  <c r="BY344" i="20"/>
  <c r="BO344" i="20"/>
  <c r="BE344" i="20"/>
  <c r="AU344" i="20"/>
  <c r="AK344" i="20"/>
  <c r="AA344" i="20"/>
  <c r="Q344" i="20"/>
  <c r="G344" i="20"/>
  <c r="BY343" i="20"/>
  <c r="BO343" i="20"/>
  <c r="BE343" i="20"/>
  <c r="AU343" i="20"/>
  <c r="AK343" i="20"/>
  <c r="AA343" i="20"/>
  <c r="Q343" i="20"/>
  <c r="G343" i="20"/>
  <c r="BY342" i="20"/>
  <c r="BO342" i="20"/>
  <c r="BE342" i="20"/>
  <c r="AU342" i="20"/>
  <c r="AK342" i="20"/>
  <c r="AA342" i="20"/>
  <c r="Q342" i="20"/>
  <c r="G342" i="20"/>
  <c r="BY341" i="20"/>
  <c r="BO341" i="20"/>
  <c r="BE341" i="20"/>
  <c r="AU341" i="20"/>
  <c r="AK341" i="20"/>
  <c r="AA341" i="20"/>
  <c r="Q341" i="20"/>
  <c r="G341" i="20"/>
  <c r="BY340" i="20"/>
  <c r="BO340" i="20"/>
  <c r="BE340" i="20"/>
  <c r="AU340" i="20"/>
  <c r="AK340" i="20"/>
  <c r="AA340" i="20"/>
  <c r="Q340" i="20"/>
  <c r="G340" i="20"/>
  <c r="BY339" i="20"/>
  <c r="BO339" i="20"/>
  <c r="BE339" i="20"/>
  <c r="AU339" i="20"/>
  <c r="AK339" i="20"/>
  <c r="AA339" i="20"/>
  <c r="Q339" i="20"/>
  <c r="G339" i="20"/>
  <c r="BY338" i="20"/>
  <c r="BO338" i="20"/>
  <c r="BE338" i="20"/>
  <c r="AU338" i="20"/>
  <c r="AK338" i="20"/>
  <c r="AA338" i="20"/>
  <c r="Q338" i="20"/>
  <c r="G338" i="20"/>
  <c r="BY337" i="20"/>
  <c r="BO337" i="20"/>
  <c r="BE337" i="20"/>
  <c r="AU337" i="20"/>
  <c r="AK337" i="20"/>
  <c r="AA337" i="20"/>
  <c r="Q337" i="20"/>
  <c r="G337" i="20"/>
  <c r="BY336" i="20"/>
  <c r="BO336" i="20"/>
  <c r="BE336" i="20"/>
  <c r="AU336" i="20"/>
  <c r="AK336" i="20"/>
  <c r="AA336" i="20"/>
  <c r="Q336" i="20"/>
  <c r="G336" i="20"/>
  <c r="BY335" i="20"/>
  <c r="BO335" i="20"/>
  <c r="BE335" i="20"/>
  <c r="AU335" i="20"/>
  <c r="AK335" i="20"/>
  <c r="AA335" i="20"/>
  <c r="Q335" i="20"/>
  <c r="G335" i="20"/>
  <c r="BY334" i="20"/>
  <c r="BO334" i="20"/>
  <c r="BE334" i="20"/>
  <c r="AU334" i="20"/>
  <c r="AK334" i="20"/>
  <c r="AA334" i="20"/>
  <c r="Q334" i="20"/>
  <c r="G334" i="20"/>
  <c r="BY333" i="20"/>
  <c r="BO333" i="20"/>
  <c r="BE333" i="20"/>
  <c r="AU333" i="20"/>
  <c r="AK333" i="20"/>
  <c r="AA333" i="20"/>
  <c r="Q333" i="20"/>
  <c r="G333" i="20"/>
  <c r="BY332" i="20"/>
  <c r="BO332" i="20"/>
  <c r="BE332" i="20"/>
  <c r="AU332" i="20"/>
  <c r="AK332" i="20"/>
  <c r="AA332" i="20"/>
  <c r="Q332" i="20"/>
  <c r="G332" i="20"/>
  <c r="BY331" i="20"/>
  <c r="BO331" i="20"/>
  <c r="BE331" i="20"/>
  <c r="AU331" i="20"/>
  <c r="AK331" i="20"/>
  <c r="AA331" i="20"/>
  <c r="Q331" i="20"/>
  <c r="G331" i="20"/>
  <c r="BY330" i="20"/>
  <c r="BO330" i="20"/>
  <c r="BE330" i="20"/>
  <c r="AU330" i="20"/>
  <c r="AK330" i="20"/>
  <c r="AA330" i="20"/>
  <c r="Q330" i="20"/>
  <c r="G330" i="20"/>
  <c r="BY329" i="20"/>
  <c r="BO329" i="20"/>
  <c r="BE329" i="20"/>
  <c r="AU329" i="20"/>
  <c r="AK329" i="20"/>
  <c r="AA329" i="20"/>
  <c r="Q329" i="20"/>
  <c r="G329" i="20"/>
  <c r="BY328" i="20"/>
  <c r="BO328" i="20"/>
  <c r="BE328" i="20"/>
  <c r="AU328" i="20"/>
  <c r="AK328" i="20"/>
  <c r="AA328" i="20"/>
  <c r="Q328" i="20"/>
  <c r="G328" i="20"/>
  <c r="BY327" i="20"/>
  <c r="BO327" i="20"/>
  <c r="BE327" i="20"/>
  <c r="AU327" i="20"/>
  <c r="AK327" i="20"/>
  <c r="AA327" i="20"/>
  <c r="Q327" i="20"/>
  <c r="G327" i="20"/>
  <c r="BY326" i="20"/>
  <c r="BO326" i="20"/>
  <c r="BE326" i="20"/>
  <c r="AU326" i="20"/>
  <c r="AK326" i="20"/>
  <c r="AA326" i="20"/>
  <c r="Q326" i="20"/>
  <c r="G326" i="20"/>
  <c r="BY325" i="20"/>
  <c r="BO325" i="20"/>
  <c r="BE325" i="20"/>
  <c r="AU325" i="20"/>
  <c r="AK325" i="20"/>
  <c r="AA325" i="20"/>
  <c r="Q325" i="20"/>
  <c r="G325" i="20"/>
  <c r="BY324" i="20"/>
  <c r="BO324" i="20"/>
  <c r="BE324" i="20"/>
  <c r="AU324" i="20"/>
  <c r="AK324" i="20"/>
  <c r="AA324" i="20"/>
  <c r="Q324" i="20"/>
  <c r="G324" i="20"/>
  <c r="BY323" i="20"/>
  <c r="BO323" i="20"/>
  <c r="BE323" i="20"/>
  <c r="AU323" i="20"/>
  <c r="AK323" i="20"/>
  <c r="AA323" i="20"/>
  <c r="Q323" i="20"/>
  <c r="G323" i="20"/>
  <c r="BY322" i="20"/>
  <c r="BO322" i="20"/>
  <c r="BE322" i="20"/>
  <c r="AU322" i="20"/>
  <c r="AK322" i="20"/>
  <c r="AA322" i="20"/>
  <c r="Q322" i="20"/>
  <c r="G322" i="20"/>
  <c r="BY321" i="20"/>
  <c r="BO321" i="20"/>
  <c r="BE321" i="20"/>
  <c r="AU321" i="20"/>
  <c r="AK321" i="20"/>
  <c r="AA321" i="20"/>
  <c r="Q321" i="20"/>
  <c r="G321" i="20"/>
  <c r="BY320" i="20"/>
  <c r="BO320" i="20"/>
  <c r="BE320" i="20"/>
  <c r="AU320" i="20"/>
  <c r="AK320" i="20"/>
  <c r="AA320" i="20"/>
  <c r="Q320" i="20"/>
  <c r="G320" i="20"/>
  <c r="BY319" i="20"/>
  <c r="BO319" i="20"/>
  <c r="BE319" i="20"/>
  <c r="AU319" i="20"/>
  <c r="AK319" i="20"/>
  <c r="AA319" i="20"/>
  <c r="Q319" i="20"/>
  <c r="G319" i="20"/>
  <c r="BY318" i="20"/>
  <c r="BO318" i="20"/>
  <c r="BE318" i="20"/>
  <c r="AU318" i="20"/>
  <c r="AK318" i="20"/>
  <c r="AA318" i="20"/>
  <c r="Q318" i="20"/>
  <c r="G318" i="20"/>
  <c r="BY317" i="20"/>
  <c r="BO317" i="20"/>
  <c r="BE317" i="20"/>
  <c r="AU317" i="20"/>
  <c r="AK317" i="20"/>
  <c r="AA317" i="20"/>
  <c r="Q317" i="20"/>
  <c r="G317" i="20"/>
  <c r="BY316" i="20"/>
  <c r="BO316" i="20"/>
  <c r="BE316" i="20"/>
  <c r="AU316" i="20"/>
  <c r="AK316" i="20"/>
  <c r="AA316" i="20"/>
  <c r="Q316" i="20"/>
  <c r="G316" i="20"/>
  <c r="BY315" i="20"/>
  <c r="BO315" i="20"/>
  <c r="BE315" i="20"/>
  <c r="AU315" i="20"/>
  <c r="AK315" i="20"/>
  <c r="AA315" i="20"/>
  <c r="Q315" i="20"/>
  <c r="G315" i="20"/>
  <c r="BY314" i="20"/>
  <c r="BO314" i="20"/>
  <c r="BE314" i="20"/>
  <c r="AU314" i="20"/>
  <c r="AK314" i="20"/>
  <c r="AA314" i="20"/>
  <c r="Q314" i="20"/>
  <c r="G314" i="20"/>
  <c r="BY313" i="20"/>
  <c r="BO313" i="20"/>
  <c r="BE313" i="20"/>
  <c r="AU313" i="20"/>
  <c r="AK313" i="20"/>
  <c r="AA313" i="20"/>
  <c r="Q313" i="20"/>
  <c r="G313" i="20"/>
  <c r="BY312" i="20"/>
  <c r="BO312" i="20"/>
  <c r="BE312" i="20"/>
  <c r="AU312" i="20"/>
  <c r="AK312" i="20"/>
  <c r="AA312" i="20"/>
  <c r="Q312" i="20"/>
  <c r="G312" i="20"/>
  <c r="BY311" i="20"/>
  <c r="BO311" i="20"/>
  <c r="BE311" i="20"/>
  <c r="AU311" i="20"/>
  <c r="AK311" i="20"/>
  <c r="AA311" i="20"/>
  <c r="Q311" i="20"/>
  <c r="G311" i="20"/>
  <c r="BY310" i="20"/>
  <c r="BO310" i="20"/>
  <c r="BE310" i="20"/>
  <c r="AU310" i="20"/>
  <c r="AK310" i="20"/>
  <c r="AA310" i="20"/>
  <c r="Q310" i="20"/>
  <c r="G310" i="20"/>
  <c r="BY309" i="20"/>
  <c r="BO309" i="20"/>
  <c r="BE309" i="20"/>
  <c r="AU309" i="20"/>
  <c r="AK309" i="20"/>
  <c r="AA309" i="20"/>
  <c r="Q309" i="20"/>
  <c r="G309" i="20"/>
  <c r="BY308" i="20"/>
  <c r="BO308" i="20"/>
  <c r="BE308" i="20"/>
  <c r="AU308" i="20"/>
  <c r="AK308" i="20"/>
  <c r="AA308" i="20"/>
  <c r="Q308" i="20"/>
  <c r="G308" i="20"/>
  <c r="BY307" i="20"/>
  <c r="BO307" i="20"/>
  <c r="BE307" i="20"/>
  <c r="AU307" i="20"/>
  <c r="AK307" i="20"/>
  <c r="AA307" i="20"/>
  <c r="Q307" i="20"/>
  <c r="G307" i="20"/>
  <c r="BY306" i="20"/>
  <c r="BO306" i="20"/>
  <c r="BE306" i="20"/>
  <c r="AU306" i="20"/>
  <c r="AK306" i="20"/>
  <c r="AA306" i="20"/>
  <c r="Q306" i="20"/>
  <c r="G306" i="20"/>
  <c r="BY305" i="20"/>
  <c r="BO305" i="20"/>
  <c r="BE305" i="20"/>
  <c r="AU305" i="20"/>
  <c r="AK305" i="20"/>
  <c r="AA305" i="20"/>
  <c r="Q305" i="20"/>
  <c r="G305" i="20"/>
  <c r="BY304" i="20"/>
  <c r="BO304" i="20"/>
  <c r="BE304" i="20"/>
  <c r="AU304" i="20"/>
  <c r="AK304" i="20"/>
  <c r="AA304" i="20"/>
  <c r="Q304" i="20"/>
  <c r="G304" i="20"/>
  <c r="BY303" i="20"/>
  <c r="BO303" i="20"/>
  <c r="BE303" i="20"/>
  <c r="AU303" i="20"/>
  <c r="AK303" i="20"/>
  <c r="AA303" i="20"/>
  <c r="Q303" i="20"/>
  <c r="G303" i="20"/>
  <c r="BY302" i="20"/>
  <c r="BO302" i="20"/>
  <c r="BE302" i="20"/>
  <c r="AU302" i="20"/>
  <c r="AK302" i="20"/>
  <c r="AA302" i="20"/>
  <c r="Q302" i="20"/>
  <c r="G302" i="20"/>
  <c r="BY301" i="20"/>
  <c r="BO301" i="20"/>
  <c r="BE301" i="20"/>
  <c r="AU301" i="20"/>
  <c r="AK301" i="20"/>
  <c r="AA301" i="20"/>
  <c r="Q301" i="20"/>
  <c r="G301" i="20"/>
  <c r="BY300" i="20"/>
  <c r="BO300" i="20"/>
  <c r="BE300" i="20"/>
  <c r="AU300" i="20"/>
  <c r="AK300" i="20"/>
  <c r="AA300" i="20"/>
  <c r="Q300" i="20"/>
  <c r="G300" i="20"/>
  <c r="BY299" i="20"/>
  <c r="BO299" i="20"/>
  <c r="BE299" i="20"/>
  <c r="AU299" i="20"/>
  <c r="AK299" i="20"/>
  <c r="AA299" i="20"/>
  <c r="Q299" i="20"/>
  <c r="G299" i="20"/>
  <c r="BY298" i="20"/>
  <c r="BO298" i="20"/>
  <c r="BE298" i="20"/>
  <c r="AU298" i="20"/>
  <c r="AK298" i="20"/>
  <c r="AA298" i="20"/>
  <c r="Q298" i="20"/>
  <c r="G298" i="20"/>
  <c r="BY297" i="20"/>
  <c r="BO297" i="20"/>
  <c r="BE297" i="20"/>
  <c r="AU297" i="20"/>
  <c r="AK297" i="20"/>
  <c r="AA297" i="20"/>
  <c r="Q297" i="20"/>
  <c r="G297" i="20"/>
  <c r="BY296" i="20"/>
  <c r="BO296" i="20"/>
  <c r="BE296" i="20"/>
  <c r="AU296" i="20"/>
  <c r="AK296" i="20"/>
  <c r="AA296" i="20"/>
  <c r="Q296" i="20"/>
  <c r="G296" i="20"/>
  <c r="BY295" i="20"/>
  <c r="BO295" i="20"/>
  <c r="BE295" i="20"/>
  <c r="AU295" i="20"/>
  <c r="AK295" i="20"/>
  <c r="AA295" i="20"/>
  <c r="Q295" i="20"/>
  <c r="G295" i="20"/>
  <c r="BY294" i="20"/>
  <c r="BO294" i="20"/>
  <c r="BE294" i="20"/>
  <c r="AU294" i="20"/>
  <c r="AK294" i="20"/>
  <c r="AA294" i="20"/>
  <c r="Q294" i="20"/>
  <c r="G294" i="20"/>
  <c r="BY293" i="20"/>
  <c r="BO293" i="20"/>
  <c r="BE293" i="20"/>
  <c r="AU293" i="20"/>
  <c r="AK293" i="20"/>
  <c r="AA293" i="20"/>
  <c r="Q293" i="20"/>
  <c r="G293" i="20"/>
  <c r="BY292" i="20"/>
  <c r="BO292" i="20"/>
  <c r="BE292" i="20"/>
  <c r="AU292" i="20"/>
  <c r="AK292" i="20"/>
  <c r="AA292" i="20"/>
  <c r="Q292" i="20"/>
  <c r="G292" i="20"/>
  <c r="BY291" i="20"/>
  <c r="BO291" i="20"/>
  <c r="BE291" i="20"/>
  <c r="AU291" i="20"/>
  <c r="AK291" i="20"/>
  <c r="AA291" i="20"/>
  <c r="Q291" i="20"/>
  <c r="G291" i="20"/>
  <c r="BY290" i="20"/>
  <c r="BO290" i="20"/>
  <c r="BE290" i="20"/>
  <c r="AU290" i="20"/>
  <c r="AK290" i="20"/>
  <c r="AA290" i="20"/>
  <c r="Q290" i="20"/>
  <c r="G290" i="20"/>
  <c r="BY289" i="20"/>
  <c r="BO289" i="20"/>
  <c r="BE289" i="20"/>
  <c r="AU289" i="20"/>
  <c r="AK289" i="20"/>
  <c r="AA289" i="20"/>
  <c r="Q289" i="20"/>
  <c r="G289" i="20"/>
  <c r="BY288" i="20"/>
  <c r="BO288" i="20"/>
  <c r="BE288" i="20"/>
  <c r="AU288" i="20"/>
  <c r="AK288" i="20"/>
  <c r="AA288" i="20"/>
  <c r="Q288" i="20"/>
  <c r="G288" i="20"/>
  <c r="BY287" i="20"/>
  <c r="BO287" i="20"/>
  <c r="BE287" i="20"/>
  <c r="AU287" i="20"/>
  <c r="AK287" i="20"/>
  <c r="AA287" i="20"/>
  <c r="Q287" i="20"/>
  <c r="G287" i="20"/>
  <c r="BY286" i="20"/>
  <c r="BO286" i="20"/>
  <c r="BE286" i="20"/>
  <c r="AU286" i="20"/>
  <c r="AK286" i="20"/>
  <c r="AA286" i="20"/>
  <c r="Q286" i="20"/>
  <c r="G286" i="20"/>
  <c r="BY285" i="20"/>
  <c r="BO285" i="20"/>
  <c r="BE285" i="20"/>
  <c r="AU285" i="20"/>
  <c r="AK285" i="20"/>
  <c r="AA285" i="20"/>
  <c r="Q285" i="20"/>
  <c r="G285" i="20"/>
  <c r="BY284" i="20"/>
  <c r="BO284" i="20"/>
  <c r="BE284" i="20"/>
  <c r="AU284" i="20"/>
  <c r="AK284" i="20"/>
  <c r="AA284" i="20"/>
  <c r="Q284" i="20"/>
  <c r="G284" i="20"/>
  <c r="BY283" i="20"/>
  <c r="BO283" i="20"/>
  <c r="BE283" i="20"/>
  <c r="AU283" i="20"/>
  <c r="AK283" i="20"/>
  <c r="AA283" i="20"/>
  <c r="Q283" i="20"/>
  <c r="G283" i="20"/>
  <c r="BY282" i="20"/>
  <c r="BO282" i="20"/>
  <c r="BE282" i="20"/>
  <c r="AU282" i="20"/>
  <c r="AK282" i="20"/>
  <c r="AA282" i="20"/>
  <c r="Q282" i="20"/>
  <c r="G282" i="20"/>
  <c r="BY281" i="20"/>
  <c r="BO281" i="20"/>
  <c r="BE281" i="20"/>
  <c r="AU281" i="20"/>
  <c r="AK281" i="20"/>
  <c r="AA281" i="20"/>
  <c r="Q281" i="20"/>
  <c r="G281" i="20"/>
  <c r="BY280" i="20"/>
  <c r="BO280" i="20"/>
  <c r="BE280" i="20"/>
  <c r="AU280" i="20"/>
  <c r="AK280" i="20"/>
  <c r="AA280" i="20"/>
  <c r="Q280" i="20"/>
  <c r="G280" i="20"/>
  <c r="BY279" i="20"/>
  <c r="BO279" i="20"/>
  <c r="BE279" i="20"/>
  <c r="AU279" i="20"/>
  <c r="AK279" i="20"/>
  <c r="AA279" i="20"/>
  <c r="Q279" i="20"/>
  <c r="G279" i="20"/>
  <c r="BY278" i="20"/>
  <c r="BO278" i="20"/>
  <c r="BE278" i="20"/>
  <c r="AU278" i="20"/>
  <c r="AK278" i="20"/>
  <c r="AA278" i="20"/>
  <c r="Q278" i="20"/>
  <c r="G278" i="20"/>
  <c r="BY277" i="20"/>
  <c r="BO277" i="20"/>
  <c r="BE277" i="20"/>
  <c r="AU277" i="20"/>
  <c r="AK277" i="20"/>
  <c r="AA277" i="20"/>
  <c r="Q277" i="20"/>
  <c r="G277" i="20"/>
  <c r="BY276" i="20"/>
  <c r="BO276" i="20"/>
  <c r="BE276" i="20"/>
  <c r="AU276" i="20"/>
  <c r="AK276" i="20"/>
  <c r="AA276" i="20"/>
  <c r="Q276" i="20"/>
  <c r="G276" i="20"/>
  <c r="BY275" i="20"/>
  <c r="BO275" i="20"/>
  <c r="BE275" i="20"/>
  <c r="AU275" i="20"/>
  <c r="AK275" i="20"/>
  <c r="AA275" i="20"/>
  <c r="Q275" i="20"/>
  <c r="G275" i="20"/>
  <c r="BY274" i="20"/>
  <c r="BO274" i="20"/>
  <c r="BE274" i="20"/>
  <c r="AU274" i="20"/>
  <c r="AK274" i="20"/>
  <c r="AA274" i="20"/>
  <c r="Q274" i="20"/>
  <c r="G274" i="20"/>
  <c r="BY273" i="20"/>
  <c r="BO273" i="20"/>
  <c r="BE273" i="20"/>
  <c r="AU273" i="20"/>
  <c r="AK273" i="20"/>
  <c r="AA273" i="20"/>
  <c r="Q273" i="20"/>
  <c r="G273" i="20"/>
  <c r="BY272" i="20"/>
  <c r="BO272" i="20"/>
  <c r="BE272" i="20"/>
  <c r="AU272" i="20"/>
  <c r="AK272" i="20"/>
  <c r="AA272" i="20"/>
  <c r="Q272" i="20"/>
  <c r="G272" i="20"/>
  <c r="BY271" i="20"/>
  <c r="BO271" i="20"/>
  <c r="BE271" i="20"/>
  <c r="AU271" i="20"/>
  <c r="AK271" i="20"/>
  <c r="AA271" i="20"/>
  <c r="Q271" i="20"/>
  <c r="G271" i="20"/>
  <c r="BY270" i="20"/>
  <c r="BO270" i="20"/>
  <c r="BE270" i="20"/>
  <c r="AU270" i="20"/>
  <c r="AK270" i="20"/>
  <c r="AA270" i="20"/>
  <c r="Q270" i="20"/>
  <c r="G270" i="20"/>
  <c r="BY269" i="20"/>
  <c r="BO269" i="20"/>
  <c r="BE269" i="20"/>
  <c r="AU269" i="20"/>
  <c r="AK269" i="20"/>
  <c r="AA269" i="20"/>
  <c r="Q269" i="20"/>
  <c r="G269" i="20"/>
  <c r="BY268" i="20"/>
  <c r="BO268" i="20"/>
  <c r="BE268" i="20"/>
  <c r="AU268" i="20"/>
  <c r="AK268" i="20"/>
  <c r="AA268" i="20"/>
  <c r="Q268" i="20"/>
  <c r="G268" i="20"/>
  <c r="BY267" i="20"/>
  <c r="BO267" i="20"/>
  <c r="BE267" i="20"/>
  <c r="AU267" i="20"/>
  <c r="AK267" i="20"/>
  <c r="AA267" i="20"/>
  <c r="Q267" i="20"/>
  <c r="G267" i="20"/>
  <c r="BY266" i="20"/>
  <c r="BO266" i="20"/>
  <c r="BE266" i="20"/>
  <c r="AU266" i="20"/>
  <c r="AK266" i="20"/>
  <c r="AA266" i="20"/>
  <c r="Q266" i="20"/>
  <c r="G266" i="20"/>
  <c r="BY265" i="20"/>
  <c r="BO265" i="20"/>
  <c r="BE265" i="20"/>
  <c r="AU265" i="20"/>
  <c r="AK265" i="20"/>
  <c r="AA265" i="20"/>
  <c r="Q265" i="20"/>
  <c r="G265" i="20"/>
  <c r="BY264" i="20"/>
  <c r="BO264" i="20"/>
  <c r="BE264" i="20"/>
  <c r="AU264" i="20"/>
  <c r="AK264" i="20"/>
  <c r="AA264" i="20"/>
  <c r="Q264" i="20"/>
  <c r="G264" i="20"/>
  <c r="BY263" i="20"/>
  <c r="BO263" i="20"/>
  <c r="BE263" i="20"/>
  <c r="AU263" i="20"/>
  <c r="AK263" i="20"/>
  <c r="AA263" i="20"/>
  <c r="Q263" i="20"/>
  <c r="G263" i="20"/>
  <c r="BY262" i="20"/>
  <c r="BO262" i="20"/>
  <c r="BE262" i="20"/>
  <c r="AU262" i="20"/>
  <c r="AK262" i="20"/>
  <c r="AA262" i="20"/>
  <c r="Q262" i="20"/>
  <c r="G262" i="20"/>
  <c r="BY261" i="20"/>
  <c r="BO261" i="20"/>
  <c r="BE261" i="20"/>
  <c r="AU261" i="20"/>
  <c r="AK261" i="20"/>
  <c r="AA261" i="20"/>
  <c r="Q261" i="20"/>
  <c r="G261" i="20"/>
  <c r="BY260" i="20"/>
  <c r="BO260" i="20"/>
  <c r="BE260" i="20"/>
  <c r="AU260" i="20"/>
  <c r="AK260" i="20"/>
  <c r="AA260" i="20"/>
  <c r="Q260" i="20"/>
  <c r="G260" i="20"/>
  <c r="BY259" i="20"/>
  <c r="BO259" i="20"/>
  <c r="BE259" i="20"/>
  <c r="AU259" i="20"/>
  <c r="AK259" i="20"/>
  <c r="AA259" i="20"/>
  <c r="Q259" i="20"/>
  <c r="G259" i="20"/>
  <c r="BY258" i="20"/>
  <c r="BO258" i="20"/>
  <c r="BE258" i="20"/>
  <c r="AU258" i="20"/>
  <c r="AK258" i="20"/>
  <c r="AA258" i="20"/>
  <c r="Q258" i="20"/>
  <c r="G258" i="20"/>
  <c r="BY257" i="20"/>
  <c r="BO257" i="20"/>
  <c r="BE257" i="20"/>
  <c r="AU257" i="20"/>
  <c r="AK257" i="20"/>
  <c r="AA257" i="20"/>
  <c r="Q257" i="20"/>
  <c r="G257" i="20"/>
  <c r="BY256" i="20"/>
  <c r="BO256" i="20"/>
  <c r="BE256" i="20"/>
  <c r="AU256" i="20"/>
  <c r="AK256" i="20"/>
  <c r="AA256" i="20"/>
  <c r="Q256" i="20"/>
  <c r="G256" i="20"/>
  <c r="BY255" i="20"/>
  <c r="BO255" i="20"/>
  <c r="BE255" i="20"/>
  <c r="AU255" i="20"/>
  <c r="AK255" i="20"/>
  <c r="AA255" i="20"/>
  <c r="Q255" i="20"/>
  <c r="G255" i="20"/>
  <c r="BY254" i="20"/>
  <c r="BO254" i="20"/>
  <c r="BE254" i="20"/>
  <c r="AU254" i="20"/>
  <c r="AK254" i="20"/>
  <c r="AA254" i="20"/>
  <c r="Q254" i="20"/>
  <c r="G254" i="20"/>
  <c r="BY253" i="20"/>
  <c r="BO253" i="20"/>
  <c r="BE253" i="20"/>
  <c r="AU253" i="20"/>
  <c r="AK253" i="20"/>
  <c r="AA253" i="20"/>
  <c r="Q253" i="20"/>
  <c r="G253" i="20"/>
  <c r="BY252" i="20"/>
  <c r="BO252" i="20"/>
  <c r="BE252" i="20"/>
  <c r="AU252" i="20"/>
  <c r="AK252" i="20"/>
  <c r="AA252" i="20"/>
  <c r="Q252" i="20"/>
  <c r="G252" i="20"/>
  <c r="BY251" i="20"/>
  <c r="BO251" i="20"/>
  <c r="BE251" i="20"/>
  <c r="AU251" i="20"/>
  <c r="AK251" i="20"/>
  <c r="AA251" i="20"/>
  <c r="Q251" i="20"/>
  <c r="G251" i="20"/>
  <c r="BY250" i="20"/>
  <c r="BO250" i="20"/>
  <c r="BE250" i="20"/>
  <c r="AU250" i="20"/>
  <c r="AK250" i="20"/>
  <c r="AA250" i="20"/>
  <c r="Q250" i="20"/>
  <c r="G250" i="20"/>
  <c r="BY249" i="20"/>
  <c r="BO249" i="20"/>
  <c r="BE249" i="20"/>
  <c r="AU249" i="20"/>
  <c r="AK249" i="20"/>
  <c r="AA249" i="20"/>
  <c r="Q249" i="20"/>
  <c r="G249" i="20"/>
  <c r="BY248" i="20"/>
  <c r="BO248" i="20"/>
  <c r="BE248" i="20"/>
  <c r="AU248" i="20"/>
  <c r="AK248" i="20"/>
  <c r="AA248" i="20"/>
  <c r="Q248" i="20"/>
  <c r="G248" i="20"/>
  <c r="BY247" i="20"/>
  <c r="BO247" i="20"/>
  <c r="BE247" i="20"/>
  <c r="AU247" i="20"/>
  <c r="AK247" i="20"/>
  <c r="AA247" i="20"/>
  <c r="Q247" i="20"/>
  <c r="G247" i="20"/>
  <c r="BY246" i="20"/>
  <c r="BO246" i="20"/>
  <c r="BE246" i="20"/>
  <c r="AU246" i="20"/>
  <c r="AK246" i="20"/>
  <c r="AA246" i="20"/>
  <c r="Q246" i="20"/>
  <c r="G246" i="20"/>
  <c r="BY245" i="20"/>
  <c r="BO245" i="20"/>
  <c r="BE245" i="20"/>
  <c r="AU245" i="20"/>
  <c r="AK245" i="20"/>
  <c r="AA245" i="20"/>
  <c r="Q245" i="20"/>
  <c r="G245" i="20"/>
  <c r="BY244" i="20"/>
  <c r="BO244" i="20"/>
  <c r="BE244" i="20"/>
  <c r="AU244" i="20"/>
  <c r="AK244" i="20"/>
  <c r="AA244" i="20"/>
  <c r="Q244" i="20"/>
  <c r="G244" i="20"/>
  <c r="BY243" i="20"/>
  <c r="BO243" i="20"/>
  <c r="BE243" i="20"/>
  <c r="AU243" i="20"/>
  <c r="AK243" i="20"/>
  <c r="AA243" i="20"/>
  <c r="Q243" i="20"/>
  <c r="G243" i="20"/>
  <c r="BY242" i="20"/>
  <c r="BO242" i="20"/>
  <c r="BE242" i="20"/>
  <c r="AU242" i="20"/>
  <c r="AK242" i="20"/>
  <c r="AA242" i="20"/>
  <c r="Q242" i="20"/>
  <c r="G242" i="20"/>
  <c r="BY241" i="20"/>
  <c r="BO241" i="20"/>
  <c r="BE241" i="20"/>
  <c r="AU241" i="20"/>
  <c r="AK241" i="20"/>
  <c r="AA241" i="20"/>
  <c r="Q241" i="20"/>
  <c r="G241" i="20"/>
  <c r="BY240" i="20"/>
  <c r="BO240" i="20"/>
  <c r="BE240" i="20"/>
  <c r="AU240" i="20"/>
  <c r="AK240" i="20"/>
  <c r="AA240" i="20"/>
  <c r="Q240" i="20"/>
  <c r="G240" i="20"/>
  <c r="BY239" i="20"/>
  <c r="BO239" i="20"/>
  <c r="BE239" i="20"/>
  <c r="AU239" i="20"/>
  <c r="AK239" i="20"/>
  <c r="AA239" i="20"/>
  <c r="Q239" i="20"/>
  <c r="G239" i="20"/>
  <c r="BY238" i="20"/>
  <c r="BO238" i="20"/>
  <c r="BE238" i="20"/>
  <c r="AU238" i="20"/>
  <c r="AK238" i="20"/>
  <c r="AA238" i="20"/>
  <c r="Q238" i="20"/>
  <c r="G238" i="20"/>
  <c r="BY237" i="20"/>
  <c r="BO237" i="20"/>
  <c r="BE237" i="20"/>
  <c r="AU237" i="20"/>
  <c r="AK237" i="20"/>
  <c r="AA237" i="20"/>
  <c r="Q237" i="20"/>
  <c r="G237" i="20"/>
  <c r="BY236" i="20"/>
  <c r="BO236" i="20"/>
  <c r="BE236" i="20"/>
  <c r="AU236" i="20"/>
  <c r="AK236" i="20"/>
  <c r="AA236" i="20"/>
  <c r="Q236" i="20"/>
  <c r="G236" i="20"/>
  <c r="BY235" i="20"/>
  <c r="BO235" i="20"/>
  <c r="BE235" i="20"/>
  <c r="AU235" i="20"/>
  <c r="AK235" i="20"/>
  <c r="AA235" i="20"/>
  <c r="Q235" i="20"/>
  <c r="G235" i="20"/>
  <c r="BY234" i="20"/>
  <c r="BO234" i="20"/>
  <c r="BE234" i="20"/>
  <c r="AU234" i="20"/>
  <c r="AK234" i="20"/>
  <c r="AA234" i="20"/>
  <c r="Q234" i="20"/>
  <c r="G234" i="20"/>
  <c r="BY233" i="20"/>
  <c r="BO233" i="20"/>
  <c r="BE233" i="20"/>
  <c r="AU233" i="20"/>
  <c r="AK233" i="20"/>
  <c r="AA233" i="20"/>
  <c r="Q233" i="20"/>
  <c r="G233" i="20"/>
  <c r="BY232" i="20"/>
  <c r="BO232" i="20"/>
  <c r="BE232" i="20"/>
  <c r="AU232" i="20"/>
  <c r="AK232" i="20"/>
  <c r="AA232" i="20"/>
  <c r="Q232" i="20"/>
  <c r="G232" i="20"/>
  <c r="BY231" i="20"/>
  <c r="BO231" i="20"/>
  <c r="BE231" i="20"/>
  <c r="AU231" i="20"/>
  <c r="AK231" i="20"/>
  <c r="AA231" i="20"/>
  <c r="Q231" i="20"/>
  <c r="G231" i="20"/>
  <c r="BY230" i="20"/>
  <c r="BO230" i="20"/>
  <c r="BE230" i="20"/>
  <c r="AU230" i="20"/>
  <c r="AK230" i="20"/>
  <c r="AA230" i="20"/>
  <c r="Q230" i="20"/>
  <c r="G230" i="20"/>
  <c r="BY229" i="20"/>
  <c r="BO229" i="20"/>
  <c r="BE229" i="20"/>
  <c r="AU229" i="20"/>
  <c r="AK229" i="20"/>
  <c r="AA229" i="20"/>
  <c r="Q229" i="20"/>
  <c r="G229" i="20"/>
  <c r="BY228" i="20"/>
  <c r="BO228" i="20"/>
  <c r="BE228" i="20"/>
  <c r="AU228" i="20"/>
  <c r="AK228" i="20"/>
  <c r="AA228" i="20"/>
  <c r="Q228" i="20"/>
  <c r="G228" i="20"/>
  <c r="BY227" i="20"/>
  <c r="BO227" i="20"/>
  <c r="BE227" i="20"/>
  <c r="AU227" i="20"/>
  <c r="AK227" i="20"/>
  <c r="AA227" i="20"/>
  <c r="Q227" i="20"/>
  <c r="G227" i="20"/>
  <c r="BY226" i="20"/>
  <c r="BO226" i="20"/>
  <c r="BE226" i="20"/>
  <c r="AU226" i="20"/>
  <c r="AK226" i="20"/>
  <c r="AA226" i="20"/>
  <c r="Q226" i="20"/>
  <c r="G226" i="20"/>
  <c r="BY225" i="20"/>
  <c r="BO225" i="20"/>
  <c r="BE225" i="20"/>
  <c r="AU225" i="20"/>
  <c r="AK225" i="20"/>
  <c r="AA225" i="20"/>
  <c r="Q225" i="20"/>
  <c r="G225" i="20"/>
  <c r="BY224" i="20"/>
  <c r="BO224" i="20"/>
  <c r="BE224" i="20"/>
  <c r="AU224" i="20"/>
  <c r="AK224" i="20"/>
  <c r="AA224" i="20"/>
  <c r="Q224" i="20"/>
  <c r="G224" i="20"/>
  <c r="BY223" i="20"/>
  <c r="BO223" i="20"/>
  <c r="BE223" i="20"/>
  <c r="AU223" i="20"/>
  <c r="AK223" i="20"/>
  <c r="AA223" i="20"/>
  <c r="Q223" i="20"/>
  <c r="G223" i="20"/>
  <c r="BY222" i="20"/>
  <c r="BO222" i="20"/>
  <c r="BE222" i="20"/>
  <c r="AU222" i="20"/>
  <c r="AK222" i="20"/>
  <c r="AA222" i="20"/>
  <c r="Q222" i="20"/>
  <c r="G222" i="20"/>
  <c r="BY221" i="20"/>
  <c r="BO221" i="20"/>
  <c r="BE221" i="20"/>
  <c r="AU221" i="20"/>
  <c r="AK221" i="20"/>
  <c r="AA221" i="20"/>
  <c r="Q221" i="20"/>
  <c r="G221" i="20"/>
  <c r="BY220" i="20"/>
  <c r="BO220" i="20"/>
  <c r="BE220" i="20"/>
  <c r="AU220" i="20"/>
  <c r="AK220" i="20"/>
  <c r="AA220" i="20"/>
  <c r="Q220" i="20"/>
  <c r="G220" i="20"/>
  <c r="BY219" i="20"/>
  <c r="BO219" i="20"/>
  <c r="BE219" i="20"/>
  <c r="AU219" i="20"/>
  <c r="AK219" i="20"/>
  <c r="AA219" i="20"/>
  <c r="Q219" i="20"/>
  <c r="G219" i="20"/>
  <c r="BY218" i="20"/>
  <c r="BO218" i="20"/>
  <c r="BE218" i="20"/>
  <c r="AU218" i="20"/>
  <c r="AK218" i="20"/>
  <c r="AA218" i="20"/>
  <c r="Q218" i="20"/>
  <c r="G218" i="20"/>
  <c r="BY217" i="20"/>
  <c r="BO217" i="20"/>
  <c r="BE217" i="20"/>
  <c r="AU217" i="20"/>
  <c r="AK217" i="20"/>
  <c r="AA217" i="20"/>
  <c r="Q217" i="20"/>
  <c r="G217" i="20"/>
  <c r="BY216" i="20"/>
  <c r="BO216" i="20"/>
  <c r="BE216" i="20"/>
  <c r="AU216" i="20"/>
  <c r="AK216" i="20"/>
  <c r="AA216" i="20"/>
  <c r="Q216" i="20"/>
  <c r="G216" i="20"/>
  <c r="BY215" i="20"/>
  <c r="BO215" i="20"/>
  <c r="BE215" i="20"/>
  <c r="AU215" i="20"/>
  <c r="AK215" i="20"/>
  <c r="AA215" i="20"/>
  <c r="Q215" i="20"/>
  <c r="G215" i="20"/>
  <c r="BY214" i="20"/>
  <c r="BO214" i="20"/>
  <c r="BE214" i="20"/>
  <c r="AU214" i="20"/>
  <c r="AK214" i="20"/>
  <c r="AA214" i="20"/>
  <c r="Q214" i="20"/>
  <c r="G214" i="20"/>
  <c r="BY213" i="20"/>
  <c r="BO213" i="20"/>
  <c r="BE213" i="20"/>
  <c r="AU213" i="20"/>
  <c r="AK213" i="20"/>
  <c r="AA213" i="20"/>
  <c r="Q213" i="20"/>
  <c r="G213" i="20"/>
  <c r="BY212" i="20"/>
  <c r="BO212" i="20"/>
  <c r="BE212" i="20"/>
  <c r="AU212" i="20"/>
  <c r="AK212" i="20"/>
  <c r="AA212" i="20"/>
  <c r="Q212" i="20"/>
  <c r="G212" i="20"/>
  <c r="BY211" i="20"/>
  <c r="BO211" i="20"/>
  <c r="BE211" i="20"/>
  <c r="AU211" i="20"/>
  <c r="AK211" i="20"/>
  <c r="AA211" i="20"/>
  <c r="Q211" i="20"/>
  <c r="G211" i="20"/>
  <c r="BY210" i="20"/>
  <c r="BO210" i="20"/>
  <c r="BE210" i="20"/>
  <c r="AU210" i="20"/>
  <c r="AK210" i="20"/>
  <c r="AA210" i="20"/>
  <c r="Q210" i="20"/>
  <c r="G210" i="20"/>
  <c r="BY209" i="20"/>
  <c r="BO209" i="20"/>
  <c r="BE209" i="20"/>
  <c r="AU209" i="20"/>
  <c r="AK209" i="20"/>
  <c r="AA209" i="20"/>
  <c r="Q209" i="20"/>
  <c r="G209" i="20"/>
  <c r="BY208" i="20"/>
  <c r="BO208" i="20"/>
  <c r="BE208" i="20"/>
  <c r="AU208" i="20"/>
  <c r="AK208" i="20"/>
  <c r="AA208" i="20"/>
  <c r="Q208" i="20"/>
  <c r="G208" i="20"/>
  <c r="BY207" i="20"/>
  <c r="BO207" i="20"/>
  <c r="BE207" i="20"/>
  <c r="AU207" i="20"/>
  <c r="AK207" i="20"/>
  <c r="AA207" i="20"/>
  <c r="Q207" i="20"/>
  <c r="G207" i="20"/>
  <c r="BY206" i="20"/>
  <c r="BO206" i="20"/>
  <c r="BE206" i="20"/>
  <c r="AU206" i="20"/>
  <c r="AK206" i="20"/>
  <c r="AA206" i="20"/>
  <c r="Q206" i="20"/>
  <c r="G206" i="20"/>
  <c r="BY205" i="20"/>
  <c r="BO205" i="20"/>
  <c r="BE205" i="20"/>
  <c r="AU205" i="20"/>
  <c r="AK205" i="20"/>
  <c r="AA205" i="20"/>
  <c r="Q205" i="20"/>
  <c r="G205" i="20"/>
  <c r="BY204" i="20"/>
  <c r="BO204" i="20"/>
  <c r="BE204" i="20"/>
  <c r="AU204" i="20"/>
  <c r="AK204" i="20"/>
  <c r="AA204" i="20"/>
  <c r="Q204" i="20"/>
  <c r="G204" i="20"/>
  <c r="BY203" i="20"/>
  <c r="BO203" i="20"/>
  <c r="BE203" i="20"/>
  <c r="AU203" i="20"/>
  <c r="AK203" i="20"/>
  <c r="AA203" i="20"/>
  <c r="Q203" i="20"/>
  <c r="G203" i="20"/>
  <c r="BY202" i="20"/>
  <c r="BO202" i="20"/>
  <c r="BE202" i="20"/>
  <c r="AU202" i="20"/>
  <c r="AK202" i="20"/>
  <c r="AA202" i="20"/>
  <c r="Q202" i="20"/>
  <c r="G202" i="20"/>
  <c r="BY201" i="20"/>
  <c r="BO201" i="20"/>
  <c r="BE201" i="20"/>
  <c r="AU201" i="20"/>
  <c r="AK201" i="20"/>
  <c r="AA201" i="20"/>
  <c r="Q201" i="20"/>
  <c r="G201" i="20"/>
  <c r="BY200" i="20"/>
  <c r="BO200" i="20"/>
  <c r="BE200" i="20"/>
  <c r="AU200" i="20"/>
  <c r="AK200" i="20"/>
  <c r="AA200" i="20"/>
  <c r="Q200" i="20"/>
  <c r="G200" i="20"/>
  <c r="BY199" i="20"/>
  <c r="BO199" i="20"/>
  <c r="BE199" i="20"/>
  <c r="AU199" i="20"/>
  <c r="AK199" i="20"/>
  <c r="AA199" i="20"/>
  <c r="Q199" i="20"/>
  <c r="G199" i="20"/>
  <c r="BY198" i="20"/>
  <c r="BO198" i="20"/>
  <c r="BE198" i="20"/>
  <c r="AU198" i="20"/>
  <c r="AK198" i="20"/>
  <c r="AA198" i="20"/>
  <c r="Q198" i="20"/>
  <c r="G198" i="20"/>
  <c r="BY197" i="20"/>
  <c r="BO197" i="20"/>
  <c r="BE197" i="20"/>
  <c r="AU197" i="20"/>
  <c r="AK197" i="20"/>
  <c r="AA197" i="20"/>
  <c r="Q197" i="20"/>
  <c r="G197" i="20"/>
  <c r="BY196" i="20"/>
  <c r="BO196" i="20"/>
  <c r="BE196" i="20"/>
  <c r="AU196" i="20"/>
  <c r="AK196" i="20"/>
  <c r="AA196" i="20"/>
  <c r="Q196" i="20"/>
  <c r="G196" i="20"/>
  <c r="BY195" i="20"/>
  <c r="BO195" i="20"/>
  <c r="BE195" i="20"/>
  <c r="AU195" i="20"/>
  <c r="AK195" i="20"/>
  <c r="AA195" i="20"/>
  <c r="Q195" i="20"/>
  <c r="G195" i="20"/>
  <c r="BY194" i="20"/>
  <c r="BO194" i="20"/>
  <c r="BE194" i="20"/>
  <c r="AU194" i="20"/>
  <c r="AK194" i="20"/>
  <c r="AA194" i="20"/>
  <c r="Q194" i="20"/>
  <c r="G194" i="20"/>
  <c r="BY193" i="20"/>
  <c r="BO193" i="20"/>
  <c r="BE193" i="20"/>
  <c r="AU193" i="20"/>
  <c r="AK193" i="20"/>
  <c r="AA193" i="20"/>
  <c r="Q193" i="20"/>
  <c r="G193" i="20"/>
  <c r="BY192" i="20"/>
  <c r="BO192" i="20"/>
  <c r="BE192" i="20"/>
  <c r="AU192" i="20"/>
  <c r="AK192" i="20"/>
  <c r="AA192" i="20"/>
  <c r="Q192" i="20"/>
  <c r="G192" i="20"/>
  <c r="BY191" i="20"/>
  <c r="BO191" i="20"/>
  <c r="BE191" i="20"/>
  <c r="AU191" i="20"/>
  <c r="AK191" i="20"/>
  <c r="AA191" i="20"/>
  <c r="Q191" i="20"/>
  <c r="G191" i="20"/>
  <c r="BY190" i="20"/>
  <c r="BO190" i="20"/>
  <c r="BE190" i="20"/>
  <c r="AU190" i="20"/>
  <c r="AK190" i="20"/>
  <c r="AA190" i="20"/>
  <c r="Q190" i="20"/>
  <c r="G190" i="20"/>
  <c r="BY189" i="20"/>
  <c r="BO189" i="20"/>
  <c r="BE189" i="20"/>
  <c r="AU189" i="20"/>
  <c r="AK189" i="20"/>
  <c r="AA189" i="20"/>
  <c r="Q189" i="20"/>
  <c r="G189" i="20"/>
  <c r="BY188" i="20"/>
  <c r="BO188" i="20"/>
  <c r="BE188" i="20"/>
  <c r="AU188" i="20"/>
  <c r="AK188" i="20"/>
  <c r="AA188" i="20"/>
  <c r="Q188" i="20"/>
  <c r="G188" i="20"/>
  <c r="BY187" i="20"/>
  <c r="BO187" i="20"/>
  <c r="BE187" i="20"/>
  <c r="AU187" i="20"/>
  <c r="AK187" i="20"/>
  <c r="AA187" i="20"/>
  <c r="Q187" i="20"/>
  <c r="G187" i="20"/>
  <c r="BY186" i="20"/>
  <c r="BO186" i="20"/>
  <c r="BE186" i="20"/>
  <c r="AU186" i="20"/>
  <c r="AK186" i="20"/>
  <c r="AA186" i="20"/>
  <c r="Q186" i="20"/>
  <c r="G186" i="20"/>
  <c r="BY185" i="20"/>
  <c r="BO185" i="20"/>
  <c r="BE185" i="20"/>
  <c r="AU185" i="20"/>
  <c r="AK185" i="20"/>
  <c r="AA185" i="20"/>
  <c r="Q185" i="20"/>
  <c r="G185" i="20"/>
  <c r="BY184" i="20"/>
  <c r="BO184" i="20"/>
  <c r="BE184" i="20"/>
  <c r="AU184" i="20"/>
  <c r="AK184" i="20"/>
  <c r="AA184" i="20"/>
  <c r="Q184" i="20"/>
  <c r="G184" i="20"/>
  <c r="BY183" i="20"/>
  <c r="BO183" i="20"/>
  <c r="BE183" i="20"/>
  <c r="AU183" i="20"/>
  <c r="AK183" i="20"/>
  <c r="AA183" i="20"/>
  <c r="Q183" i="20"/>
  <c r="G183" i="20"/>
  <c r="BY182" i="20"/>
  <c r="BO182" i="20"/>
  <c r="BE182" i="20"/>
  <c r="AU182" i="20"/>
  <c r="AK182" i="20"/>
  <c r="AA182" i="20"/>
  <c r="Q182" i="20"/>
  <c r="G182" i="20"/>
  <c r="BY181" i="20"/>
  <c r="BO181" i="20"/>
  <c r="BE181" i="20"/>
  <c r="AU181" i="20"/>
  <c r="AK181" i="20"/>
  <c r="AA181" i="20"/>
  <c r="Q181" i="20"/>
  <c r="G181" i="20"/>
  <c r="BY180" i="20"/>
  <c r="BO180" i="20"/>
  <c r="BE180" i="20"/>
  <c r="AU180" i="20"/>
  <c r="AK180" i="20"/>
  <c r="AA180" i="20"/>
  <c r="Q180" i="20"/>
  <c r="G180" i="20"/>
  <c r="BY179" i="20"/>
  <c r="BO179" i="20"/>
  <c r="BE179" i="20"/>
  <c r="AU179" i="20"/>
  <c r="AK179" i="20"/>
  <c r="AA179" i="20"/>
  <c r="Q179" i="20"/>
  <c r="G179" i="20"/>
  <c r="BY178" i="20"/>
  <c r="BO178" i="20"/>
  <c r="BE178" i="20"/>
  <c r="AU178" i="20"/>
  <c r="AK178" i="20"/>
  <c r="AA178" i="20"/>
  <c r="Q178" i="20"/>
  <c r="G178" i="20"/>
  <c r="BY177" i="20"/>
  <c r="BO177" i="20"/>
  <c r="BE177" i="20"/>
  <c r="AU177" i="20"/>
  <c r="AK177" i="20"/>
  <c r="AA177" i="20"/>
  <c r="Q177" i="20"/>
  <c r="G177" i="20"/>
  <c r="BY176" i="20"/>
  <c r="BO176" i="20"/>
  <c r="BE176" i="20"/>
  <c r="AU176" i="20"/>
  <c r="AK176" i="20"/>
  <c r="AA176" i="20"/>
  <c r="Q176" i="20"/>
  <c r="G176" i="20"/>
  <c r="BY175" i="20"/>
  <c r="BO175" i="20"/>
  <c r="BE175" i="20"/>
  <c r="AU175" i="20"/>
  <c r="AK175" i="20"/>
  <c r="AA175" i="20"/>
  <c r="Q175" i="20"/>
  <c r="G175" i="20"/>
  <c r="BY174" i="20"/>
  <c r="BO174" i="20"/>
  <c r="BE174" i="20"/>
  <c r="AU174" i="20"/>
  <c r="AK174" i="20"/>
  <c r="AA174" i="20"/>
  <c r="Q174" i="20"/>
  <c r="G174" i="20"/>
  <c r="BY173" i="20"/>
  <c r="BO173" i="20"/>
  <c r="BE173" i="20"/>
  <c r="AU173" i="20"/>
  <c r="AK173" i="20"/>
  <c r="AA173" i="20"/>
  <c r="Q173" i="20"/>
  <c r="G173" i="20"/>
  <c r="BY172" i="20"/>
  <c r="BO172" i="20"/>
  <c r="BE172" i="20"/>
  <c r="AU172" i="20"/>
  <c r="AK172" i="20"/>
  <c r="AA172" i="20"/>
  <c r="Q172" i="20"/>
  <c r="G172" i="20"/>
  <c r="BY171" i="20"/>
  <c r="BO171" i="20"/>
  <c r="BE171" i="20"/>
  <c r="AU171" i="20"/>
  <c r="AK171" i="20"/>
  <c r="AA171" i="20"/>
  <c r="Q171" i="20"/>
  <c r="G171" i="20"/>
  <c r="BY170" i="20"/>
  <c r="BO170" i="20"/>
  <c r="BE170" i="20"/>
  <c r="AU170" i="20"/>
  <c r="AK170" i="20"/>
  <c r="AA170" i="20"/>
  <c r="Q170" i="20"/>
  <c r="G170" i="20"/>
  <c r="BY169" i="20"/>
  <c r="BO169" i="20"/>
  <c r="BE169" i="20"/>
  <c r="AU169" i="20"/>
  <c r="AK169" i="20"/>
  <c r="AA169" i="20"/>
  <c r="Q169" i="20"/>
  <c r="G169" i="20"/>
  <c r="BY168" i="20"/>
  <c r="BO168" i="20"/>
  <c r="BE168" i="20"/>
  <c r="AU168" i="20"/>
  <c r="AK168" i="20"/>
  <c r="AA168" i="20"/>
  <c r="Q168" i="20"/>
  <c r="G168" i="20"/>
  <c r="BY167" i="20"/>
  <c r="BO167" i="20"/>
  <c r="BE167" i="20"/>
  <c r="AU167" i="20"/>
  <c r="AK167" i="20"/>
  <c r="AA167" i="20"/>
  <c r="Q167" i="20"/>
  <c r="G167" i="20"/>
  <c r="BY166" i="20"/>
  <c r="BO166" i="20"/>
  <c r="BE166" i="20"/>
  <c r="AU166" i="20"/>
  <c r="AK166" i="20"/>
  <c r="AA166" i="20"/>
  <c r="Q166" i="20"/>
  <c r="G166" i="20"/>
  <c r="BY165" i="20"/>
  <c r="BO165" i="20"/>
  <c r="BE165" i="20"/>
  <c r="AU165" i="20"/>
  <c r="AK165" i="20"/>
  <c r="AA165" i="20"/>
  <c r="Q165" i="20"/>
  <c r="G165" i="20"/>
  <c r="BY164" i="20"/>
  <c r="BO164" i="20"/>
  <c r="BE164" i="20"/>
  <c r="AU164" i="20"/>
  <c r="AK164" i="20"/>
  <c r="AA164" i="20"/>
  <c r="Q164" i="20"/>
  <c r="G164" i="20"/>
  <c r="BY163" i="20"/>
  <c r="BO163" i="20"/>
  <c r="BE163" i="20"/>
  <c r="AU163" i="20"/>
  <c r="AK163" i="20"/>
  <c r="AA163" i="20"/>
  <c r="Q163" i="20"/>
  <c r="G163" i="20"/>
  <c r="BY162" i="20"/>
  <c r="BO162" i="20"/>
  <c r="BE162" i="20"/>
  <c r="AU162" i="20"/>
  <c r="AK162" i="20"/>
  <c r="AA162" i="20"/>
  <c r="Q162" i="20"/>
  <c r="G162" i="20"/>
  <c r="BY161" i="20"/>
  <c r="BO161" i="20"/>
  <c r="BE161" i="20"/>
  <c r="AU161" i="20"/>
  <c r="AK161" i="20"/>
  <c r="AA161" i="20"/>
  <c r="Q161" i="20"/>
  <c r="G161" i="20"/>
  <c r="BY160" i="20"/>
  <c r="BO160" i="20"/>
  <c r="BE160" i="20"/>
  <c r="AU160" i="20"/>
  <c r="AK160" i="20"/>
  <c r="AA160" i="20"/>
  <c r="Q160" i="20"/>
  <c r="G160" i="20"/>
  <c r="BY159" i="20"/>
  <c r="BO159" i="20"/>
  <c r="BE159" i="20"/>
  <c r="AU159" i="20"/>
  <c r="AK159" i="20"/>
  <c r="AA159" i="20"/>
  <c r="Q159" i="20"/>
  <c r="G159" i="20"/>
  <c r="BY158" i="20"/>
  <c r="BO158" i="20"/>
  <c r="BE158" i="20"/>
  <c r="AU158" i="20"/>
  <c r="AK158" i="20"/>
  <c r="AA158" i="20"/>
  <c r="Q158" i="20"/>
  <c r="G158" i="20"/>
  <c r="BY157" i="20"/>
  <c r="BO157" i="20"/>
  <c r="BE157" i="20"/>
  <c r="AU157" i="20"/>
  <c r="AK157" i="20"/>
  <c r="AA157" i="20"/>
  <c r="Q157" i="20"/>
  <c r="G157" i="20"/>
  <c r="BY156" i="20"/>
  <c r="BO156" i="20"/>
  <c r="BE156" i="20"/>
  <c r="AU156" i="20"/>
  <c r="AK156" i="20"/>
  <c r="AA156" i="20"/>
  <c r="Q156" i="20"/>
  <c r="G156" i="20"/>
  <c r="BY155" i="20"/>
  <c r="BO155" i="20"/>
  <c r="BE155" i="20"/>
  <c r="AU155" i="20"/>
  <c r="AK155" i="20"/>
  <c r="AA155" i="20"/>
  <c r="Q155" i="20"/>
  <c r="G155" i="20"/>
  <c r="BY154" i="20"/>
  <c r="BO154" i="20"/>
  <c r="BE154" i="20"/>
  <c r="AU154" i="20"/>
  <c r="AK154" i="20"/>
  <c r="AA154" i="20"/>
  <c r="Q154" i="20"/>
  <c r="G154" i="20"/>
  <c r="BY153" i="20"/>
  <c r="BO153" i="20"/>
  <c r="BE153" i="20"/>
  <c r="AU153" i="20"/>
  <c r="AK153" i="20"/>
  <c r="AA153" i="20"/>
  <c r="Q153" i="20"/>
  <c r="G153" i="20"/>
  <c r="BY152" i="20"/>
  <c r="BO152" i="20"/>
  <c r="BE152" i="20"/>
  <c r="AU152" i="20"/>
  <c r="AK152" i="20"/>
  <c r="AA152" i="20"/>
  <c r="Q152" i="20"/>
  <c r="G152" i="20"/>
  <c r="BY151" i="20"/>
  <c r="BO151" i="20"/>
  <c r="BE151" i="20"/>
  <c r="AU151" i="20"/>
  <c r="AK151" i="20"/>
  <c r="AA151" i="20"/>
  <c r="Q151" i="20"/>
  <c r="G151" i="20"/>
  <c r="BY150" i="20"/>
  <c r="BO150" i="20"/>
  <c r="BE150" i="20"/>
  <c r="AU150" i="20"/>
  <c r="AK150" i="20"/>
  <c r="AA150" i="20"/>
  <c r="Q150" i="20"/>
  <c r="G150" i="20"/>
  <c r="BY149" i="20"/>
  <c r="BO149" i="20"/>
  <c r="BE149" i="20"/>
  <c r="AU149" i="20"/>
  <c r="AK149" i="20"/>
  <c r="AA149" i="20"/>
  <c r="Q149" i="20"/>
  <c r="G149" i="20"/>
  <c r="BY148" i="20"/>
  <c r="BO148" i="20"/>
  <c r="BE148" i="20"/>
  <c r="AU148" i="20"/>
  <c r="AK148" i="20"/>
  <c r="AA148" i="20"/>
  <c r="Q148" i="20"/>
  <c r="G148" i="20"/>
  <c r="BY147" i="20"/>
  <c r="BO147" i="20"/>
  <c r="BE147" i="20"/>
  <c r="AU147" i="20"/>
  <c r="AK147" i="20"/>
  <c r="AA147" i="20"/>
  <c r="Q147" i="20"/>
  <c r="G147" i="20"/>
  <c r="BY146" i="20"/>
  <c r="BO146" i="20"/>
  <c r="BE146" i="20"/>
  <c r="AU146" i="20"/>
  <c r="AK146" i="20"/>
  <c r="AA146" i="20"/>
  <c r="Q146" i="20"/>
  <c r="G146" i="20"/>
  <c r="BY145" i="20"/>
  <c r="BO145" i="20"/>
  <c r="BE145" i="20"/>
  <c r="AU145" i="20"/>
  <c r="AK145" i="20"/>
  <c r="AA145" i="20"/>
  <c r="Q145" i="20"/>
  <c r="G145" i="20"/>
  <c r="BY144" i="20"/>
  <c r="BO144" i="20"/>
  <c r="BE144" i="20"/>
  <c r="AU144" i="20"/>
  <c r="AK144" i="20"/>
  <c r="AA144" i="20"/>
  <c r="Q144" i="20"/>
  <c r="G144" i="20"/>
  <c r="BY143" i="20"/>
  <c r="BO143" i="20"/>
  <c r="BE143" i="20"/>
  <c r="AU143" i="20"/>
  <c r="AK143" i="20"/>
  <c r="AA143" i="20"/>
  <c r="Q143" i="20"/>
  <c r="G143" i="20"/>
  <c r="BY142" i="20"/>
  <c r="BO142" i="20"/>
  <c r="BE142" i="20"/>
  <c r="AU142" i="20"/>
  <c r="AK142" i="20"/>
  <c r="AA142" i="20"/>
  <c r="Q142" i="20"/>
  <c r="G142" i="20"/>
  <c r="BY141" i="20"/>
  <c r="BO141" i="20"/>
  <c r="BE141" i="20"/>
  <c r="AU141" i="20"/>
  <c r="AK141" i="20"/>
  <c r="AA141" i="20"/>
  <c r="Q141" i="20"/>
  <c r="G141" i="20"/>
  <c r="BY140" i="20"/>
  <c r="BO140" i="20"/>
  <c r="BE140" i="20"/>
  <c r="AU140" i="20"/>
  <c r="AK140" i="20"/>
  <c r="AA140" i="20"/>
  <c r="Q140" i="20"/>
  <c r="G140" i="20"/>
  <c r="BY139" i="20"/>
  <c r="BO139" i="20"/>
  <c r="BE139" i="20"/>
  <c r="AU139" i="20"/>
  <c r="AK139" i="20"/>
  <c r="AA139" i="20"/>
  <c r="Q139" i="20"/>
  <c r="G139" i="20"/>
  <c r="BY138" i="20"/>
  <c r="BO138" i="20"/>
  <c r="BE138" i="20"/>
  <c r="AU138" i="20"/>
  <c r="AK138" i="20"/>
  <c r="AA138" i="20"/>
  <c r="Q138" i="20"/>
  <c r="G138" i="20"/>
  <c r="BY137" i="20"/>
  <c r="BO137" i="20"/>
  <c r="BE137" i="20"/>
  <c r="AU137" i="20"/>
  <c r="AK137" i="20"/>
  <c r="AA137" i="20"/>
  <c r="Q137" i="20"/>
  <c r="G137" i="20"/>
  <c r="BY136" i="20"/>
  <c r="BO136" i="20"/>
  <c r="BE136" i="20"/>
  <c r="AU136" i="20"/>
  <c r="AK136" i="20"/>
  <c r="AA136" i="20"/>
  <c r="Q136" i="20"/>
  <c r="G136" i="20"/>
  <c r="BY135" i="20"/>
  <c r="BO135" i="20"/>
  <c r="BE135" i="20"/>
  <c r="AU135" i="20"/>
  <c r="AK135" i="20"/>
  <c r="AA135" i="20"/>
  <c r="Q135" i="20"/>
  <c r="G135" i="20"/>
  <c r="BY134" i="20"/>
  <c r="BO134" i="20"/>
  <c r="BE134" i="20"/>
  <c r="AU134" i="20"/>
  <c r="AK134" i="20"/>
  <c r="AA134" i="20"/>
  <c r="Q134" i="20"/>
  <c r="G134" i="20"/>
  <c r="BY133" i="20"/>
  <c r="BO133" i="20"/>
  <c r="BE133" i="20"/>
  <c r="AU133" i="20"/>
  <c r="AK133" i="20"/>
  <c r="AA133" i="20"/>
  <c r="Q133" i="20"/>
  <c r="G133" i="20"/>
  <c r="BY132" i="20"/>
  <c r="BO132" i="20"/>
  <c r="BE132" i="20"/>
  <c r="AU132" i="20"/>
  <c r="AK132" i="20"/>
  <c r="AA132" i="20"/>
  <c r="Q132" i="20"/>
  <c r="G132" i="20"/>
  <c r="BY131" i="20"/>
  <c r="BO131" i="20"/>
  <c r="BE131" i="20"/>
  <c r="AU131" i="20"/>
  <c r="AK131" i="20"/>
  <c r="AA131" i="20"/>
  <c r="Q131" i="20"/>
  <c r="G131" i="20"/>
  <c r="BY130" i="20"/>
  <c r="BO130" i="20"/>
  <c r="BE130" i="20"/>
  <c r="AU130" i="20"/>
  <c r="AK130" i="20"/>
  <c r="AA130" i="20"/>
  <c r="Q130" i="20"/>
  <c r="G130" i="20"/>
  <c r="BY129" i="20"/>
  <c r="BO129" i="20"/>
  <c r="BE129" i="20"/>
  <c r="AU129" i="20"/>
  <c r="AK129" i="20"/>
  <c r="AA129" i="20"/>
  <c r="Q129" i="20"/>
  <c r="G129" i="20"/>
  <c r="BY128" i="20"/>
  <c r="BO128" i="20"/>
  <c r="BE128" i="20"/>
  <c r="AU128" i="20"/>
  <c r="AK128" i="20"/>
  <c r="AA128" i="20"/>
  <c r="Q128" i="20"/>
  <c r="G128" i="20"/>
  <c r="BY127" i="20"/>
  <c r="BO127" i="20"/>
  <c r="BE127" i="20"/>
  <c r="AU127" i="20"/>
  <c r="AK127" i="20"/>
  <c r="AA127" i="20"/>
  <c r="Q127" i="20"/>
  <c r="G127" i="20"/>
  <c r="BY126" i="20"/>
  <c r="BO126" i="20"/>
  <c r="BE126" i="20"/>
  <c r="AU126" i="20"/>
  <c r="AK126" i="20"/>
  <c r="AA126" i="20"/>
  <c r="Q126" i="20"/>
  <c r="G126" i="20"/>
  <c r="BY125" i="20"/>
  <c r="BO125" i="20"/>
  <c r="BE125" i="20"/>
  <c r="AU125" i="20"/>
  <c r="AK125" i="20"/>
  <c r="AA125" i="20"/>
  <c r="Q125" i="20"/>
  <c r="G125" i="20"/>
  <c r="BY124" i="20"/>
  <c r="BO124" i="20"/>
  <c r="BE124" i="20"/>
  <c r="AU124" i="20"/>
  <c r="AK124" i="20"/>
  <c r="AA124" i="20"/>
  <c r="Q124" i="20"/>
  <c r="G124" i="20"/>
  <c r="BY123" i="20"/>
  <c r="BO123" i="20"/>
  <c r="BE123" i="20"/>
  <c r="AU123" i="20"/>
  <c r="AK123" i="20"/>
  <c r="AA123" i="20"/>
  <c r="Q123" i="20"/>
  <c r="G123" i="20"/>
  <c r="BY122" i="20"/>
  <c r="BO122" i="20"/>
  <c r="BE122" i="20"/>
  <c r="AU122" i="20"/>
  <c r="AK122" i="20"/>
  <c r="AA122" i="20"/>
  <c r="Q122" i="20"/>
  <c r="G122" i="20"/>
  <c r="BY121" i="20"/>
  <c r="BO121" i="20"/>
  <c r="BE121" i="20"/>
  <c r="AU121" i="20"/>
  <c r="AK121" i="20"/>
  <c r="AA121" i="20"/>
  <c r="Q121" i="20"/>
  <c r="G121" i="20"/>
  <c r="BY120" i="20"/>
  <c r="BO120" i="20"/>
  <c r="BE120" i="20"/>
  <c r="AU120" i="20"/>
  <c r="AK120" i="20"/>
  <c r="AA120" i="20"/>
  <c r="Q120" i="20"/>
  <c r="G120" i="20"/>
  <c r="BY119" i="20"/>
  <c r="BO119" i="20"/>
  <c r="BE119" i="20"/>
  <c r="AU119" i="20"/>
  <c r="AK119" i="20"/>
  <c r="AA119" i="20"/>
  <c r="Q119" i="20"/>
  <c r="G119" i="20"/>
  <c r="BY118" i="20"/>
  <c r="BO118" i="20"/>
  <c r="BE118" i="20"/>
  <c r="AU118" i="20"/>
  <c r="AK118" i="20"/>
  <c r="AA118" i="20"/>
  <c r="Q118" i="20"/>
  <c r="G118" i="20"/>
  <c r="BY117" i="20"/>
  <c r="BO117" i="20"/>
  <c r="BE117" i="20"/>
  <c r="AU117" i="20"/>
  <c r="AK117" i="20"/>
  <c r="AA117" i="20"/>
  <c r="Q117" i="20"/>
  <c r="G117" i="20"/>
  <c r="BY116" i="20"/>
  <c r="BO116" i="20"/>
  <c r="BE116" i="20"/>
  <c r="AU116" i="20"/>
  <c r="AK116" i="20"/>
  <c r="AA116" i="20"/>
  <c r="Q116" i="20"/>
  <c r="G116" i="20"/>
  <c r="BY115" i="20"/>
  <c r="BO115" i="20"/>
  <c r="BE115" i="20"/>
  <c r="AU115" i="20"/>
  <c r="AK115" i="20"/>
  <c r="AA115" i="20"/>
  <c r="Q115" i="20"/>
  <c r="G115" i="20"/>
  <c r="BY114" i="20"/>
  <c r="BO114" i="20"/>
  <c r="BE114" i="20"/>
  <c r="AU114" i="20"/>
  <c r="AK114" i="20"/>
  <c r="AA114" i="20"/>
  <c r="Q114" i="20"/>
  <c r="G114" i="20"/>
  <c r="BY113" i="20"/>
  <c r="BO113" i="20"/>
  <c r="BE113" i="20"/>
  <c r="AU113" i="20"/>
  <c r="AK113" i="20"/>
  <c r="AA113" i="20"/>
  <c r="Q113" i="20"/>
  <c r="G113" i="20"/>
  <c r="BY112" i="20"/>
  <c r="BO112" i="20"/>
  <c r="BE112" i="20"/>
  <c r="AU112" i="20"/>
  <c r="AK112" i="20"/>
  <c r="AA112" i="20"/>
  <c r="Q112" i="20"/>
  <c r="G112" i="20"/>
  <c r="BY111" i="20"/>
  <c r="BO111" i="20"/>
  <c r="BE111" i="20"/>
  <c r="AU111" i="20"/>
  <c r="AK111" i="20"/>
  <c r="AA111" i="20"/>
  <c r="Q111" i="20"/>
  <c r="G111" i="20"/>
  <c r="BY110" i="20"/>
  <c r="BO110" i="20"/>
  <c r="BE110" i="20"/>
  <c r="AU110" i="20"/>
  <c r="AK110" i="20"/>
  <c r="AA110" i="20"/>
  <c r="Q110" i="20"/>
  <c r="G110" i="20"/>
  <c r="BY109" i="20"/>
  <c r="BO109" i="20"/>
  <c r="BE109" i="20"/>
  <c r="AU109" i="20"/>
  <c r="AK109" i="20"/>
  <c r="AA109" i="20"/>
  <c r="Q109" i="20"/>
  <c r="G109" i="20"/>
  <c r="BY108" i="20"/>
  <c r="BO108" i="20"/>
  <c r="BE108" i="20"/>
  <c r="AU108" i="20"/>
  <c r="AK108" i="20"/>
  <c r="AA108" i="20"/>
  <c r="Q108" i="20"/>
  <c r="G108" i="20"/>
  <c r="BY107" i="20"/>
  <c r="BO107" i="20"/>
  <c r="BE107" i="20"/>
  <c r="AU107" i="20"/>
  <c r="AK107" i="20"/>
  <c r="AA107" i="20"/>
  <c r="Q107" i="20"/>
  <c r="G107" i="20"/>
  <c r="BY106" i="20"/>
  <c r="BO106" i="20"/>
  <c r="BE106" i="20"/>
  <c r="AU106" i="20"/>
  <c r="AK106" i="20"/>
  <c r="AA106" i="20"/>
  <c r="Q106" i="20"/>
  <c r="G106" i="20"/>
  <c r="BY105" i="20"/>
  <c r="BO105" i="20"/>
  <c r="BE105" i="20"/>
  <c r="AU105" i="20"/>
  <c r="AK105" i="20"/>
  <c r="AA105" i="20"/>
  <c r="Q105" i="20"/>
  <c r="G105" i="20"/>
  <c r="BY104" i="20"/>
  <c r="BO104" i="20"/>
  <c r="BE104" i="20"/>
  <c r="AU104" i="20"/>
  <c r="AK104" i="20"/>
  <c r="AA104" i="20"/>
  <c r="Q104" i="20"/>
  <c r="G104" i="20"/>
  <c r="BY103" i="20"/>
  <c r="BO103" i="20"/>
  <c r="BE103" i="20"/>
  <c r="AU103" i="20"/>
  <c r="AK103" i="20"/>
  <c r="AA103" i="20"/>
  <c r="Q103" i="20"/>
  <c r="G103" i="20"/>
  <c r="BY102" i="20"/>
  <c r="BO102" i="20"/>
  <c r="BE102" i="20"/>
  <c r="AU102" i="20"/>
  <c r="AK102" i="20"/>
  <c r="AA102" i="20"/>
  <c r="Q102" i="20"/>
  <c r="G102" i="20"/>
  <c r="BY101" i="20"/>
  <c r="BO101" i="20"/>
  <c r="BE101" i="20"/>
  <c r="AU101" i="20"/>
  <c r="AK101" i="20"/>
  <c r="AA101" i="20"/>
  <c r="Q101" i="20"/>
  <c r="G101" i="20"/>
  <c r="BY100" i="20"/>
  <c r="BO100" i="20"/>
  <c r="BE100" i="20"/>
  <c r="AU100" i="20"/>
  <c r="AK100" i="20"/>
  <c r="AA100" i="20"/>
  <c r="Q100" i="20"/>
  <c r="G100" i="20"/>
  <c r="BY99" i="20"/>
  <c r="BO99" i="20"/>
  <c r="BE99" i="20"/>
  <c r="AU99" i="20"/>
  <c r="AK99" i="20"/>
  <c r="AA99" i="20"/>
  <c r="Q99" i="20"/>
  <c r="G99" i="20"/>
  <c r="BY98" i="20"/>
  <c r="BO98" i="20"/>
  <c r="BE98" i="20"/>
  <c r="AU98" i="20"/>
  <c r="AK98" i="20"/>
  <c r="AA98" i="20"/>
  <c r="Q98" i="20"/>
  <c r="G98" i="20"/>
  <c r="BY97" i="20"/>
  <c r="BO97" i="20"/>
  <c r="BE97" i="20"/>
  <c r="AU97" i="20"/>
  <c r="AK97" i="20"/>
  <c r="AA97" i="20"/>
  <c r="Q97" i="20"/>
  <c r="G97" i="20"/>
  <c r="BY96" i="20"/>
  <c r="BO96" i="20"/>
  <c r="BE96" i="20"/>
  <c r="AU96" i="20"/>
  <c r="AK96" i="20"/>
  <c r="AA96" i="20"/>
  <c r="Q96" i="20"/>
  <c r="G96" i="20"/>
  <c r="BY95" i="20"/>
  <c r="BO95" i="20"/>
  <c r="BE95" i="20"/>
  <c r="AU95" i="20"/>
  <c r="AK95" i="20"/>
  <c r="AA95" i="20"/>
  <c r="Q95" i="20"/>
  <c r="G95" i="20"/>
  <c r="BY94" i="20"/>
  <c r="BO94" i="20"/>
  <c r="BE94" i="20"/>
  <c r="AU94" i="20"/>
  <c r="AK94" i="20"/>
  <c r="AA94" i="20"/>
  <c r="Q94" i="20"/>
  <c r="G94" i="20"/>
  <c r="BY93" i="20"/>
  <c r="BO93" i="20"/>
  <c r="BE93" i="20"/>
  <c r="AU93" i="20"/>
  <c r="AK93" i="20"/>
  <c r="AA93" i="20"/>
  <c r="Q93" i="20"/>
  <c r="G93" i="20"/>
  <c r="BY92" i="20"/>
  <c r="BO92" i="20"/>
  <c r="BE92" i="20"/>
  <c r="AU92" i="20"/>
  <c r="AK92" i="20"/>
  <c r="AA92" i="20"/>
  <c r="Q92" i="20"/>
  <c r="G92" i="20"/>
  <c r="BY91" i="20"/>
  <c r="BO91" i="20"/>
  <c r="BE91" i="20"/>
  <c r="AU91" i="20"/>
  <c r="AK91" i="20"/>
  <c r="AA91" i="20"/>
  <c r="Q91" i="20"/>
  <c r="G91" i="20"/>
  <c r="BY90" i="20"/>
  <c r="BO90" i="20"/>
  <c r="BE90" i="20"/>
  <c r="AU90" i="20"/>
  <c r="AK90" i="20"/>
  <c r="AA90" i="20"/>
  <c r="Q90" i="20"/>
  <c r="G90" i="20"/>
  <c r="BY89" i="20"/>
  <c r="BO89" i="20"/>
  <c r="BE89" i="20"/>
  <c r="AU89" i="20"/>
  <c r="AK89" i="20"/>
  <c r="AA89" i="20"/>
  <c r="Q89" i="20"/>
  <c r="G89" i="20"/>
  <c r="BY88" i="20"/>
  <c r="BO88" i="20"/>
  <c r="BE88" i="20"/>
  <c r="AU88" i="20"/>
  <c r="AK88" i="20"/>
  <c r="AA88" i="20"/>
  <c r="Q88" i="20"/>
  <c r="G88" i="20"/>
  <c r="BY87" i="20"/>
  <c r="BO87" i="20"/>
  <c r="BE87" i="20"/>
  <c r="AU87" i="20"/>
  <c r="AK87" i="20"/>
  <c r="AA87" i="20"/>
  <c r="Q87" i="20"/>
  <c r="G87" i="20"/>
  <c r="BY86" i="20"/>
  <c r="BO86" i="20"/>
  <c r="BE86" i="20"/>
  <c r="AU86" i="20"/>
  <c r="AK86" i="20"/>
  <c r="AA86" i="20"/>
  <c r="Q86" i="20"/>
  <c r="G86" i="20"/>
  <c r="BY85" i="20"/>
  <c r="BO85" i="20"/>
  <c r="BE85" i="20"/>
  <c r="AU85" i="20"/>
  <c r="AK85" i="20"/>
  <c r="AA85" i="20"/>
  <c r="Q85" i="20"/>
  <c r="G85" i="20"/>
  <c r="BY84" i="20"/>
  <c r="BO84" i="20"/>
  <c r="BE84" i="20"/>
  <c r="AU84" i="20"/>
  <c r="AK84" i="20"/>
  <c r="AA84" i="20"/>
  <c r="Q84" i="20"/>
  <c r="G84" i="20"/>
  <c r="BY83" i="20"/>
  <c r="BO83" i="20"/>
  <c r="BE83" i="20"/>
  <c r="AU83" i="20"/>
  <c r="AK83" i="20"/>
  <c r="AA83" i="20"/>
  <c r="Q83" i="20"/>
  <c r="G83" i="20"/>
  <c r="BY82" i="20"/>
  <c r="BO82" i="20"/>
  <c r="BE82" i="20"/>
  <c r="AU82" i="20"/>
  <c r="AK82" i="20"/>
  <c r="AA82" i="20"/>
  <c r="Q82" i="20"/>
  <c r="G82" i="20"/>
  <c r="BY81" i="20"/>
  <c r="BO81" i="20"/>
  <c r="BE81" i="20"/>
  <c r="AU81" i="20"/>
  <c r="AK81" i="20"/>
  <c r="AA81" i="20"/>
  <c r="Q81" i="20"/>
  <c r="G81" i="20"/>
  <c r="BY80" i="20"/>
  <c r="BO80" i="20"/>
  <c r="BE80" i="20"/>
  <c r="AU80" i="20"/>
  <c r="AK80" i="20"/>
  <c r="AA80" i="20"/>
  <c r="Q80" i="20"/>
  <c r="G80" i="20"/>
  <c r="BY79" i="20"/>
  <c r="BO79" i="20"/>
  <c r="BE79" i="20"/>
  <c r="AU79" i="20"/>
  <c r="AK79" i="20"/>
  <c r="AA79" i="20"/>
  <c r="Q79" i="20"/>
  <c r="G79" i="20"/>
  <c r="BY78" i="20"/>
  <c r="BO78" i="20"/>
  <c r="BE78" i="20"/>
  <c r="AU78" i="20"/>
  <c r="AK78" i="20"/>
  <c r="AA78" i="20"/>
  <c r="Q78" i="20"/>
  <c r="G78" i="20"/>
  <c r="BY77" i="20"/>
  <c r="BO77" i="20"/>
  <c r="BE77" i="20"/>
  <c r="AU77" i="20"/>
  <c r="AK77" i="20"/>
  <c r="AA77" i="20"/>
  <c r="Q77" i="20"/>
  <c r="G77" i="20"/>
  <c r="BY76" i="20"/>
  <c r="BO76" i="20"/>
  <c r="BE76" i="20"/>
  <c r="AU76" i="20"/>
  <c r="AK76" i="20"/>
  <c r="AA76" i="20"/>
  <c r="Q76" i="20"/>
  <c r="G76" i="20"/>
  <c r="BY75" i="20"/>
  <c r="BO75" i="20"/>
  <c r="BE75" i="20"/>
  <c r="AU75" i="20"/>
  <c r="AK75" i="20"/>
  <c r="AA75" i="20"/>
  <c r="Q75" i="20"/>
  <c r="G75" i="20"/>
  <c r="BY74" i="20"/>
  <c r="BO74" i="20"/>
  <c r="BE74" i="20"/>
  <c r="AU74" i="20"/>
  <c r="AK74" i="20"/>
  <c r="AA74" i="20"/>
  <c r="Q74" i="20"/>
  <c r="G74" i="20"/>
  <c r="BY73" i="20"/>
  <c r="BO73" i="20"/>
  <c r="BE73" i="20"/>
  <c r="AU73" i="20"/>
  <c r="AK73" i="20"/>
  <c r="AA73" i="20"/>
  <c r="Q73" i="20"/>
  <c r="G73" i="20"/>
  <c r="BY72" i="20"/>
  <c r="BO72" i="20"/>
  <c r="BE72" i="20"/>
  <c r="AU72" i="20"/>
  <c r="AK72" i="20"/>
  <c r="AA72" i="20"/>
  <c r="Q72" i="20"/>
  <c r="G72" i="20"/>
  <c r="BY71" i="20"/>
  <c r="BO71" i="20"/>
  <c r="BE71" i="20"/>
  <c r="AU71" i="20"/>
  <c r="AK71" i="20"/>
  <c r="AA71" i="20"/>
  <c r="Q71" i="20"/>
  <c r="G71" i="20"/>
  <c r="BY70" i="20"/>
  <c r="BO70" i="20"/>
  <c r="BE70" i="20"/>
  <c r="AU70" i="20"/>
  <c r="AK70" i="20"/>
  <c r="AA70" i="20"/>
  <c r="Q70" i="20"/>
  <c r="G70" i="20"/>
  <c r="BY69" i="20"/>
  <c r="BO69" i="20"/>
  <c r="BE69" i="20"/>
  <c r="AU69" i="20"/>
  <c r="AK69" i="20"/>
  <c r="AA69" i="20"/>
  <c r="Q69" i="20"/>
  <c r="G69" i="20"/>
  <c r="BY68" i="20"/>
  <c r="BO68" i="20"/>
  <c r="BE68" i="20"/>
  <c r="AU68" i="20"/>
  <c r="AK68" i="20"/>
  <c r="AA68" i="20"/>
  <c r="Q68" i="20"/>
  <c r="G68" i="20"/>
  <c r="BY67" i="20"/>
  <c r="BO67" i="20"/>
  <c r="BE67" i="20"/>
  <c r="AU67" i="20"/>
  <c r="AK67" i="20"/>
  <c r="AA67" i="20"/>
  <c r="Q67" i="20"/>
  <c r="G67" i="20"/>
  <c r="BY66" i="20"/>
  <c r="BO66" i="20"/>
  <c r="BE66" i="20"/>
  <c r="AU66" i="20"/>
  <c r="AK66" i="20"/>
  <c r="AA66" i="20"/>
  <c r="Q66" i="20"/>
  <c r="G66" i="20"/>
  <c r="BY65" i="20"/>
  <c r="BO65" i="20"/>
  <c r="BE65" i="20"/>
  <c r="AU65" i="20"/>
  <c r="AK65" i="20"/>
  <c r="AA65" i="20"/>
  <c r="Q65" i="20"/>
  <c r="G65" i="20"/>
  <c r="BY64" i="20"/>
  <c r="BO64" i="20"/>
  <c r="BE64" i="20"/>
  <c r="AU64" i="20"/>
  <c r="AK64" i="20"/>
  <c r="AA64" i="20"/>
  <c r="Q64" i="20"/>
  <c r="G64" i="20"/>
  <c r="BY63" i="20"/>
  <c r="BO63" i="20"/>
  <c r="BE63" i="20"/>
  <c r="AU63" i="20"/>
  <c r="AK63" i="20"/>
  <c r="AA63" i="20"/>
  <c r="Q63" i="20"/>
  <c r="G63" i="20"/>
  <c r="BY62" i="20"/>
  <c r="BO62" i="20"/>
  <c r="BE62" i="20"/>
  <c r="AU62" i="20"/>
  <c r="AK62" i="20"/>
  <c r="AA62" i="20"/>
  <c r="Q62" i="20"/>
  <c r="G62" i="20"/>
  <c r="BY61" i="20"/>
  <c r="BO61" i="20"/>
  <c r="BE61" i="20"/>
  <c r="AU61" i="20"/>
  <c r="AK61" i="20"/>
  <c r="AA61" i="20"/>
  <c r="Q61" i="20"/>
  <c r="G61" i="20"/>
  <c r="BY60" i="20"/>
  <c r="BO60" i="20"/>
  <c r="BE60" i="20"/>
  <c r="AU60" i="20"/>
  <c r="AK60" i="20"/>
  <c r="AA60" i="20"/>
  <c r="Q60" i="20"/>
  <c r="G60" i="20"/>
  <c r="BY59" i="20"/>
  <c r="BO59" i="20"/>
  <c r="BE59" i="20"/>
  <c r="AU59" i="20"/>
  <c r="AK59" i="20"/>
  <c r="AA59" i="20"/>
  <c r="Q59" i="20"/>
  <c r="G59" i="20"/>
  <c r="BY58" i="20"/>
  <c r="BO58" i="20"/>
  <c r="BE58" i="20"/>
  <c r="AU58" i="20"/>
  <c r="AK58" i="20"/>
  <c r="AA58" i="20"/>
  <c r="Q58" i="20"/>
  <c r="G58" i="20"/>
  <c r="BY57" i="20"/>
  <c r="BO57" i="20"/>
  <c r="BE57" i="20"/>
  <c r="AU57" i="20"/>
  <c r="AK57" i="20"/>
  <c r="AA57" i="20"/>
  <c r="Q57" i="20"/>
  <c r="G57" i="20"/>
  <c r="BY56" i="20"/>
  <c r="BO56" i="20"/>
  <c r="BE56" i="20"/>
  <c r="AU56" i="20"/>
  <c r="AK56" i="20"/>
  <c r="AA56" i="20"/>
  <c r="Q56" i="20"/>
  <c r="G56" i="20"/>
  <c r="BY55" i="20"/>
  <c r="BO55" i="20"/>
  <c r="BE55" i="20"/>
  <c r="AU55" i="20"/>
  <c r="AK55" i="20"/>
  <c r="AA55" i="20"/>
  <c r="Q55" i="20"/>
  <c r="G55" i="20"/>
  <c r="BY54" i="20"/>
  <c r="BO54" i="20"/>
  <c r="BE54" i="20"/>
  <c r="AU54" i="20"/>
  <c r="AK54" i="20"/>
  <c r="AA54" i="20"/>
  <c r="Q54" i="20"/>
  <c r="G54" i="20"/>
  <c r="BY53" i="20"/>
  <c r="BO53" i="20"/>
  <c r="BE53" i="20"/>
  <c r="AU53" i="20"/>
  <c r="AK53" i="20"/>
  <c r="AA53" i="20"/>
  <c r="Q53" i="20"/>
  <c r="G53" i="20"/>
  <c r="BY52" i="20"/>
  <c r="BO52" i="20"/>
  <c r="BE52" i="20"/>
  <c r="AU52" i="20"/>
  <c r="AK52" i="20"/>
  <c r="AA52" i="20"/>
  <c r="Q52" i="20"/>
  <c r="G52" i="20"/>
  <c r="BY51" i="20"/>
  <c r="BO51" i="20"/>
  <c r="BE51" i="20"/>
  <c r="AU51" i="20"/>
  <c r="AK51" i="20"/>
  <c r="AA51" i="20"/>
  <c r="Q51" i="20"/>
  <c r="G51" i="20"/>
  <c r="BY50" i="20"/>
  <c r="BO50" i="20"/>
  <c r="BE50" i="20"/>
  <c r="AU50" i="20"/>
  <c r="AK50" i="20"/>
  <c r="AA50" i="20"/>
  <c r="Q50" i="20"/>
  <c r="G50" i="20"/>
  <c r="BY49" i="20"/>
  <c r="BO49" i="20"/>
  <c r="BE49" i="20"/>
  <c r="AU49" i="20"/>
  <c r="AK49" i="20"/>
  <c r="AA49" i="20"/>
  <c r="Q49" i="20"/>
  <c r="G49" i="20"/>
  <c r="BY48" i="20"/>
  <c r="BO48" i="20"/>
  <c r="BE48" i="20"/>
  <c r="AU48" i="20"/>
  <c r="AK48" i="20"/>
  <c r="AA48" i="20"/>
  <c r="Q48" i="20"/>
  <c r="G48" i="20"/>
  <c r="BY47" i="20"/>
  <c r="BO47" i="20"/>
  <c r="BE47" i="20"/>
  <c r="AU47" i="20"/>
  <c r="AK47" i="20"/>
  <c r="AA47" i="20"/>
  <c r="Q47" i="20"/>
  <c r="G47" i="20"/>
  <c r="BY46" i="20"/>
  <c r="BO46" i="20"/>
  <c r="BE46" i="20"/>
  <c r="AU46" i="20"/>
  <c r="AK46" i="20"/>
  <c r="AA46" i="20"/>
  <c r="Q46" i="20"/>
  <c r="G46" i="20"/>
  <c r="BY45" i="20"/>
  <c r="BO45" i="20"/>
  <c r="BE45" i="20"/>
  <c r="AU45" i="20"/>
  <c r="AK45" i="20"/>
  <c r="AA45" i="20"/>
  <c r="Q45" i="20"/>
  <c r="G45" i="20"/>
  <c r="BY44" i="20"/>
  <c r="BO44" i="20"/>
  <c r="BE44" i="20"/>
  <c r="AU44" i="20"/>
  <c r="AK44" i="20"/>
  <c r="AA44" i="20"/>
  <c r="Q44" i="20"/>
  <c r="G44" i="20"/>
  <c r="BY43" i="20"/>
  <c r="BO43" i="20"/>
  <c r="BE43" i="20"/>
  <c r="AU43" i="20"/>
  <c r="AK43" i="20"/>
  <c r="AA43" i="20"/>
  <c r="Q43" i="20"/>
  <c r="G43" i="20"/>
  <c r="BY42" i="20"/>
  <c r="BO42" i="20"/>
  <c r="BE42" i="20"/>
  <c r="AU42" i="20"/>
  <c r="AK42" i="20"/>
  <c r="AA42" i="20"/>
  <c r="Q42" i="20"/>
  <c r="G42" i="20"/>
  <c r="BY41" i="20"/>
  <c r="BO41" i="20"/>
  <c r="BE41" i="20"/>
  <c r="AU41" i="20"/>
  <c r="AK41" i="20"/>
  <c r="AA41" i="20"/>
  <c r="Q41" i="20"/>
  <c r="G41" i="20"/>
  <c r="BY40" i="20"/>
  <c r="BO40" i="20"/>
  <c r="BE40" i="20"/>
  <c r="AU40" i="20"/>
  <c r="AK40" i="20"/>
  <c r="AA40" i="20"/>
  <c r="Q40" i="20"/>
  <c r="G40" i="20"/>
  <c r="BY39" i="20"/>
  <c r="BO39" i="20"/>
  <c r="BE39" i="20"/>
  <c r="AU39" i="20"/>
  <c r="AK39" i="20"/>
  <c r="AA39" i="20"/>
  <c r="Q39" i="20"/>
  <c r="G39" i="20"/>
  <c r="BY38" i="20"/>
  <c r="BO38" i="20"/>
  <c r="BE38" i="20"/>
  <c r="AU38" i="20"/>
  <c r="AK38" i="20"/>
  <c r="AA38" i="20"/>
  <c r="Q38" i="20"/>
  <c r="G38" i="20"/>
  <c r="BY37" i="20"/>
  <c r="BO37" i="20"/>
  <c r="BE37" i="20"/>
  <c r="AU37" i="20"/>
  <c r="AK37" i="20"/>
  <c r="AA37" i="20"/>
  <c r="Q37" i="20"/>
  <c r="G37" i="20"/>
  <c r="BY36" i="20"/>
  <c r="BO36" i="20"/>
  <c r="BE36" i="20"/>
  <c r="AU36" i="20"/>
  <c r="AK36" i="20"/>
  <c r="AA36" i="20"/>
  <c r="Q36" i="20"/>
  <c r="G36" i="20"/>
  <c r="BY35" i="20"/>
  <c r="BO35" i="20"/>
  <c r="BE35" i="20"/>
  <c r="AU35" i="20"/>
  <c r="AK35" i="20"/>
  <c r="AA35" i="20"/>
  <c r="Q35" i="20"/>
  <c r="G35" i="20"/>
  <c r="BY34" i="20"/>
  <c r="BO34" i="20"/>
  <c r="BE34" i="20"/>
  <c r="AU34" i="20"/>
  <c r="AK34" i="20"/>
  <c r="AA34" i="20"/>
  <c r="Q34" i="20"/>
  <c r="G34" i="20"/>
  <c r="BY33" i="20"/>
  <c r="BO33" i="20"/>
  <c r="BE33" i="20"/>
  <c r="AU33" i="20"/>
  <c r="AK33" i="20"/>
  <c r="AG33" i="20"/>
  <c r="AG34" i="20" s="1"/>
  <c r="AG35" i="20" s="1"/>
  <c r="AG36" i="20" s="1"/>
  <c r="AG37" i="20" s="1"/>
  <c r="AG38" i="20" s="1"/>
  <c r="AG39" i="20" s="1"/>
  <c r="AG40" i="20" s="1"/>
  <c r="AG41" i="20" s="1"/>
  <c r="AG42" i="20" s="1"/>
  <c r="AG43" i="20" s="1"/>
  <c r="AG44" i="20" s="1"/>
  <c r="AG45" i="20" s="1"/>
  <c r="AG46" i="20" s="1"/>
  <c r="AG47" i="20" s="1"/>
  <c r="AG48" i="20" s="1"/>
  <c r="AG49" i="20" s="1"/>
  <c r="AG50" i="20" s="1"/>
  <c r="AG51" i="20" s="1"/>
  <c r="AG52" i="20" s="1"/>
  <c r="AG53" i="20" s="1"/>
  <c r="AG54" i="20" s="1"/>
  <c r="AG55" i="20" s="1"/>
  <c r="AG56" i="20" s="1"/>
  <c r="AG57" i="20" s="1"/>
  <c r="AG58" i="20" s="1"/>
  <c r="AG59" i="20" s="1"/>
  <c r="AG60" i="20" s="1"/>
  <c r="AG61" i="20" s="1"/>
  <c r="AG62" i="20" s="1"/>
  <c r="AG63" i="20" s="1"/>
  <c r="AG64" i="20" s="1"/>
  <c r="AG65" i="20" s="1"/>
  <c r="AG66" i="20" s="1"/>
  <c r="AG67" i="20" s="1"/>
  <c r="AG68" i="20" s="1"/>
  <c r="AG69" i="20" s="1"/>
  <c r="AG70" i="20" s="1"/>
  <c r="AG71" i="20" s="1"/>
  <c r="AG72" i="20" s="1"/>
  <c r="AG73" i="20" s="1"/>
  <c r="AG74" i="20" s="1"/>
  <c r="AG75" i="20" s="1"/>
  <c r="AG76" i="20" s="1"/>
  <c r="AG77" i="20" s="1"/>
  <c r="AG78" i="20" s="1"/>
  <c r="AG79" i="20" s="1"/>
  <c r="AG80" i="20" s="1"/>
  <c r="AG81" i="20" s="1"/>
  <c r="AG82" i="20" s="1"/>
  <c r="AG83" i="20" s="1"/>
  <c r="AG84" i="20" s="1"/>
  <c r="AG85" i="20" s="1"/>
  <c r="AG86" i="20" s="1"/>
  <c r="AG87" i="20" s="1"/>
  <c r="AG88" i="20" s="1"/>
  <c r="AG89" i="20" s="1"/>
  <c r="AG90" i="20" s="1"/>
  <c r="AG91" i="20" s="1"/>
  <c r="AG92" i="20" s="1"/>
  <c r="AG93" i="20" s="1"/>
  <c r="AG94" i="20" s="1"/>
  <c r="AG95" i="20" s="1"/>
  <c r="AG96" i="20" s="1"/>
  <c r="AG97" i="20" s="1"/>
  <c r="AG98" i="20" s="1"/>
  <c r="AG99" i="20" s="1"/>
  <c r="AG100" i="20" s="1"/>
  <c r="AG101" i="20" s="1"/>
  <c r="AG102" i="20" s="1"/>
  <c r="AG103" i="20" s="1"/>
  <c r="AG104" i="20" s="1"/>
  <c r="AG105" i="20" s="1"/>
  <c r="AG106" i="20" s="1"/>
  <c r="AG107" i="20" s="1"/>
  <c r="AG108" i="20" s="1"/>
  <c r="AG109" i="20" s="1"/>
  <c r="AG110" i="20" s="1"/>
  <c r="AG111" i="20" s="1"/>
  <c r="AG112" i="20" s="1"/>
  <c r="AG113" i="20" s="1"/>
  <c r="AG114" i="20" s="1"/>
  <c r="AG115" i="20" s="1"/>
  <c r="AG116" i="20" s="1"/>
  <c r="AG117" i="20" s="1"/>
  <c r="AG118" i="20" s="1"/>
  <c r="AG119" i="20" s="1"/>
  <c r="AG120" i="20" s="1"/>
  <c r="AG121" i="20" s="1"/>
  <c r="AG122" i="20" s="1"/>
  <c r="AG123" i="20" s="1"/>
  <c r="AG124" i="20" s="1"/>
  <c r="AG125" i="20" s="1"/>
  <c r="AG126" i="20" s="1"/>
  <c r="AG127" i="20" s="1"/>
  <c r="AG128" i="20" s="1"/>
  <c r="AG129" i="20" s="1"/>
  <c r="AG130" i="20" s="1"/>
  <c r="AG131" i="20" s="1"/>
  <c r="AG132" i="20" s="1"/>
  <c r="AG133" i="20" s="1"/>
  <c r="AG134" i="20" s="1"/>
  <c r="AG135" i="20" s="1"/>
  <c r="AG136" i="20" s="1"/>
  <c r="AG137" i="20" s="1"/>
  <c r="AG138" i="20" s="1"/>
  <c r="AG139" i="20" s="1"/>
  <c r="AG140" i="20" s="1"/>
  <c r="AG141" i="20" s="1"/>
  <c r="AG142" i="20" s="1"/>
  <c r="AG143" i="20" s="1"/>
  <c r="AG144" i="20" s="1"/>
  <c r="AG145" i="20" s="1"/>
  <c r="AG146" i="20" s="1"/>
  <c r="AG147" i="20" s="1"/>
  <c r="AG148" i="20" s="1"/>
  <c r="AG149" i="20" s="1"/>
  <c r="AG150" i="20" s="1"/>
  <c r="AG151" i="20" s="1"/>
  <c r="AG152" i="20" s="1"/>
  <c r="AG153" i="20" s="1"/>
  <c r="AG154" i="20" s="1"/>
  <c r="AG155" i="20" s="1"/>
  <c r="AG156" i="20" s="1"/>
  <c r="AG157" i="20" s="1"/>
  <c r="AG158" i="20" s="1"/>
  <c r="AG159" i="20" s="1"/>
  <c r="AG160" i="20" s="1"/>
  <c r="AG161" i="20" s="1"/>
  <c r="AG162" i="20" s="1"/>
  <c r="AG163" i="20" s="1"/>
  <c r="AG164" i="20" s="1"/>
  <c r="AG165" i="20" s="1"/>
  <c r="AG166" i="20" s="1"/>
  <c r="AG167" i="20" s="1"/>
  <c r="AG168" i="20" s="1"/>
  <c r="AG169" i="20" s="1"/>
  <c r="AG170" i="20" s="1"/>
  <c r="AG171" i="20" s="1"/>
  <c r="AG172" i="20" s="1"/>
  <c r="AG173" i="20" s="1"/>
  <c r="AG174" i="20" s="1"/>
  <c r="AG175" i="20" s="1"/>
  <c r="AG176" i="20" s="1"/>
  <c r="AG177" i="20" s="1"/>
  <c r="AG178" i="20" s="1"/>
  <c r="AG179" i="20" s="1"/>
  <c r="AG180" i="20" s="1"/>
  <c r="AG181" i="20" s="1"/>
  <c r="AG182" i="20" s="1"/>
  <c r="AG183" i="20" s="1"/>
  <c r="AG184" i="20" s="1"/>
  <c r="AG185" i="20" s="1"/>
  <c r="AG186" i="20" s="1"/>
  <c r="AG187" i="20" s="1"/>
  <c r="AG188" i="20" s="1"/>
  <c r="AG189" i="20" s="1"/>
  <c r="AG190" i="20" s="1"/>
  <c r="AG191" i="20" s="1"/>
  <c r="AG192" i="20" s="1"/>
  <c r="AG193" i="20" s="1"/>
  <c r="AG194" i="20" s="1"/>
  <c r="AG195" i="20" s="1"/>
  <c r="AG196" i="20" s="1"/>
  <c r="AG197" i="20" s="1"/>
  <c r="AG198" i="20" s="1"/>
  <c r="AG199" i="20" s="1"/>
  <c r="AG200" i="20" s="1"/>
  <c r="AG201" i="20" s="1"/>
  <c r="AG202" i="20" s="1"/>
  <c r="AG203" i="20" s="1"/>
  <c r="AG204" i="20" s="1"/>
  <c r="AG205" i="20" s="1"/>
  <c r="AG206" i="20" s="1"/>
  <c r="AG207" i="20" s="1"/>
  <c r="AG208" i="20" s="1"/>
  <c r="AG209" i="20" s="1"/>
  <c r="AG210" i="20" s="1"/>
  <c r="AG211" i="20" s="1"/>
  <c r="AG212" i="20" s="1"/>
  <c r="AG213" i="20" s="1"/>
  <c r="AG214" i="20" s="1"/>
  <c r="AG215" i="20" s="1"/>
  <c r="AG216" i="20" s="1"/>
  <c r="AG217" i="20" s="1"/>
  <c r="AG218" i="20" s="1"/>
  <c r="AG219" i="20" s="1"/>
  <c r="AG220" i="20" s="1"/>
  <c r="AG221" i="20" s="1"/>
  <c r="AG222" i="20" s="1"/>
  <c r="AG223" i="20" s="1"/>
  <c r="AG224" i="20" s="1"/>
  <c r="AG225" i="20" s="1"/>
  <c r="AG226" i="20" s="1"/>
  <c r="AG227" i="20" s="1"/>
  <c r="AG228" i="20" s="1"/>
  <c r="AG229" i="20" s="1"/>
  <c r="AG230" i="20" s="1"/>
  <c r="AG231" i="20" s="1"/>
  <c r="AG232" i="20" s="1"/>
  <c r="AG233" i="20" s="1"/>
  <c r="AG234" i="20" s="1"/>
  <c r="AG235" i="20" s="1"/>
  <c r="AG236" i="20" s="1"/>
  <c r="AG237" i="20" s="1"/>
  <c r="AG238" i="20" s="1"/>
  <c r="AG239" i="20" s="1"/>
  <c r="AG240" i="20" s="1"/>
  <c r="AG241" i="20" s="1"/>
  <c r="AG242" i="20" s="1"/>
  <c r="AG243" i="20" s="1"/>
  <c r="AG244" i="20" s="1"/>
  <c r="AG245" i="20" s="1"/>
  <c r="AG246" i="20" s="1"/>
  <c r="AG247" i="20" s="1"/>
  <c r="AG248" i="20" s="1"/>
  <c r="AG249" i="20" s="1"/>
  <c r="AG250" i="20" s="1"/>
  <c r="AG251" i="20" s="1"/>
  <c r="AG252" i="20" s="1"/>
  <c r="AG253" i="20" s="1"/>
  <c r="AG254" i="20" s="1"/>
  <c r="AG255" i="20" s="1"/>
  <c r="AG256" i="20" s="1"/>
  <c r="AG257" i="20" s="1"/>
  <c r="AG258" i="20" s="1"/>
  <c r="AG259" i="20" s="1"/>
  <c r="AG260" i="20" s="1"/>
  <c r="AG261" i="20" s="1"/>
  <c r="AG262" i="20" s="1"/>
  <c r="AG263" i="20" s="1"/>
  <c r="AG264" i="20" s="1"/>
  <c r="AG265" i="20" s="1"/>
  <c r="AG266" i="20" s="1"/>
  <c r="AG267" i="20" s="1"/>
  <c r="AG268" i="20" s="1"/>
  <c r="AG269" i="20" s="1"/>
  <c r="AG270" i="20" s="1"/>
  <c r="AG271" i="20" s="1"/>
  <c r="AG272" i="20" s="1"/>
  <c r="AG273" i="20" s="1"/>
  <c r="AG274" i="20" s="1"/>
  <c r="AG275" i="20" s="1"/>
  <c r="AG276" i="20" s="1"/>
  <c r="AG277" i="20" s="1"/>
  <c r="AG278" i="20" s="1"/>
  <c r="AG279" i="20" s="1"/>
  <c r="AG280" i="20" s="1"/>
  <c r="AG281" i="20" s="1"/>
  <c r="AG282" i="20" s="1"/>
  <c r="AG283" i="20" s="1"/>
  <c r="AG284" i="20" s="1"/>
  <c r="AG285" i="20" s="1"/>
  <c r="AG286" i="20" s="1"/>
  <c r="AG287" i="20" s="1"/>
  <c r="AG288" i="20" s="1"/>
  <c r="AG289" i="20" s="1"/>
  <c r="AG290" i="20" s="1"/>
  <c r="AG291" i="20" s="1"/>
  <c r="AG292" i="20" s="1"/>
  <c r="AG293" i="20" s="1"/>
  <c r="AG294" i="20" s="1"/>
  <c r="AG295" i="20" s="1"/>
  <c r="AG296" i="20" s="1"/>
  <c r="AG297" i="20" s="1"/>
  <c r="AG298" i="20" s="1"/>
  <c r="AG299" i="20" s="1"/>
  <c r="AG300" i="20" s="1"/>
  <c r="AG301" i="20" s="1"/>
  <c r="AG302" i="20" s="1"/>
  <c r="AG303" i="20" s="1"/>
  <c r="AG304" i="20" s="1"/>
  <c r="AG305" i="20" s="1"/>
  <c r="AG306" i="20" s="1"/>
  <c r="AG307" i="20" s="1"/>
  <c r="AG308" i="20" s="1"/>
  <c r="AG309" i="20" s="1"/>
  <c r="AG310" i="20" s="1"/>
  <c r="AG311" i="20" s="1"/>
  <c r="AG312" i="20" s="1"/>
  <c r="AG313" i="20" s="1"/>
  <c r="AG314" i="20" s="1"/>
  <c r="AG315" i="20" s="1"/>
  <c r="AG316" i="20" s="1"/>
  <c r="AG317" i="20" s="1"/>
  <c r="AG318" i="20" s="1"/>
  <c r="AG319" i="20" s="1"/>
  <c r="AG320" i="20" s="1"/>
  <c r="AG321" i="20" s="1"/>
  <c r="AG322" i="20" s="1"/>
  <c r="AG323" i="20" s="1"/>
  <c r="AG324" i="20" s="1"/>
  <c r="AG325" i="20" s="1"/>
  <c r="AG326" i="20" s="1"/>
  <c r="AG327" i="20" s="1"/>
  <c r="AG328" i="20" s="1"/>
  <c r="AG329" i="20" s="1"/>
  <c r="AG330" i="20" s="1"/>
  <c r="AG331" i="20" s="1"/>
  <c r="AG332" i="20" s="1"/>
  <c r="AG333" i="20" s="1"/>
  <c r="AG334" i="20" s="1"/>
  <c r="AG335" i="20" s="1"/>
  <c r="AG336" i="20" s="1"/>
  <c r="AG337" i="20" s="1"/>
  <c r="AG338" i="20" s="1"/>
  <c r="AG339" i="20" s="1"/>
  <c r="AG340" i="20" s="1"/>
  <c r="AG341" i="20" s="1"/>
  <c r="AG342" i="20" s="1"/>
  <c r="AG343" i="20" s="1"/>
  <c r="AG344" i="20" s="1"/>
  <c r="AG345" i="20" s="1"/>
  <c r="AG346" i="20" s="1"/>
  <c r="AG347" i="20" s="1"/>
  <c r="AG348" i="20" s="1"/>
  <c r="AG349" i="20" s="1"/>
  <c r="AG350" i="20" s="1"/>
  <c r="AG351" i="20" s="1"/>
  <c r="AG352" i="20" s="1"/>
  <c r="AG353" i="20" s="1"/>
  <c r="AG354" i="20" s="1"/>
  <c r="AG355" i="20" s="1"/>
  <c r="AG356" i="20" s="1"/>
  <c r="AG357" i="20" s="1"/>
  <c r="AG358" i="20" s="1"/>
  <c r="AG359" i="20" s="1"/>
  <c r="AG360" i="20" s="1"/>
  <c r="AG361" i="20" s="1"/>
  <c r="AG362" i="20" s="1"/>
  <c r="AG363" i="20" s="1"/>
  <c r="AG364" i="20" s="1"/>
  <c r="AG365" i="20" s="1"/>
  <c r="AG366" i="20" s="1"/>
  <c r="AG367" i="20" s="1"/>
  <c r="AG368" i="20" s="1"/>
  <c r="AG369" i="20" s="1"/>
  <c r="AG370" i="20" s="1"/>
  <c r="AG371" i="20" s="1"/>
  <c r="AG372" i="20" s="1"/>
  <c r="AG373" i="20" s="1"/>
  <c r="AG374" i="20" s="1"/>
  <c r="AG375" i="20" s="1"/>
  <c r="AG376" i="20" s="1"/>
  <c r="AG377" i="20" s="1"/>
  <c r="AG378" i="20" s="1"/>
  <c r="AG379" i="20" s="1"/>
  <c r="AG380" i="20" s="1"/>
  <c r="AG381" i="20" s="1"/>
  <c r="AG382" i="20" s="1"/>
  <c r="AG383" i="20" s="1"/>
  <c r="AG384" i="20" s="1"/>
  <c r="AG385" i="20" s="1"/>
  <c r="AG386" i="20" s="1"/>
  <c r="AG387" i="20" s="1"/>
  <c r="AG388" i="20" s="1"/>
  <c r="AG389" i="20" s="1"/>
  <c r="AG390" i="20" s="1"/>
  <c r="AG391" i="20" s="1"/>
  <c r="AG392" i="20" s="1"/>
  <c r="AG393" i="20" s="1"/>
  <c r="AG394" i="20" s="1"/>
  <c r="AG395" i="20" s="1"/>
  <c r="AG396" i="20" s="1"/>
  <c r="AG397" i="20" s="1"/>
  <c r="AG398" i="20" s="1"/>
  <c r="AG399" i="20" s="1"/>
  <c r="AG400" i="20" s="1"/>
  <c r="AG401" i="20" s="1"/>
  <c r="AG402" i="20" s="1"/>
  <c r="AG403" i="20" s="1"/>
  <c r="AG404" i="20" s="1"/>
  <c r="AG405" i="20" s="1"/>
  <c r="AG406" i="20" s="1"/>
  <c r="AG407" i="20" s="1"/>
  <c r="AG408" i="20" s="1"/>
  <c r="AG409" i="20" s="1"/>
  <c r="AG410" i="20" s="1"/>
  <c r="AG411" i="20" s="1"/>
  <c r="AG412" i="20" s="1"/>
  <c r="AG413" i="20" s="1"/>
  <c r="AG414" i="20" s="1"/>
  <c r="AG415" i="20" s="1"/>
  <c r="AG416" i="20" s="1"/>
  <c r="AG417" i="20" s="1"/>
  <c r="AG418" i="20" s="1"/>
  <c r="AG419" i="20" s="1"/>
  <c r="AG420" i="20" s="1"/>
  <c r="AG421" i="20" s="1"/>
  <c r="AG422" i="20" s="1"/>
  <c r="AG423" i="20" s="1"/>
  <c r="AG424" i="20" s="1"/>
  <c r="AG425" i="20" s="1"/>
  <c r="AG426" i="20" s="1"/>
  <c r="AG427" i="20" s="1"/>
  <c r="AG428" i="20" s="1"/>
  <c r="AG429" i="20" s="1"/>
  <c r="AG430" i="20" s="1"/>
  <c r="AG431" i="20" s="1"/>
  <c r="AG432" i="20" s="1"/>
  <c r="AG433" i="20" s="1"/>
  <c r="AG434" i="20" s="1"/>
  <c r="AG435" i="20" s="1"/>
  <c r="AG436" i="20" s="1"/>
  <c r="AG437" i="20" s="1"/>
  <c r="AG438" i="20" s="1"/>
  <c r="AG439" i="20" s="1"/>
  <c r="AG440" i="20" s="1"/>
  <c r="AG441" i="20" s="1"/>
  <c r="AG442" i="20" s="1"/>
  <c r="AG443" i="20" s="1"/>
  <c r="AG444" i="20" s="1"/>
  <c r="AG445" i="20" s="1"/>
  <c r="AG446" i="20" s="1"/>
  <c r="AG447" i="20" s="1"/>
  <c r="AG448" i="20" s="1"/>
  <c r="AG449" i="20" s="1"/>
  <c r="AG450" i="20" s="1"/>
  <c r="AG451" i="20" s="1"/>
  <c r="AG452" i="20" s="1"/>
  <c r="AG453" i="20" s="1"/>
  <c r="AG454" i="20" s="1"/>
  <c r="AG455" i="20" s="1"/>
  <c r="AG456" i="20" s="1"/>
  <c r="AG457" i="20" s="1"/>
  <c r="AG458" i="20" s="1"/>
  <c r="AG459" i="20" s="1"/>
  <c r="AG460" i="20" s="1"/>
  <c r="AG461" i="20" s="1"/>
  <c r="AG462" i="20" s="1"/>
  <c r="AG463" i="20" s="1"/>
  <c r="AG464" i="20" s="1"/>
  <c r="AG465" i="20" s="1"/>
  <c r="AG466" i="20" s="1"/>
  <c r="AG467" i="20" s="1"/>
  <c r="AG468" i="20" s="1"/>
  <c r="AG469" i="20" s="1"/>
  <c r="AG470" i="20" s="1"/>
  <c r="AG471" i="20" s="1"/>
  <c r="AG472" i="20" s="1"/>
  <c r="AG473" i="20" s="1"/>
  <c r="AG474" i="20" s="1"/>
  <c r="AG475" i="20" s="1"/>
  <c r="AG476" i="20" s="1"/>
  <c r="AG477" i="20" s="1"/>
  <c r="AG478" i="20" s="1"/>
  <c r="AG479" i="20" s="1"/>
  <c r="AG480" i="20" s="1"/>
  <c r="AG481" i="20" s="1"/>
  <c r="AG482" i="20" s="1"/>
  <c r="AG483" i="20" s="1"/>
  <c r="AG484" i="20" s="1"/>
  <c r="AG485" i="20" s="1"/>
  <c r="AG486" i="20" s="1"/>
  <c r="AG487" i="20" s="1"/>
  <c r="AG488" i="20" s="1"/>
  <c r="AG489" i="20" s="1"/>
  <c r="AG490" i="20" s="1"/>
  <c r="AG491" i="20" s="1"/>
  <c r="AG492" i="20" s="1"/>
  <c r="AG493" i="20" s="1"/>
  <c r="AG494" i="20" s="1"/>
  <c r="AG495" i="20" s="1"/>
  <c r="AG496" i="20" s="1"/>
  <c r="AG497" i="20" s="1"/>
  <c r="AG498" i="20" s="1"/>
  <c r="AG499" i="20" s="1"/>
  <c r="AG500" i="20" s="1"/>
  <c r="AG501" i="20" s="1"/>
  <c r="AG502" i="20" s="1"/>
  <c r="AG503" i="20" s="1"/>
  <c r="AA33" i="20"/>
  <c r="W33" i="20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W84" i="20" s="1"/>
  <c r="W85" i="20" s="1"/>
  <c r="W86" i="20" s="1"/>
  <c r="W87" i="20" s="1"/>
  <c r="W88" i="20" s="1"/>
  <c r="W89" i="20" s="1"/>
  <c r="W90" i="20" s="1"/>
  <c r="W91" i="20" s="1"/>
  <c r="W92" i="20" s="1"/>
  <c r="W93" i="20" s="1"/>
  <c r="W94" i="20" s="1"/>
  <c r="W95" i="20" s="1"/>
  <c r="W96" i="20" s="1"/>
  <c r="W97" i="20" s="1"/>
  <c r="W98" i="20" s="1"/>
  <c r="W99" i="20" s="1"/>
  <c r="W100" i="20" s="1"/>
  <c r="W101" i="20" s="1"/>
  <c r="W102" i="20" s="1"/>
  <c r="W103" i="20" s="1"/>
  <c r="W104" i="20" s="1"/>
  <c r="W105" i="20" s="1"/>
  <c r="W106" i="20" s="1"/>
  <c r="W107" i="20" s="1"/>
  <c r="W108" i="20" s="1"/>
  <c r="W109" i="20" s="1"/>
  <c r="W110" i="20" s="1"/>
  <c r="W111" i="20" s="1"/>
  <c r="W112" i="20" s="1"/>
  <c r="W113" i="20" s="1"/>
  <c r="W114" i="20" s="1"/>
  <c r="W115" i="20" s="1"/>
  <c r="W116" i="20" s="1"/>
  <c r="W117" i="20" s="1"/>
  <c r="W118" i="20" s="1"/>
  <c r="W119" i="20" s="1"/>
  <c r="W120" i="20" s="1"/>
  <c r="W121" i="20" s="1"/>
  <c r="W122" i="20" s="1"/>
  <c r="W123" i="20" s="1"/>
  <c r="W124" i="20" s="1"/>
  <c r="W125" i="20" s="1"/>
  <c r="W126" i="20" s="1"/>
  <c r="W127" i="20" s="1"/>
  <c r="W128" i="20" s="1"/>
  <c r="W129" i="20" s="1"/>
  <c r="W130" i="20" s="1"/>
  <c r="W131" i="20" s="1"/>
  <c r="W132" i="20" s="1"/>
  <c r="W133" i="20" s="1"/>
  <c r="W134" i="20" s="1"/>
  <c r="W135" i="20" s="1"/>
  <c r="W136" i="20" s="1"/>
  <c r="W137" i="20" s="1"/>
  <c r="W138" i="20" s="1"/>
  <c r="W139" i="20" s="1"/>
  <c r="W140" i="20" s="1"/>
  <c r="W141" i="20" s="1"/>
  <c r="W142" i="20" s="1"/>
  <c r="W143" i="20" s="1"/>
  <c r="W144" i="20" s="1"/>
  <c r="W145" i="20" s="1"/>
  <c r="W146" i="20" s="1"/>
  <c r="W147" i="20" s="1"/>
  <c r="W148" i="20" s="1"/>
  <c r="W149" i="20" s="1"/>
  <c r="W150" i="20" s="1"/>
  <c r="W151" i="20" s="1"/>
  <c r="W152" i="20" s="1"/>
  <c r="W153" i="20" s="1"/>
  <c r="W154" i="20" s="1"/>
  <c r="W155" i="20" s="1"/>
  <c r="W156" i="20" s="1"/>
  <c r="W157" i="20" s="1"/>
  <c r="W158" i="20" s="1"/>
  <c r="W159" i="20" s="1"/>
  <c r="W160" i="20" s="1"/>
  <c r="W161" i="20" s="1"/>
  <c r="W162" i="20" s="1"/>
  <c r="W163" i="20" s="1"/>
  <c r="W164" i="20" s="1"/>
  <c r="W165" i="20" s="1"/>
  <c r="W166" i="20" s="1"/>
  <c r="W167" i="20" s="1"/>
  <c r="W168" i="20" s="1"/>
  <c r="W169" i="20" s="1"/>
  <c r="W170" i="20" s="1"/>
  <c r="W171" i="20" s="1"/>
  <c r="W172" i="20" s="1"/>
  <c r="W173" i="20" s="1"/>
  <c r="W174" i="20" s="1"/>
  <c r="W175" i="20" s="1"/>
  <c r="W176" i="20" s="1"/>
  <c r="W177" i="20" s="1"/>
  <c r="W178" i="20" s="1"/>
  <c r="W179" i="20" s="1"/>
  <c r="W180" i="20" s="1"/>
  <c r="W181" i="20" s="1"/>
  <c r="W182" i="20" s="1"/>
  <c r="W183" i="20" s="1"/>
  <c r="W184" i="20" s="1"/>
  <c r="W185" i="20" s="1"/>
  <c r="W186" i="20" s="1"/>
  <c r="W187" i="20" s="1"/>
  <c r="W188" i="20" s="1"/>
  <c r="W189" i="20" s="1"/>
  <c r="W190" i="20" s="1"/>
  <c r="W191" i="20" s="1"/>
  <c r="W192" i="20" s="1"/>
  <c r="W193" i="20" s="1"/>
  <c r="W194" i="20" s="1"/>
  <c r="W195" i="20" s="1"/>
  <c r="W196" i="20" s="1"/>
  <c r="W197" i="20" s="1"/>
  <c r="W198" i="20" s="1"/>
  <c r="W199" i="20" s="1"/>
  <c r="W200" i="20" s="1"/>
  <c r="W201" i="20" s="1"/>
  <c r="W202" i="20" s="1"/>
  <c r="W203" i="20" s="1"/>
  <c r="W204" i="20" s="1"/>
  <c r="W205" i="20" s="1"/>
  <c r="W206" i="20" s="1"/>
  <c r="W207" i="20" s="1"/>
  <c r="W208" i="20" s="1"/>
  <c r="W209" i="20" s="1"/>
  <c r="W210" i="20" s="1"/>
  <c r="W211" i="20" s="1"/>
  <c r="W212" i="20" s="1"/>
  <c r="W213" i="20" s="1"/>
  <c r="W214" i="20" s="1"/>
  <c r="W215" i="20" s="1"/>
  <c r="W216" i="20" s="1"/>
  <c r="W217" i="20" s="1"/>
  <c r="W218" i="20" s="1"/>
  <c r="W219" i="20" s="1"/>
  <c r="W220" i="20" s="1"/>
  <c r="W221" i="20" s="1"/>
  <c r="W222" i="20" s="1"/>
  <c r="W223" i="20" s="1"/>
  <c r="W224" i="20" s="1"/>
  <c r="W225" i="20" s="1"/>
  <c r="W226" i="20" s="1"/>
  <c r="W227" i="20" s="1"/>
  <c r="W228" i="20" s="1"/>
  <c r="W229" i="20" s="1"/>
  <c r="W230" i="20" s="1"/>
  <c r="W231" i="20" s="1"/>
  <c r="W232" i="20" s="1"/>
  <c r="W233" i="20" s="1"/>
  <c r="W234" i="20" s="1"/>
  <c r="W235" i="20" s="1"/>
  <c r="W236" i="20" s="1"/>
  <c r="W237" i="20" s="1"/>
  <c r="W238" i="20" s="1"/>
  <c r="W239" i="20" s="1"/>
  <c r="W240" i="20" s="1"/>
  <c r="W241" i="20" s="1"/>
  <c r="W242" i="20" s="1"/>
  <c r="W243" i="20" s="1"/>
  <c r="W244" i="20" s="1"/>
  <c r="W245" i="20" s="1"/>
  <c r="W246" i="20" s="1"/>
  <c r="W247" i="20" s="1"/>
  <c r="W248" i="20" s="1"/>
  <c r="W249" i="20" s="1"/>
  <c r="W250" i="20" s="1"/>
  <c r="W251" i="20" s="1"/>
  <c r="W252" i="20" s="1"/>
  <c r="W253" i="20" s="1"/>
  <c r="W254" i="20" s="1"/>
  <c r="W255" i="20" s="1"/>
  <c r="W256" i="20" s="1"/>
  <c r="W257" i="20" s="1"/>
  <c r="W258" i="20" s="1"/>
  <c r="W259" i="20" s="1"/>
  <c r="W260" i="20" s="1"/>
  <c r="W261" i="20" s="1"/>
  <c r="W262" i="20" s="1"/>
  <c r="W263" i="20" s="1"/>
  <c r="W264" i="20" s="1"/>
  <c r="W265" i="20" s="1"/>
  <c r="W266" i="20" s="1"/>
  <c r="W267" i="20" s="1"/>
  <c r="W268" i="20" s="1"/>
  <c r="W269" i="20" s="1"/>
  <c r="W270" i="20" s="1"/>
  <c r="W271" i="20" s="1"/>
  <c r="W272" i="20" s="1"/>
  <c r="W273" i="20" s="1"/>
  <c r="W274" i="20" s="1"/>
  <c r="W275" i="20" s="1"/>
  <c r="W276" i="20" s="1"/>
  <c r="W277" i="20" s="1"/>
  <c r="W278" i="20" s="1"/>
  <c r="W279" i="20" s="1"/>
  <c r="W280" i="20" s="1"/>
  <c r="W281" i="20" s="1"/>
  <c r="W282" i="20" s="1"/>
  <c r="W283" i="20" s="1"/>
  <c r="W284" i="20" s="1"/>
  <c r="W285" i="20" s="1"/>
  <c r="W286" i="20" s="1"/>
  <c r="W287" i="20" s="1"/>
  <c r="W288" i="20" s="1"/>
  <c r="W289" i="20" s="1"/>
  <c r="W290" i="20" s="1"/>
  <c r="W291" i="20" s="1"/>
  <c r="W292" i="20" s="1"/>
  <c r="W293" i="20" s="1"/>
  <c r="W294" i="20" s="1"/>
  <c r="W295" i="20" s="1"/>
  <c r="W296" i="20" s="1"/>
  <c r="W297" i="20" s="1"/>
  <c r="W298" i="20" s="1"/>
  <c r="W299" i="20" s="1"/>
  <c r="W300" i="20" s="1"/>
  <c r="W301" i="20" s="1"/>
  <c r="W302" i="20" s="1"/>
  <c r="W303" i="20" s="1"/>
  <c r="W304" i="20" s="1"/>
  <c r="W305" i="20" s="1"/>
  <c r="W306" i="20" s="1"/>
  <c r="W307" i="20" s="1"/>
  <c r="W308" i="20" s="1"/>
  <c r="W309" i="20" s="1"/>
  <c r="W310" i="20" s="1"/>
  <c r="W311" i="20" s="1"/>
  <c r="W312" i="20" s="1"/>
  <c r="W313" i="20" s="1"/>
  <c r="W314" i="20" s="1"/>
  <c r="W315" i="20" s="1"/>
  <c r="W316" i="20" s="1"/>
  <c r="W317" i="20" s="1"/>
  <c r="W318" i="20" s="1"/>
  <c r="W319" i="20" s="1"/>
  <c r="W320" i="20" s="1"/>
  <c r="W321" i="20" s="1"/>
  <c r="W322" i="20" s="1"/>
  <c r="W323" i="20" s="1"/>
  <c r="W324" i="20" s="1"/>
  <c r="W325" i="20" s="1"/>
  <c r="W326" i="20" s="1"/>
  <c r="W327" i="20" s="1"/>
  <c r="W328" i="20" s="1"/>
  <c r="W329" i="20" s="1"/>
  <c r="W330" i="20" s="1"/>
  <c r="W331" i="20" s="1"/>
  <c r="W332" i="20" s="1"/>
  <c r="W333" i="20" s="1"/>
  <c r="W334" i="20" s="1"/>
  <c r="W335" i="20" s="1"/>
  <c r="W336" i="20" s="1"/>
  <c r="W337" i="20" s="1"/>
  <c r="W338" i="20" s="1"/>
  <c r="W339" i="20" s="1"/>
  <c r="W340" i="20" s="1"/>
  <c r="W341" i="20" s="1"/>
  <c r="W342" i="20" s="1"/>
  <c r="W343" i="20" s="1"/>
  <c r="W344" i="20" s="1"/>
  <c r="W345" i="20" s="1"/>
  <c r="W346" i="20" s="1"/>
  <c r="W347" i="20" s="1"/>
  <c r="W348" i="20" s="1"/>
  <c r="W349" i="20" s="1"/>
  <c r="W350" i="20" s="1"/>
  <c r="W351" i="20" s="1"/>
  <c r="W352" i="20" s="1"/>
  <c r="W353" i="20" s="1"/>
  <c r="W354" i="20" s="1"/>
  <c r="W355" i="20" s="1"/>
  <c r="W356" i="20" s="1"/>
  <c r="W357" i="20" s="1"/>
  <c r="W358" i="20" s="1"/>
  <c r="W359" i="20" s="1"/>
  <c r="W360" i="20" s="1"/>
  <c r="W361" i="20" s="1"/>
  <c r="W362" i="20" s="1"/>
  <c r="W363" i="20" s="1"/>
  <c r="W364" i="20" s="1"/>
  <c r="W365" i="20" s="1"/>
  <c r="W366" i="20" s="1"/>
  <c r="W367" i="20" s="1"/>
  <c r="W368" i="20" s="1"/>
  <c r="W369" i="20" s="1"/>
  <c r="W370" i="20" s="1"/>
  <c r="W371" i="20" s="1"/>
  <c r="W372" i="20" s="1"/>
  <c r="W373" i="20" s="1"/>
  <c r="W374" i="20" s="1"/>
  <c r="W375" i="20" s="1"/>
  <c r="W376" i="20" s="1"/>
  <c r="W377" i="20" s="1"/>
  <c r="W378" i="20" s="1"/>
  <c r="W379" i="20" s="1"/>
  <c r="W380" i="20" s="1"/>
  <c r="W381" i="20" s="1"/>
  <c r="W382" i="20" s="1"/>
  <c r="W383" i="20" s="1"/>
  <c r="W384" i="20" s="1"/>
  <c r="W385" i="20" s="1"/>
  <c r="W386" i="20" s="1"/>
  <c r="W387" i="20" s="1"/>
  <c r="W388" i="20" s="1"/>
  <c r="W389" i="20" s="1"/>
  <c r="W390" i="20" s="1"/>
  <c r="W391" i="20" s="1"/>
  <c r="W392" i="20" s="1"/>
  <c r="W393" i="20" s="1"/>
  <c r="W394" i="20" s="1"/>
  <c r="W395" i="20" s="1"/>
  <c r="W396" i="20" s="1"/>
  <c r="W397" i="20" s="1"/>
  <c r="W398" i="20" s="1"/>
  <c r="W399" i="20" s="1"/>
  <c r="W400" i="20" s="1"/>
  <c r="W401" i="20" s="1"/>
  <c r="W402" i="20" s="1"/>
  <c r="W403" i="20" s="1"/>
  <c r="W404" i="20" s="1"/>
  <c r="W405" i="20" s="1"/>
  <c r="W406" i="20" s="1"/>
  <c r="W407" i="20" s="1"/>
  <c r="W408" i="20" s="1"/>
  <c r="W409" i="20" s="1"/>
  <c r="W410" i="20" s="1"/>
  <c r="W411" i="20" s="1"/>
  <c r="W412" i="20" s="1"/>
  <c r="W413" i="20" s="1"/>
  <c r="W414" i="20" s="1"/>
  <c r="W415" i="20" s="1"/>
  <c r="W416" i="20" s="1"/>
  <c r="W417" i="20" s="1"/>
  <c r="W418" i="20" s="1"/>
  <c r="W419" i="20" s="1"/>
  <c r="W420" i="20" s="1"/>
  <c r="W421" i="20" s="1"/>
  <c r="W422" i="20" s="1"/>
  <c r="W423" i="20" s="1"/>
  <c r="W424" i="20" s="1"/>
  <c r="W425" i="20" s="1"/>
  <c r="W426" i="20" s="1"/>
  <c r="W427" i="20" s="1"/>
  <c r="W428" i="20" s="1"/>
  <c r="W429" i="20" s="1"/>
  <c r="W430" i="20" s="1"/>
  <c r="W431" i="20" s="1"/>
  <c r="W432" i="20" s="1"/>
  <c r="W433" i="20" s="1"/>
  <c r="W434" i="20" s="1"/>
  <c r="W435" i="20" s="1"/>
  <c r="W436" i="20" s="1"/>
  <c r="W437" i="20" s="1"/>
  <c r="W438" i="20" s="1"/>
  <c r="W439" i="20" s="1"/>
  <c r="W440" i="20" s="1"/>
  <c r="W441" i="20" s="1"/>
  <c r="W442" i="20" s="1"/>
  <c r="W443" i="20" s="1"/>
  <c r="W444" i="20" s="1"/>
  <c r="W445" i="20" s="1"/>
  <c r="W446" i="20" s="1"/>
  <c r="W447" i="20" s="1"/>
  <c r="W448" i="20" s="1"/>
  <c r="W449" i="20" s="1"/>
  <c r="W450" i="20" s="1"/>
  <c r="W451" i="20" s="1"/>
  <c r="W452" i="20" s="1"/>
  <c r="W453" i="20" s="1"/>
  <c r="W454" i="20" s="1"/>
  <c r="W455" i="20" s="1"/>
  <c r="W456" i="20" s="1"/>
  <c r="W457" i="20" s="1"/>
  <c r="W458" i="20" s="1"/>
  <c r="W459" i="20" s="1"/>
  <c r="W460" i="20" s="1"/>
  <c r="W461" i="20" s="1"/>
  <c r="W462" i="20" s="1"/>
  <c r="W463" i="20" s="1"/>
  <c r="W464" i="20" s="1"/>
  <c r="W465" i="20" s="1"/>
  <c r="W466" i="20" s="1"/>
  <c r="W467" i="20" s="1"/>
  <c r="W468" i="20" s="1"/>
  <c r="W469" i="20" s="1"/>
  <c r="W470" i="20" s="1"/>
  <c r="W471" i="20" s="1"/>
  <c r="W472" i="20" s="1"/>
  <c r="W473" i="20" s="1"/>
  <c r="W474" i="20" s="1"/>
  <c r="W475" i="20" s="1"/>
  <c r="W476" i="20" s="1"/>
  <c r="W477" i="20" s="1"/>
  <c r="W478" i="20" s="1"/>
  <c r="W479" i="20" s="1"/>
  <c r="W480" i="20" s="1"/>
  <c r="W481" i="20" s="1"/>
  <c r="W482" i="20" s="1"/>
  <c r="W483" i="20" s="1"/>
  <c r="W484" i="20" s="1"/>
  <c r="W485" i="20" s="1"/>
  <c r="W486" i="20" s="1"/>
  <c r="W487" i="20" s="1"/>
  <c r="W488" i="20" s="1"/>
  <c r="W489" i="20" s="1"/>
  <c r="W490" i="20" s="1"/>
  <c r="W491" i="20" s="1"/>
  <c r="W492" i="20" s="1"/>
  <c r="W493" i="20" s="1"/>
  <c r="W494" i="20" s="1"/>
  <c r="W495" i="20" s="1"/>
  <c r="W496" i="20" s="1"/>
  <c r="W497" i="20" s="1"/>
  <c r="W498" i="20" s="1"/>
  <c r="W499" i="20" s="1"/>
  <c r="W500" i="20" s="1"/>
  <c r="W501" i="20" s="1"/>
  <c r="W502" i="20" s="1"/>
  <c r="W503" i="20" s="1"/>
  <c r="Q33" i="20"/>
  <c r="M33" i="20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M84" i="20" s="1"/>
  <c r="M85" i="20" s="1"/>
  <c r="M86" i="20" s="1"/>
  <c r="M87" i="20" s="1"/>
  <c r="M88" i="20" s="1"/>
  <c r="M89" i="20" s="1"/>
  <c r="M90" i="20" s="1"/>
  <c r="M91" i="20" s="1"/>
  <c r="M92" i="20" s="1"/>
  <c r="M93" i="20" s="1"/>
  <c r="M94" i="20" s="1"/>
  <c r="M95" i="20" s="1"/>
  <c r="M96" i="20" s="1"/>
  <c r="M97" i="20" s="1"/>
  <c r="M98" i="20" s="1"/>
  <c r="M99" i="20" s="1"/>
  <c r="M100" i="20" s="1"/>
  <c r="M101" i="20" s="1"/>
  <c r="M102" i="20" s="1"/>
  <c r="M103" i="20" s="1"/>
  <c r="M104" i="20" s="1"/>
  <c r="M105" i="20" s="1"/>
  <c r="M106" i="20" s="1"/>
  <c r="M107" i="20" s="1"/>
  <c r="M108" i="20" s="1"/>
  <c r="M109" i="20" s="1"/>
  <c r="M110" i="20" s="1"/>
  <c r="M111" i="20" s="1"/>
  <c r="M112" i="20" s="1"/>
  <c r="M113" i="20" s="1"/>
  <c r="M114" i="20" s="1"/>
  <c r="M115" i="20" s="1"/>
  <c r="M116" i="20" s="1"/>
  <c r="M117" i="20" s="1"/>
  <c r="M118" i="20" s="1"/>
  <c r="M119" i="20" s="1"/>
  <c r="M120" i="20" s="1"/>
  <c r="M121" i="20" s="1"/>
  <c r="M122" i="20" s="1"/>
  <c r="M123" i="20" s="1"/>
  <c r="M124" i="20" s="1"/>
  <c r="M125" i="20" s="1"/>
  <c r="M126" i="20" s="1"/>
  <c r="M127" i="20" s="1"/>
  <c r="M128" i="20" s="1"/>
  <c r="M129" i="20" s="1"/>
  <c r="M130" i="20" s="1"/>
  <c r="M131" i="20" s="1"/>
  <c r="M132" i="20" s="1"/>
  <c r="M133" i="20" s="1"/>
  <c r="M134" i="20" s="1"/>
  <c r="M135" i="20" s="1"/>
  <c r="M136" i="20" s="1"/>
  <c r="M137" i="20" s="1"/>
  <c r="M138" i="20" s="1"/>
  <c r="M139" i="20" s="1"/>
  <c r="M140" i="20" s="1"/>
  <c r="M141" i="20" s="1"/>
  <c r="M142" i="20" s="1"/>
  <c r="M143" i="20" s="1"/>
  <c r="M144" i="20" s="1"/>
  <c r="M145" i="20" s="1"/>
  <c r="M146" i="20" s="1"/>
  <c r="M147" i="20" s="1"/>
  <c r="M148" i="20" s="1"/>
  <c r="M149" i="20" s="1"/>
  <c r="M150" i="20" s="1"/>
  <c r="M151" i="20" s="1"/>
  <c r="M152" i="20" s="1"/>
  <c r="M153" i="20" s="1"/>
  <c r="M154" i="20" s="1"/>
  <c r="M155" i="20" s="1"/>
  <c r="M156" i="20" s="1"/>
  <c r="M157" i="20" s="1"/>
  <c r="M158" i="20" s="1"/>
  <c r="M159" i="20" s="1"/>
  <c r="M160" i="20" s="1"/>
  <c r="M161" i="20" s="1"/>
  <c r="M162" i="20" s="1"/>
  <c r="M163" i="20" s="1"/>
  <c r="M164" i="20" s="1"/>
  <c r="M165" i="20" s="1"/>
  <c r="M166" i="20" s="1"/>
  <c r="M167" i="20" s="1"/>
  <c r="M168" i="20" s="1"/>
  <c r="M169" i="20" s="1"/>
  <c r="M170" i="20" s="1"/>
  <c r="M171" i="20" s="1"/>
  <c r="M172" i="20" s="1"/>
  <c r="M173" i="20" s="1"/>
  <c r="M174" i="20" s="1"/>
  <c r="M175" i="20" s="1"/>
  <c r="M176" i="20" s="1"/>
  <c r="M177" i="20" s="1"/>
  <c r="M178" i="20" s="1"/>
  <c r="M179" i="20" s="1"/>
  <c r="M180" i="20" s="1"/>
  <c r="M181" i="20" s="1"/>
  <c r="M182" i="20" s="1"/>
  <c r="M183" i="20" s="1"/>
  <c r="M184" i="20" s="1"/>
  <c r="M185" i="20" s="1"/>
  <c r="M186" i="20" s="1"/>
  <c r="M187" i="20" s="1"/>
  <c r="M188" i="20" s="1"/>
  <c r="M189" i="20" s="1"/>
  <c r="M190" i="20" s="1"/>
  <c r="M191" i="20" s="1"/>
  <c r="M192" i="20" s="1"/>
  <c r="M193" i="20" s="1"/>
  <c r="M194" i="20" s="1"/>
  <c r="M195" i="20" s="1"/>
  <c r="M196" i="20" s="1"/>
  <c r="M197" i="20" s="1"/>
  <c r="M198" i="20" s="1"/>
  <c r="M199" i="20" s="1"/>
  <c r="M200" i="20" s="1"/>
  <c r="M201" i="20" s="1"/>
  <c r="M202" i="20" s="1"/>
  <c r="M203" i="20" s="1"/>
  <c r="M204" i="20" s="1"/>
  <c r="M205" i="20" s="1"/>
  <c r="M206" i="20" s="1"/>
  <c r="M207" i="20" s="1"/>
  <c r="M208" i="20" s="1"/>
  <c r="M209" i="20" s="1"/>
  <c r="M210" i="20" s="1"/>
  <c r="M211" i="20" s="1"/>
  <c r="M212" i="20" s="1"/>
  <c r="M213" i="20" s="1"/>
  <c r="M214" i="20" s="1"/>
  <c r="M215" i="20" s="1"/>
  <c r="M216" i="20" s="1"/>
  <c r="M217" i="20" s="1"/>
  <c r="M218" i="20" s="1"/>
  <c r="M219" i="20" s="1"/>
  <c r="M220" i="20" s="1"/>
  <c r="M221" i="20" s="1"/>
  <c r="M222" i="20" s="1"/>
  <c r="M223" i="20" s="1"/>
  <c r="M224" i="20" s="1"/>
  <c r="M225" i="20" s="1"/>
  <c r="M226" i="20" s="1"/>
  <c r="M227" i="20" s="1"/>
  <c r="M228" i="20" s="1"/>
  <c r="M229" i="20" s="1"/>
  <c r="M230" i="20" s="1"/>
  <c r="M231" i="20" s="1"/>
  <c r="M232" i="20" s="1"/>
  <c r="M233" i="20" s="1"/>
  <c r="M234" i="20" s="1"/>
  <c r="M235" i="20" s="1"/>
  <c r="M236" i="20" s="1"/>
  <c r="M237" i="20" s="1"/>
  <c r="M238" i="20" s="1"/>
  <c r="M239" i="20" s="1"/>
  <c r="M240" i="20" s="1"/>
  <c r="M241" i="20" s="1"/>
  <c r="M242" i="20" s="1"/>
  <c r="M243" i="20" s="1"/>
  <c r="M244" i="20" s="1"/>
  <c r="M245" i="20" s="1"/>
  <c r="M246" i="20" s="1"/>
  <c r="M247" i="20" s="1"/>
  <c r="M248" i="20" s="1"/>
  <c r="M249" i="20" s="1"/>
  <c r="M250" i="20" s="1"/>
  <c r="M251" i="20" s="1"/>
  <c r="M252" i="20" s="1"/>
  <c r="M253" i="20" s="1"/>
  <c r="M254" i="20" s="1"/>
  <c r="M255" i="20" s="1"/>
  <c r="M256" i="20" s="1"/>
  <c r="M257" i="20" s="1"/>
  <c r="M258" i="20" s="1"/>
  <c r="M259" i="20" s="1"/>
  <c r="M260" i="20" s="1"/>
  <c r="M261" i="20" s="1"/>
  <c r="M262" i="20" s="1"/>
  <c r="M263" i="20" s="1"/>
  <c r="M264" i="20" s="1"/>
  <c r="M265" i="20" s="1"/>
  <c r="M266" i="20" s="1"/>
  <c r="M267" i="20" s="1"/>
  <c r="M268" i="20" s="1"/>
  <c r="M269" i="20" s="1"/>
  <c r="M270" i="20" s="1"/>
  <c r="M271" i="20" s="1"/>
  <c r="M272" i="20" s="1"/>
  <c r="M273" i="20" s="1"/>
  <c r="M274" i="20" s="1"/>
  <c r="M275" i="20" s="1"/>
  <c r="M276" i="20" s="1"/>
  <c r="M277" i="20" s="1"/>
  <c r="M278" i="20" s="1"/>
  <c r="M279" i="20" s="1"/>
  <c r="M280" i="20" s="1"/>
  <c r="M281" i="20" s="1"/>
  <c r="M282" i="20" s="1"/>
  <c r="M283" i="20" s="1"/>
  <c r="M284" i="20" s="1"/>
  <c r="M285" i="20" s="1"/>
  <c r="M286" i="20" s="1"/>
  <c r="M287" i="20" s="1"/>
  <c r="M288" i="20" s="1"/>
  <c r="M289" i="20" s="1"/>
  <c r="M290" i="20" s="1"/>
  <c r="M291" i="20" s="1"/>
  <c r="M292" i="20" s="1"/>
  <c r="M293" i="20" s="1"/>
  <c r="M294" i="20" s="1"/>
  <c r="M295" i="20" s="1"/>
  <c r="M296" i="20" s="1"/>
  <c r="M297" i="20" s="1"/>
  <c r="M298" i="20" s="1"/>
  <c r="M299" i="20" s="1"/>
  <c r="M300" i="20" s="1"/>
  <c r="M301" i="20" s="1"/>
  <c r="M302" i="20" s="1"/>
  <c r="M303" i="20" s="1"/>
  <c r="M304" i="20" s="1"/>
  <c r="M305" i="20" s="1"/>
  <c r="M306" i="20" s="1"/>
  <c r="M307" i="20" s="1"/>
  <c r="M308" i="20" s="1"/>
  <c r="M309" i="20" s="1"/>
  <c r="M310" i="20" s="1"/>
  <c r="M311" i="20" s="1"/>
  <c r="M312" i="20" s="1"/>
  <c r="M313" i="20" s="1"/>
  <c r="M314" i="20" s="1"/>
  <c r="M315" i="20" s="1"/>
  <c r="M316" i="20" s="1"/>
  <c r="M317" i="20" s="1"/>
  <c r="M318" i="20" s="1"/>
  <c r="M319" i="20" s="1"/>
  <c r="M320" i="20" s="1"/>
  <c r="M321" i="20" s="1"/>
  <c r="M322" i="20" s="1"/>
  <c r="M323" i="20" s="1"/>
  <c r="M324" i="20" s="1"/>
  <c r="M325" i="20" s="1"/>
  <c r="M326" i="20" s="1"/>
  <c r="M327" i="20" s="1"/>
  <c r="M328" i="20" s="1"/>
  <c r="M329" i="20" s="1"/>
  <c r="M330" i="20" s="1"/>
  <c r="M331" i="20" s="1"/>
  <c r="M332" i="20" s="1"/>
  <c r="M333" i="20" s="1"/>
  <c r="M334" i="20" s="1"/>
  <c r="M335" i="20" s="1"/>
  <c r="M336" i="20" s="1"/>
  <c r="M337" i="20" s="1"/>
  <c r="M338" i="20" s="1"/>
  <c r="M339" i="20" s="1"/>
  <c r="M340" i="20" s="1"/>
  <c r="M341" i="20" s="1"/>
  <c r="M342" i="20" s="1"/>
  <c r="M343" i="20" s="1"/>
  <c r="M344" i="20" s="1"/>
  <c r="M345" i="20" s="1"/>
  <c r="M346" i="20" s="1"/>
  <c r="M347" i="20" s="1"/>
  <c r="M348" i="20" s="1"/>
  <c r="M349" i="20" s="1"/>
  <c r="M350" i="20" s="1"/>
  <c r="M351" i="20" s="1"/>
  <c r="M352" i="20" s="1"/>
  <c r="M353" i="20" s="1"/>
  <c r="M354" i="20" s="1"/>
  <c r="M355" i="20" s="1"/>
  <c r="M356" i="20" s="1"/>
  <c r="M357" i="20" s="1"/>
  <c r="M358" i="20" s="1"/>
  <c r="M359" i="20" s="1"/>
  <c r="M360" i="20" s="1"/>
  <c r="M361" i="20" s="1"/>
  <c r="M362" i="20" s="1"/>
  <c r="M363" i="20" s="1"/>
  <c r="M364" i="20" s="1"/>
  <c r="M365" i="20" s="1"/>
  <c r="M366" i="20" s="1"/>
  <c r="M367" i="20" s="1"/>
  <c r="M368" i="20" s="1"/>
  <c r="M369" i="20" s="1"/>
  <c r="M370" i="20" s="1"/>
  <c r="M371" i="20" s="1"/>
  <c r="M372" i="20" s="1"/>
  <c r="M373" i="20" s="1"/>
  <c r="M374" i="20" s="1"/>
  <c r="M375" i="20" s="1"/>
  <c r="M376" i="20" s="1"/>
  <c r="M377" i="20" s="1"/>
  <c r="M378" i="20" s="1"/>
  <c r="M379" i="20" s="1"/>
  <c r="M380" i="20" s="1"/>
  <c r="M381" i="20" s="1"/>
  <c r="M382" i="20" s="1"/>
  <c r="M383" i="20" s="1"/>
  <c r="M384" i="20" s="1"/>
  <c r="M385" i="20" s="1"/>
  <c r="M386" i="20" s="1"/>
  <c r="M387" i="20" s="1"/>
  <c r="M388" i="20" s="1"/>
  <c r="M389" i="20" s="1"/>
  <c r="M390" i="20" s="1"/>
  <c r="M391" i="20" s="1"/>
  <c r="M392" i="20" s="1"/>
  <c r="M393" i="20" s="1"/>
  <c r="M394" i="20" s="1"/>
  <c r="M395" i="20" s="1"/>
  <c r="M396" i="20" s="1"/>
  <c r="M397" i="20" s="1"/>
  <c r="M398" i="20" s="1"/>
  <c r="M399" i="20" s="1"/>
  <c r="M400" i="20" s="1"/>
  <c r="M401" i="20" s="1"/>
  <c r="M402" i="20" s="1"/>
  <c r="M403" i="20" s="1"/>
  <c r="M404" i="20" s="1"/>
  <c r="M405" i="20" s="1"/>
  <c r="M406" i="20" s="1"/>
  <c r="M407" i="20" s="1"/>
  <c r="M408" i="20" s="1"/>
  <c r="M409" i="20" s="1"/>
  <c r="M410" i="20" s="1"/>
  <c r="M411" i="20" s="1"/>
  <c r="M412" i="20" s="1"/>
  <c r="M413" i="20" s="1"/>
  <c r="M414" i="20" s="1"/>
  <c r="M415" i="20" s="1"/>
  <c r="M416" i="20" s="1"/>
  <c r="M417" i="20" s="1"/>
  <c r="M418" i="20" s="1"/>
  <c r="M419" i="20" s="1"/>
  <c r="M420" i="20" s="1"/>
  <c r="M421" i="20" s="1"/>
  <c r="M422" i="20" s="1"/>
  <c r="M423" i="20" s="1"/>
  <c r="M424" i="20" s="1"/>
  <c r="M425" i="20" s="1"/>
  <c r="M426" i="20" s="1"/>
  <c r="M427" i="20" s="1"/>
  <c r="M428" i="20" s="1"/>
  <c r="M429" i="20" s="1"/>
  <c r="M430" i="20" s="1"/>
  <c r="M431" i="20" s="1"/>
  <c r="M432" i="20" s="1"/>
  <c r="M433" i="20" s="1"/>
  <c r="M434" i="20" s="1"/>
  <c r="M435" i="20" s="1"/>
  <c r="M436" i="20" s="1"/>
  <c r="M437" i="20" s="1"/>
  <c r="M438" i="20" s="1"/>
  <c r="M439" i="20" s="1"/>
  <c r="M440" i="20" s="1"/>
  <c r="M441" i="20" s="1"/>
  <c r="M442" i="20" s="1"/>
  <c r="M443" i="20" s="1"/>
  <c r="M444" i="20" s="1"/>
  <c r="M445" i="20" s="1"/>
  <c r="M446" i="20" s="1"/>
  <c r="M447" i="20" s="1"/>
  <c r="M448" i="20" s="1"/>
  <c r="M449" i="20" s="1"/>
  <c r="M450" i="20" s="1"/>
  <c r="M451" i="20" s="1"/>
  <c r="M452" i="20" s="1"/>
  <c r="M453" i="20" s="1"/>
  <c r="M454" i="20" s="1"/>
  <c r="M455" i="20" s="1"/>
  <c r="M456" i="20" s="1"/>
  <c r="M457" i="20" s="1"/>
  <c r="M458" i="20" s="1"/>
  <c r="M459" i="20" s="1"/>
  <c r="M460" i="20" s="1"/>
  <c r="M461" i="20" s="1"/>
  <c r="M462" i="20" s="1"/>
  <c r="M463" i="20" s="1"/>
  <c r="M464" i="20" s="1"/>
  <c r="M465" i="20" s="1"/>
  <c r="M466" i="20" s="1"/>
  <c r="M467" i="20" s="1"/>
  <c r="M468" i="20" s="1"/>
  <c r="M469" i="20" s="1"/>
  <c r="M470" i="20" s="1"/>
  <c r="M471" i="20" s="1"/>
  <c r="M472" i="20" s="1"/>
  <c r="M473" i="20" s="1"/>
  <c r="M474" i="20" s="1"/>
  <c r="M475" i="20" s="1"/>
  <c r="M476" i="20" s="1"/>
  <c r="M477" i="20" s="1"/>
  <c r="M478" i="20" s="1"/>
  <c r="M479" i="20" s="1"/>
  <c r="M480" i="20" s="1"/>
  <c r="M481" i="20" s="1"/>
  <c r="M482" i="20" s="1"/>
  <c r="M483" i="20" s="1"/>
  <c r="M484" i="20" s="1"/>
  <c r="M485" i="20" s="1"/>
  <c r="M486" i="20" s="1"/>
  <c r="M487" i="20" s="1"/>
  <c r="M488" i="20" s="1"/>
  <c r="M489" i="20" s="1"/>
  <c r="M490" i="20" s="1"/>
  <c r="M491" i="20" s="1"/>
  <c r="M492" i="20" s="1"/>
  <c r="M493" i="20" s="1"/>
  <c r="M494" i="20" s="1"/>
  <c r="M495" i="20" s="1"/>
  <c r="M496" i="20" s="1"/>
  <c r="M497" i="20" s="1"/>
  <c r="M498" i="20" s="1"/>
  <c r="M499" i="20" s="1"/>
  <c r="M500" i="20" s="1"/>
  <c r="M501" i="20" s="1"/>
  <c r="M502" i="20" s="1"/>
  <c r="M503" i="20" s="1"/>
  <c r="G33" i="20"/>
  <c r="C33" i="20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47" i="20" s="1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40" i="20" s="1"/>
  <c r="C241" i="20" s="1"/>
  <c r="C242" i="20" s="1"/>
  <c r="C243" i="20" s="1"/>
  <c r="C244" i="20" s="1"/>
  <c r="C245" i="20" s="1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67" i="20" s="1"/>
  <c r="C268" i="20" s="1"/>
  <c r="C269" i="20" s="1"/>
  <c r="C270" i="20" s="1"/>
  <c r="C271" i="20" s="1"/>
  <c r="C272" i="20" s="1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C295" i="20" s="1"/>
  <c r="C296" i="20" s="1"/>
  <c r="C297" i="20" s="1"/>
  <c r="C298" i="20" s="1"/>
  <c r="C299" i="20" s="1"/>
  <c r="C300" i="20" s="1"/>
  <c r="C301" i="20" s="1"/>
  <c r="C302" i="20" s="1"/>
  <c r="C303" i="20" s="1"/>
  <c r="C304" i="20" s="1"/>
  <c r="C305" i="20" s="1"/>
  <c r="C306" i="20" s="1"/>
  <c r="C307" i="20" s="1"/>
  <c r="C308" i="20" s="1"/>
  <c r="C309" i="20" s="1"/>
  <c r="C310" i="20" s="1"/>
  <c r="C311" i="20" s="1"/>
  <c r="C312" i="20" s="1"/>
  <c r="C313" i="20" s="1"/>
  <c r="C314" i="20" s="1"/>
  <c r="C315" i="20" s="1"/>
  <c r="C316" i="20" s="1"/>
  <c r="C317" i="20" s="1"/>
  <c r="C318" i="20" s="1"/>
  <c r="C319" i="20" s="1"/>
  <c r="C320" i="20" s="1"/>
  <c r="C321" i="20" s="1"/>
  <c r="C322" i="20" s="1"/>
  <c r="C323" i="20" s="1"/>
  <c r="C324" i="20" s="1"/>
  <c r="C325" i="20" s="1"/>
  <c r="C326" i="20" s="1"/>
  <c r="C327" i="20" s="1"/>
  <c r="C328" i="20" s="1"/>
  <c r="C329" i="20" s="1"/>
  <c r="C330" i="20" s="1"/>
  <c r="C331" i="20" s="1"/>
  <c r="C332" i="20" s="1"/>
  <c r="C333" i="20" s="1"/>
  <c r="C334" i="20" s="1"/>
  <c r="C335" i="20" s="1"/>
  <c r="C336" i="20" s="1"/>
  <c r="C337" i="20" s="1"/>
  <c r="C338" i="20" s="1"/>
  <c r="C339" i="20" s="1"/>
  <c r="C340" i="20" s="1"/>
  <c r="C341" i="20" s="1"/>
  <c r="C342" i="20" s="1"/>
  <c r="C343" i="20" s="1"/>
  <c r="C344" i="20" s="1"/>
  <c r="C345" i="20" s="1"/>
  <c r="C346" i="20" s="1"/>
  <c r="C347" i="20" s="1"/>
  <c r="C348" i="20" s="1"/>
  <c r="C349" i="20" s="1"/>
  <c r="C350" i="20" s="1"/>
  <c r="C351" i="20" s="1"/>
  <c r="C352" i="20" s="1"/>
  <c r="C353" i="20" s="1"/>
  <c r="C354" i="20" s="1"/>
  <c r="C355" i="20" s="1"/>
  <c r="C356" i="20" s="1"/>
  <c r="C357" i="20" s="1"/>
  <c r="C358" i="20" s="1"/>
  <c r="C359" i="20" s="1"/>
  <c r="C360" i="20" s="1"/>
  <c r="C361" i="20" s="1"/>
  <c r="C362" i="20" s="1"/>
  <c r="C363" i="20" s="1"/>
  <c r="C364" i="20" s="1"/>
  <c r="C365" i="20" s="1"/>
  <c r="C366" i="20" s="1"/>
  <c r="C367" i="20" s="1"/>
  <c r="C368" i="20" s="1"/>
  <c r="C369" i="20" s="1"/>
  <c r="C370" i="20" s="1"/>
  <c r="C371" i="20" s="1"/>
  <c r="C372" i="20" s="1"/>
  <c r="C373" i="20" s="1"/>
  <c r="C374" i="20" s="1"/>
  <c r="C375" i="20" s="1"/>
  <c r="C376" i="20" s="1"/>
  <c r="C377" i="20" s="1"/>
  <c r="C378" i="20" s="1"/>
  <c r="C379" i="20" s="1"/>
  <c r="C380" i="20" s="1"/>
  <c r="C381" i="20" s="1"/>
  <c r="C382" i="20" s="1"/>
  <c r="C383" i="20" s="1"/>
  <c r="C384" i="20" s="1"/>
  <c r="C385" i="20" s="1"/>
  <c r="C386" i="20" s="1"/>
  <c r="C387" i="20" s="1"/>
  <c r="C388" i="20" s="1"/>
  <c r="C389" i="20" s="1"/>
  <c r="C390" i="20" s="1"/>
  <c r="C391" i="20" s="1"/>
  <c r="C392" i="20" s="1"/>
  <c r="C393" i="20" s="1"/>
  <c r="C394" i="20" s="1"/>
  <c r="C395" i="20" s="1"/>
  <c r="C396" i="20" s="1"/>
  <c r="C397" i="20" s="1"/>
  <c r="C398" i="20" s="1"/>
  <c r="C399" i="20" s="1"/>
  <c r="C400" i="20" s="1"/>
  <c r="C401" i="20" s="1"/>
  <c r="C402" i="20" s="1"/>
  <c r="C403" i="20" s="1"/>
  <c r="C404" i="20" s="1"/>
  <c r="C405" i="20" s="1"/>
  <c r="C406" i="20" s="1"/>
  <c r="C407" i="20" s="1"/>
  <c r="C408" i="20" s="1"/>
  <c r="C409" i="20" s="1"/>
  <c r="C410" i="20" s="1"/>
  <c r="C411" i="20" s="1"/>
  <c r="C412" i="20" s="1"/>
  <c r="C413" i="20" s="1"/>
  <c r="C414" i="20" s="1"/>
  <c r="C415" i="20" s="1"/>
  <c r="C416" i="20" s="1"/>
  <c r="C417" i="20" s="1"/>
  <c r="C418" i="20" s="1"/>
  <c r="C419" i="20" s="1"/>
  <c r="C420" i="20" s="1"/>
  <c r="C421" i="20" s="1"/>
  <c r="C422" i="20" s="1"/>
  <c r="C423" i="20" s="1"/>
  <c r="C424" i="20" s="1"/>
  <c r="C425" i="20" s="1"/>
  <c r="C426" i="20" s="1"/>
  <c r="C427" i="20" s="1"/>
  <c r="C428" i="20" s="1"/>
  <c r="C429" i="20" s="1"/>
  <c r="C430" i="20" s="1"/>
  <c r="C431" i="20" s="1"/>
  <c r="C432" i="20" s="1"/>
  <c r="C433" i="20" s="1"/>
  <c r="C434" i="20" s="1"/>
  <c r="C435" i="20" s="1"/>
  <c r="C436" i="20" s="1"/>
  <c r="C437" i="20" s="1"/>
  <c r="C438" i="20" s="1"/>
  <c r="C439" i="20" s="1"/>
  <c r="C440" i="20" s="1"/>
  <c r="C441" i="20" s="1"/>
  <c r="C442" i="20" s="1"/>
  <c r="C443" i="20" s="1"/>
  <c r="C444" i="20" s="1"/>
  <c r="C445" i="20" s="1"/>
  <c r="C446" i="20" s="1"/>
  <c r="C447" i="20" s="1"/>
  <c r="C448" i="20" s="1"/>
  <c r="C449" i="20" s="1"/>
  <c r="C450" i="20" s="1"/>
  <c r="C451" i="20" s="1"/>
  <c r="C452" i="20" s="1"/>
  <c r="C453" i="20" s="1"/>
  <c r="C454" i="20" s="1"/>
  <c r="C455" i="20" s="1"/>
  <c r="C456" i="20" s="1"/>
  <c r="C457" i="20" s="1"/>
  <c r="C458" i="20" s="1"/>
  <c r="C459" i="20" s="1"/>
  <c r="C460" i="20" s="1"/>
  <c r="C461" i="20" s="1"/>
  <c r="C462" i="20" s="1"/>
  <c r="C463" i="20" s="1"/>
  <c r="C464" i="20" s="1"/>
  <c r="C465" i="20" s="1"/>
  <c r="C466" i="20" s="1"/>
  <c r="C467" i="20" s="1"/>
  <c r="C468" i="20" s="1"/>
  <c r="C469" i="20" s="1"/>
  <c r="C470" i="20" s="1"/>
  <c r="C471" i="20" s="1"/>
  <c r="C472" i="20" s="1"/>
  <c r="C473" i="20" s="1"/>
  <c r="C474" i="20" s="1"/>
  <c r="C475" i="20" s="1"/>
  <c r="C476" i="20" s="1"/>
  <c r="C477" i="20" s="1"/>
  <c r="C478" i="20" s="1"/>
  <c r="C479" i="20" s="1"/>
  <c r="C480" i="20" s="1"/>
  <c r="C481" i="20" s="1"/>
  <c r="C482" i="20" s="1"/>
  <c r="C483" i="20" s="1"/>
  <c r="C484" i="20" s="1"/>
  <c r="C485" i="20" s="1"/>
  <c r="C486" i="20" s="1"/>
  <c r="C487" i="20" s="1"/>
  <c r="C488" i="20" s="1"/>
  <c r="C489" i="20" s="1"/>
  <c r="C490" i="20" s="1"/>
  <c r="C491" i="20" s="1"/>
  <c r="C492" i="20" s="1"/>
  <c r="C493" i="20" s="1"/>
  <c r="C494" i="20" s="1"/>
  <c r="C495" i="20" s="1"/>
  <c r="C496" i="20" s="1"/>
  <c r="C497" i="20" s="1"/>
  <c r="C498" i="20" s="1"/>
  <c r="C499" i="20" s="1"/>
  <c r="C500" i="20" s="1"/>
  <c r="C501" i="20" s="1"/>
  <c r="C502" i="20" s="1"/>
  <c r="C503" i="20" s="1"/>
  <c r="BY32" i="20"/>
  <c r="BO32" i="20"/>
  <c r="BE32" i="20"/>
  <c r="AU32" i="20"/>
  <c r="BY31" i="20"/>
  <c r="BO31" i="20"/>
  <c r="BE31" i="20"/>
  <c r="AU31" i="20"/>
  <c r="BY30" i="20"/>
  <c r="BO30" i="20"/>
  <c r="BE30" i="20"/>
  <c r="AU30" i="20"/>
  <c r="BY29" i="20"/>
  <c r="BO29" i="20"/>
  <c r="BE29" i="20"/>
  <c r="AU29" i="20"/>
  <c r="BY28" i="20"/>
  <c r="BO28" i="20"/>
  <c r="BE28" i="20"/>
  <c r="AU28" i="20"/>
  <c r="BY27" i="20"/>
  <c r="BO27" i="20"/>
  <c r="BE27" i="20"/>
  <c r="AU27" i="20"/>
  <c r="BY26" i="20"/>
  <c r="BO26" i="20"/>
  <c r="BE26" i="20"/>
  <c r="AU26" i="20"/>
  <c r="BY25" i="20"/>
  <c r="BO25" i="20"/>
  <c r="BE25" i="20"/>
  <c r="AU25" i="20"/>
  <c r="BY24" i="20"/>
  <c r="BO24" i="20"/>
  <c r="BE24" i="20"/>
  <c r="AU24" i="20"/>
  <c r="BY23" i="20"/>
  <c r="BU23" i="20"/>
  <c r="BU24" i="20" s="1"/>
  <c r="BU25" i="20" s="1"/>
  <c r="BU26" i="20" s="1"/>
  <c r="BU27" i="20" s="1"/>
  <c r="BU28" i="20" s="1"/>
  <c r="BU29" i="20" s="1"/>
  <c r="BU30" i="20" s="1"/>
  <c r="BU31" i="20" s="1"/>
  <c r="BU32" i="20" s="1"/>
  <c r="BU33" i="20" s="1"/>
  <c r="BU34" i="20" s="1"/>
  <c r="BU35" i="20" s="1"/>
  <c r="BU36" i="20" s="1"/>
  <c r="BU37" i="20" s="1"/>
  <c r="BU38" i="20" s="1"/>
  <c r="BU39" i="20" s="1"/>
  <c r="BU40" i="20" s="1"/>
  <c r="BU41" i="20" s="1"/>
  <c r="BU42" i="20" s="1"/>
  <c r="BU43" i="20" s="1"/>
  <c r="BU44" i="20" s="1"/>
  <c r="BU45" i="20" s="1"/>
  <c r="BU46" i="20" s="1"/>
  <c r="BU47" i="20" s="1"/>
  <c r="BU48" i="20" s="1"/>
  <c r="BU49" i="20" s="1"/>
  <c r="BU50" i="20" s="1"/>
  <c r="BU51" i="20" s="1"/>
  <c r="BU52" i="20" s="1"/>
  <c r="BU53" i="20" s="1"/>
  <c r="BU54" i="20" s="1"/>
  <c r="BU55" i="20" s="1"/>
  <c r="BU56" i="20" s="1"/>
  <c r="BU57" i="20" s="1"/>
  <c r="BU58" i="20" s="1"/>
  <c r="BU59" i="20" s="1"/>
  <c r="BU60" i="20" s="1"/>
  <c r="BU61" i="20" s="1"/>
  <c r="BU62" i="20" s="1"/>
  <c r="BU63" i="20" s="1"/>
  <c r="BU64" i="20" s="1"/>
  <c r="BU65" i="20" s="1"/>
  <c r="BU66" i="20" s="1"/>
  <c r="BU67" i="20" s="1"/>
  <c r="BU68" i="20" s="1"/>
  <c r="BU69" i="20" s="1"/>
  <c r="BU70" i="20" s="1"/>
  <c r="BU71" i="20" s="1"/>
  <c r="BU72" i="20" s="1"/>
  <c r="BU73" i="20" s="1"/>
  <c r="BU74" i="20" s="1"/>
  <c r="BU75" i="20" s="1"/>
  <c r="BU76" i="20" s="1"/>
  <c r="BU77" i="20" s="1"/>
  <c r="BU78" i="20" s="1"/>
  <c r="BU79" i="20" s="1"/>
  <c r="BU80" i="20" s="1"/>
  <c r="BU81" i="20" s="1"/>
  <c r="BU82" i="20" s="1"/>
  <c r="BU83" i="20" s="1"/>
  <c r="BU84" i="20" s="1"/>
  <c r="BU85" i="20" s="1"/>
  <c r="BU86" i="20" s="1"/>
  <c r="BU87" i="20" s="1"/>
  <c r="BU88" i="20" s="1"/>
  <c r="BU89" i="20" s="1"/>
  <c r="BU90" i="20" s="1"/>
  <c r="BU91" i="20" s="1"/>
  <c r="BU92" i="20" s="1"/>
  <c r="BU93" i="20" s="1"/>
  <c r="BU94" i="20" s="1"/>
  <c r="BU95" i="20" s="1"/>
  <c r="BU96" i="20" s="1"/>
  <c r="BU97" i="20" s="1"/>
  <c r="BU98" i="20" s="1"/>
  <c r="BU99" i="20" s="1"/>
  <c r="BU100" i="20" s="1"/>
  <c r="BU101" i="20" s="1"/>
  <c r="BU102" i="20" s="1"/>
  <c r="BU103" i="20" s="1"/>
  <c r="BU104" i="20" s="1"/>
  <c r="BU105" i="20" s="1"/>
  <c r="BU106" i="20" s="1"/>
  <c r="BU107" i="20" s="1"/>
  <c r="BU108" i="20" s="1"/>
  <c r="BU109" i="20" s="1"/>
  <c r="BU110" i="20" s="1"/>
  <c r="BU111" i="20" s="1"/>
  <c r="BU112" i="20" s="1"/>
  <c r="BU113" i="20" s="1"/>
  <c r="BU114" i="20" s="1"/>
  <c r="BU115" i="20" s="1"/>
  <c r="BU116" i="20" s="1"/>
  <c r="BU117" i="20" s="1"/>
  <c r="BU118" i="20" s="1"/>
  <c r="BU119" i="20" s="1"/>
  <c r="BU120" i="20" s="1"/>
  <c r="BU121" i="20" s="1"/>
  <c r="BU122" i="20" s="1"/>
  <c r="BU123" i="20" s="1"/>
  <c r="BU124" i="20" s="1"/>
  <c r="BU125" i="20" s="1"/>
  <c r="BU126" i="20" s="1"/>
  <c r="BU127" i="20" s="1"/>
  <c r="BU128" i="20" s="1"/>
  <c r="BU129" i="20" s="1"/>
  <c r="BU130" i="20" s="1"/>
  <c r="BU131" i="20" s="1"/>
  <c r="BU132" i="20" s="1"/>
  <c r="BU133" i="20" s="1"/>
  <c r="BU134" i="20" s="1"/>
  <c r="BU135" i="20" s="1"/>
  <c r="BU136" i="20" s="1"/>
  <c r="BU137" i="20" s="1"/>
  <c r="BU138" i="20" s="1"/>
  <c r="BU139" i="20" s="1"/>
  <c r="BU140" i="20" s="1"/>
  <c r="BU141" i="20" s="1"/>
  <c r="BU142" i="20" s="1"/>
  <c r="BU143" i="20" s="1"/>
  <c r="BU144" i="20" s="1"/>
  <c r="BU145" i="20" s="1"/>
  <c r="BU146" i="20" s="1"/>
  <c r="BU147" i="20" s="1"/>
  <c r="BU148" i="20" s="1"/>
  <c r="BU149" i="20" s="1"/>
  <c r="BU150" i="20" s="1"/>
  <c r="BU151" i="20" s="1"/>
  <c r="BU152" i="20" s="1"/>
  <c r="BU153" i="20" s="1"/>
  <c r="BU154" i="20" s="1"/>
  <c r="BU155" i="20" s="1"/>
  <c r="BU156" i="20" s="1"/>
  <c r="BU157" i="20" s="1"/>
  <c r="BU158" i="20" s="1"/>
  <c r="BU159" i="20" s="1"/>
  <c r="BU160" i="20" s="1"/>
  <c r="BU161" i="20" s="1"/>
  <c r="BU162" i="20" s="1"/>
  <c r="BU163" i="20" s="1"/>
  <c r="BU164" i="20" s="1"/>
  <c r="BU165" i="20" s="1"/>
  <c r="BU166" i="20" s="1"/>
  <c r="BU167" i="20" s="1"/>
  <c r="BU168" i="20" s="1"/>
  <c r="BU169" i="20" s="1"/>
  <c r="BU170" i="20" s="1"/>
  <c r="BU171" i="20" s="1"/>
  <c r="BU172" i="20" s="1"/>
  <c r="BU173" i="20" s="1"/>
  <c r="BU174" i="20" s="1"/>
  <c r="BU175" i="20" s="1"/>
  <c r="BU176" i="20" s="1"/>
  <c r="BU177" i="20" s="1"/>
  <c r="BU178" i="20" s="1"/>
  <c r="BU179" i="20" s="1"/>
  <c r="BU180" i="20" s="1"/>
  <c r="BU181" i="20" s="1"/>
  <c r="BU182" i="20" s="1"/>
  <c r="BU183" i="20" s="1"/>
  <c r="BU184" i="20" s="1"/>
  <c r="BU185" i="20" s="1"/>
  <c r="BU186" i="20" s="1"/>
  <c r="BU187" i="20" s="1"/>
  <c r="BU188" i="20" s="1"/>
  <c r="BU189" i="20" s="1"/>
  <c r="BU190" i="20" s="1"/>
  <c r="BU191" i="20" s="1"/>
  <c r="BU192" i="20" s="1"/>
  <c r="BU193" i="20" s="1"/>
  <c r="BU194" i="20" s="1"/>
  <c r="BU195" i="20" s="1"/>
  <c r="BU196" i="20" s="1"/>
  <c r="BU197" i="20" s="1"/>
  <c r="BU198" i="20" s="1"/>
  <c r="BU199" i="20" s="1"/>
  <c r="BU200" i="20" s="1"/>
  <c r="BU201" i="20" s="1"/>
  <c r="BU202" i="20" s="1"/>
  <c r="BU203" i="20" s="1"/>
  <c r="BU204" i="20" s="1"/>
  <c r="BU205" i="20" s="1"/>
  <c r="BU206" i="20" s="1"/>
  <c r="BU207" i="20" s="1"/>
  <c r="BU208" i="20" s="1"/>
  <c r="BU209" i="20" s="1"/>
  <c r="BU210" i="20" s="1"/>
  <c r="BU211" i="20" s="1"/>
  <c r="BU212" i="20" s="1"/>
  <c r="BU213" i="20" s="1"/>
  <c r="BU214" i="20" s="1"/>
  <c r="BU215" i="20" s="1"/>
  <c r="BU216" i="20" s="1"/>
  <c r="BU217" i="20" s="1"/>
  <c r="BU218" i="20" s="1"/>
  <c r="BU219" i="20" s="1"/>
  <c r="BU220" i="20" s="1"/>
  <c r="BU221" i="20" s="1"/>
  <c r="BU222" i="20" s="1"/>
  <c r="BU223" i="20" s="1"/>
  <c r="BU224" i="20" s="1"/>
  <c r="BU225" i="20" s="1"/>
  <c r="BU226" i="20" s="1"/>
  <c r="BU227" i="20" s="1"/>
  <c r="BU228" i="20" s="1"/>
  <c r="BU229" i="20" s="1"/>
  <c r="BU230" i="20" s="1"/>
  <c r="BU231" i="20" s="1"/>
  <c r="BU232" i="20" s="1"/>
  <c r="BU233" i="20" s="1"/>
  <c r="BU234" i="20" s="1"/>
  <c r="BU235" i="20" s="1"/>
  <c r="BU236" i="20" s="1"/>
  <c r="BU237" i="20" s="1"/>
  <c r="BU238" i="20" s="1"/>
  <c r="BU239" i="20" s="1"/>
  <c r="BU240" i="20" s="1"/>
  <c r="BU241" i="20" s="1"/>
  <c r="BU242" i="20" s="1"/>
  <c r="BU243" i="20" s="1"/>
  <c r="BU244" i="20" s="1"/>
  <c r="BU245" i="20" s="1"/>
  <c r="BU246" i="20" s="1"/>
  <c r="BU247" i="20" s="1"/>
  <c r="BU248" i="20" s="1"/>
  <c r="BU249" i="20" s="1"/>
  <c r="BU250" i="20" s="1"/>
  <c r="BU251" i="20" s="1"/>
  <c r="BU252" i="20" s="1"/>
  <c r="BU253" i="20" s="1"/>
  <c r="BU254" i="20" s="1"/>
  <c r="BU255" i="20" s="1"/>
  <c r="BU256" i="20" s="1"/>
  <c r="BU257" i="20" s="1"/>
  <c r="BU258" i="20" s="1"/>
  <c r="BU259" i="20" s="1"/>
  <c r="BU260" i="20" s="1"/>
  <c r="BU261" i="20" s="1"/>
  <c r="BU262" i="20" s="1"/>
  <c r="BU263" i="20" s="1"/>
  <c r="BU264" i="20" s="1"/>
  <c r="BU265" i="20" s="1"/>
  <c r="BU266" i="20" s="1"/>
  <c r="BU267" i="20" s="1"/>
  <c r="BU268" i="20" s="1"/>
  <c r="BU269" i="20" s="1"/>
  <c r="BU270" i="20" s="1"/>
  <c r="BU271" i="20" s="1"/>
  <c r="BU272" i="20" s="1"/>
  <c r="BU273" i="20" s="1"/>
  <c r="BU274" i="20" s="1"/>
  <c r="BU275" i="20" s="1"/>
  <c r="BU276" i="20" s="1"/>
  <c r="BU277" i="20" s="1"/>
  <c r="BU278" i="20" s="1"/>
  <c r="BU279" i="20" s="1"/>
  <c r="BU280" i="20" s="1"/>
  <c r="BU281" i="20" s="1"/>
  <c r="BU282" i="20" s="1"/>
  <c r="BU283" i="20" s="1"/>
  <c r="BU284" i="20" s="1"/>
  <c r="BU285" i="20" s="1"/>
  <c r="BU286" i="20" s="1"/>
  <c r="BU287" i="20" s="1"/>
  <c r="BU288" i="20" s="1"/>
  <c r="BU289" i="20" s="1"/>
  <c r="BU290" i="20" s="1"/>
  <c r="BU291" i="20" s="1"/>
  <c r="BU292" i="20" s="1"/>
  <c r="BU293" i="20" s="1"/>
  <c r="BU294" i="20" s="1"/>
  <c r="BU295" i="20" s="1"/>
  <c r="BU296" i="20" s="1"/>
  <c r="BU297" i="20" s="1"/>
  <c r="BU298" i="20" s="1"/>
  <c r="BU299" i="20" s="1"/>
  <c r="BU300" i="20" s="1"/>
  <c r="BU301" i="20" s="1"/>
  <c r="BU302" i="20" s="1"/>
  <c r="BU303" i="20" s="1"/>
  <c r="BU304" i="20" s="1"/>
  <c r="BU305" i="20" s="1"/>
  <c r="BU306" i="20" s="1"/>
  <c r="BU307" i="20" s="1"/>
  <c r="BU308" i="20" s="1"/>
  <c r="BU309" i="20" s="1"/>
  <c r="BU310" i="20" s="1"/>
  <c r="BU311" i="20" s="1"/>
  <c r="BU312" i="20" s="1"/>
  <c r="BU313" i="20" s="1"/>
  <c r="BU314" i="20" s="1"/>
  <c r="BU315" i="20" s="1"/>
  <c r="BU316" i="20" s="1"/>
  <c r="BU317" i="20" s="1"/>
  <c r="BU318" i="20" s="1"/>
  <c r="BU319" i="20" s="1"/>
  <c r="BU320" i="20" s="1"/>
  <c r="BU321" i="20" s="1"/>
  <c r="BU322" i="20" s="1"/>
  <c r="BU323" i="20" s="1"/>
  <c r="BU324" i="20" s="1"/>
  <c r="BU325" i="20" s="1"/>
  <c r="BU326" i="20" s="1"/>
  <c r="BU327" i="20" s="1"/>
  <c r="BU328" i="20" s="1"/>
  <c r="BU329" i="20" s="1"/>
  <c r="BU330" i="20" s="1"/>
  <c r="BU331" i="20" s="1"/>
  <c r="BU332" i="20" s="1"/>
  <c r="BU333" i="20" s="1"/>
  <c r="BU334" i="20" s="1"/>
  <c r="BU335" i="20" s="1"/>
  <c r="BU336" i="20" s="1"/>
  <c r="BU337" i="20" s="1"/>
  <c r="BU338" i="20" s="1"/>
  <c r="BU339" i="20" s="1"/>
  <c r="BU340" i="20" s="1"/>
  <c r="BU341" i="20" s="1"/>
  <c r="BU342" i="20" s="1"/>
  <c r="BU343" i="20" s="1"/>
  <c r="BU344" i="20" s="1"/>
  <c r="BU345" i="20" s="1"/>
  <c r="BU346" i="20" s="1"/>
  <c r="BU347" i="20" s="1"/>
  <c r="BU348" i="20" s="1"/>
  <c r="BU349" i="20" s="1"/>
  <c r="BU350" i="20" s="1"/>
  <c r="BU351" i="20" s="1"/>
  <c r="BU352" i="20" s="1"/>
  <c r="BU353" i="20" s="1"/>
  <c r="BU354" i="20" s="1"/>
  <c r="BU355" i="20" s="1"/>
  <c r="BU356" i="20" s="1"/>
  <c r="BU357" i="20" s="1"/>
  <c r="BU358" i="20" s="1"/>
  <c r="BU359" i="20" s="1"/>
  <c r="BU360" i="20" s="1"/>
  <c r="BU361" i="20" s="1"/>
  <c r="BU362" i="20" s="1"/>
  <c r="BU363" i="20" s="1"/>
  <c r="BU364" i="20" s="1"/>
  <c r="BU365" i="20" s="1"/>
  <c r="BU366" i="20" s="1"/>
  <c r="BU367" i="20" s="1"/>
  <c r="BU368" i="20" s="1"/>
  <c r="BU369" i="20" s="1"/>
  <c r="BU370" i="20" s="1"/>
  <c r="BU371" i="20" s="1"/>
  <c r="BU372" i="20" s="1"/>
  <c r="BU373" i="20" s="1"/>
  <c r="BU374" i="20" s="1"/>
  <c r="BU375" i="20" s="1"/>
  <c r="BU376" i="20" s="1"/>
  <c r="BU377" i="20" s="1"/>
  <c r="BU378" i="20" s="1"/>
  <c r="BU379" i="20" s="1"/>
  <c r="BU380" i="20" s="1"/>
  <c r="BU381" i="20" s="1"/>
  <c r="BU382" i="20" s="1"/>
  <c r="BU383" i="20" s="1"/>
  <c r="BU384" i="20" s="1"/>
  <c r="BU385" i="20" s="1"/>
  <c r="BU386" i="20" s="1"/>
  <c r="BU387" i="20" s="1"/>
  <c r="BU388" i="20" s="1"/>
  <c r="BU389" i="20" s="1"/>
  <c r="BU390" i="20" s="1"/>
  <c r="BU391" i="20" s="1"/>
  <c r="BU392" i="20" s="1"/>
  <c r="BU393" i="20" s="1"/>
  <c r="BU394" i="20" s="1"/>
  <c r="BU395" i="20" s="1"/>
  <c r="BU396" i="20" s="1"/>
  <c r="BU397" i="20" s="1"/>
  <c r="BU398" i="20" s="1"/>
  <c r="BU399" i="20" s="1"/>
  <c r="BU400" i="20" s="1"/>
  <c r="BU401" i="20" s="1"/>
  <c r="BU402" i="20" s="1"/>
  <c r="BU403" i="20" s="1"/>
  <c r="BU404" i="20" s="1"/>
  <c r="BU405" i="20" s="1"/>
  <c r="BU406" i="20" s="1"/>
  <c r="BU407" i="20" s="1"/>
  <c r="BU408" i="20" s="1"/>
  <c r="BU409" i="20" s="1"/>
  <c r="BU410" i="20" s="1"/>
  <c r="BU411" i="20" s="1"/>
  <c r="BU412" i="20" s="1"/>
  <c r="BU413" i="20" s="1"/>
  <c r="BU414" i="20" s="1"/>
  <c r="BU415" i="20" s="1"/>
  <c r="BU416" i="20" s="1"/>
  <c r="BU417" i="20" s="1"/>
  <c r="BU418" i="20" s="1"/>
  <c r="BU419" i="20" s="1"/>
  <c r="BU420" i="20" s="1"/>
  <c r="BU421" i="20" s="1"/>
  <c r="BU422" i="20" s="1"/>
  <c r="BU423" i="20" s="1"/>
  <c r="BU424" i="20" s="1"/>
  <c r="BU425" i="20" s="1"/>
  <c r="BU426" i="20" s="1"/>
  <c r="BU427" i="20" s="1"/>
  <c r="BU428" i="20" s="1"/>
  <c r="BU429" i="20" s="1"/>
  <c r="BU430" i="20" s="1"/>
  <c r="BU431" i="20" s="1"/>
  <c r="BU432" i="20" s="1"/>
  <c r="BU433" i="20" s="1"/>
  <c r="BU434" i="20" s="1"/>
  <c r="BU435" i="20" s="1"/>
  <c r="BU436" i="20" s="1"/>
  <c r="BU437" i="20" s="1"/>
  <c r="BU438" i="20" s="1"/>
  <c r="BU439" i="20" s="1"/>
  <c r="BU440" i="20" s="1"/>
  <c r="BU441" i="20" s="1"/>
  <c r="BU442" i="20" s="1"/>
  <c r="BU443" i="20" s="1"/>
  <c r="BU444" i="20" s="1"/>
  <c r="BU445" i="20" s="1"/>
  <c r="BU446" i="20" s="1"/>
  <c r="BU447" i="20" s="1"/>
  <c r="BU448" i="20" s="1"/>
  <c r="BU449" i="20" s="1"/>
  <c r="BU450" i="20" s="1"/>
  <c r="BU451" i="20" s="1"/>
  <c r="BU452" i="20" s="1"/>
  <c r="BU453" i="20" s="1"/>
  <c r="BU454" i="20" s="1"/>
  <c r="BU455" i="20" s="1"/>
  <c r="BU456" i="20" s="1"/>
  <c r="BU457" i="20" s="1"/>
  <c r="BU458" i="20" s="1"/>
  <c r="BU459" i="20" s="1"/>
  <c r="BU460" i="20" s="1"/>
  <c r="BU461" i="20" s="1"/>
  <c r="BU462" i="20" s="1"/>
  <c r="BU463" i="20" s="1"/>
  <c r="BU464" i="20" s="1"/>
  <c r="BU465" i="20" s="1"/>
  <c r="BU466" i="20" s="1"/>
  <c r="BU467" i="20" s="1"/>
  <c r="BU468" i="20" s="1"/>
  <c r="BU469" i="20" s="1"/>
  <c r="BU470" i="20" s="1"/>
  <c r="BU471" i="20" s="1"/>
  <c r="BU472" i="20" s="1"/>
  <c r="BU473" i="20" s="1"/>
  <c r="BU474" i="20" s="1"/>
  <c r="BU475" i="20" s="1"/>
  <c r="BU476" i="20" s="1"/>
  <c r="BU477" i="20" s="1"/>
  <c r="BU478" i="20" s="1"/>
  <c r="BU479" i="20" s="1"/>
  <c r="BU480" i="20" s="1"/>
  <c r="BU481" i="20" s="1"/>
  <c r="BU482" i="20" s="1"/>
  <c r="BU483" i="20" s="1"/>
  <c r="BU484" i="20" s="1"/>
  <c r="BU485" i="20" s="1"/>
  <c r="BU486" i="20" s="1"/>
  <c r="BU487" i="20" s="1"/>
  <c r="BU488" i="20" s="1"/>
  <c r="BU489" i="20" s="1"/>
  <c r="BU490" i="20" s="1"/>
  <c r="BU491" i="20" s="1"/>
  <c r="BU492" i="20" s="1"/>
  <c r="BU493" i="20" s="1"/>
  <c r="BU494" i="20" s="1"/>
  <c r="BU495" i="20" s="1"/>
  <c r="BU496" i="20" s="1"/>
  <c r="BU497" i="20" s="1"/>
  <c r="BU498" i="20" s="1"/>
  <c r="BU499" i="20" s="1"/>
  <c r="BU500" i="20" s="1"/>
  <c r="BU501" i="20" s="1"/>
  <c r="BU502" i="20" s="1"/>
  <c r="BU503" i="20" s="1"/>
  <c r="BO23" i="20"/>
  <c r="BK23" i="20"/>
  <c r="BK24" i="20" s="1"/>
  <c r="BK25" i="20" s="1"/>
  <c r="BK26" i="20" s="1"/>
  <c r="BK27" i="20" s="1"/>
  <c r="BK28" i="20" s="1"/>
  <c r="BK29" i="20" s="1"/>
  <c r="BK30" i="20" s="1"/>
  <c r="BK31" i="20" s="1"/>
  <c r="BK32" i="20" s="1"/>
  <c r="BK33" i="20" s="1"/>
  <c r="BK34" i="20" s="1"/>
  <c r="BK35" i="20" s="1"/>
  <c r="BK36" i="20" s="1"/>
  <c r="BK37" i="20" s="1"/>
  <c r="BK38" i="20" s="1"/>
  <c r="BK39" i="20" s="1"/>
  <c r="BK40" i="20" s="1"/>
  <c r="BK41" i="20" s="1"/>
  <c r="BK42" i="20" s="1"/>
  <c r="BK43" i="20" s="1"/>
  <c r="BK44" i="20" s="1"/>
  <c r="BK45" i="20" s="1"/>
  <c r="BK46" i="20" s="1"/>
  <c r="BK47" i="20" s="1"/>
  <c r="BK48" i="20" s="1"/>
  <c r="BK49" i="20" s="1"/>
  <c r="BK50" i="20" s="1"/>
  <c r="BK51" i="20" s="1"/>
  <c r="BK52" i="20" s="1"/>
  <c r="BK53" i="20" s="1"/>
  <c r="BK54" i="20" s="1"/>
  <c r="BK55" i="20" s="1"/>
  <c r="BK56" i="20" s="1"/>
  <c r="BK57" i="20" s="1"/>
  <c r="BK58" i="20" s="1"/>
  <c r="BK59" i="20" s="1"/>
  <c r="BK60" i="20" s="1"/>
  <c r="BK61" i="20" s="1"/>
  <c r="BK62" i="20" s="1"/>
  <c r="BK63" i="20" s="1"/>
  <c r="BK64" i="20" s="1"/>
  <c r="BK65" i="20" s="1"/>
  <c r="BK66" i="20" s="1"/>
  <c r="BK67" i="20" s="1"/>
  <c r="BK68" i="20" s="1"/>
  <c r="BK69" i="20" s="1"/>
  <c r="BK70" i="20" s="1"/>
  <c r="BK71" i="20" s="1"/>
  <c r="BK72" i="20" s="1"/>
  <c r="BK73" i="20" s="1"/>
  <c r="BK74" i="20" s="1"/>
  <c r="BK75" i="20" s="1"/>
  <c r="BK76" i="20" s="1"/>
  <c r="BK77" i="20" s="1"/>
  <c r="BK78" i="20" s="1"/>
  <c r="BK79" i="20" s="1"/>
  <c r="BK80" i="20" s="1"/>
  <c r="BK81" i="20" s="1"/>
  <c r="BK82" i="20" s="1"/>
  <c r="BK83" i="20" s="1"/>
  <c r="BK84" i="20" s="1"/>
  <c r="BK85" i="20" s="1"/>
  <c r="BK86" i="20" s="1"/>
  <c r="BK87" i="20" s="1"/>
  <c r="BK88" i="20" s="1"/>
  <c r="BK89" i="20" s="1"/>
  <c r="BK90" i="20" s="1"/>
  <c r="BK91" i="20" s="1"/>
  <c r="BK92" i="20" s="1"/>
  <c r="BK93" i="20" s="1"/>
  <c r="BK94" i="20" s="1"/>
  <c r="BK95" i="20" s="1"/>
  <c r="BK96" i="20" s="1"/>
  <c r="BK97" i="20" s="1"/>
  <c r="BK98" i="20" s="1"/>
  <c r="BK99" i="20" s="1"/>
  <c r="BK100" i="20" s="1"/>
  <c r="BK101" i="20" s="1"/>
  <c r="BK102" i="20" s="1"/>
  <c r="BK103" i="20" s="1"/>
  <c r="BK104" i="20" s="1"/>
  <c r="BK105" i="20" s="1"/>
  <c r="BK106" i="20" s="1"/>
  <c r="BK107" i="20" s="1"/>
  <c r="BK108" i="20" s="1"/>
  <c r="BK109" i="20" s="1"/>
  <c r="BK110" i="20" s="1"/>
  <c r="BK111" i="20" s="1"/>
  <c r="BK112" i="20" s="1"/>
  <c r="BK113" i="20" s="1"/>
  <c r="BK114" i="20" s="1"/>
  <c r="BK115" i="20" s="1"/>
  <c r="BK116" i="20" s="1"/>
  <c r="BK117" i="20" s="1"/>
  <c r="BK118" i="20" s="1"/>
  <c r="BK119" i="20" s="1"/>
  <c r="BK120" i="20" s="1"/>
  <c r="BK121" i="20" s="1"/>
  <c r="BK122" i="20" s="1"/>
  <c r="BK123" i="20" s="1"/>
  <c r="BK124" i="20" s="1"/>
  <c r="BK125" i="20" s="1"/>
  <c r="BK126" i="20" s="1"/>
  <c r="BK127" i="20" s="1"/>
  <c r="BK128" i="20" s="1"/>
  <c r="BK129" i="20" s="1"/>
  <c r="BK130" i="20" s="1"/>
  <c r="BK131" i="20" s="1"/>
  <c r="BK132" i="20" s="1"/>
  <c r="BK133" i="20" s="1"/>
  <c r="BK134" i="20" s="1"/>
  <c r="BK135" i="20" s="1"/>
  <c r="BK136" i="20" s="1"/>
  <c r="BK137" i="20" s="1"/>
  <c r="BK138" i="20" s="1"/>
  <c r="BK139" i="20" s="1"/>
  <c r="BK140" i="20" s="1"/>
  <c r="BK141" i="20" s="1"/>
  <c r="BK142" i="20" s="1"/>
  <c r="BK143" i="20" s="1"/>
  <c r="BK144" i="20" s="1"/>
  <c r="BK145" i="20" s="1"/>
  <c r="BK146" i="20" s="1"/>
  <c r="BK147" i="20" s="1"/>
  <c r="BK148" i="20" s="1"/>
  <c r="BK149" i="20" s="1"/>
  <c r="BK150" i="20" s="1"/>
  <c r="BK151" i="20" s="1"/>
  <c r="BK152" i="20" s="1"/>
  <c r="BK153" i="20" s="1"/>
  <c r="BK154" i="20" s="1"/>
  <c r="BK155" i="20" s="1"/>
  <c r="BK156" i="20" s="1"/>
  <c r="BK157" i="20" s="1"/>
  <c r="BK158" i="20" s="1"/>
  <c r="BK159" i="20" s="1"/>
  <c r="BK160" i="20" s="1"/>
  <c r="BK161" i="20" s="1"/>
  <c r="BK162" i="20" s="1"/>
  <c r="BK163" i="20" s="1"/>
  <c r="BK164" i="20" s="1"/>
  <c r="BK165" i="20" s="1"/>
  <c r="BK166" i="20" s="1"/>
  <c r="BK167" i="20" s="1"/>
  <c r="BK168" i="20" s="1"/>
  <c r="BK169" i="20" s="1"/>
  <c r="BK170" i="20" s="1"/>
  <c r="BK171" i="20" s="1"/>
  <c r="BK172" i="20" s="1"/>
  <c r="BK173" i="20" s="1"/>
  <c r="BK174" i="20" s="1"/>
  <c r="BK175" i="20" s="1"/>
  <c r="BK176" i="20" s="1"/>
  <c r="BK177" i="20" s="1"/>
  <c r="BK178" i="20" s="1"/>
  <c r="BK179" i="20" s="1"/>
  <c r="BK180" i="20" s="1"/>
  <c r="BK181" i="20" s="1"/>
  <c r="BK182" i="20" s="1"/>
  <c r="BK183" i="20" s="1"/>
  <c r="BK184" i="20" s="1"/>
  <c r="BK185" i="20" s="1"/>
  <c r="BK186" i="20" s="1"/>
  <c r="BK187" i="20" s="1"/>
  <c r="BK188" i="20" s="1"/>
  <c r="BK189" i="20" s="1"/>
  <c r="BK190" i="20" s="1"/>
  <c r="BK191" i="20" s="1"/>
  <c r="BK192" i="20" s="1"/>
  <c r="BK193" i="20" s="1"/>
  <c r="BK194" i="20" s="1"/>
  <c r="BK195" i="20" s="1"/>
  <c r="BK196" i="20" s="1"/>
  <c r="BK197" i="20" s="1"/>
  <c r="BK198" i="20" s="1"/>
  <c r="BK199" i="20" s="1"/>
  <c r="BK200" i="20" s="1"/>
  <c r="BK201" i="20" s="1"/>
  <c r="BK202" i="20" s="1"/>
  <c r="BK203" i="20" s="1"/>
  <c r="BK204" i="20" s="1"/>
  <c r="BK205" i="20" s="1"/>
  <c r="BK206" i="20" s="1"/>
  <c r="BK207" i="20" s="1"/>
  <c r="BK208" i="20" s="1"/>
  <c r="BK209" i="20" s="1"/>
  <c r="BK210" i="20" s="1"/>
  <c r="BK211" i="20" s="1"/>
  <c r="BK212" i="20" s="1"/>
  <c r="BK213" i="20" s="1"/>
  <c r="BK214" i="20" s="1"/>
  <c r="BK215" i="20" s="1"/>
  <c r="BK216" i="20" s="1"/>
  <c r="BK217" i="20" s="1"/>
  <c r="BK218" i="20" s="1"/>
  <c r="BK219" i="20" s="1"/>
  <c r="BK220" i="20" s="1"/>
  <c r="BK221" i="20" s="1"/>
  <c r="BK222" i="20" s="1"/>
  <c r="BK223" i="20" s="1"/>
  <c r="BK224" i="20" s="1"/>
  <c r="BK225" i="20" s="1"/>
  <c r="BK226" i="20" s="1"/>
  <c r="BK227" i="20" s="1"/>
  <c r="BK228" i="20" s="1"/>
  <c r="BK229" i="20" s="1"/>
  <c r="BK230" i="20" s="1"/>
  <c r="BK231" i="20" s="1"/>
  <c r="BK232" i="20" s="1"/>
  <c r="BK233" i="20" s="1"/>
  <c r="BK234" i="20" s="1"/>
  <c r="BK235" i="20" s="1"/>
  <c r="BK236" i="20" s="1"/>
  <c r="BK237" i="20" s="1"/>
  <c r="BK238" i="20" s="1"/>
  <c r="BK239" i="20" s="1"/>
  <c r="BK240" i="20" s="1"/>
  <c r="BK241" i="20" s="1"/>
  <c r="BK242" i="20" s="1"/>
  <c r="BK243" i="20" s="1"/>
  <c r="BK244" i="20" s="1"/>
  <c r="BK245" i="20" s="1"/>
  <c r="BK246" i="20" s="1"/>
  <c r="BK247" i="20" s="1"/>
  <c r="BK248" i="20" s="1"/>
  <c r="BK249" i="20" s="1"/>
  <c r="BK250" i="20" s="1"/>
  <c r="BK251" i="20" s="1"/>
  <c r="BK252" i="20" s="1"/>
  <c r="BK253" i="20" s="1"/>
  <c r="BK254" i="20" s="1"/>
  <c r="BK255" i="20" s="1"/>
  <c r="BK256" i="20" s="1"/>
  <c r="BK257" i="20" s="1"/>
  <c r="BK258" i="20" s="1"/>
  <c r="BK259" i="20" s="1"/>
  <c r="BK260" i="20" s="1"/>
  <c r="BK261" i="20" s="1"/>
  <c r="BK262" i="20" s="1"/>
  <c r="BK263" i="20" s="1"/>
  <c r="BK264" i="20" s="1"/>
  <c r="BK265" i="20" s="1"/>
  <c r="BK266" i="20" s="1"/>
  <c r="BK267" i="20" s="1"/>
  <c r="BK268" i="20" s="1"/>
  <c r="BK269" i="20" s="1"/>
  <c r="BK270" i="20" s="1"/>
  <c r="BK271" i="20" s="1"/>
  <c r="BK272" i="20" s="1"/>
  <c r="BK273" i="20" s="1"/>
  <c r="BK274" i="20" s="1"/>
  <c r="BK275" i="20" s="1"/>
  <c r="BK276" i="20" s="1"/>
  <c r="BK277" i="20" s="1"/>
  <c r="BK278" i="20" s="1"/>
  <c r="BK279" i="20" s="1"/>
  <c r="BK280" i="20" s="1"/>
  <c r="BK281" i="20" s="1"/>
  <c r="BK282" i="20" s="1"/>
  <c r="BK283" i="20" s="1"/>
  <c r="BK284" i="20" s="1"/>
  <c r="BK285" i="20" s="1"/>
  <c r="BK286" i="20" s="1"/>
  <c r="BK287" i="20" s="1"/>
  <c r="BK288" i="20" s="1"/>
  <c r="BK289" i="20" s="1"/>
  <c r="BK290" i="20" s="1"/>
  <c r="BK291" i="20" s="1"/>
  <c r="BK292" i="20" s="1"/>
  <c r="BK293" i="20" s="1"/>
  <c r="BK294" i="20" s="1"/>
  <c r="BK295" i="20" s="1"/>
  <c r="BK296" i="20" s="1"/>
  <c r="BK297" i="20" s="1"/>
  <c r="BK298" i="20" s="1"/>
  <c r="BK299" i="20" s="1"/>
  <c r="BK300" i="20" s="1"/>
  <c r="BK301" i="20" s="1"/>
  <c r="BK302" i="20" s="1"/>
  <c r="BK303" i="20" s="1"/>
  <c r="BK304" i="20" s="1"/>
  <c r="BK305" i="20" s="1"/>
  <c r="BK306" i="20" s="1"/>
  <c r="BK307" i="20" s="1"/>
  <c r="BK308" i="20" s="1"/>
  <c r="BK309" i="20" s="1"/>
  <c r="BK310" i="20" s="1"/>
  <c r="BK311" i="20" s="1"/>
  <c r="BK312" i="20" s="1"/>
  <c r="BK313" i="20" s="1"/>
  <c r="BK314" i="20" s="1"/>
  <c r="BK315" i="20" s="1"/>
  <c r="BK316" i="20" s="1"/>
  <c r="BK317" i="20" s="1"/>
  <c r="BK318" i="20" s="1"/>
  <c r="BK319" i="20" s="1"/>
  <c r="BK320" i="20" s="1"/>
  <c r="BK321" i="20" s="1"/>
  <c r="BK322" i="20" s="1"/>
  <c r="BK323" i="20" s="1"/>
  <c r="BK324" i="20" s="1"/>
  <c r="BK325" i="20" s="1"/>
  <c r="BK326" i="20" s="1"/>
  <c r="BK327" i="20" s="1"/>
  <c r="BK328" i="20" s="1"/>
  <c r="BK329" i="20" s="1"/>
  <c r="BK330" i="20" s="1"/>
  <c r="BK331" i="20" s="1"/>
  <c r="BK332" i="20" s="1"/>
  <c r="BK333" i="20" s="1"/>
  <c r="BK334" i="20" s="1"/>
  <c r="BK335" i="20" s="1"/>
  <c r="BK336" i="20" s="1"/>
  <c r="BK337" i="20" s="1"/>
  <c r="BK338" i="20" s="1"/>
  <c r="BK339" i="20" s="1"/>
  <c r="BK340" i="20" s="1"/>
  <c r="BK341" i="20" s="1"/>
  <c r="BK342" i="20" s="1"/>
  <c r="BK343" i="20" s="1"/>
  <c r="BK344" i="20" s="1"/>
  <c r="BK345" i="20" s="1"/>
  <c r="BK346" i="20" s="1"/>
  <c r="BK347" i="20" s="1"/>
  <c r="BK348" i="20" s="1"/>
  <c r="BK349" i="20" s="1"/>
  <c r="BK350" i="20" s="1"/>
  <c r="BK351" i="20" s="1"/>
  <c r="BK352" i="20" s="1"/>
  <c r="BK353" i="20" s="1"/>
  <c r="BK354" i="20" s="1"/>
  <c r="BK355" i="20" s="1"/>
  <c r="BK356" i="20" s="1"/>
  <c r="BK357" i="20" s="1"/>
  <c r="BK358" i="20" s="1"/>
  <c r="BK359" i="20" s="1"/>
  <c r="BK360" i="20" s="1"/>
  <c r="BK361" i="20" s="1"/>
  <c r="BK362" i="20" s="1"/>
  <c r="BK363" i="20" s="1"/>
  <c r="BK364" i="20" s="1"/>
  <c r="BK365" i="20" s="1"/>
  <c r="BK366" i="20" s="1"/>
  <c r="BK367" i="20" s="1"/>
  <c r="BK368" i="20" s="1"/>
  <c r="BK369" i="20" s="1"/>
  <c r="BK370" i="20" s="1"/>
  <c r="BK371" i="20" s="1"/>
  <c r="BK372" i="20" s="1"/>
  <c r="BK373" i="20" s="1"/>
  <c r="BK374" i="20" s="1"/>
  <c r="BK375" i="20" s="1"/>
  <c r="BK376" i="20" s="1"/>
  <c r="BK377" i="20" s="1"/>
  <c r="BK378" i="20" s="1"/>
  <c r="BK379" i="20" s="1"/>
  <c r="BK380" i="20" s="1"/>
  <c r="BK381" i="20" s="1"/>
  <c r="BK382" i="20" s="1"/>
  <c r="BK383" i="20" s="1"/>
  <c r="BK384" i="20" s="1"/>
  <c r="BK385" i="20" s="1"/>
  <c r="BK386" i="20" s="1"/>
  <c r="BK387" i="20" s="1"/>
  <c r="BK388" i="20" s="1"/>
  <c r="BK389" i="20" s="1"/>
  <c r="BK390" i="20" s="1"/>
  <c r="BK391" i="20" s="1"/>
  <c r="BK392" i="20" s="1"/>
  <c r="BK393" i="20" s="1"/>
  <c r="BK394" i="20" s="1"/>
  <c r="BK395" i="20" s="1"/>
  <c r="BK396" i="20" s="1"/>
  <c r="BK397" i="20" s="1"/>
  <c r="BK398" i="20" s="1"/>
  <c r="BK399" i="20" s="1"/>
  <c r="BK400" i="20" s="1"/>
  <c r="BK401" i="20" s="1"/>
  <c r="BK402" i="20" s="1"/>
  <c r="BK403" i="20" s="1"/>
  <c r="BK404" i="20" s="1"/>
  <c r="BK405" i="20" s="1"/>
  <c r="BK406" i="20" s="1"/>
  <c r="BK407" i="20" s="1"/>
  <c r="BK408" i="20" s="1"/>
  <c r="BK409" i="20" s="1"/>
  <c r="BK410" i="20" s="1"/>
  <c r="BK411" i="20" s="1"/>
  <c r="BK412" i="20" s="1"/>
  <c r="BK413" i="20" s="1"/>
  <c r="BK414" i="20" s="1"/>
  <c r="BK415" i="20" s="1"/>
  <c r="BK416" i="20" s="1"/>
  <c r="BK417" i="20" s="1"/>
  <c r="BK418" i="20" s="1"/>
  <c r="BK419" i="20" s="1"/>
  <c r="BK420" i="20" s="1"/>
  <c r="BK421" i="20" s="1"/>
  <c r="BK422" i="20" s="1"/>
  <c r="BK423" i="20" s="1"/>
  <c r="BK424" i="20" s="1"/>
  <c r="BK425" i="20" s="1"/>
  <c r="BK426" i="20" s="1"/>
  <c r="BK427" i="20" s="1"/>
  <c r="BK428" i="20" s="1"/>
  <c r="BK429" i="20" s="1"/>
  <c r="BK430" i="20" s="1"/>
  <c r="BK431" i="20" s="1"/>
  <c r="BK432" i="20" s="1"/>
  <c r="BK433" i="20" s="1"/>
  <c r="BK434" i="20" s="1"/>
  <c r="BK435" i="20" s="1"/>
  <c r="BK436" i="20" s="1"/>
  <c r="BK437" i="20" s="1"/>
  <c r="BK438" i="20" s="1"/>
  <c r="BK439" i="20" s="1"/>
  <c r="BK440" i="20" s="1"/>
  <c r="BK441" i="20" s="1"/>
  <c r="BK442" i="20" s="1"/>
  <c r="BK443" i="20" s="1"/>
  <c r="BK444" i="20" s="1"/>
  <c r="BK445" i="20" s="1"/>
  <c r="BK446" i="20" s="1"/>
  <c r="BK447" i="20" s="1"/>
  <c r="BK448" i="20" s="1"/>
  <c r="BK449" i="20" s="1"/>
  <c r="BK450" i="20" s="1"/>
  <c r="BK451" i="20" s="1"/>
  <c r="BK452" i="20" s="1"/>
  <c r="BK453" i="20" s="1"/>
  <c r="BK454" i="20" s="1"/>
  <c r="BK455" i="20" s="1"/>
  <c r="BK456" i="20" s="1"/>
  <c r="BK457" i="20" s="1"/>
  <c r="BK458" i="20" s="1"/>
  <c r="BK459" i="20" s="1"/>
  <c r="BK460" i="20" s="1"/>
  <c r="BK461" i="20" s="1"/>
  <c r="BK462" i="20" s="1"/>
  <c r="BK463" i="20" s="1"/>
  <c r="BK464" i="20" s="1"/>
  <c r="BK465" i="20" s="1"/>
  <c r="BK466" i="20" s="1"/>
  <c r="BK467" i="20" s="1"/>
  <c r="BK468" i="20" s="1"/>
  <c r="BK469" i="20" s="1"/>
  <c r="BK470" i="20" s="1"/>
  <c r="BK471" i="20" s="1"/>
  <c r="BK472" i="20" s="1"/>
  <c r="BK473" i="20" s="1"/>
  <c r="BK474" i="20" s="1"/>
  <c r="BK475" i="20" s="1"/>
  <c r="BK476" i="20" s="1"/>
  <c r="BK477" i="20" s="1"/>
  <c r="BK478" i="20" s="1"/>
  <c r="BK479" i="20" s="1"/>
  <c r="BK480" i="20" s="1"/>
  <c r="BK481" i="20" s="1"/>
  <c r="BK482" i="20" s="1"/>
  <c r="BK483" i="20" s="1"/>
  <c r="BK484" i="20" s="1"/>
  <c r="BK485" i="20" s="1"/>
  <c r="BK486" i="20" s="1"/>
  <c r="BK487" i="20" s="1"/>
  <c r="BK488" i="20" s="1"/>
  <c r="BK489" i="20" s="1"/>
  <c r="BK490" i="20" s="1"/>
  <c r="BK491" i="20" s="1"/>
  <c r="BK492" i="20" s="1"/>
  <c r="BK493" i="20" s="1"/>
  <c r="BK494" i="20" s="1"/>
  <c r="BK495" i="20" s="1"/>
  <c r="BK496" i="20" s="1"/>
  <c r="BK497" i="20" s="1"/>
  <c r="BK498" i="20" s="1"/>
  <c r="BK499" i="20" s="1"/>
  <c r="BK500" i="20" s="1"/>
  <c r="BK501" i="20" s="1"/>
  <c r="BK502" i="20" s="1"/>
  <c r="BK503" i="20" s="1"/>
  <c r="BE23" i="20"/>
  <c r="BA23" i="20"/>
  <c r="BA24" i="20" s="1"/>
  <c r="BA25" i="20" s="1"/>
  <c r="BA26" i="20" s="1"/>
  <c r="BA27" i="20" s="1"/>
  <c r="BA28" i="20" s="1"/>
  <c r="BA29" i="20" s="1"/>
  <c r="BA30" i="20" s="1"/>
  <c r="BA31" i="20" s="1"/>
  <c r="BA32" i="20" s="1"/>
  <c r="BA33" i="20" s="1"/>
  <c r="BA34" i="20" s="1"/>
  <c r="BA35" i="20" s="1"/>
  <c r="BA36" i="20" s="1"/>
  <c r="BA37" i="20" s="1"/>
  <c r="BA38" i="20" s="1"/>
  <c r="BA39" i="20" s="1"/>
  <c r="BA40" i="20" s="1"/>
  <c r="BA41" i="20" s="1"/>
  <c r="BA42" i="20" s="1"/>
  <c r="BA43" i="20" s="1"/>
  <c r="BA44" i="20" s="1"/>
  <c r="BA45" i="20" s="1"/>
  <c r="BA46" i="20" s="1"/>
  <c r="BA47" i="20" s="1"/>
  <c r="BA48" i="20" s="1"/>
  <c r="BA49" i="20" s="1"/>
  <c r="BA50" i="20" s="1"/>
  <c r="BA51" i="20" s="1"/>
  <c r="BA52" i="20" s="1"/>
  <c r="BA53" i="20" s="1"/>
  <c r="BA54" i="20" s="1"/>
  <c r="BA55" i="20" s="1"/>
  <c r="BA56" i="20" s="1"/>
  <c r="BA57" i="20" s="1"/>
  <c r="BA58" i="20" s="1"/>
  <c r="BA59" i="20" s="1"/>
  <c r="BA60" i="20" s="1"/>
  <c r="BA61" i="20" s="1"/>
  <c r="BA62" i="20" s="1"/>
  <c r="BA63" i="20" s="1"/>
  <c r="BA64" i="20" s="1"/>
  <c r="BA65" i="20" s="1"/>
  <c r="BA66" i="20" s="1"/>
  <c r="BA67" i="20" s="1"/>
  <c r="BA68" i="20" s="1"/>
  <c r="BA69" i="20" s="1"/>
  <c r="BA70" i="20" s="1"/>
  <c r="BA71" i="20" s="1"/>
  <c r="BA72" i="20" s="1"/>
  <c r="BA73" i="20" s="1"/>
  <c r="BA74" i="20" s="1"/>
  <c r="BA75" i="20" s="1"/>
  <c r="BA76" i="20" s="1"/>
  <c r="BA77" i="20" s="1"/>
  <c r="BA78" i="20" s="1"/>
  <c r="BA79" i="20" s="1"/>
  <c r="BA80" i="20" s="1"/>
  <c r="BA81" i="20" s="1"/>
  <c r="BA82" i="20" s="1"/>
  <c r="BA83" i="20" s="1"/>
  <c r="BA84" i="20" s="1"/>
  <c r="BA85" i="20" s="1"/>
  <c r="BA86" i="20" s="1"/>
  <c r="BA87" i="20" s="1"/>
  <c r="BA88" i="20" s="1"/>
  <c r="BA89" i="20" s="1"/>
  <c r="BA90" i="20" s="1"/>
  <c r="BA91" i="20" s="1"/>
  <c r="BA92" i="20" s="1"/>
  <c r="BA93" i="20" s="1"/>
  <c r="BA94" i="20" s="1"/>
  <c r="BA95" i="20" s="1"/>
  <c r="BA96" i="20" s="1"/>
  <c r="BA97" i="20" s="1"/>
  <c r="BA98" i="20" s="1"/>
  <c r="BA99" i="20" s="1"/>
  <c r="BA100" i="20" s="1"/>
  <c r="BA101" i="20" s="1"/>
  <c r="BA102" i="20" s="1"/>
  <c r="BA103" i="20" s="1"/>
  <c r="BA104" i="20" s="1"/>
  <c r="BA105" i="20" s="1"/>
  <c r="BA106" i="20" s="1"/>
  <c r="BA107" i="20" s="1"/>
  <c r="BA108" i="20" s="1"/>
  <c r="BA109" i="20" s="1"/>
  <c r="BA110" i="20" s="1"/>
  <c r="BA111" i="20" s="1"/>
  <c r="BA112" i="20" s="1"/>
  <c r="BA113" i="20" s="1"/>
  <c r="BA114" i="20" s="1"/>
  <c r="BA115" i="20" s="1"/>
  <c r="BA116" i="20" s="1"/>
  <c r="BA117" i="20" s="1"/>
  <c r="BA118" i="20" s="1"/>
  <c r="BA119" i="20" s="1"/>
  <c r="BA120" i="20" s="1"/>
  <c r="BA121" i="20" s="1"/>
  <c r="BA122" i="20" s="1"/>
  <c r="BA123" i="20" s="1"/>
  <c r="BA124" i="20" s="1"/>
  <c r="BA125" i="20" s="1"/>
  <c r="BA126" i="20" s="1"/>
  <c r="BA127" i="20" s="1"/>
  <c r="BA128" i="20" s="1"/>
  <c r="BA129" i="20" s="1"/>
  <c r="BA130" i="20" s="1"/>
  <c r="BA131" i="20" s="1"/>
  <c r="BA132" i="20" s="1"/>
  <c r="BA133" i="20" s="1"/>
  <c r="BA134" i="20" s="1"/>
  <c r="BA135" i="20" s="1"/>
  <c r="BA136" i="20" s="1"/>
  <c r="BA137" i="20" s="1"/>
  <c r="BA138" i="20" s="1"/>
  <c r="BA139" i="20" s="1"/>
  <c r="BA140" i="20" s="1"/>
  <c r="BA141" i="20" s="1"/>
  <c r="BA142" i="20" s="1"/>
  <c r="BA143" i="20" s="1"/>
  <c r="BA144" i="20" s="1"/>
  <c r="BA145" i="20" s="1"/>
  <c r="BA146" i="20" s="1"/>
  <c r="BA147" i="20" s="1"/>
  <c r="BA148" i="20" s="1"/>
  <c r="BA149" i="20" s="1"/>
  <c r="BA150" i="20" s="1"/>
  <c r="BA151" i="20" s="1"/>
  <c r="BA152" i="20" s="1"/>
  <c r="BA153" i="20" s="1"/>
  <c r="BA154" i="20" s="1"/>
  <c r="BA155" i="20" s="1"/>
  <c r="BA156" i="20" s="1"/>
  <c r="BA157" i="20" s="1"/>
  <c r="BA158" i="20" s="1"/>
  <c r="BA159" i="20" s="1"/>
  <c r="BA160" i="20" s="1"/>
  <c r="BA161" i="20" s="1"/>
  <c r="BA162" i="20" s="1"/>
  <c r="BA163" i="20" s="1"/>
  <c r="BA164" i="20" s="1"/>
  <c r="BA165" i="20" s="1"/>
  <c r="BA166" i="20" s="1"/>
  <c r="BA167" i="20" s="1"/>
  <c r="BA168" i="20" s="1"/>
  <c r="BA169" i="20" s="1"/>
  <c r="BA170" i="20" s="1"/>
  <c r="BA171" i="20" s="1"/>
  <c r="BA172" i="20" s="1"/>
  <c r="BA173" i="20" s="1"/>
  <c r="BA174" i="20" s="1"/>
  <c r="BA175" i="20" s="1"/>
  <c r="BA176" i="20" s="1"/>
  <c r="BA177" i="20" s="1"/>
  <c r="BA178" i="20" s="1"/>
  <c r="BA179" i="20" s="1"/>
  <c r="BA180" i="20" s="1"/>
  <c r="BA181" i="20" s="1"/>
  <c r="BA182" i="20" s="1"/>
  <c r="BA183" i="20" s="1"/>
  <c r="BA184" i="20" s="1"/>
  <c r="BA185" i="20" s="1"/>
  <c r="BA186" i="20" s="1"/>
  <c r="BA187" i="20" s="1"/>
  <c r="BA188" i="20" s="1"/>
  <c r="BA189" i="20" s="1"/>
  <c r="BA190" i="20" s="1"/>
  <c r="BA191" i="20" s="1"/>
  <c r="BA192" i="20" s="1"/>
  <c r="BA193" i="20" s="1"/>
  <c r="BA194" i="20" s="1"/>
  <c r="BA195" i="20" s="1"/>
  <c r="BA196" i="20" s="1"/>
  <c r="BA197" i="20" s="1"/>
  <c r="BA198" i="20" s="1"/>
  <c r="BA199" i="20" s="1"/>
  <c r="BA200" i="20" s="1"/>
  <c r="BA201" i="20" s="1"/>
  <c r="BA202" i="20" s="1"/>
  <c r="BA203" i="20" s="1"/>
  <c r="BA204" i="20" s="1"/>
  <c r="BA205" i="20" s="1"/>
  <c r="BA206" i="20" s="1"/>
  <c r="BA207" i="20" s="1"/>
  <c r="BA208" i="20" s="1"/>
  <c r="BA209" i="20" s="1"/>
  <c r="BA210" i="20" s="1"/>
  <c r="BA211" i="20" s="1"/>
  <c r="BA212" i="20" s="1"/>
  <c r="BA213" i="20" s="1"/>
  <c r="BA214" i="20" s="1"/>
  <c r="BA215" i="20" s="1"/>
  <c r="BA216" i="20" s="1"/>
  <c r="BA217" i="20" s="1"/>
  <c r="BA218" i="20" s="1"/>
  <c r="BA219" i="20" s="1"/>
  <c r="BA220" i="20" s="1"/>
  <c r="BA221" i="20" s="1"/>
  <c r="BA222" i="20" s="1"/>
  <c r="BA223" i="20" s="1"/>
  <c r="BA224" i="20" s="1"/>
  <c r="BA225" i="20" s="1"/>
  <c r="BA226" i="20" s="1"/>
  <c r="BA227" i="20" s="1"/>
  <c r="BA228" i="20" s="1"/>
  <c r="BA229" i="20" s="1"/>
  <c r="BA230" i="20" s="1"/>
  <c r="BA231" i="20" s="1"/>
  <c r="BA232" i="20" s="1"/>
  <c r="BA233" i="20" s="1"/>
  <c r="BA234" i="20" s="1"/>
  <c r="BA235" i="20" s="1"/>
  <c r="BA236" i="20" s="1"/>
  <c r="BA237" i="20" s="1"/>
  <c r="BA238" i="20" s="1"/>
  <c r="BA239" i="20" s="1"/>
  <c r="BA240" i="20" s="1"/>
  <c r="BA241" i="20" s="1"/>
  <c r="BA242" i="20" s="1"/>
  <c r="BA243" i="20" s="1"/>
  <c r="BA244" i="20" s="1"/>
  <c r="BA245" i="20" s="1"/>
  <c r="BA246" i="20" s="1"/>
  <c r="BA247" i="20" s="1"/>
  <c r="BA248" i="20" s="1"/>
  <c r="BA249" i="20" s="1"/>
  <c r="BA250" i="20" s="1"/>
  <c r="BA251" i="20" s="1"/>
  <c r="BA252" i="20" s="1"/>
  <c r="BA253" i="20" s="1"/>
  <c r="BA254" i="20" s="1"/>
  <c r="BA255" i="20" s="1"/>
  <c r="BA256" i="20" s="1"/>
  <c r="BA257" i="20" s="1"/>
  <c r="BA258" i="20" s="1"/>
  <c r="BA259" i="20" s="1"/>
  <c r="BA260" i="20" s="1"/>
  <c r="BA261" i="20" s="1"/>
  <c r="BA262" i="20" s="1"/>
  <c r="BA263" i="20" s="1"/>
  <c r="BA264" i="20" s="1"/>
  <c r="BA265" i="20" s="1"/>
  <c r="BA266" i="20" s="1"/>
  <c r="BA267" i="20" s="1"/>
  <c r="BA268" i="20" s="1"/>
  <c r="BA269" i="20" s="1"/>
  <c r="BA270" i="20" s="1"/>
  <c r="BA271" i="20" s="1"/>
  <c r="BA272" i="20" s="1"/>
  <c r="BA273" i="20" s="1"/>
  <c r="BA274" i="20" s="1"/>
  <c r="BA275" i="20" s="1"/>
  <c r="BA276" i="20" s="1"/>
  <c r="BA277" i="20" s="1"/>
  <c r="BA278" i="20" s="1"/>
  <c r="BA279" i="20" s="1"/>
  <c r="BA280" i="20" s="1"/>
  <c r="BA281" i="20" s="1"/>
  <c r="BA282" i="20" s="1"/>
  <c r="BA283" i="20" s="1"/>
  <c r="BA284" i="20" s="1"/>
  <c r="BA285" i="20" s="1"/>
  <c r="BA286" i="20" s="1"/>
  <c r="BA287" i="20" s="1"/>
  <c r="BA288" i="20" s="1"/>
  <c r="BA289" i="20" s="1"/>
  <c r="BA290" i="20" s="1"/>
  <c r="BA291" i="20" s="1"/>
  <c r="BA292" i="20" s="1"/>
  <c r="BA293" i="20" s="1"/>
  <c r="BA294" i="20" s="1"/>
  <c r="BA295" i="20" s="1"/>
  <c r="BA296" i="20" s="1"/>
  <c r="BA297" i="20" s="1"/>
  <c r="BA298" i="20" s="1"/>
  <c r="BA299" i="20" s="1"/>
  <c r="BA300" i="20" s="1"/>
  <c r="BA301" i="20" s="1"/>
  <c r="BA302" i="20" s="1"/>
  <c r="BA303" i="20" s="1"/>
  <c r="BA304" i="20" s="1"/>
  <c r="BA305" i="20" s="1"/>
  <c r="BA306" i="20" s="1"/>
  <c r="BA307" i="20" s="1"/>
  <c r="BA308" i="20" s="1"/>
  <c r="BA309" i="20" s="1"/>
  <c r="BA310" i="20" s="1"/>
  <c r="BA311" i="20" s="1"/>
  <c r="BA312" i="20" s="1"/>
  <c r="BA313" i="20" s="1"/>
  <c r="BA314" i="20" s="1"/>
  <c r="BA315" i="20" s="1"/>
  <c r="BA316" i="20" s="1"/>
  <c r="BA317" i="20" s="1"/>
  <c r="BA318" i="20" s="1"/>
  <c r="BA319" i="20" s="1"/>
  <c r="BA320" i="20" s="1"/>
  <c r="BA321" i="20" s="1"/>
  <c r="BA322" i="20" s="1"/>
  <c r="BA323" i="20" s="1"/>
  <c r="BA324" i="20" s="1"/>
  <c r="BA325" i="20" s="1"/>
  <c r="BA326" i="20" s="1"/>
  <c r="BA327" i="20" s="1"/>
  <c r="BA328" i="20" s="1"/>
  <c r="BA329" i="20" s="1"/>
  <c r="BA330" i="20" s="1"/>
  <c r="BA331" i="20" s="1"/>
  <c r="BA332" i="20" s="1"/>
  <c r="BA333" i="20" s="1"/>
  <c r="BA334" i="20" s="1"/>
  <c r="BA335" i="20" s="1"/>
  <c r="BA336" i="20" s="1"/>
  <c r="BA337" i="20" s="1"/>
  <c r="BA338" i="20" s="1"/>
  <c r="BA339" i="20" s="1"/>
  <c r="BA340" i="20" s="1"/>
  <c r="BA341" i="20" s="1"/>
  <c r="BA342" i="20" s="1"/>
  <c r="BA343" i="20" s="1"/>
  <c r="BA344" i="20" s="1"/>
  <c r="BA345" i="20" s="1"/>
  <c r="BA346" i="20" s="1"/>
  <c r="BA347" i="20" s="1"/>
  <c r="BA348" i="20" s="1"/>
  <c r="BA349" i="20" s="1"/>
  <c r="BA350" i="20" s="1"/>
  <c r="BA351" i="20" s="1"/>
  <c r="BA352" i="20" s="1"/>
  <c r="BA353" i="20" s="1"/>
  <c r="BA354" i="20" s="1"/>
  <c r="BA355" i="20" s="1"/>
  <c r="BA356" i="20" s="1"/>
  <c r="BA357" i="20" s="1"/>
  <c r="BA358" i="20" s="1"/>
  <c r="BA359" i="20" s="1"/>
  <c r="BA360" i="20" s="1"/>
  <c r="BA361" i="20" s="1"/>
  <c r="BA362" i="20" s="1"/>
  <c r="BA363" i="20" s="1"/>
  <c r="BA364" i="20" s="1"/>
  <c r="BA365" i="20" s="1"/>
  <c r="BA366" i="20" s="1"/>
  <c r="BA367" i="20" s="1"/>
  <c r="BA368" i="20" s="1"/>
  <c r="BA369" i="20" s="1"/>
  <c r="BA370" i="20" s="1"/>
  <c r="BA371" i="20" s="1"/>
  <c r="BA372" i="20" s="1"/>
  <c r="BA373" i="20" s="1"/>
  <c r="BA374" i="20" s="1"/>
  <c r="BA375" i="20" s="1"/>
  <c r="BA376" i="20" s="1"/>
  <c r="BA377" i="20" s="1"/>
  <c r="BA378" i="20" s="1"/>
  <c r="BA379" i="20" s="1"/>
  <c r="BA380" i="20" s="1"/>
  <c r="BA381" i="20" s="1"/>
  <c r="BA382" i="20" s="1"/>
  <c r="BA383" i="20" s="1"/>
  <c r="BA384" i="20" s="1"/>
  <c r="BA385" i="20" s="1"/>
  <c r="BA386" i="20" s="1"/>
  <c r="BA387" i="20" s="1"/>
  <c r="BA388" i="20" s="1"/>
  <c r="BA389" i="20" s="1"/>
  <c r="BA390" i="20" s="1"/>
  <c r="BA391" i="20" s="1"/>
  <c r="BA392" i="20" s="1"/>
  <c r="BA393" i="20" s="1"/>
  <c r="BA394" i="20" s="1"/>
  <c r="BA395" i="20" s="1"/>
  <c r="BA396" i="20" s="1"/>
  <c r="BA397" i="20" s="1"/>
  <c r="BA398" i="20" s="1"/>
  <c r="BA399" i="20" s="1"/>
  <c r="BA400" i="20" s="1"/>
  <c r="BA401" i="20" s="1"/>
  <c r="BA402" i="20" s="1"/>
  <c r="BA403" i="20" s="1"/>
  <c r="BA404" i="20" s="1"/>
  <c r="BA405" i="20" s="1"/>
  <c r="BA406" i="20" s="1"/>
  <c r="BA407" i="20" s="1"/>
  <c r="BA408" i="20" s="1"/>
  <c r="BA409" i="20" s="1"/>
  <c r="BA410" i="20" s="1"/>
  <c r="BA411" i="20" s="1"/>
  <c r="BA412" i="20" s="1"/>
  <c r="BA413" i="20" s="1"/>
  <c r="BA414" i="20" s="1"/>
  <c r="BA415" i="20" s="1"/>
  <c r="BA416" i="20" s="1"/>
  <c r="BA417" i="20" s="1"/>
  <c r="BA418" i="20" s="1"/>
  <c r="BA419" i="20" s="1"/>
  <c r="BA420" i="20" s="1"/>
  <c r="BA421" i="20" s="1"/>
  <c r="BA422" i="20" s="1"/>
  <c r="BA423" i="20" s="1"/>
  <c r="BA424" i="20" s="1"/>
  <c r="BA425" i="20" s="1"/>
  <c r="BA426" i="20" s="1"/>
  <c r="BA427" i="20" s="1"/>
  <c r="BA428" i="20" s="1"/>
  <c r="BA429" i="20" s="1"/>
  <c r="BA430" i="20" s="1"/>
  <c r="BA431" i="20" s="1"/>
  <c r="BA432" i="20" s="1"/>
  <c r="BA433" i="20" s="1"/>
  <c r="BA434" i="20" s="1"/>
  <c r="BA435" i="20" s="1"/>
  <c r="BA436" i="20" s="1"/>
  <c r="BA437" i="20" s="1"/>
  <c r="BA438" i="20" s="1"/>
  <c r="BA439" i="20" s="1"/>
  <c r="BA440" i="20" s="1"/>
  <c r="BA441" i="20" s="1"/>
  <c r="BA442" i="20" s="1"/>
  <c r="BA443" i="20" s="1"/>
  <c r="BA444" i="20" s="1"/>
  <c r="BA445" i="20" s="1"/>
  <c r="BA446" i="20" s="1"/>
  <c r="BA447" i="20" s="1"/>
  <c r="BA448" i="20" s="1"/>
  <c r="BA449" i="20" s="1"/>
  <c r="BA450" i="20" s="1"/>
  <c r="BA451" i="20" s="1"/>
  <c r="BA452" i="20" s="1"/>
  <c r="BA453" i="20" s="1"/>
  <c r="BA454" i="20" s="1"/>
  <c r="BA455" i="20" s="1"/>
  <c r="BA456" i="20" s="1"/>
  <c r="BA457" i="20" s="1"/>
  <c r="BA458" i="20" s="1"/>
  <c r="BA459" i="20" s="1"/>
  <c r="BA460" i="20" s="1"/>
  <c r="BA461" i="20" s="1"/>
  <c r="BA462" i="20" s="1"/>
  <c r="BA463" i="20" s="1"/>
  <c r="BA464" i="20" s="1"/>
  <c r="BA465" i="20" s="1"/>
  <c r="BA466" i="20" s="1"/>
  <c r="BA467" i="20" s="1"/>
  <c r="BA468" i="20" s="1"/>
  <c r="BA469" i="20" s="1"/>
  <c r="BA470" i="20" s="1"/>
  <c r="BA471" i="20" s="1"/>
  <c r="BA472" i="20" s="1"/>
  <c r="BA473" i="20" s="1"/>
  <c r="BA474" i="20" s="1"/>
  <c r="BA475" i="20" s="1"/>
  <c r="BA476" i="20" s="1"/>
  <c r="BA477" i="20" s="1"/>
  <c r="BA478" i="20" s="1"/>
  <c r="BA479" i="20" s="1"/>
  <c r="BA480" i="20" s="1"/>
  <c r="BA481" i="20" s="1"/>
  <c r="BA482" i="20" s="1"/>
  <c r="BA483" i="20" s="1"/>
  <c r="BA484" i="20" s="1"/>
  <c r="BA485" i="20" s="1"/>
  <c r="BA486" i="20" s="1"/>
  <c r="BA487" i="20" s="1"/>
  <c r="BA488" i="20" s="1"/>
  <c r="BA489" i="20" s="1"/>
  <c r="BA490" i="20" s="1"/>
  <c r="BA491" i="20" s="1"/>
  <c r="BA492" i="20" s="1"/>
  <c r="BA493" i="20" s="1"/>
  <c r="BA494" i="20" s="1"/>
  <c r="BA495" i="20" s="1"/>
  <c r="BA496" i="20" s="1"/>
  <c r="BA497" i="20" s="1"/>
  <c r="BA498" i="20" s="1"/>
  <c r="BA499" i="20" s="1"/>
  <c r="BA500" i="20" s="1"/>
  <c r="BA501" i="20" s="1"/>
  <c r="BA502" i="20" s="1"/>
  <c r="BA503" i="20" s="1"/>
  <c r="AU23" i="20"/>
  <c r="AQ23" i="20"/>
  <c r="AQ24" i="20" s="1"/>
  <c r="AQ25" i="20" s="1"/>
  <c r="AQ26" i="20" s="1"/>
  <c r="AQ27" i="20" s="1"/>
  <c r="AQ28" i="20" s="1"/>
  <c r="AQ29" i="20" s="1"/>
  <c r="AQ30" i="20" s="1"/>
  <c r="AQ31" i="20" s="1"/>
  <c r="AQ32" i="20" s="1"/>
  <c r="AQ33" i="20" s="1"/>
  <c r="AQ34" i="20" s="1"/>
  <c r="AQ35" i="20" s="1"/>
  <c r="AQ36" i="20" s="1"/>
  <c r="AQ37" i="20" s="1"/>
  <c r="AQ38" i="20" s="1"/>
  <c r="AQ39" i="20" s="1"/>
  <c r="AQ40" i="20" s="1"/>
  <c r="AQ41" i="20" s="1"/>
  <c r="AQ42" i="20" s="1"/>
  <c r="AQ43" i="20" s="1"/>
  <c r="AQ44" i="20" s="1"/>
  <c r="AQ45" i="20" s="1"/>
  <c r="AQ46" i="20" s="1"/>
  <c r="AQ47" i="20" s="1"/>
  <c r="AQ48" i="20" s="1"/>
  <c r="AQ49" i="20" s="1"/>
  <c r="AQ50" i="20" s="1"/>
  <c r="AQ51" i="20" s="1"/>
  <c r="AQ52" i="20" s="1"/>
  <c r="AQ53" i="20" s="1"/>
  <c r="AQ54" i="20" s="1"/>
  <c r="AQ55" i="20" s="1"/>
  <c r="AQ56" i="20" s="1"/>
  <c r="AQ57" i="20" s="1"/>
  <c r="AQ58" i="20" s="1"/>
  <c r="AQ59" i="20" s="1"/>
  <c r="AQ60" i="20" s="1"/>
  <c r="AQ61" i="20" s="1"/>
  <c r="AQ62" i="20" s="1"/>
  <c r="AQ63" i="20" s="1"/>
  <c r="AQ64" i="20" s="1"/>
  <c r="AQ65" i="20" s="1"/>
  <c r="AQ66" i="20" s="1"/>
  <c r="AQ67" i="20" s="1"/>
  <c r="AQ68" i="20" s="1"/>
  <c r="AQ69" i="20" s="1"/>
  <c r="AQ70" i="20" s="1"/>
  <c r="AQ71" i="20" s="1"/>
  <c r="AQ72" i="20" s="1"/>
  <c r="AQ73" i="20" s="1"/>
  <c r="AQ74" i="20" s="1"/>
  <c r="AQ75" i="20" s="1"/>
  <c r="AQ76" i="20" s="1"/>
  <c r="AQ77" i="20" s="1"/>
  <c r="AQ78" i="20" s="1"/>
  <c r="AQ79" i="20" s="1"/>
  <c r="AQ80" i="20" s="1"/>
  <c r="AQ81" i="20" s="1"/>
  <c r="AQ82" i="20" s="1"/>
  <c r="AQ83" i="20" s="1"/>
  <c r="AQ84" i="20" s="1"/>
  <c r="AQ85" i="20" s="1"/>
  <c r="AQ86" i="20" s="1"/>
  <c r="AQ87" i="20" s="1"/>
  <c r="AQ88" i="20" s="1"/>
  <c r="AQ89" i="20" s="1"/>
  <c r="AQ90" i="20" s="1"/>
  <c r="AQ91" i="20" s="1"/>
  <c r="AQ92" i="20" s="1"/>
  <c r="AQ93" i="20" s="1"/>
  <c r="AQ94" i="20" s="1"/>
  <c r="AQ95" i="20" s="1"/>
  <c r="AQ96" i="20" s="1"/>
  <c r="AQ97" i="20" s="1"/>
  <c r="AQ98" i="20" s="1"/>
  <c r="AQ99" i="20" s="1"/>
  <c r="AQ100" i="20" s="1"/>
  <c r="AQ101" i="20" s="1"/>
  <c r="AQ102" i="20" s="1"/>
  <c r="AQ103" i="20" s="1"/>
  <c r="AQ104" i="20" s="1"/>
  <c r="AQ105" i="20" s="1"/>
  <c r="AQ106" i="20" s="1"/>
  <c r="AQ107" i="20" s="1"/>
  <c r="AQ108" i="20" s="1"/>
  <c r="AQ109" i="20" s="1"/>
  <c r="AQ110" i="20" s="1"/>
  <c r="AQ111" i="20" s="1"/>
  <c r="AQ112" i="20" s="1"/>
  <c r="AQ113" i="20" s="1"/>
  <c r="AQ114" i="20" s="1"/>
  <c r="AQ115" i="20" s="1"/>
  <c r="AQ116" i="20" s="1"/>
  <c r="AQ117" i="20" s="1"/>
  <c r="AQ118" i="20" s="1"/>
  <c r="AQ119" i="20" s="1"/>
  <c r="AQ120" i="20" s="1"/>
  <c r="AQ121" i="20" s="1"/>
  <c r="AQ122" i="20" s="1"/>
  <c r="AQ123" i="20" s="1"/>
  <c r="AQ124" i="20" s="1"/>
  <c r="AQ125" i="20" s="1"/>
  <c r="AQ126" i="20" s="1"/>
  <c r="AQ127" i="20" s="1"/>
  <c r="AQ128" i="20" s="1"/>
  <c r="AQ129" i="20" s="1"/>
  <c r="AQ130" i="20" s="1"/>
  <c r="AQ131" i="20" s="1"/>
  <c r="AQ132" i="20" s="1"/>
  <c r="AQ133" i="20" s="1"/>
  <c r="AQ134" i="20" s="1"/>
  <c r="AQ135" i="20" s="1"/>
  <c r="AQ136" i="20" s="1"/>
  <c r="AQ137" i="20" s="1"/>
  <c r="AQ138" i="20" s="1"/>
  <c r="AQ139" i="20" s="1"/>
  <c r="AQ140" i="20" s="1"/>
  <c r="AQ141" i="20" s="1"/>
  <c r="AQ142" i="20" s="1"/>
  <c r="AQ143" i="20" s="1"/>
  <c r="AQ144" i="20" s="1"/>
  <c r="AQ145" i="20" s="1"/>
  <c r="AQ146" i="20" s="1"/>
  <c r="AQ147" i="20" s="1"/>
  <c r="AQ148" i="20" s="1"/>
  <c r="AQ149" i="20" s="1"/>
  <c r="AQ150" i="20" s="1"/>
  <c r="AQ151" i="20" s="1"/>
  <c r="AQ152" i="20" s="1"/>
  <c r="AQ153" i="20" s="1"/>
  <c r="AQ154" i="20" s="1"/>
  <c r="AQ155" i="20" s="1"/>
  <c r="AQ156" i="20" s="1"/>
  <c r="AQ157" i="20" s="1"/>
  <c r="AQ158" i="20" s="1"/>
  <c r="AQ159" i="20" s="1"/>
  <c r="AQ160" i="20" s="1"/>
  <c r="AQ161" i="20" s="1"/>
  <c r="AQ162" i="20" s="1"/>
  <c r="AQ163" i="20" s="1"/>
  <c r="AQ164" i="20" s="1"/>
  <c r="AQ165" i="20" s="1"/>
  <c r="AQ166" i="20" s="1"/>
  <c r="AQ167" i="20" s="1"/>
  <c r="AQ168" i="20" s="1"/>
  <c r="AQ169" i="20" s="1"/>
  <c r="AQ170" i="20" s="1"/>
  <c r="AQ171" i="20" s="1"/>
  <c r="AQ172" i="20" s="1"/>
  <c r="AQ173" i="20" s="1"/>
  <c r="AQ174" i="20" s="1"/>
  <c r="AQ175" i="20" s="1"/>
  <c r="AQ176" i="20" s="1"/>
  <c r="AQ177" i="20" s="1"/>
  <c r="AQ178" i="20" s="1"/>
  <c r="AQ179" i="20" s="1"/>
  <c r="AQ180" i="20" s="1"/>
  <c r="AQ181" i="20" s="1"/>
  <c r="AQ182" i="20" s="1"/>
  <c r="AQ183" i="20" s="1"/>
  <c r="AQ184" i="20" s="1"/>
  <c r="AQ185" i="20" s="1"/>
  <c r="AQ186" i="20" s="1"/>
  <c r="AQ187" i="20" s="1"/>
  <c r="AQ188" i="20" s="1"/>
  <c r="AQ189" i="20" s="1"/>
  <c r="AQ190" i="20" s="1"/>
  <c r="AQ191" i="20" s="1"/>
  <c r="AQ192" i="20" s="1"/>
  <c r="AQ193" i="20" s="1"/>
  <c r="AQ194" i="20" s="1"/>
  <c r="AQ195" i="20" s="1"/>
  <c r="AQ196" i="20" s="1"/>
  <c r="AQ197" i="20" s="1"/>
  <c r="AQ198" i="20" s="1"/>
  <c r="AQ199" i="20" s="1"/>
  <c r="AQ200" i="20" s="1"/>
  <c r="AQ201" i="20" s="1"/>
  <c r="AQ202" i="20" s="1"/>
  <c r="AQ203" i="20" s="1"/>
  <c r="AQ204" i="20" s="1"/>
  <c r="AQ205" i="20" s="1"/>
  <c r="AQ206" i="20" s="1"/>
  <c r="AQ207" i="20" s="1"/>
  <c r="AQ208" i="20" s="1"/>
  <c r="AQ209" i="20" s="1"/>
  <c r="AQ210" i="20" s="1"/>
  <c r="AQ211" i="20" s="1"/>
  <c r="AQ212" i="20" s="1"/>
  <c r="AQ213" i="20" s="1"/>
  <c r="AQ214" i="20" s="1"/>
  <c r="AQ215" i="20" s="1"/>
  <c r="AQ216" i="20" s="1"/>
  <c r="AQ217" i="20" s="1"/>
  <c r="AQ218" i="20" s="1"/>
  <c r="AQ219" i="20" s="1"/>
  <c r="AQ220" i="20" s="1"/>
  <c r="AQ221" i="20" s="1"/>
  <c r="AQ222" i="20" s="1"/>
  <c r="AQ223" i="20" s="1"/>
  <c r="AQ224" i="20" s="1"/>
  <c r="AQ225" i="20" s="1"/>
  <c r="AQ226" i="20" s="1"/>
  <c r="AQ227" i="20" s="1"/>
  <c r="AQ228" i="20" s="1"/>
  <c r="AQ229" i="20" s="1"/>
  <c r="AQ230" i="20" s="1"/>
  <c r="AQ231" i="20" s="1"/>
  <c r="AQ232" i="20" s="1"/>
  <c r="AQ233" i="20" s="1"/>
  <c r="AQ234" i="20" s="1"/>
  <c r="AQ235" i="20" s="1"/>
  <c r="AQ236" i="20" s="1"/>
  <c r="AQ237" i="20" s="1"/>
  <c r="AQ238" i="20" s="1"/>
  <c r="AQ239" i="20" s="1"/>
  <c r="AQ240" i="20" s="1"/>
  <c r="AQ241" i="20" s="1"/>
  <c r="AQ242" i="20" s="1"/>
  <c r="AQ243" i="20" s="1"/>
  <c r="AQ244" i="20" s="1"/>
  <c r="AQ245" i="20" s="1"/>
  <c r="AQ246" i="20" s="1"/>
  <c r="AQ247" i="20" s="1"/>
  <c r="AQ248" i="20" s="1"/>
  <c r="AQ249" i="20" s="1"/>
  <c r="AQ250" i="20" s="1"/>
  <c r="AQ251" i="20" s="1"/>
  <c r="AQ252" i="20" s="1"/>
  <c r="AQ253" i="20" s="1"/>
  <c r="AQ254" i="20" s="1"/>
  <c r="AQ255" i="20" s="1"/>
  <c r="AQ256" i="20" s="1"/>
  <c r="AQ257" i="20" s="1"/>
  <c r="AQ258" i="20" s="1"/>
  <c r="AQ259" i="20" s="1"/>
  <c r="AQ260" i="20" s="1"/>
  <c r="AQ261" i="20" s="1"/>
  <c r="AQ262" i="20" s="1"/>
  <c r="AQ263" i="20" s="1"/>
  <c r="AQ264" i="20" s="1"/>
  <c r="AQ265" i="20" s="1"/>
  <c r="AQ266" i="20" s="1"/>
  <c r="AQ267" i="20" s="1"/>
  <c r="AQ268" i="20" s="1"/>
  <c r="AQ269" i="20" s="1"/>
  <c r="AQ270" i="20" s="1"/>
  <c r="AQ271" i="20" s="1"/>
  <c r="AQ272" i="20" s="1"/>
  <c r="AQ273" i="20" s="1"/>
  <c r="AQ274" i="20" s="1"/>
  <c r="AQ275" i="20" s="1"/>
  <c r="AQ276" i="20" s="1"/>
  <c r="AQ277" i="20" s="1"/>
  <c r="AQ278" i="20" s="1"/>
  <c r="AQ279" i="20" s="1"/>
  <c r="AQ280" i="20" s="1"/>
  <c r="AQ281" i="20" s="1"/>
  <c r="AQ282" i="20" s="1"/>
  <c r="AQ283" i="20" s="1"/>
  <c r="AQ284" i="20" s="1"/>
  <c r="AQ285" i="20" s="1"/>
  <c r="AQ286" i="20" s="1"/>
  <c r="AQ287" i="20" s="1"/>
  <c r="AQ288" i="20" s="1"/>
  <c r="AQ289" i="20" s="1"/>
  <c r="AQ290" i="20" s="1"/>
  <c r="AQ291" i="20" s="1"/>
  <c r="AQ292" i="20" s="1"/>
  <c r="AQ293" i="20" s="1"/>
  <c r="AQ294" i="20" s="1"/>
  <c r="AQ295" i="20" s="1"/>
  <c r="AQ296" i="20" s="1"/>
  <c r="AQ297" i="20" s="1"/>
  <c r="AQ298" i="20" s="1"/>
  <c r="AQ299" i="20" s="1"/>
  <c r="AQ300" i="20" s="1"/>
  <c r="AQ301" i="20" s="1"/>
  <c r="AQ302" i="20" s="1"/>
  <c r="AQ303" i="20" s="1"/>
  <c r="AQ304" i="20" s="1"/>
  <c r="AQ305" i="20" s="1"/>
  <c r="AQ306" i="20" s="1"/>
  <c r="AQ307" i="20" s="1"/>
  <c r="AQ308" i="20" s="1"/>
  <c r="AQ309" i="20" s="1"/>
  <c r="AQ310" i="20" s="1"/>
  <c r="AQ311" i="20" s="1"/>
  <c r="AQ312" i="20" s="1"/>
  <c r="AQ313" i="20" s="1"/>
  <c r="AQ314" i="20" s="1"/>
  <c r="AQ315" i="20" s="1"/>
  <c r="AQ316" i="20" s="1"/>
  <c r="AQ317" i="20" s="1"/>
  <c r="AQ318" i="20" s="1"/>
  <c r="AQ319" i="20" s="1"/>
  <c r="AQ320" i="20" s="1"/>
  <c r="AQ321" i="20" s="1"/>
  <c r="AQ322" i="20" s="1"/>
  <c r="AQ323" i="20" s="1"/>
  <c r="AQ324" i="20" s="1"/>
  <c r="AQ325" i="20" s="1"/>
  <c r="AQ326" i="20" s="1"/>
  <c r="AQ327" i="20" s="1"/>
  <c r="AQ328" i="20" s="1"/>
  <c r="AQ329" i="20" s="1"/>
  <c r="AQ330" i="20" s="1"/>
  <c r="AQ331" i="20" s="1"/>
  <c r="AQ332" i="20" s="1"/>
  <c r="AQ333" i="20" s="1"/>
  <c r="AQ334" i="20" s="1"/>
  <c r="AQ335" i="20" s="1"/>
  <c r="AQ336" i="20" s="1"/>
  <c r="AQ337" i="20" s="1"/>
  <c r="AQ338" i="20" s="1"/>
  <c r="AQ339" i="20" s="1"/>
  <c r="AQ340" i="20" s="1"/>
  <c r="AQ341" i="20" s="1"/>
  <c r="AQ342" i="20" s="1"/>
  <c r="AQ343" i="20" s="1"/>
  <c r="AQ344" i="20" s="1"/>
  <c r="AQ345" i="20" s="1"/>
  <c r="AQ346" i="20" s="1"/>
  <c r="AQ347" i="20" s="1"/>
  <c r="AQ348" i="20" s="1"/>
  <c r="AQ349" i="20" s="1"/>
  <c r="AQ350" i="20" s="1"/>
  <c r="AQ351" i="20" s="1"/>
  <c r="AQ352" i="20" s="1"/>
  <c r="AQ353" i="20" s="1"/>
  <c r="AQ354" i="20" s="1"/>
  <c r="AQ355" i="20" s="1"/>
  <c r="AQ356" i="20" s="1"/>
  <c r="AQ357" i="20" s="1"/>
  <c r="AQ358" i="20" s="1"/>
  <c r="AQ359" i="20" s="1"/>
  <c r="AQ360" i="20" s="1"/>
  <c r="AQ361" i="20" s="1"/>
  <c r="AQ362" i="20" s="1"/>
  <c r="AQ363" i="20" s="1"/>
  <c r="AQ364" i="20" s="1"/>
  <c r="AQ365" i="20" s="1"/>
  <c r="AQ366" i="20" s="1"/>
  <c r="AQ367" i="20" s="1"/>
  <c r="AQ368" i="20" s="1"/>
  <c r="AQ369" i="20" s="1"/>
  <c r="AQ370" i="20" s="1"/>
  <c r="AQ371" i="20" s="1"/>
  <c r="AQ372" i="20" s="1"/>
  <c r="AQ373" i="20" s="1"/>
  <c r="AQ374" i="20" s="1"/>
  <c r="AQ375" i="20" s="1"/>
  <c r="AQ376" i="20" s="1"/>
  <c r="AQ377" i="20" s="1"/>
  <c r="AQ378" i="20" s="1"/>
  <c r="AQ379" i="20" s="1"/>
  <c r="AQ380" i="20" s="1"/>
  <c r="AQ381" i="20" s="1"/>
  <c r="AQ382" i="20" s="1"/>
  <c r="AQ383" i="20" s="1"/>
  <c r="AQ384" i="20" s="1"/>
  <c r="AQ385" i="20" s="1"/>
  <c r="AQ386" i="20" s="1"/>
  <c r="AQ387" i="20" s="1"/>
  <c r="AQ388" i="20" s="1"/>
  <c r="AQ389" i="20" s="1"/>
  <c r="AQ390" i="20" s="1"/>
  <c r="AQ391" i="20" s="1"/>
  <c r="AQ392" i="20" s="1"/>
  <c r="AQ393" i="20" s="1"/>
  <c r="AQ394" i="20" s="1"/>
  <c r="AQ395" i="20" s="1"/>
  <c r="AQ396" i="20" s="1"/>
  <c r="AQ397" i="20" s="1"/>
  <c r="AQ398" i="20" s="1"/>
  <c r="AQ399" i="20" s="1"/>
  <c r="AQ400" i="20" s="1"/>
  <c r="AQ401" i="20" s="1"/>
  <c r="AQ402" i="20" s="1"/>
  <c r="AQ403" i="20" s="1"/>
  <c r="AQ404" i="20" s="1"/>
  <c r="AQ405" i="20" s="1"/>
  <c r="AQ406" i="20" s="1"/>
  <c r="AQ407" i="20" s="1"/>
  <c r="AQ408" i="20" s="1"/>
  <c r="AQ409" i="20" s="1"/>
  <c r="AQ410" i="20" s="1"/>
  <c r="AQ411" i="20" s="1"/>
  <c r="AQ412" i="20" s="1"/>
  <c r="AQ413" i="20" s="1"/>
  <c r="AQ414" i="20" s="1"/>
  <c r="AQ415" i="20" s="1"/>
  <c r="AQ416" i="20" s="1"/>
  <c r="AQ417" i="20" s="1"/>
  <c r="AQ418" i="20" s="1"/>
  <c r="AQ419" i="20" s="1"/>
  <c r="AQ420" i="20" s="1"/>
  <c r="AQ421" i="20" s="1"/>
  <c r="AQ422" i="20" s="1"/>
  <c r="AQ423" i="20" s="1"/>
  <c r="AQ424" i="20" s="1"/>
  <c r="AQ425" i="20" s="1"/>
  <c r="AQ426" i="20" s="1"/>
  <c r="AQ427" i="20" s="1"/>
  <c r="AQ428" i="20" s="1"/>
  <c r="AQ429" i="20" s="1"/>
  <c r="AQ430" i="20" s="1"/>
  <c r="AQ431" i="20" s="1"/>
  <c r="AQ432" i="20" s="1"/>
  <c r="AQ433" i="20" s="1"/>
  <c r="AQ434" i="20" s="1"/>
  <c r="AQ435" i="20" s="1"/>
  <c r="AQ436" i="20" s="1"/>
  <c r="AQ437" i="20" s="1"/>
  <c r="AQ438" i="20" s="1"/>
  <c r="AQ439" i="20" s="1"/>
  <c r="AQ440" i="20" s="1"/>
  <c r="AQ441" i="20" s="1"/>
  <c r="AQ442" i="20" s="1"/>
  <c r="AQ443" i="20" s="1"/>
  <c r="AQ444" i="20" s="1"/>
  <c r="AQ445" i="20" s="1"/>
  <c r="AQ446" i="20" s="1"/>
  <c r="AQ447" i="20" s="1"/>
  <c r="AQ448" i="20" s="1"/>
  <c r="AQ449" i="20" s="1"/>
  <c r="AQ450" i="20" s="1"/>
  <c r="AQ451" i="20" s="1"/>
  <c r="AQ452" i="20" s="1"/>
  <c r="AQ453" i="20" s="1"/>
  <c r="AQ454" i="20" s="1"/>
  <c r="AQ455" i="20" s="1"/>
  <c r="AQ456" i="20" s="1"/>
  <c r="AQ457" i="20" s="1"/>
  <c r="AQ458" i="20" s="1"/>
  <c r="AQ459" i="20" s="1"/>
  <c r="AQ460" i="20" s="1"/>
  <c r="AQ461" i="20" s="1"/>
  <c r="AQ462" i="20" s="1"/>
  <c r="AQ463" i="20" s="1"/>
  <c r="AQ464" i="20" s="1"/>
  <c r="AQ465" i="20" s="1"/>
  <c r="AQ466" i="20" s="1"/>
  <c r="AQ467" i="20" s="1"/>
  <c r="AQ468" i="20" s="1"/>
  <c r="AQ469" i="20" s="1"/>
  <c r="AQ470" i="20" s="1"/>
  <c r="AQ471" i="20" s="1"/>
  <c r="AQ472" i="20" s="1"/>
  <c r="AQ473" i="20" s="1"/>
  <c r="AQ474" i="20" s="1"/>
  <c r="AQ475" i="20" s="1"/>
  <c r="AQ476" i="20" s="1"/>
  <c r="AQ477" i="20" s="1"/>
  <c r="AQ478" i="20" s="1"/>
  <c r="AQ479" i="20" s="1"/>
  <c r="AQ480" i="20" s="1"/>
  <c r="AQ481" i="20" s="1"/>
  <c r="AQ482" i="20" s="1"/>
  <c r="AQ483" i="20" s="1"/>
  <c r="AQ484" i="20" s="1"/>
  <c r="AQ485" i="20" s="1"/>
  <c r="AQ486" i="20" s="1"/>
  <c r="AQ487" i="20" s="1"/>
  <c r="AQ488" i="20" s="1"/>
  <c r="AQ489" i="20" s="1"/>
  <c r="AQ490" i="20" s="1"/>
  <c r="AQ491" i="20" s="1"/>
  <c r="AQ492" i="20" s="1"/>
  <c r="AQ493" i="20" s="1"/>
  <c r="AQ494" i="20" s="1"/>
  <c r="AQ495" i="20" s="1"/>
  <c r="AQ496" i="20" s="1"/>
  <c r="AQ497" i="20" s="1"/>
  <c r="AQ498" i="20" s="1"/>
  <c r="AQ499" i="20" s="1"/>
  <c r="AQ500" i="20" s="1"/>
  <c r="AQ501" i="20" s="1"/>
  <c r="AQ502" i="20" s="1"/>
  <c r="AQ503" i="20" s="1"/>
  <c r="AN74" i="28"/>
  <c r="AN73" i="28"/>
  <c r="AN72" i="28"/>
  <c r="AN71" i="28"/>
  <c r="AN70" i="28"/>
  <c r="AN69" i="28"/>
  <c r="AN68" i="28"/>
  <c r="AN67" i="28"/>
  <c r="AN66" i="28"/>
  <c r="AN65" i="28"/>
  <c r="BF64" i="28"/>
  <c r="BC64" i="28"/>
  <c r="AN64" i="28"/>
  <c r="BF63" i="28"/>
  <c r="BC63" i="28"/>
  <c r="AN63" i="28"/>
  <c r="BF62" i="28"/>
  <c r="BC62" i="28"/>
  <c r="AN62" i="28"/>
  <c r="BF61" i="28"/>
  <c r="BC61" i="28"/>
  <c r="AN61" i="28"/>
  <c r="BF60" i="28"/>
  <c r="BC60" i="28"/>
  <c r="AN60" i="28"/>
  <c r="BF59" i="28"/>
  <c r="BC59" i="28"/>
  <c r="AN59" i="28"/>
  <c r="BF58" i="28"/>
  <c r="BC58" i="28"/>
  <c r="AN58" i="28"/>
  <c r="BF57" i="28"/>
  <c r="BC57" i="28"/>
  <c r="AN57" i="28"/>
  <c r="BF56" i="28"/>
  <c r="BC56" i="28"/>
  <c r="AN56" i="28"/>
  <c r="BF55" i="28"/>
  <c r="BC55" i="28"/>
  <c r="AN55" i="28"/>
  <c r="BF54" i="28"/>
  <c r="BC54" i="28"/>
  <c r="AN54" i="28"/>
  <c r="BF53" i="28"/>
  <c r="BC53" i="28"/>
  <c r="AN53" i="28"/>
  <c r="BF52" i="28"/>
  <c r="BC52" i="28"/>
  <c r="AN52" i="28"/>
  <c r="BF51" i="28"/>
  <c r="BC51" i="28"/>
  <c r="AN51" i="28"/>
  <c r="BF50" i="28"/>
  <c r="BC50" i="28"/>
  <c r="AN50" i="28"/>
  <c r="BF49" i="28"/>
  <c r="BC49" i="28"/>
  <c r="AN49" i="28"/>
  <c r="BF48" i="28"/>
  <c r="BC48" i="28"/>
  <c r="AN48" i="28"/>
  <c r="BF47" i="28"/>
  <c r="BC47" i="28"/>
  <c r="AN47" i="28"/>
  <c r="BF46" i="28"/>
  <c r="BC46" i="28"/>
  <c r="AN46" i="28"/>
  <c r="BF45" i="28"/>
  <c r="BC45" i="28"/>
  <c r="AN45" i="28"/>
  <c r="BF44" i="28"/>
  <c r="BC44" i="28"/>
  <c r="AN44" i="28"/>
  <c r="BF43" i="28"/>
  <c r="BC43" i="28"/>
  <c r="AN43" i="28"/>
  <c r="BF42" i="28"/>
  <c r="BC42" i="28"/>
  <c r="AN42" i="28"/>
  <c r="BF41" i="28"/>
  <c r="BC41" i="28"/>
  <c r="AN41" i="28"/>
  <c r="BF40" i="28"/>
  <c r="BC40" i="28"/>
  <c r="AN40" i="28"/>
  <c r="BF39" i="28"/>
  <c r="BC39" i="28"/>
  <c r="AN39" i="28"/>
  <c r="BF38" i="28"/>
  <c r="BC38" i="28"/>
  <c r="AN38" i="28"/>
  <c r="BF37" i="28"/>
  <c r="BC37" i="28"/>
  <c r="AN37" i="28"/>
  <c r="BF36" i="28"/>
  <c r="BC36" i="28"/>
  <c r="AN36" i="28"/>
  <c r="BF35" i="28"/>
  <c r="BC35" i="28"/>
  <c r="AN35" i="28"/>
  <c r="BF34" i="28"/>
  <c r="BC34" i="28"/>
  <c r="AN34" i="28"/>
  <c r="BF33" i="28"/>
  <c r="BC33" i="28"/>
  <c r="AN33" i="28"/>
  <c r="BF32" i="28"/>
  <c r="BC32" i="28"/>
  <c r="AN32" i="28"/>
  <c r="BF31" i="28"/>
  <c r="BC31" i="28"/>
  <c r="AN31" i="28"/>
  <c r="BF30" i="28"/>
  <c r="BC30" i="28"/>
  <c r="AN30" i="28"/>
  <c r="BF29" i="28"/>
  <c r="BC29" i="28"/>
  <c r="AN29" i="28"/>
  <c r="BF28" i="28"/>
  <c r="BC28" i="28"/>
  <c r="AN28" i="28"/>
  <c r="BF27" i="28"/>
  <c r="BC27" i="28"/>
  <c r="AN27" i="28"/>
  <c r="BF26" i="28"/>
  <c r="BC26" i="28"/>
  <c r="AN26" i="28"/>
  <c r="BF25" i="28"/>
  <c r="BC25" i="28"/>
  <c r="AN25" i="28"/>
  <c r="BF24" i="28"/>
  <c r="BC24" i="28"/>
  <c r="AN24" i="28"/>
  <c r="BF23" i="28"/>
  <c r="BC23" i="28"/>
  <c r="AN23" i="28"/>
  <c r="BF22" i="28"/>
  <c r="BC22" i="28"/>
  <c r="AN22" i="28"/>
  <c r="BF21" i="28"/>
  <c r="BC21" i="28"/>
  <c r="AN21" i="28"/>
  <c r="BF20" i="28"/>
  <c r="BC20" i="28"/>
  <c r="AN20" i="28"/>
  <c r="BF19" i="28"/>
  <c r="BC19" i="28"/>
  <c r="AN19" i="28"/>
  <c r="BF18" i="28"/>
  <c r="BC18" i="28"/>
  <c r="AN18" i="28"/>
  <c r="BF17" i="28"/>
  <c r="BC17" i="28"/>
  <c r="AN17" i="28"/>
  <c r="BF16" i="28"/>
  <c r="BC16" i="28"/>
  <c r="AN16" i="28"/>
  <c r="BF15" i="28"/>
  <c r="BC15" i="28"/>
  <c r="AN15" i="28"/>
  <c r="BF14" i="28"/>
  <c r="BC14" i="28"/>
  <c r="AN14" i="28"/>
  <c r="BF13" i="28"/>
  <c r="BC13" i="28"/>
  <c r="AN13" i="28"/>
  <c r="BF12" i="28"/>
  <c r="BC12" i="28"/>
  <c r="AN12" i="28"/>
  <c r="BF11" i="28"/>
  <c r="BC11" i="28"/>
  <c r="AN11" i="28"/>
  <c r="BF10" i="28"/>
  <c r="BC10" i="28"/>
  <c r="AN10" i="28"/>
  <c r="BF9" i="28"/>
  <c r="BC9" i="28"/>
  <c r="AN9" i="28"/>
  <c r="BF8" i="28"/>
  <c r="BC8" i="28"/>
  <c r="AN8" i="28"/>
  <c r="BF7" i="28"/>
  <c r="BC7" i="28"/>
  <c r="AN7" i="28"/>
  <c r="BF6" i="28"/>
  <c r="BC6" i="28"/>
  <c r="AN6" i="28"/>
  <c r="BF5" i="28"/>
  <c r="BC5" i="28"/>
  <c r="AN5" i="28"/>
  <c r="BF4" i="28"/>
  <c r="AN4" i="28"/>
  <c r="AM73" i="27"/>
  <c r="AK73" i="27"/>
  <c r="AJ73" i="27"/>
  <c r="AI73" i="27" s="1"/>
  <c r="E73" i="27"/>
  <c r="C73" i="27"/>
  <c r="B73" i="27"/>
  <c r="A73" i="27" s="1"/>
  <c r="AM72" i="27"/>
  <c r="AK72" i="27"/>
  <c r="AJ72" i="27"/>
  <c r="AI72" i="27" s="1"/>
  <c r="E72" i="27"/>
  <c r="C72" i="27"/>
  <c r="B72" i="27"/>
  <c r="A72" i="27" s="1"/>
  <c r="AM71" i="27"/>
  <c r="AK71" i="27"/>
  <c r="AJ71" i="27"/>
  <c r="AI71" i="27" s="1"/>
  <c r="E71" i="27"/>
  <c r="C71" i="27"/>
  <c r="B71" i="27"/>
  <c r="A71" i="27" s="1"/>
  <c r="AM70" i="27"/>
  <c r="AK70" i="27"/>
  <c r="AJ70" i="27"/>
  <c r="AI70" i="27" s="1"/>
  <c r="E70" i="27"/>
  <c r="C70" i="27"/>
  <c r="B70" i="27"/>
  <c r="A70" i="27" s="1"/>
  <c r="AM69" i="27"/>
  <c r="AK69" i="27"/>
  <c r="AJ69" i="27"/>
  <c r="AI69" i="27" s="1"/>
  <c r="E69" i="27"/>
  <c r="C69" i="27"/>
  <c r="B69" i="27"/>
  <c r="A69" i="27" s="1"/>
  <c r="AM68" i="27"/>
  <c r="AK68" i="27"/>
  <c r="AJ68" i="27"/>
  <c r="AI68" i="27" s="1"/>
  <c r="E68" i="27"/>
  <c r="C68" i="27"/>
  <c r="B68" i="27"/>
  <c r="A68" i="27" s="1"/>
  <c r="AM67" i="27"/>
  <c r="AK67" i="27"/>
  <c r="AJ67" i="27"/>
  <c r="AI67" i="27" s="1"/>
  <c r="E67" i="27"/>
  <c r="C67" i="27"/>
  <c r="B67" i="27"/>
  <c r="A67" i="27" s="1"/>
  <c r="AM66" i="27"/>
  <c r="AK66" i="27"/>
  <c r="AJ66" i="27"/>
  <c r="AI66" i="27" s="1"/>
  <c r="E66" i="27"/>
  <c r="C66" i="27"/>
  <c r="B66" i="27"/>
  <c r="A66" i="27" s="1"/>
  <c r="AM65" i="27"/>
  <c r="AK65" i="27"/>
  <c r="AJ65" i="27"/>
  <c r="AI65" i="27" s="1"/>
  <c r="E65" i="27"/>
  <c r="C65" i="27"/>
  <c r="B65" i="27"/>
  <c r="A65" i="27" s="1"/>
  <c r="AM64" i="27"/>
  <c r="AK64" i="27"/>
  <c r="AJ64" i="27"/>
  <c r="AI64" i="27" s="1"/>
  <c r="E64" i="27"/>
  <c r="C64" i="27"/>
  <c r="B64" i="27"/>
  <c r="A64" i="27" s="1"/>
  <c r="BD63" i="27"/>
  <c r="BB63" i="27"/>
  <c r="BA63" i="27"/>
  <c r="AZ63" i="27" s="1"/>
  <c r="AM63" i="27"/>
  <c r="AK63" i="27"/>
  <c r="AJ63" i="27"/>
  <c r="AI63" i="27" s="1"/>
  <c r="V63" i="27"/>
  <c r="T63" i="27"/>
  <c r="S63" i="27"/>
  <c r="R63" i="27" s="1"/>
  <c r="E63" i="27"/>
  <c r="C63" i="27"/>
  <c r="B63" i="27"/>
  <c r="A63" i="27" s="1"/>
  <c r="BD62" i="27"/>
  <c r="BB62" i="27"/>
  <c r="BA62" i="27"/>
  <c r="AZ62" i="27" s="1"/>
  <c r="AM62" i="27"/>
  <c r="AK62" i="27"/>
  <c r="AJ62" i="27"/>
  <c r="AI62" i="27" s="1"/>
  <c r="V62" i="27"/>
  <c r="T62" i="27"/>
  <c r="S62" i="27"/>
  <c r="R62" i="27" s="1"/>
  <c r="E62" i="27"/>
  <c r="C62" i="27"/>
  <c r="B62" i="27"/>
  <c r="A62" i="27" s="1"/>
  <c r="BD61" i="27"/>
  <c r="BB61" i="27"/>
  <c r="BA61" i="27"/>
  <c r="AZ61" i="27" s="1"/>
  <c r="AM61" i="27"/>
  <c r="AK61" i="27"/>
  <c r="AJ61" i="27"/>
  <c r="AI61" i="27" s="1"/>
  <c r="V61" i="27"/>
  <c r="T61" i="27"/>
  <c r="S61" i="27"/>
  <c r="R61" i="27" s="1"/>
  <c r="E61" i="27"/>
  <c r="C61" i="27"/>
  <c r="B61" i="27"/>
  <c r="A61" i="27" s="1"/>
  <c r="BD60" i="27"/>
  <c r="BB60" i="27"/>
  <c r="BA60" i="27"/>
  <c r="AZ60" i="27" s="1"/>
  <c r="AM60" i="27"/>
  <c r="AK60" i="27"/>
  <c r="AJ60" i="27"/>
  <c r="AI60" i="27" s="1"/>
  <c r="V60" i="27"/>
  <c r="T60" i="27"/>
  <c r="S60" i="27"/>
  <c r="R60" i="27" s="1"/>
  <c r="E60" i="27"/>
  <c r="C60" i="27"/>
  <c r="B60" i="27"/>
  <c r="A60" i="27" s="1"/>
  <c r="BD59" i="27"/>
  <c r="BB59" i="27"/>
  <c r="BA59" i="27"/>
  <c r="AZ59" i="27" s="1"/>
  <c r="AM59" i="27"/>
  <c r="AK59" i="27"/>
  <c r="AJ59" i="27"/>
  <c r="AI59" i="27" s="1"/>
  <c r="V59" i="27"/>
  <c r="T59" i="27"/>
  <c r="S59" i="27"/>
  <c r="R59" i="27" s="1"/>
  <c r="E59" i="27"/>
  <c r="C59" i="27"/>
  <c r="B59" i="27"/>
  <c r="A59" i="27" s="1"/>
  <c r="BD58" i="27"/>
  <c r="BB58" i="27"/>
  <c r="BA58" i="27"/>
  <c r="AZ58" i="27" s="1"/>
  <c r="AM58" i="27"/>
  <c r="AK58" i="27"/>
  <c r="AJ58" i="27"/>
  <c r="AI58" i="27" s="1"/>
  <c r="V58" i="27"/>
  <c r="T58" i="27"/>
  <c r="S58" i="27"/>
  <c r="R58" i="27" s="1"/>
  <c r="E58" i="27"/>
  <c r="C58" i="27"/>
  <c r="B58" i="27"/>
  <c r="A58" i="27" s="1"/>
  <c r="BD57" i="27"/>
  <c r="BB57" i="27"/>
  <c r="BA57" i="27"/>
  <c r="AZ57" i="27" s="1"/>
  <c r="AM57" i="27"/>
  <c r="AK57" i="27"/>
  <c r="AJ57" i="27"/>
  <c r="AI57" i="27" s="1"/>
  <c r="V57" i="27"/>
  <c r="T57" i="27"/>
  <c r="S57" i="27"/>
  <c r="R57" i="27" s="1"/>
  <c r="E57" i="27"/>
  <c r="C57" i="27"/>
  <c r="B57" i="27"/>
  <c r="A57" i="27" s="1"/>
  <c r="BD56" i="27"/>
  <c r="BB56" i="27"/>
  <c r="BA56" i="27"/>
  <c r="AZ56" i="27" s="1"/>
  <c r="AM56" i="27"/>
  <c r="AK56" i="27"/>
  <c r="AJ56" i="27"/>
  <c r="AI56" i="27" s="1"/>
  <c r="V56" i="27"/>
  <c r="T56" i="27"/>
  <c r="S56" i="27"/>
  <c r="R56" i="27" s="1"/>
  <c r="E56" i="27"/>
  <c r="C56" i="27"/>
  <c r="B56" i="27"/>
  <c r="A56" i="27" s="1"/>
  <c r="BD55" i="27"/>
  <c r="BB55" i="27"/>
  <c r="BA55" i="27"/>
  <c r="AZ55" i="27" s="1"/>
  <c r="AM55" i="27"/>
  <c r="AK55" i="27"/>
  <c r="AJ55" i="27"/>
  <c r="AI55" i="27" s="1"/>
  <c r="V55" i="27"/>
  <c r="T55" i="27"/>
  <c r="S55" i="27"/>
  <c r="R55" i="27" s="1"/>
  <c r="E55" i="27"/>
  <c r="C55" i="27"/>
  <c r="B55" i="27"/>
  <c r="A55" i="27" s="1"/>
  <c r="BD54" i="27"/>
  <c r="BB54" i="27"/>
  <c r="BA54" i="27"/>
  <c r="AZ54" i="27" s="1"/>
  <c r="AM54" i="27"/>
  <c r="AK54" i="27"/>
  <c r="AJ54" i="27"/>
  <c r="AI54" i="27" s="1"/>
  <c r="V54" i="27"/>
  <c r="T54" i="27"/>
  <c r="S54" i="27"/>
  <c r="R54" i="27" s="1"/>
  <c r="E54" i="27"/>
  <c r="C54" i="27"/>
  <c r="B54" i="27"/>
  <c r="A54" i="27" s="1"/>
  <c r="BD53" i="27"/>
  <c r="BB53" i="27"/>
  <c r="BA53" i="27"/>
  <c r="AZ53" i="27" s="1"/>
  <c r="AM53" i="27"/>
  <c r="AK53" i="27"/>
  <c r="AJ53" i="27"/>
  <c r="AI53" i="27" s="1"/>
  <c r="V53" i="27"/>
  <c r="T53" i="27"/>
  <c r="S53" i="27"/>
  <c r="R53" i="27" s="1"/>
  <c r="E53" i="27"/>
  <c r="C53" i="27"/>
  <c r="B53" i="27"/>
  <c r="A53" i="27" s="1"/>
  <c r="BD52" i="27"/>
  <c r="BB52" i="27"/>
  <c r="BA52" i="27"/>
  <c r="AZ52" i="27" s="1"/>
  <c r="AM52" i="27"/>
  <c r="AK52" i="27"/>
  <c r="AJ52" i="27"/>
  <c r="AI52" i="27" s="1"/>
  <c r="V52" i="27"/>
  <c r="T52" i="27"/>
  <c r="S52" i="27"/>
  <c r="R52" i="27" s="1"/>
  <c r="E52" i="27"/>
  <c r="C52" i="27"/>
  <c r="B52" i="27"/>
  <c r="A52" i="27" s="1"/>
  <c r="BD51" i="27"/>
  <c r="BB51" i="27"/>
  <c r="BA51" i="27"/>
  <c r="AZ51" i="27" s="1"/>
  <c r="AM51" i="27"/>
  <c r="AK51" i="27"/>
  <c r="AJ51" i="27"/>
  <c r="AI51" i="27" s="1"/>
  <c r="V51" i="27"/>
  <c r="T51" i="27"/>
  <c r="S51" i="27"/>
  <c r="R51" i="27" s="1"/>
  <c r="E51" i="27"/>
  <c r="C51" i="27"/>
  <c r="B51" i="27"/>
  <c r="A51" i="27" s="1"/>
  <c r="BD50" i="27"/>
  <c r="BB50" i="27"/>
  <c r="BA50" i="27"/>
  <c r="AZ50" i="27" s="1"/>
  <c r="AM50" i="27"/>
  <c r="AK50" i="27"/>
  <c r="AJ50" i="27"/>
  <c r="AI50" i="27" s="1"/>
  <c r="V50" i="27"/>
  <c r="T50" i="27"/>
  <c r="S50" i="27"/>
  <c r="R50" i="27" s="1"/>
  <c r="E50" i="27"/>
  <c r="C50" i="27"/>
  <c r="B50" i="27"/>
  <c r="A50" i="27" s="1"/>
  <c r="BD49" i="27"/>
  <c r="BB49" i="27"/>
  <c r="BA49" i="27"/>
  <c r="AZ49" i="27" s="1"/>
  <c r="AM49" i="27"/>
  <c r="AK49" i="27"/>
  <c r="AJ49" i="27"/>
  <c r="AI49" i="27" s="1"/>
  <c r="V49" i="27"/>
  <c r="T49" i="27"/>
  <c r="S49" i="27"/>
  <c r="R49" i="27" s="1"/>
  <c r="E49" i="27"/>
  <c r="C49" i="27"/>
  <c r="B49" i="27"/>
  <c r="A49" i="27" s="1"/>
  <c r="BD48" i="27"/>
  <c r="BB48" i="27"/>
  <c r="BA48" i="27"/>
  <c r="AZ48" i="27" s="1"/>
  <c r="AM48" i="27"/>
  <c r="AK48" i="27"/>
  <c r="AJ48" i="27"/>
  <c r="AI48" i="27" s="1"/>
  <c r="V48" i="27"/>
  <c r="T48" i="27"/>
  <c r="S48" i="27"/>
  <c r="R48" i="27" s="1"/>
  <c r="E48" i="27"/>
  <c r="C48" i="27"/>
  <c r="B48" i="27"/>
  <c r="A48" i="27" s="1"/>
  <c r="BD47" i="27"/>
  <c r="BB47" i="27"/>
  <c r="BA47" i="27"/>
  <c r="AZ47" i="27" s="1"/>
  <c r="AM47" i="27"/>
  <c r="AK47" i="27"/>
  <c r="AJ47" i="27"/>
  <c r="AI47" i="27" s="1"/>
  <c r="V47" i="27"/>
  <c r="T47" i="27"/>
  <c r="S47" i="27"/>
  <c r="R47" i="27" s="1"/>
  <c r="E47" i="27"/>
  <c r="C47" i="27"/>
  <c r="B47" i="27"/>
  <c r="A47" i="27" s="1"/>
  <c r="BD46" i="27"/>
  <c r="BB46" i="27"/>
  <c r="BA46" i="27"/>
  <c r="AZ46" i="27" s="1"/>
  <c r="AM46" i="27"/>
  <c r="AK46" i="27"/>
  <c r="AJ46" i="27"/>
  <c r="AI46" i="27" s="1"/>
  <c r="V46" i="27"/>
  <c r="T46" i="27"/>
  <c r="S46" i="27"/>
  <c r="R46" i="27" s="1"/>
  <c r="E46" i="27"/>
  <c r="C46" i="27"/>
  <c r="B46" i="27"/>
  <c r="A46" i="27" s="1"/>
  <c r="BD45" i="27"/>
  <c r="BB45" i="27"/>
  <c r="BA45" i="27"/>
  <c r="AZ45" i="27" s="1"/>
  <c r="AM45" i="27"/>
  <c r="AK45" i="27"/>
  <c r="AJ45" i="27"/>
  <c r="AI45" i="27" s="1"/>
  <c r="V45" i="27"/>
  <c r="T45" i="27"/>
  <c r="S45" i="27"/>
  <c r="R45" i="27" s="1"/>
  <c r="E45" i="27"/>
  <c r="C45" i="27"/>
  <c r="B45" i="27"/>
  <c r="A45" i="27" s="1"/>
  <c r="BD44" i="27"/>
  <c r="BB44" i="27"/>
  <c r="BA44" i="27"/>
  <c r="AZ44" i="27" s="1"/>
  <c r="AM44" i="27"/>
  <c r="AK44" i="27"/>
  <c r="AJ44" i="27"/>
  <c r="AI44" i="27" s="1"/>
  <c r="V44" i="27"/>
  <c r="T44" i="27"/>
  <c r="S44" i="27"/>
  <c r="R44" i="27" s="1"/>
  <c r="E44" i="27"/>
  <c r="C44" i="27"/>
  <c r="B44" i="27"/>
  <c r="A44" i="27" s="1"/>
  <c r="BD43" i="27"/>
  <c r="BB43" i="27"/>
  <c r="BA43" i="27"/>
  <c r="AZ43" i="27" s="1"/>
  <c r="AM43" i="27"/>
  <c r="AK43" i="27"/>
  <c r="AJ43" i="27"/>
  <c r="AI43" i="27" s="1"/>
  <c r="V43" i="27"/>
  <c r="T43" i="27"/>
  <c r="S43" i="27"/>
  <c r="R43" i="27" s="1"/>
  <c r="E43" i="27"/>
  <c r="C43" i="27"/>
  <c r="B43" i="27"/>
  <c r="A43" i="27" s="1"/>
  <c r="BD42" i="27"/>
  <c r="BB42" i="27"/>
  <c r="BA42" i="27"/>
  <c r="AZ42" i="27" s="1"/>
  <c r="AM42" i="27"/>
  <c r="AK42" i="27"/>
  <c r="AJ42" i="27"/>
  <c r="AI42" i="27" s="1"/>
  <c r="V42" i="27"/>
  <c r="T42" i="27"/>
  <c r="S42" i="27"/>
  <c r="R42" i="27" s="1"/>
  <c r="E42" i="27"/>
  <c r="C42" i="27"/>
  <c r="B42" i="27"/>
  <c r="A42" i="27" s="1"/>
  <c r="BD41" i="27"/>
  <c r="BB41" i="27"/>
  <c r="BA41" i="27"/>
  <c r="AZ41" i="27" s="1"/>
  <c r="AM41" i="27"/>
  <c r="AK41" i="27"/>
  <c r="AJ41" i="27"/>
  <c r="AI41" i="27" s="1"/>
  <c r="V41" i="27"/>
  <c r="T41" i="27"/>
  <c r="S41" i="27"/>
  <c r="R41" i="27" s="1"/>
  <c r="E41" i="27"/>
  <c r="C41" i="27"/>
  <c r="B41" i="27"/>
  <c r="A41" i="27" s="1"/>
  <c r="BD40" i="27"/>
  <c r="BB40" i="27"/>
  <c r="BA40" i="27"/>
  <c r="AZ40" i="27" s="1"/>
  <c r="AM40" i="27"/>
  <c r="AK40" i="27"/>
  <c r="AJ40" i="27"/>
  <c r="AI40" i="27" s="1"/>
  <c r="V40" i="27"/>
  <c r="T40" i="27"/>
  <c r="S40" i="27"/>
  <c r="R40" i="27" s="1"/>
  <c r="E40" i="27"/>
  <c r="C40" i="27"/>
  <c r="B40" i="27"/>
  <c r="A40" i="27" s="1"/>
  <c r="BD39" i="27"/>
  <c r="BB39" i="27"/>
  <c r="BA39" i="27"/>
  <c r="AZ39" i="27" s="1"/>
  <c r="AM39" i="27"/>
  <c r="AK39" i="27"/>
  <c r="AJ39" i="27"/>
  <c r="AI39" i="27" s="1"/>
  <c r="V39" i="27"/>
  <c r="T39" i="27"/>
  <c r="S39" i="27"/>
  <c r="R39" i="27" s="1"/>
  <c r="E39" i="27"/>
  <c r="C39" i="27"/>
  <c r="B39" i="27"/>
  <c r="A39" i="27" s="1"/>
  <c r="BD38" i="27"/>
  <c r="BB38" i="27"/>
  <c r="BA38" i="27"/>
  <c r="AZ38" i="27" s="1"/>
  <c r="AM38" i="27"/>
  <c r="AK38" i="27"/>
  <c r="AJ38" i="27"/>
  <c r="AI38" i="27" s="1"/>
  <c r="V38" i="27"/>
  <c r="T38" i="27"/>
  <c r="S38" i="27"/>
  <c r="R38" i="27" s="1"/>
  <c r="E38" i="27"/>
  <c r="C38" i="27"/>
  <c r="B38" i="27"/>
  <c r="A38" i="27" s="1"/>
  <c r="BD37" i="27"/>
  <c r="BB37" i="27"/>
  <c r="BA37" i="27"/>
  <c r="AZ37" i="27" s="1"/>
  <c r="AM37" i="27"/>
  <c r="AK37" i="27"/>
  <c r="AJ37" i="27"/>
  <c r="AI37" i="27" s="1"/>
  <c r="V37" i="27"/>
  <c r="T37" i="27"/>
  <c r="S37" i="27"/>
  <c r="R37" i="27" s="1"/>
  <c r="E37" i="27"/>
  <c r="C37" i="27"/>
  <c r="B37" i="27"/>
  <c r="A37" i="27" s="1"/>
  <c r="BD36" i="27"/>
  <c r="BB36" i="27"/>
  <c r="BA36" i="27"/>
  <c r="AZ36" i="27" s="1"/>
  <c r="AM36" i="27"/>
  <c r="AK36" i="27"/>
  <c r="AJ36" i="27"/>
  <c r="AI36" i="27" s="1"/>
  <c r="V36" i="27"/>
  <c r="T36" i="27"/>
  <c r="S36" i="27"/>
  <c r="R36" i="27" s="1"/>
  <c r="E36" i="27"/>
  <c r="C36" i="27"/>
  <c r="B36" i="27"/>
  <c r="A36" i="27" s="1"/>
  <c r="BD35" i="27"/>
  <c r="BB35" i="27"/>
  <c r="BA35" i="27"/>
  <c r="AZ35" i="27" s="1"/>
  <c r="AM35" i="27"/>
  <c r="AK35" i="27"/>
  <c r="AJ35" i="27"/>
  <c r="AI35" i="27" s="1"/>
  <c r="V35" i="27"/>
  <c r="T35" i="27"/>
  <c r="S35" i="27"/>
  <c r="R35" i="27" s="1"/>
  <c r="E35" i="27"/>
  <c r="C35" i="27"/>
  <c r="B35" i="27"/>
  <c r="A35" i="27" s="1"/>
  <c r="BD34" i="27"/>
  <c r="BB34" i="27"/>
  <c r="BA34" i="27"/>
  <c r="AZ34" i="27" s="1"/>
  <c r="AM34" i="27"/>
  <c r="AK34" i="27"/>
  <c r="AJ34" i="27"/>
  <c r="AI34" i="27" s="1"/>
  <c r="V34" i="27"/>
  <c r="T34" i="27"/>
  <c r="S34" i="27"/>
  <c r="R34" i="27" s="1"/>
  <c r="E34" i="27"/>
  <c r="C34" i="27"/>
  <c r="B34" i="27"/>
  <c r="A34" i="27" s="1"/>
  <c r="BD33" i="27"/>
  <c r="BB33" i="27"/>
  <c r="BA33" i="27"/>
  <c r="AZ33" i="27" s="1"/>
  <c r="AM33" i="27"/>
  <c r="AK33" i="27"/>
  <c r="AJ33" i="27"/>
  <c r="AI33" i="27" s="1"/>
  <c r="V33" i="27"/>
  <c r="T33" i="27"/>
  <c r="S33" i="27"/>
  <c r="R33" i="27" s="1"/>
  <c r="E33" i="27"/>
  <c r="C33" i="27"/>
  <c r="B33" i="27"/>
  <c r="A33" i="27" s="1"/>
  <c r="BD32" i="27"/>
  <c r="BB32" i="27"/>
  <c r="BA32" i="27"/>
  <c r="AZ32" i="27" s="1"/>
  <c r="AM32" i="27"/>
  <c r="AK32" i="27"/>
  <c r="AJ32" i="27"/>
  <c r="AI32" i="27" s="1"/>
  <c r="V32" i="27"/>
  <c r="T32" i="27"/>
  <c r="S32" i="27"/>
  <c r="R32" i="27" s="1"/>
  <c r="E32" i="27"/>
  <c r="C32" i="27"/>
  <c r="B32" i="27"/>
  <c r="A32" i="27" s="1"/>
  <c r="BD31" i="27"/>
  <c r="BB31" i="27"/>
  <c r="BA31" i="27"/>
  <c r="AZ31" i="27" s="1"/>
  <c r="AM31" i="27"/>
  <c r="AK31" i="27"/>
  <c r="AJ31" i="27"/>
  <c r="AI31" i="27" s="1"/>
  <c r="V31" i="27"/>
  <c r="T31" i="27"/>
  <c r="S31" i="27"/>
  <c r="R31" i="27" s="1"/>
  <c r="E31" i="27"/>
  <c r="C31" i="27"/>
  <c r="B31" i="27"/>
  <c r="A31" i="27" s="1"/>
  <c r="BD30" i="27"/>
  <c r="BB30" i="27"/>
  <c r="BA30" i="27"/>
  <c r="AZ30" i="27" s="1"/>
  <c r="AM30" i="27"/>
  <c r="AK30" i="27"/>
  <c r="AJ30" i="27"/>
  <c r="AI30" i="27" s="1"/>
  <c r="V30" i="27"/>
  <c r="T30" i="27"/>
  <c r="S30" i="27"/>
  <c r="R30" i="27" s="1"/>
  <c r="E30" i="27"/>
  <c r="C30" i="27"/>
  <c r="B30" i="27"/>
  <c r="A30" i="27" s="1"/>
  <c r="BD29" i="27"/>
  <c r="BB29" i="27"/>
  <c r="BA29" i="27"/>
  <c r="AZ29" i="27" s="1"/>
  <c r="AM29" i="27"/>
  <c r="AK29" i="27"/>
  <c r="AJ29" i="27"/>
  <c r="AI29" i="27" s="1"/>
  <c r="V29" i="27"/>
  <c r="T29" i="27"/>
  <c r="S29" i="27"/>
  <c r="R29" i="27" s="1"/>
  <c r="E29" i="27"/>
  <c r="C29" i="27"/>
  <c r="B29" i="27"/>
  <c r="A29" i="27" s="1"/>
  <c r="BD28" i="27"/>
  <c r="BB28" i="27"/>
  <c r="BA28" i="27"/>
  <c r="AZ28" i="27" s="1"/>
  <c r="AM28" i="27"/>
  <c r="AK28" i="27"/>
  <c r="AJ28" i="27"/>
  <c r="AI28" i="27" s="1"/>
  <c r="V28" i="27"/>
  <c r="T28" i="27"/>
  <c r="S28" i="27"/>
  <c r="R28" i="27" s="1"/>
  <c r="E28" i="27"/>
  <c r="C28" i="27"/>
  <c r="B28" i="27"/>
  <c r="A28" i="27" s="1"/>
  <c r="BD27" i="27"/>
  <c r="BB27" i="27"/>
  <c r="BA27" i="27"/>
  <c r="AZ27" i="27" s="1"/>
  <c r="AM27" i="27"/>
  <c r="AK27" i="27"/>
  <c r="AJ27" i="27"/>
  <c r="AI27" i="27" s="1"/>
  <c r="V27" i="27"/>
  <c r="T27" i="27"/>
  <c r="S27" i="27"/>
  <c r="R27" i="27" s="1"/>
  <c r="E27" i="27"/>
  <c r="C27" i="27"/>
  <c r="B27" i="27"/>
  <c r="A27" i="27" s="1"/>
  <c r="BD26" i="27"/>
  <c r="BB26" i="27"/>
  <c r="BA26" i="27"/>
  <c r="AZ26" i="27" s="1"/>
  <c r="AM26" i="27"/>
  <c r="AK26" i="27"/>
  <c r="AJ26" i="27"/>
  <c r="AI26" i="27" s="1"/>
  <c r="V26" i="27"/>
  <c r="T26" i="27"/>
  <c r="S26" i="27"/>
  <c r="R26" i="27" s="1"/>
  <c r="E26" i="27"/>
  <c r="C26" i="27"/>
  <c r="B26" i="27"/>
  <c r="A26" i="27" s="1"/>
  <c r="BD25" i="27"/>
  <c r="BB25" i="27"/>
  <c r="BA25" i="27"/>
  <c r="AZ25" i="27" s="1"/>
  <c r="AM25" i="27"/>
  <c r="AK25" i="27"/>
  <c r="AJ25" i="27"/>
  <c r="AI25" i="27" s="1"/>
  <c r="V25" i="27"/>
  <c r="T25" i="27"/>
  <c r="S25" i="27"/>
  <c r="R25" i="27" s="1"/>
  <c r="E25" i="27"/>
  <c r="C25" i="27"/>
  <c r="B25" i="27"/>
  <c r="A25" i="27" s="1"/>
  <c r="BD24" i="27"/>
  <c r="BB24" i="27"/>
  <c r="BA24" i="27"/>
  <c r="AZ24" i="27" s="1"/>
  <c r="AM24" i="27"/>
  <c r="AK24" i="27"/>
  <c r="AJ24" i="27"/>
  <c r="AI24" i="27" s="1"/>
  <c r="V24" i="27"/>
  <c r="T24" i="27"/>
  <c r="S24" i="27"/>
  <c r="R24" i="27" s="1"/>
  <c r="E24" i="27"/>
  <c r="C24" i="27"/>
  <c r="B24" i="27"/>
  <c r="A24" i="27" s="1"/>
  <c r="BD23" i="27"/>
  <c r="BB23" i="27"/>
  <c r="BA23" i="27"/>
  <c r="AZ23" i="27" s="1"/>
  <c r="AM23" i="27"/>
  <c r="AK23" i="27"/>
  <c r="AJ23" i="27"/>
  <c r="AI23" i="27" s="1"/>
  <c r="V23" i="27"/>
  <c r="T23" i="27"/>
  <c r="S23" i="27"/>
  <c r="R23" i="27" s="1"/>
  <c r="E23" i="27"/>
  <c r="C23" i="27"/>
  <c r="B23" i="27"/>
  <c r="A23" i="27" s="1"/>
  <c r="BD22" i="27"/>
  <c r="BB22" i="27"/>
  <c r="BA22" i="27"/>
  <c r="AZ22" i="27" s="1"/>
  <c r="AM22" i="27"/>
  <c r="AK22" i="27"/>
  <c r="AJ22" i="27"/>
  <c r="AI22" i="27" s="1"/>
  <c r="V22" i="27"/>
  <c r="T22" i="27"/>
  <c r="S22" i="27"/>
  <c r="R22" i="27" s="1"/>
  <c r="E22" i="27"/>
  <c r="C22" i="27"/>
  <c r="B22" i="27"/>
  <c r="A22" i="27" s="1"/>
  <c r="BD21" i="27"/>
  <c r="BB21" i="27"/>
  <c r="BA21" i="27"/>
  <c r="AZ21" i="27" s="1"/>
  <c r="AM21" i="27"/>
  <c r="AK21" i="27"/>
  <c r="AJ21" i="27"/>
  <c r="AI21" i="27" s="1"/>
  <c r="V21" i="27"/>
  <c r="T21" i="27"/>
  <c r="S21" i="27"/>
  <c r="R21" i="27" s="1"/>
  <c r="E21" i="27"/>
  <c r="C21" i="27"/>
  <c r="B21" i="27"/>
  <c r="A21" i="27" s="1"/>
  <c r="BD20" i="27"/>
  <c r="BB20" i="27"/>
  <c r="BA20" i="27"/>
  <c r="AZ20" i="27" s="1"/>
  <c r="AM20" i="27"/>
  <c r="AK20" i="27"/>
  <c r="AJ20" i="27"/>
  <c r="AI20" i="27" s="1"/>
  <c r="V20" i="27"/>
  <c r="T20" i="27"/>
  <c r="S20" i="27"/>
  <c r="R20" i="27" s="1"/>
  <c r="E20" i="27"/>
  <c r="C20" i="27"/>
  <c r="B20" i="27"/>
  <c r="A20" i="27" s="1"/>
  <c r="BD19" i="27"/>
  <c r="BB19" i="27"/>
  <c r="BA19" i="27"/>
  <c r="AZ19" i="27" s="1"/>
  <c r="AM19" i="27"/>
  <c r="AK19" i="27"/>
  <c r="AJ19" i="27"/>
  <c r="AI19" i="27" s="1"/>
  <c r="V19" i="27"/>
  <c r="T19" i="27"/>
  <c r="S19" i="27"/>
  <c r="R19" i="27" s="1"/>
  <c r="E19" i="27"/>
  <c r="C19" i="27"/>
  <c r="B19" i="27"/>
  <c r="A19" i="27" s="1"/>
  <c r="BD18" i="27"/>
  <c r="BB18" i="27"/>
  <c r="BA18" i="27"/>
  <c r="AZ18" i="27" s="1"/>
  <c r="AM18" i="27"/>
  <c r="AK18" i="27"/>
  <c r="AJ18" i="27"/>
  <c r="AI18" i="27" s="1"/>
  <c r="V18" i="27"/>
  <c r="T18" i="27"/>
  <c r="S18" i="27"/>
  <c r="R18" i="27" s="1"/>
  <c r="E18" i="27"/>
  <c r="C18" i="27"/>
  <c r="B18" i="27"/>
  <c r="A18" i="27" s="1"/>
  <c r="BD17" i="27"/>
  <c r="BB17" i="27"/>
  <c r="BA17" i="27"/>
  <c r="AZ17" i="27" s="1"/>
  <c r="AM17" i="27"/>
  <c r="AK17" i="27"/>
  <c r="AJ17" i="27"/>
  <c r="AI17" i="27" s="1"/>
  <c r="V17" i="27"/>
  <c r="T17" i="27"/>
  <c r="S17" i="27"/>
  <c r="R17" i="27" s="1"/>
  <c r="E17" i="27"/>
  <c r="C17" i="27"/>
  <c r="B17" i="27"/>
  <c r="A17" i="27" s="1"/>
  <c r="BD16" i="27"/>
  <c r="BB16" i="27"/>
  <c r="BA16" i="27"/>
  <c r="AZ16" i="27" s="1"/>
  <c r="AM16" i="27"/>
  <c r="AK16" i="27"/>
  <c r="AJ16" i="27"/>
  <c r="AI16" i="27" s="1"/>
  <c r="V16" i="27"/>
  <c r="T16" i="27"/>
  <c r="S16" i="27"/>
  <c r="R16" i="27" s="1"/>
  <c r="E16" i="27"/>
  <c r="C16" i="27"/>
  <c r="B16" i="27"/>
  <c r="A16" i="27" s="1"/>
  <c r="BD15" i="27"/>
  <c r="BB15" i="27"/>
  <c r="BA15" i="27"/>
  <c r="AZ15" i="27" s="1"/>
  <c r="AM15" i="27"/>
  <c r="AK15" i="27"/>
  <c r="AJ15" i="27"/>
  <c r="AI15" i="27" s="1"/>
  <c r="V15" i="27"/>
  <c r="T15" i="27"/>
  <c r="S15" i="27"/>
  <c r="R15" i="27" s="1"/>
  <c r="E15" i="27"/>
  <c r="C15" i="27"/>
  <c r="B15" i="27"/>
  <c r="A15" i="27" s="1"/>
  <c r="BD14" i="27"/>
  <c r="BB14" i="27"/>
  <c r="BA14" i="27"/>
  <c r="AZ14" i="27" s="1"/>
  <c r="AM14" i="27"/>
  <c r="AK14" i="27"/>
  <c r="AJ14" i="27"/>
  <c r="AI14" i="27" s="1"/>
  <c r="V14" i="27"/>
  <c r="T14" i="27"/>
  <c r="S14" i="27"/>
  <c r="R14" i="27" s="1"/>
  <c r="E14" i="27"/>
  <c r="C14" i="27"/>
  <c r="B14" i="27"/>
  <c r="A14" i="27" s="1"/>
  <c r="BD13" i="27"/>
  <c r="BB13" i="27"/>
  <c r="BA13" i="27"/>
  <c r="AZ13" i="27" s="1"/>
  <c r="AM13" i="27"/>
  <c r="AK13" i="27"/>
  <c r="AJ13" i="27"/>
  <c r="AI13" i="27" s="1"/>
  <c r="V13" i="27"/>
  <c r="T13" i="27"/>
  <c r="S13" i="27"/>
  <c r="R13" i="27" s="1"/>
  <c r="E13" i="27"/>
  <c r="C13" i="27"/>
  <c r="B13" i="27"/>
  <c r="A13" i="27" s="1"/>
  <c r="BD12" i="27"/>
  <c r="BB12" i="27"/>
  <c r="BA12" i="27"/>
  <c r="AZ12" i="27" s="1"/>
  <c r="AM12" i="27"/>
  <c r="AK12" i="27"/>
  <c r="AJ12" i="27"/>
  <c r="AI12" i="27" s="1"/>
  <c r="V12" i="27"/>
  <c r="T12" i="27"/>
  <c r="S12" i="27"/>
  <c r="R12" i="27" s="1"/>
  <c r="E12" i="27"/>
  <c r="C12" i="27"/>
  <c r="B12" i="27"/>
  <c r="A12" i="27" s="1"/>
  <c r="BD11" i="27"/>
  <c r="BB11" i="27"/>
  <c r="BA11" i="27"/>
  <c r="AZ11" i="27" s="1"/>
  <c r="AM11" i="27"/>
  <c r="AK11" i="27"/>
  <c r="AJ11" i="27"/>
  <c r="AI11" i="27" s="1"/>
  <c r="V11" i="27"/>
  <c r="T11" i="27"/>
  <c r="S11" i="27"/>
  <c r="R11" i="27" s="1"/>
  <c r="E11" i="27"/>
  <c r="C11" i="27"/>
  <c r="B11" i="27"/>
  <c r="A11" i="27" s="1"/>
  <c r="BD10" i="27"/>
  <c r="BB10" i="27"/>
  <c r="BA10" i="27"/>
  <c r="AZ10" i="27" s="1"/>
  <c r="AM10" i="27"/>
  <c r="AK10" i="27"/>
  <c r="AJ10" i="27"/>
  <c r="AI10" i="27" s="1"/>
  <c r="V10" i="27"/>
  <c r="T10" i="27"/>
  <c r="S10" i="27"/>
  <c r="R10" i="27" s="1"/>
  <c r="E10" i="27"/>
  <c r="C10" i="27"/>
  <c r="B10" i="27"/>
  <c r="A10" i="27" s="1"/>
  <c r="BD9" i="27"/>
  <c r="BB9" i="27"/>
  <c r="BA9" i="27"/>
  <c r="AZ9" i="27" s="1"/>
  <c r="AM9" i="27"/>
  <c r="AK9" i="27"/>
  <c r="AJ9" i="27"/>
  <c r="AI9" i="27" s="1"/>
  <c r="V9" i="27"/>
  <c r="T9" i="27"/>
  <c r="S9" i="27"/>
  <c r="R9" i="27" s="1"/>
  <c r="E9" i="27"/>
  <c r="C9" i="27"/>
  <c r="B9" i="27"/>
  <c r="A9" i="27" s="1"/>
  <c r="BD8" i="27"/>
  <c r="BB8" i="27"/>
  <c r="BA8" i="27"/>
  <c r="AZ8" i="27" s="1"/>
  <c r="AM8" i="27"/>
  <c r="AK8" i="27"/>
  <c r="AJ8" i="27"/>
  <c r="AI8" i="27" s="1"/>
  <c r="V8" i="27"/>
  <c r="T8" i="27"/>
  <c r="S8" i="27"/>
  <c r="R8" i="27" s="1"/>
  <c r="E8" i="27"/>
  <c r="C8" i="27"/>
  <c r="B8" i="27"/>
  <c r="A8" i="27" s="1"/>
  <c r="BD7" i="27"/>
  <c r="BB7" i="27"/>
  <c r="BA7" i="27"/>
  <c r="AZ7" i="27" s="1"/>
  <c r="AM7" i="27"/>
  <c r="AK7" i="27"/>
  <c r="AJ7" i="27"/>
  <c r="AI7" i="27" s="1"/>
  <c r="V7" i="27"/>
  <c r="T7" i="27"/>
  <c r="S7" i="27"/>
  <c r="R7" i="27" s="1"/>
  <c r="E7" i="27"/>
  <c r="C7" i="27"/>
  <c r="B7" i="27"/>
  <c r="A7" i="27" s="1"/>
  <c r="BD6" i="27"/>
  <c r="BB6" i="27"/>
  <c r="BA6" i="27"/>
  <c r="AZ6" i="27" s="1"/>
  <c r="AM6" i="27"/>
  <c r="AK6" i="27"/>
  <c r="AJ6" i="27"/>
  <c r="AI6" i="27" s="1"/>
  <c r="V6" i="27"/>
  <c r="T6" i="27"/>
  <c r="S6" i="27"/>
  <c r="R6" i="27" s="1"/>
  <c r="E6" i="27"/>
  <c r="C6" i="27"/>
  <c r="B6" i="27"/>
  <c r="A6" i="27" s="1"/>
  <c r="BD5" i="27"/>
  <c r="BB5" i="27"/>
  <c r="BA5" i="27"/>
  <c r="AZ5" i="27" s="1"/>
  <c r="AM5" i="27"/>
  <c r="AK5" i="27"/>
  <c r="AJ5" i="27"/>
  <c r="AI5" i="27" s="1"/>
  <c r="V5" i="27"/>
  <c r="T5" i="27"/>
  <c r="S5" i="27"/>
  <c r="R5" i="27" s="1"/>
  <c r="E5" i="27"/>
  <c r="C5" i="27"/>
  <c r="B5" i="27"/>
  <c r="A5" i="27" s="1"/>
  <c r="BD4" i="27"/>
  <c r="BB4" i="27"/>
  <c r="BA4" i="27"/>
  <c r="AZ4" i="27" s="1"/>
  <c r="AM4" i="27"/>
  <c r="AK4" i="27"/>
  <c r="AJ4" i="27"/>
  <c r="AI4" i="27" s="1"/>
  <c r="V4" i="27"/>
  <c r="T4" i="27"/>
  <c r="S4" i="27"/>
  <c r="R4" i="27" s="1"/>
  <c r="E4" i="27"/>
  <c r="C4" i="27"/>
  <c r="B4" i="27"/>
  <c r="A4" i="27" s="1"/>
  <c r="BE3" i="27"/>
  <c r="BH4" i="28" s="1"/>
  <c r="BD3" i="27"/>
  <c r="BE4" i="27" s="1"/>
  <c r="BC3" i="27"/>
  <c r="BB3" i="39" s="1"/>
  <c r="BC3" i="39" s="1"/>
  <c r="BB3" i="27"/>
  <c r="BC4" i="27" s="1"/>
  <c r="BB4" i="39" s="1"/>
  <c r="BC4" i="39" s="1"/>
  <c r="BA3" i="27"/>
  <c r="AZ3" i="27" s="1"/>
  <c r="AN3" i="27"/>
  <c r="AP4" i="28" s="1"/>
  <c r="AM3" i="27"/>
  <c r="AN4" i="27" s="1"/>
  <c r="AL3" i="27"/>
  <c r="AK3" i="27"/>
  <c r="AL4" i="27" s="1"/>
  <c r="AJ3" i="27"/>
  <c r="AI3" i="27" s="1"/>
  <c r="W3" i="27"/>
  <c r="BG4" i="28" s="1"/>
  <c r="V3" i="27"/>
  <c r="W4" i="27" s="1"/>
  <c r="U3" i="27"/>
  <c r="T3" i="27"/>
  <c r="U4" i="27" s="1"/>
  <c r="S3" i="27"/>
  <c r="R3" i="27" s="1"/>
  <c r="F3" i="27"/>
  <c r="AO4" i="28" s="1"/>
  <c r="E3" i="27"/>
  <c r="F4" i="27" s="1"/>
  <c r="D3" i="27"/>
  <c r="C3" i="27"/>
  <c r="D4" i="27" s="1"/>
  <c r="B3" i="27"/>
  <c r="A3" i="27" s="1"/>
  <c r="BA2" i="27"/>
  <c r="AJ2" i="27"/>
  <c r="S2" i="27"/>
  <c r="B2" i="27"/>
  <c r="R62" i="26"/>
  <c r="X64" i="28" s="1"/>
  <c r="F62" i="26"/>
  <c r="R61" i="26"/>
  <c r="X63" i="28" s="1"/>
  <c r="F61" i="26"/>
  <c r="R60" i="26"/>
  <c r="X62" i="28" s="1"/>
  <c r="F60" i="26"/>
  <c r="R59" i="26"/>
  <c r="X61" i="28" s="1"/>
  <c r="F59" i="26"/>
  <c r="R58" i="26"/>
  <c r="X60" i="28" s="1"/>
  <c r="F58" i="26"/>
  <c r="R57" i="26"/>
  <c r="X59" i="28" s="1"/>
  <c r="F57" i="26"/>
  <c r="R56" i="26"/>
  <c r="X58" i="28" s="1"/>
  <c r="F56" i="26"/>
  <c r="R55" i="26"/>
  <c r="X57" i="28" s="1"/>
  <c r="F55" i="26"/>
  <c r="R54" i="26"/>
  <c r="X56" i="28" s="1"/>
  <c r="F54" i="26"/>
  <c r="R53" i="26"/>
  <c r="X55" i="28" s="1"/>
  <c r="F53" i="26"/>
  <c r="R52" i="26"/>
  <c r="X54" i="28" s="1"/>
  <c r="F52" i="26"/>
  <c r="R51" i="26"/>
  <c r="X53" i="28" s="1"/>
  <c r="F51" i="26"/>
  <c r="R50" i="26"/>
  <c r="X52" i="28" s="1"/>
  <c r="F50" i="26"/>
  <c r="R49" i="26"/>
  <c r="X51" i="28" s="1"/>
  <c r="F49" i="26"/>
  <c r="R48" i="26"/>
  <c r="X50" i="28" s="1"/>
  <c r="F48" i="26"/>
  <c r="R47" i="26"/>
  <c r="X49" i="28" s="1"/>
  <c r="F47" i="26"/>
  <c r="R46" i="26"/>
  <c r="X48" i="28" s="1"/>
  <c r="F46" i="26"/>
  <c r="R45" i="26"/>
  <c r="X47" i="28" s="1"/>
  <c r="F45" i="26"/>
  <c r="R44" i="26"/>
  <c r="X46" i="28" s="1"/>
  <c r="F44" i="26"/>
  <c r="R43" i="26"/>
  <c r="X45" i="28" s="1"/>
  <c r="F43" i="26"/>
  <c r="R42" i="26"/>
  <c r="X44" i="28" s="1"/>
  <c r="F42" i="26"/>
  <c r="R41" i="26"/>
  <c r="X43" i="28" s="1"/>
  <c r="F41" i="26"/>
  <c r="R40" i="26"/>
  <c r="X42" i="28" s="1"/>
  <c r="F40" i="26"/>
  <c r="R39" i="26"/>
  <c r="X41" i="28" s="1"/>
  <c r="F39" i="26"/>
  <c r="R38" i="26"/>
  <c r="X40" i="28" s="1"/>
  <c r="F38" i="26"/>
  <c r="R37" i="26"/>
  <c r="X39" i="28" s="1"/>
  <c r="F37" i="26"/>
  <c r="R36" i="26"/>
  <c r="X38" i="28" s="1"/>
  <c r="F36" i="26"/>
  <c r="R35" i="26"/>
  <c r="X37" i="28" s="1"/>
  <c r="F35" i="26"/>
  <c r="R34" i="26"/>
  <c r="X36" i="28" s="1"/>
  <c r="F34" i="26"/>
  <c r="R33" i="26"/>
  <c r="X35" i="28" s="1"/>
  <c r="F33" i="26"/>
  <c r="R32" i="26"/>
  <c r="X34" i="28" s="1"/>
  <c r="F32" i="26"/>
  <c r="R31" i="26"/>
  <c r="X33" i="28" s="1"/>
  <c r="F31" i="26"/>
  <c r="R30" i="26"/>
  <c r="X32" i="28" s="1"/>
  <c r="F30" i="26"/>
  <c r="R29" i="26"/>
  <c r="X31" i="28" s="1"/>
  <c r="F29" i="26"/>
  <c r="R28" i="26"/>
  <c r="X30" i="28" s="1"/>
  <c r="F28" i="26"/>
  <c r="R27" i="26"/>
  <c r="X29" i="28" s="1"/>
  <c r="F27" i="26"/>
  <c r="R26" i="26"/>
  <c r="X28" i="28" s="1"/>
  <c r="F26" i="26"/>
  <c r="R25" i="26"/>
  <c r="X27" i="28" s="1"/>
  <c r="F25" i="26"/>
  <c r="R24" i="26"/>
  <c r="X26" i="28" s="1"/>
  <c r="F24" i="26"/>
  <c r="R23" i="26"/>
  <c r="X25" i="28" s="1"/>
  <c r="F23" i="26"/>
  <c r="R22" i="26"/>
  <c r="X24" i="28" s="1"/>
  <c r="F22" i="26"/>
  <c r="R21" i="26"/>
  <c r="X23" i="28" s="1"/>
  <c r="F21" i="26"/>
  <c r="R20" i="26"/>
  <c r="X22" i="28" s="1"/>
  <c r="F20" i="26"/>
  <c r="R19" i="26"/>
  <c r="X21" i="28" s="1"/>
  <c r="F19" i="26"/>
  <c r="R18" i="26"/>
  <c r="X20" i="28" s="1"/>
  <c r="F18" i="26"/>
  <c r="R17" i="26"/>
  <c r="X19" i="28" s="1"/>
  <c r="F17" i="26"/>
  <c r="R16" i="26"/>
  <c r="X18" i="28" s="1"/>
  <c r="F16" i="26"/>
  <c r="R15" i="26"/>
  <c r="X17" i="28" s="1"/>
  <c r="F15" i="26"/>
  <c r="R14" i="26"/>
  <c r="X16" i="28" s="1"/>
  <c r="F14" i="26"/>
  <c r="R13" i="26"/>
  <c r="X15" i="28" s="1"/>
  <c r="F13" i="26"/>
  <c r="R12" i="26"/>
  <c r="X14" i="28" s="1"/>
  <c r="F12" i="26"/>
  <c r="R11" i="26"/>
  <c r="X13" i="28" s="1"/>
  <c r="F11" i="26"/>
  <c r="R10" i="26"/>
  <c r="X12" i="28" s="1"/>
  <c r="F10" i="26"/>
  <c r="R9" i="26"/>
  <c r="X11" i="28" s="1"/>
  <c r="F9" i="26"/>
  <c r="R8" i="26"/>
  <c r="X10" i="28" s="1"/>
  <c r="F8" i="26"/>
  <c r="R7" i="26"/>
  <c r="X9" i="28" s="1"/>
  <c r="F7" i="26"/>
  <c r="R6" i="26"/>
  <c r="X8" i="28" s="1"/>
  <c r="F6" i="26"/>
  <c r="R5" i="26"/>
  <c r="X7" i="28" s="1"/>
  <c r="F5" i="26"/>
  <c r="R4" i="26"/>
  <c r="X6" i="28" s="1"/>
  <c r="F4" i="26"/>
  <c r="R3" i="26"/>
  <c r="X5" i="28" s="1"/>
  <c r="F3" i="26"/>
  <c r="R2" i="26"/>
  <c r="X4" i="28" s="1"/>
  <c r="F2" i="26"/>
  <c r="R1" i="26"/>
  <c r="Q1" i="26"/>
  <c r="M1" i="26"/>
  <c r="H1" i="26"/>
  <c r="G1" i="26"/>
  <c r="F1" i="26"/>
  <c r="L278" i="37"/>
  <c r="D278" i="37"/>
  <c r="L277" i="37"/>
  <c r="D277" i="37"/>
  <c r="L276" i="37"/>
  <c r="D276" i="37"/>
  <c r="L275" i="37"/>
  <c r="D275" i="37"/>
  <c r="L274" i="37"/>
  <c r="D274" i="37"/>
  <c r="L273" i="37"/>
  <c r="D273" i="37"/>
  <c r="L272" i="37"/>
  <c r="D272" i="37"/>
  <c r="L271" i="37"/>
  <c r="D271" i="37"/>
  <c r="L270" i="37"/>
  <c r="D270" i="37"/>
  <c r="L269" i="37"/>
  <c r="D269" i="37"/>
  <c r="L268" i="37"/>
  <c r="D268" i="37"/>
  <c r="L267" i="37"/>
  <c r="D267" i="37"/>
  <c r="L266" i="37"/>
  <c r="D266" i="37"/>
  <c r="L265" i="37"/>
  <c r="D265" i="37"/>
  <c r="L264" i="37"/>
  <c r="D264" i="37"/>
  <c r="L263" i="37"/>
  <c r="D263" i="37"/>
  <c r="L262" i="37"/>
  <c r="D262" i="37"/>
  <c r="L261" i="37"/>
  <c r="D261" i="37"/>
  <c r="L260" i="37"/>
  <c r="D260" i="37"/>
  <c r="L259" i="37"/>
  <c r="D259" i="37"/>
  <c r="L258" i="37"/>
  <c r="D258" i="37"/>
  <c r="L257" i="37"/>
  <c r="D257" i="37"/>
  <c r="L256" i="37"/>
  <c r="D256" i="37"/>
  <c r="L255" i="37"/>
  <c r="D255" i="37"/>
  <c r="L254" i="37"/>
  <c r="D254" i="37"/>
  <c r="L253" i="37"/>
  <c r="D253" i="37"/>
  <c r="L252" i="37"/>
  <c r="D252" i="37"/>
  <c r="L251" i="37"/>
  <c r="D251" i="37"/>
  <c r="L250" i="37"/>
  <c r="D250" i="37"/>
  <c r="L249" i="37"/>
  <c r="D249" i="37"/>
  <c r="L248" i="37"/>
  <c r="D248" i="37"/>
  <c r="L247" i="37"/>
  <c r="D247" i="37"/>
  <c r="L246" i="37"/>
  <c r="D246" i="37"/>
  <c r="L245" i="37"/>
  <c r="D245" i="37"/>
  <c r="L244" i="37"/>
  <c r="D244" i="37"/>
  <c r="L243" i="37"/>
  <c r="D243" i="37"/>
  <c r="L242" i="37"/>
  <c r="D242" i="37"/>
  <c r="L241" i="37"/>
  <c r="D241" i="37"/>
  <c r="L240" i="37"/>
  <c r="D240" i="37"/>
  <c r="L239" i="37"/>
  <c r="D239" i="37"/>
  <c r="L238" i="37"/>
  <c r="D238" i="37"/>
  <c r="L237" i="37"/>
  <c r="D237" i="37"/>
  <c r="L236" i="37"/>
  <c r="D236" i="37"/>
  <c r="L235" i="37"/>
  <c r="D235" i="37"/>
  <c r="L234" i="37"/>
  <c r="D234" i="37"/>
  <c r="L233" i="37"/>
  <c r="D233" i="37"/>
  <c r="L232" i="37"/>
  <c r="D232" i="37"/>
  <c r="L231" i="37"/>
  <c r="D231" i="37"/>
  <c r="L230" i="37"/>
  <c r="D230" i="37"/>
  <c r="L229" i="37"/>
  <c r="D229" i="37"/>
  <c r="L228" i="37"/>
  <c r="D228" i="37"/>
  <c r="L227" i="37"/>
  <c r="D227" i="37"/>
  <c r="L226" i="37"/>
  <c r="D226" i="37"/>
  <c r="L225" i="37"/>
  <c r="D225" i="37"/>
  <c r="L224" i="37"/>
  <c r="D224" i="37"/>
  <c r="L223" i="37"/>
  <c r="D223" i="37"/>
  <c r="L222" i="37"/>
  <c r="D222" i="37"/>
  <c r="L221" i="37"/>
  <c r="D221" i="37"/>
  <c r="L220" i="37"/>
  <c r="D220" i="37"/>
  <c r="L219" i="37"/>
  <c r="D219" i="37"/>
  <c r="L218" i="37"/>
  <c r="D218" i="37"/>
  <c r="L213" i="37"/>
  <c r="D213" i="37"/>
  <c r="L212" i="37"/>
  <c r="D212" i="37"/>
  <c r="L211" i="37"/>
  <c r="D211" i="37"/>
  <c r="L210" i="37"/>
  <c r="D210" i="37"/>
  <c r="L209" i="37"/>
  <c r="D209" i="37"/>
  <c r="L208" i="37"/>
  <c r="D208" i="37"/>
  <c r="L207" i="37"/>
  <c r="D207" i="37"/>
  <c r="L206" i="37"/>
  <c r="D206" i="37"/>
  <c r="L205" i="37"/>
  <c r="D205" i="37"/>
  <c r="L204" i="37"/>
  <c r="D204" i="37"/>
  <c r="L203" i="37"/>
  <c r="D203" i="37"/>
  <c r="L202" i="37"/>
  <c r="D202" i="37"/>
  <c r="L201" i="37"/>
  <c r="D201" i="37"/>
  <c r="L200" i="37"/>
  <c r="D200" i="37"/>
  <c r="L199" i="37"/>
  <c r="D199" i="37"/>
  <c r="L198" i="37"/>
  <c r="D198" i="37"/>
  <c r="L197" i="37"/>
  <c r="D197" i="37"/>
  <c r="L196" i="37"/>
  <c r="D196" i="37"/>
  <c r="L195" i="37"/>
  <c r="D195" i="37"/>
  <c r="L194" i="37"/>
  <c r="D194" i="37"/>
  <c r="L193" i="37"/>
  <c r="D193" i="37"/>
  <c r="L192" i="37"/>
  <c r="D192" i="37"/>
  <c r="L191" i="37"/>
  <c r="D191" i="37"/>
  <c r="L190" i="37"/>
  <c r="D190" i="37"/>
  <c r="L189" i="37"/>
  <c r="D189" i="37"/>
  <c r="L188" i="37"/>
  <c r="D188" i="37"/>
  <c r="L187" i="37"/>
  <c r="D187" i="37"/>
  <c r="L186" i="37"/>
  <c r="D186" i="37"/>
  <c r="L185" i="37"/>
  <c r="D185" i="37"/>
  <c r="L184" i="37"/>
  <c r="D184" i="37"/>
  <c r="L183" i="37"/>
  <c r="D183" i="37"/>
  <c r="L182" i="37"/>
  <c r="D182" i="37"/>
  <c r="L181" i="37"/>
  <c r="D181" i="37"/>
  <c r="L180" i="37"/>
  <c r="D180" i="37"/>
  <c r="L179" i="37"/>
  <c r="D179" i="37"/>
  <c r="L178" i="37"/>
  <c r="D178" i="37"/>
  <c r="L177" i="37"/>
  <c r="D177" i="37"/>
  <c r="L176" i="37"/>
  <c r="D176" i="37"/>
  <c r="L175" i="37"/>
  <c r="D175" i="37"/>
  <c r="L174" i="37"/>
  <c r="D174" i="37"/>
  <c r="L173" i="37"/>
  <c r="D173" i="37"/>
  <c r="L172" i="37"/>
  <c r="D172" i="37"/>
  <c r="L171" i="37"/>
  <c r="D171" i="37"/>
  <c r="L170" i="37"/>
  <c r="D170" i="37"/>
  <c r="L169" i="37"/>
  <c r="D169" i="37"/>
  <c r="L168" i="37"/>
  <c r="D168" i="37"/>
  <c r="L167" i="37"/>
  <c r="D167" i="37"/>
  <c r="L166" i="37"/>
  <c r="D166" i="37"/>
  <c r="L165" i="37"/>
  <c r="D165" i="37"/>
  <c r="L164" i="37"/>
  <c r="D164" i="37"/>
  <c r="L163" i="37"/>
  <c r="D163" i="37"/>
  <c r="L162" i="37"/>
  <c r="D162" i="37"/>
  <c r="L161" i="37"/>
  <c r="D161" i="37"/>
  <c r="L160" i="37"/>
  <c r="D160" i="37"/>
  <c r="L159" i="37"/>
  <c r="D159" i="37"/>
  <c r="L158" i="37"/>
  <c r="D158" i="37"/>
  <c r="L157" i="37"/>
  <c r="D157" i="37"/>
  <c r="L156" i="37"/>
  <c r="D156" i="37"/>
  <c r="L155" i="37"/>
  <c r="D155" i="37"/>
  <c r="L154" i="37"/>
  <c r="D154" i="37"/>
  <c r="L153" i="37"/>
  <c r="D153" i="37"/>
  <c r="L148" i="37"/>
  <c r="D148" i="37"/>
  <c r="L147" i="37"/>
  <c r="D147" i="37"/>
  <c r="C147" i="37"/>
  <c r="L146" i="37"/>
  <c r="D146" i="37"/>
  <c r="C146" i="37"/>
  <c r="L145" i="37"/>
  <c r="D145" i="37"/>
  <c r="C145" i="37"/>
  <c r="L144" i="37"/>
  <c r="D144" i="37"/>
  <c r="C144" i="37"/>
  <c r="L143" i="37"/>
  <c r="D143" i="37"/>
  <c r="C143" i="37"/>
  <c r="L142" i="37"/>
  <c r="D142" i="37"/>
  <c r="C142" i="37"/>
  <c r="L141" i="37"/>
  <c r="D141" i="37"/>
  <c r="C141" i="37"/>
  <c r="L140" i="37"/>
  <c r="D140" i="37"/>
  <c r="C140" i="37"/>
  <c r="L139" i="37"/>
  <c r="D139" i="37"/>
  <c r="C139" i="37"/>
  <c r="L138" i="37"/>
  <c r="D138" i="37"/>
  <c r="C138" i="37"/>
  <c r="L137" i="37"/>
  <c r="D137" i="37"/>
  <c r="C137" i="37"/>
  <c r="L136" i="37"/>
  <c r="D136" i="37"/>
  <c r="C136" i="37"/>
  <c r="L135" i="37"/>
  <c r="D135" i="37"/>
  <c r="C135" i="37"/>
  <c r="L134" i="37"/>
  <c r="D134" i="37"/>
  <c r="C134" i="37"/>
  <c r="L133" i="37"/>
  <c r="D133" i="37"/>
  <c r="C133" i="37"/>
  <c r="L132" i="37"/>
  <c r="D132" i="37"/>
  <c r="C132" i="37"/>
  <c r="L131" i="37"/>
  <c r="D131" i="37"/>
  <c r="C131" i="37"/>
  <c r="L130" i="37"/>
  <c r="D130" i="37"/>
  <c r="C130" i="37"/>
  <c r="L129" i="37"/>
  <c r="D129" i="37"/>
  <c r="C129" i="37"/>
  <c r="L128" i="37"/>
  <c r="D128" i="37"/>
  <c r="C128" i="37"/>
  <c r="L127" i="37"/>
  <c r="D127" i="37"/>
  <c r="C127" i="37"/>
  <c r="L126" i="37"/>
  <c r="D126" i="37"/>
  <c r="C126" i="37"/>
  <c r="L125" i="37"/>
  <c r="D125" i="37"/>
  <c r="C125" i="37"/>
  <c r="L124" i="37"/>
  <c r="D124" i="37"/>
  <c r="C124" i="37"/>
  <c r="L123" i="37"/>
  <c r="D123" i="37"/>
  <c r="C123" i="37"/>
  <c r="L122" i="37"/>
  <c r="D122" i="37"/>
  <c r="C122" i="37"/>
  <c r="L121" i="37"/>
  <c r="D121" i="37"/>
  <c r="C121" i="37"/>
  <c r="L120" i="37"/>
  <c r="D120" i="37"/>
  <c r="C120" i="37"/>
  <c r="L119" i="37"/>
  <c r="D119" i="37"/>
  <c r="C119" i="37"/>
  <c r="L118" i="37"/>
  <c r="D118" i="37"/>
  <c r="C118" i="37"/>
  <c r="L117" i="37"/>
  <c r="D117" i="37"/>
  <c r="C117" i="37"/>
  <c r="L116" i="37"/>
  <c r="D116" i="37"/>
  <c r="C116" i="37"/>
  <c r="L115" i="37"/>
  <c r="D115" i="37"/>
  <c r="C115" i="37"/>
  <c r="L114" i="37"/>
  <c r="D114" i="37"/>
  <c r="C114" i="37"/>
  <c r="L113" i="37"/>
  <c r="D113" i="37"/>
  <c r="C113" i="37"/>
  <c r="L112" i="37"/>
  <c r="D112" i="37"/>
  <c r="C112" i="37"/>
  <c r="L111" i="37"/>
  <c r="D111" i="37"/>
  <c r="C111" i="37"/>
  <c r="L110" i="37"/>
  <c r="D110" i="37"/>
  <c r="C110" i="37"/>
  <c r="L109" i="37"/>
  <c r="D109" i="37"/>
  <c r="C109" i="37"/>
  <c r="L108" i="37"/>
  <c r="D108" i="37"/>
  <c r="C108" i="37"/>
  <c r="L107" i="37"/>
  <c r="D107" i="37"/>
  <c r="C107" i="37"/>
  <c r="L106" i="37"/>
  <c r="D106" i="37"/>
  <c r="C106" i="37"/>
  <c r="L105" i="37"/>
  <c r="D105" i="37"/>
  <c r="C105" i="37"/>
  <c r="L104" i="37"/>
  <c r="D104" i="37"/>
  <c r="C104" i="37"/>
  <c r="L103" i="37"/>
  <c r="D103" i="37"/>
  <c r="C103" i="37"/>
  <c r="L102" i="37"/>
  <c r="D102" i="37"/>
  <c r="C102" i="37"/>
  <c r="L101" i="37"/>
  <c r="D101" i="37"/>
  <c r="C101" i="37"/>
  <c r="L100" i="37"/>
  <c r="D100" i="37"/>
  <c r="C100" i="37"/>
  <c r="L99" i="37"/>
  <c r="D99" i="37"/>
  <c r="C99" i="37"/>
  <c r="L98" i="37"/>
  <c r="D98" i="37"/>
  <c r="C98" i="37"/>
  <c r="L97" i="37"/>
  <c r="D97" i="37"/>
  <c r="C97" i="37"/>
  <c r="L96" i="37"/>
  <c r="D96" i="37"/>
  <c r="C96" i="37"/>
  <c r="L95" i="37"/>
  <c r="D95" i="37"/>
  <c r="C95" i="37"/>
  <c r="L94" i="37"/>
  <c r="D94" i="37"/>
  <c r="C94" i="37"/>
  <c r="L93" i="37"/>
  <c r="D93" i="37"/>
  <c r="C93" i="37"/>
  <c r="L92" i="37"/>
  <c r="D92" i="37"/>
  <c r="C92" i="37"/>
  <c r="L91" i="37"/>
  <c r="D91" i="37"/>
  <c r="C91" i="37"/>
  <c r="L90" i="37"/>
  <c r="D90" i="37"/>
  <c r="C90" i="37"/>
  <c r="L89" i="37"/>
  <c r="D89" i="37"/>
  <c r="C89" i="37"/>
  <c r="L88" i="37"/>
  <c r="D88" i="37"/>
  <c r="C88" i="37"/>
  <c r="L87" i="37"/>
  <c r="D87" i="37"/>
  <c r="C87" i="37"/>
  <c r="L86" i="37"/>
  <c r="D86" i="37"/>
  <c r="C86" i="37"/>
  <c r="L85" i="37"/>
  <c r="D85" i="37"/>
  <c r="C85" i="37"/>
  <c r="L84" i="37"/>
  <c r="D84" i="37"/>
  <c r="C84" i="37"/>
  <c r="L83" i="37"/>
  <c r="D83" i="37"/>
  <c r="C83" i="37"/>
  <c r="L82" i="37"/>
  <c r="D82" i="37"/>
  <c r="C82" i="37"/>
  <c r="L81" i="37"/>
  <c r="D81" i="37"/>
  <c r="C81" i="37"/>
  <c r="L80" i="37"/>
  <c r="D80" i="37"/>
  <c r="C80" i="37"/>
  <c r="L79" i="37"/>
  <c r="D79" i="37"/>
  <c r="C79" i="37"/>
  <c r="L78" i="37"/>
  <c r="D78" i="37"/>
  <c r="C78" i="37"/>
  <c r="L73" i="37"/>
  <c r="D73" i="37"/>
  <c r="C73" i="37"/>
  <c r="L72" i="37"/>
  <c r="D72" i="37"/>
  <c r="C72" i="37"/>
  <c r="L71" i="37"/>
  <c r="D71" i="37"/>
  <c r="C71" i="37"/>
  <c r="L70" i="37"/>
  <c r="D70" i="37"/>
  <c r="C70" i="37"/>
  <c r="L69" i="37"/>
  <c r="D69" i="37"/>
  <c r="C69" i="37"/>
  <c r="L68" i="37"/>
  <c r="D68" i="37"/>
  <c r="C68" i="37"/>
  <c r="L67" i="37"/>
  <c r="D67" i="37"/>
  <c r="C67" i="37"/>
  <c r="L66" i="37"/>
  <c r="D66" i="37"/>
  <c r="C66" i="37"/>
  <c r="L65" i="37"/>
  <c r="D65" i="37"/>
  <c r="C65" i="37"/>
  <c r="L64" i="37"/>
  <c r="D64" i="37"/>
  <c r="C64" i="37"/>
  <c r="L63" i="37"/>
  <c r="D63" i="37"/>
  <c r="C63" i="37"/>
  <c r="L62" i="37"/>
  <c r="D62" i="37"/>
  <c r="C62" i="37"/>
  <c r="L61" i="37"/>
  <c r="D61" i="37"/>
  <c r="C61" i="37"/>
  <c r="L60" i="37"/>
  <c r="D60" i="37"/>
  <c r="C60" i="37"/>
  <c r="L59" i="37"/>
  <c r="D59" i="37"/>
  <c r="C59" i="37"/>
  <c r="L58" i="37"/>
  <c r="D58" i="37"/>
  <c r="C58" i="37"/>
  <c r="L57" i="37"/>
  <c r="D57" i="37"/>
  <c r="C57" i="37"/>
  <c r="L56" i="37"/>
  <c r="D56" i="37"/>
  <c r="C56" i="37"/>
  <c r="L55" i="37"/>
  <c r="D55" i="37"/>
  <c r="C55" i="37"/>
  <c r="L54" i="37"/>
  <c r="D54" i="37"/>
  <c r="C54" i="37"/>
  <c r="L53" i="37"/>
  <c r="D53" i="37"/>
  <c r="C53" i="37"/>
  <c r="L52" i="37"/>
  <c r="D52" i="37"/>
  <c r="C52" i="37"/>
  <c r="L51" i="37"/>
  <c r="D51" i="37"/>
  <c r="C51" i="37"/>
  <c r="L50" i="37"/>
  <c r="D50" i="37"/>
  <c r="C50" i="37"/>
  <c r="L49" i="37"/>
  <c r="D49" i="37"/>
  <c r="C49" i="37"/>
  <c r="L48" i="37"/>
  <c r="D48" i="37"/>
  <c r="C48" i="37"/>
  <c r="L47" i="37"/>
  <c r="D47" i="37"/>
  <c r="C47" i="37"/>
  <c r="L46" i="37"/>
  <c r="D46" i="37"/>
  <c r="C46" i="37"/>
  <c r="L45" i="37"/>
  <c r="D45" i="37"/>
  <c r="C45" i="37"/>
  <c r="L44" i="37"/>
  <c r="D44" i="37"/>
  <c r="C44" i="37"/>
  <c r="L43" i="37"/>
  <c r="D43" i="37"/>
  <c r="C43" i="37"/>
  <c r="L42" i="37"/>
  <c r="D42" i="37"/>
  <c r="C42" i="37"/>
  <c r="L41" i="37"/>
  <c r="D41" i="37"/>
  <c r="C41" i="37"/>
  <c r="L40" i="37"/>
  <c r="D40" i="37"/>
  <c r="C40" i="37"/>
  <c r="L39" i="37"/>
  <c r="D39" i="37"/>
  <c r="C39" i="37"/>
  <c r="L38" i="37"/>
  <c r="D38" i="37"/>
  <c r="C38" i="37"/>
  <c r="L37" i="37"/>
  <c r="D37" i="37"/>
  <c r="C37" i="37"/>
  <c r="L36" i="37"/>
  <c r="D36" i="37"/>
  <c r="C36" i="37"/>
  <c r="L35" i="37"/>
  <c r="D35" i="37"/>
  <c r="C35" i="37"/>
  <c r="L34" i="37"/>
  <c r="D34" i="37"/>
  <c r="C34" i="37"/>
  <c r="L33" i="37"/>
  <c r="D33" i="37"/>
  <c r="C33" i="37"/>
  <c r="L32" i="37"/>
  <c r="D32" i="37"/>
  <c r="C32" i="37"/>
  <c r="L31" i="37"/>
  <c r="D31" i="37"/>
  <c r="C31" i="37"/>
  <c r="L30" i="37"/>
  <c r="D30" i="37"/>
  <c r="C30" i="37"/>
  <c r="L29" i="37"/>
  <c r="D29" i="37"/>
  <c r="C29" i="37"/>
  <c r="L28" i="37"/>
  <c r="D28" i="37"/>
  <c r="C28" i="37"/>
  <c r="L27" i="37"/>
  <c r="D27" i="37"/>
  <c r="C27" i="37"/>
  <c r="L26" i="37"/>
  <c r="D26" i="37"/>
  <c r="C26" i="37"/>
  <c r="L25" i="37"/>
  <c r="D25" i="37"/>
  <c r="C25" i="37"/>
  <c r="L24" i="37"/>
  <c r="D24" i="37"/>
  <c r="C24" i="37"/>
  <c r="L23" i="37"/>
  <c r="D23" i="37"/>
  <c r="C23" i="37"/>
  <c r="L22" i="37"/>
  <c r="D22" i="37"/>
  <c r="C22" i="37"/>
  <c r="L21" i="37"/>
  <c r="D21" i="37"/>
  <c r="C21" i="37"/>
  <c r="L20" i="37"/>
  <c r="D20" i="37"/>
  <c r="C20" i="37"/>
  <c r="L19" i="37"/>
  <c r="D19" i="37"/>
  <c r="C19" i="37"/>
  <c r="L18" i="37"/>
  <c r="D18" i="37"/>
  <c r="C18" i="37"/>
  <c r="L17" i="37"/>
  <c r="D17" i="37"/>
  <c r="C17" i="37"/>
  <c r="L16" i="37"/>
  <c r="D16" i="37"/>
  <c r="C16" i="37"/>
  <c r="L15" i="37"/>
  <c r="D15" i="37"/>
  <c r="C15" i="37"/>
  <c r="L14" i="37"/>
  <c r="D14" i="37"/>
  <c r="C14" i="37"/>
  <c r="L13" i="37"/>
  <c r="D13" i="37"/>
  <c r="C13" i="37"/>
  <c r="L12" i="37"/>
  <c r="D12" i="37"/>
  <c r="C12" i="37"/>
  <c r="L11" i="37"/>
  <c r="D11" i="37"/>
  <c r="C11" i="37"/>
  <c r="L10" i="37"/>
  <c r="D10" i="37"/>
  <c r="C10" i="37"/>
  <c r="L9" i="37"/>
  <c r="D9" i="37"/>
  <c r="C9" i="37"/>
  <c r="L8" i="37"/>
  <c r="D8" i="37"/>
  <c r="C8" i="37"/>
  <c r="L7" i="37"/>
  <c r="D7" i="37"/>
  <c r="C7" i="37"/>
  <c r="L6" i="37"/>
  <c r="D6" i="37"/>
  <c r="C6" i="37"/>
  <c r="L5" i="37"/>
  <c r="D5" i="37"/>
  <c r="C5" i="37"/>
  <c r="L4" i="37"/>
  <c r="D4" i="37"/>
  <c r="C4" i="37"/>
  <c r="L3" i="37"/>
  <c r="D3" i="37"/>
  <c r="C3" i="37"/>
  <c r="AC103" i="8"/>
  <c r="AB103" i="8"/>
  <c r="AA103" i="8"/>
  <c r="Z103" i="8"/>
  <c r="AC102" i="8"/>
  <c r="AB102" i="8"/>
  <c r="AA102" i="8"/>
  <c r="Z102" i="8"/>
  <c r="AC101" i="8"/>
  <c r="AB101" i="8"/>
  <c r="AA101" i="8"/>
  <c r="Z101" i="8"/>
  <c r="AC100" i="8"/>
  <c r="AB100" i="8"/>
  <c r="AA100" i="8"/>
  <c r="Z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AA96" i="8"/>
  <c r="Z96" i="8"/>
  <c r="AC95" i="8"/>
  <c r="AB95" i="8"/>
  <c r="AA95" i="8"/>
  <c r="Z95" i="8"/>
  <c r="AC94" i="8"/>
  <c r="AB94" i="8"/>
  <c r="AA94" i="8"/>
  <c r="Z94" i="8"/>
  <c r="AC93" i="8"/>
  <c r="AB93" i="8"/>
  <c r="AA93" i="8"/>
  <c r="Z93" i="8"/>
  <c r="AC92" i="8"/>
  <c r="AB92" i="8"/>
  <c r="AA92" i="8"/>
  <c r="Z92" i="8"/>
  <c r="AC91" i="8"/>
  <c r="AB91" i="8"/>
  <c r="AA91" i="8"/>
  <c r="Z91" i="8"/>
  <c r="AC90" i="8"/>
  <c r="AB90" i="8"/>
  <c r="AA90" i="8"/>
  <c r="Z90" i="8"/>
  <c r="AC89" i="8"/>
  <c r="AB89" i="8"/>
  <c r="AA89" i="8"/>
  <c r="Z89" i="8"/>
  <c r="AC88" i="8"/>
  <c r="AB88" i="8"/>
  <c r="AA88" i="8"/>
  <c r="Z88" i="8"/>
  <c r="AC87" i="8"/>
  <c r="AB87" i="8"/>
  <c r="AA87" i="8"/>
  <c r="Z87" i="8"/>
  <c r="AC86" i="8"/>
  <c r="AB86" i="8"/>
  <c r="AA86" i="8"/>
  <c r="Z86" i="8"/>
  <c r="AC85" i="8"/>
  <c r="AB85" i="8"/>
  <c r="AA85" i="8"/>
  <c r="Z85" i="8"/>
  <c r="AC84" i="8"/>
  <c r="AB84" i="8"/>
  <c r="AA84" i="8"/>
  <c r="Z84" i="8"/>
  <c r="AC83" i="8"/>
  <c r="AB83" i="8"/>
  <c r="AA83" i="8"/>
  <c r="Z83" i="8"/>
  <c r="AC82" i="8"/>
  <c r="AB82" i="8"/>
  <c r="AA82" i="8"/>
  <c r="Z82" i="8"/>
  <c r="AC81" i="8"/>
  <c r="AB81" i="8"/>
  <c r="AA81" i="8"/>
  <c r="Z81" i="8"/>
  <c r="AC80" i="8"/>
  <c r="AB80" i="8"/>
  <c r="AA80" i="8"/>
  <c r="Z80" i="8"/>
  <c r="AC79" i="8"/>
  <c r="AB79" i="8"/>
  <c r="AA79" i="8"/>
  <c r="Z79" i="8"/>
  <c r="AC78" i="8"/>
  <c r="AB78" i="8"/>
  <c r="AA78" i="8"/>
  <c r="Z78" i="8"/>
  <c r="AC77" i="8"/>
  <c r="AB77" i="8"/>
  <c r="AA77" i="8"/>
  <c r="Z77" i="8"/>
  <c r="AC76" i="8"/>
  <c r="AB76" i="8"/>
  <c r="AA76" i="8"/>
  <c r="Z76" i="8"/>
  <c r="AC75" i="8"/>
  <c r="AB75" i="8"/>
  <c r="AA75" i="8"/>
  <c r="Z75" i="8"/>
  <c r="AC74" i="8"/>
  <c r="AB74" i="8"/>
  <c r="AA74" i="8"/>
  <c r="Z74" i="8"/>
  <c r="AC73" i="8"/>
  <c r="AB73" i="8"/>
  <c r="AA73" i="8"/>
  <c r="Z73" i="8"/>
  <c r="AC72" i="8"/>
  <c r="AB72" i="8"/>
  <c r="AA72" i="8"/>
  <c r="Z72" i="8"/>
  <c r="AC71" i="8"/>
  <c r="AB71" i="8"/>
  <c r="AA71" i="8"/>
  <c r="Z71" i="8"/>
  <c r="AC70" i="8"/>
  <c r="AB70" i="8"/>
  <c r="AA70" i="8"/>
  <c r="Z70" i="8"/>
  <c r="AC69" i="8"/>
  <c r="AB69" i="8"/>
  <c r="AA69" i="8"/>
  <c r="Z69" i="8"/>
  <c r="AC68" i="8"/>
  <c r="AB68" i="8"/>
  <c r="AA68" i="8"/>
  <c r="Z68" i="8"/>
  <c r="AC67" i="8"/>
  <c r="AB67" i="8"/>
  <c r="AA67" i="8"/>
  <c r="Z67" i="8"/>
  <c r="AC66" i="8"/>
  <c r="AB66" i="8"/>
  <c r="AA66" i="8"/>
  <c r="Z66" i="8"/>
  <c r="AC65" i="8"/>
  <c r="AB65" i="8"/>
  <c r="AA65" i="8"/>
  <c r="Z65" i="8"/>
  <c r="AC64" i="8"/>
  <c r="AB64" i="8"/>
  <c r="AA64" i="8"/>
  <c r="Z64" i="8"/>
  <c r="AC63" i="8"/>
  <c r="AB63" i="8"/>
  <c r="AA63" i="8"/>
  <c r="Z63" i="8"/>
  <c r="AC62" i="8"/>
  <c r="AB62" i="8"/>
  <c r="AA62" i="8"/>
  <c r="Z62" i="8"/>
  <c r="AC61" i="8"/>
  <c r="AB61" i="8"/>
  <c r="AA61" i="8"/>
  <c r="Z61" i="8"/>
  <c r="AC60" i="8"/>
  <c r="AB60" i="8"/>
  <c r="AA60" i="8"/>
  <c r="Z60" i="8"/>
  <c r="AC59" i="8"/>
  <c r="AB59" i="8"/>
  <c r="AA59" i="8"/>
  <c r="Z59" i="8"/>
  <c r="AC58" i="8"/>
  <c r="AB58" i="8"/>
  <c r="AA58" i="8"/>
  <c r="Z58" i="8"/>
  <c r="AC57" i="8"/>
  <c r="AB57" i="8"/>
  <c r="AA57" i="8"/>
  <c r="Z57" i="8"/>
  <c r="AC56" i="8"/>
  <c r="AB56" i="8"/>
  <c r="AA56" i="8"/>
  <c r="Z56" i="8"/>
  <c r="AC55" i="8"/>
  <c r="AB55" i="8"/>
  <c r="AA55" i="8"/>
  <c r="Z55" i="8"/>
  <c r="AC54" i="8"/>
  <c r="AB54" i="8"/>
  <c r="AA54" i="8"/>
  <c r="Z54" i="8"/>
  <c r="AC53" i="8"/>
  <c r="AB53" i="8"/>
  <c r="AA53" i="8"/>
  <c r="Z53" i="8"/>
  <c r="AC52" i="8"/>
  <c r="AB52" i="8"/>
  <c r="AA52" i="8"/>
  <c r="Z52" i="8"/>
  <c r="AC51" i="8"/>
  <c r="AB51" i="8"/>
  <c r="AA51" i="8"/>
  <c r="Z51" i="8"/>
  <c r="AC50" i="8"/>
  <c r="AB50" i="8"/>
  <c r="AA50" i="8"/>
  <c r="Z50" i="8"/>
  <c r="AC49" i="8"/>
  <c r="AB49" i="8"/>
  <c r="AA49" i="8"/>
  <c r="Z49" i="8"/>
  <c r="AC48" i="8"/>
  <c r="AB48" i="8"/>
  <c r="AA48" i="8"/>
  <c r="Z48" i="8"/>
  <c r="AC47" i="8"/>
  <c r="AB47" i="8"/>
  <c r="AA47" i="8"/>
  <c r="Z47" i="8"/>
  <c r="AC46" i="8"/>
  <c r="AB46" i="8"/>
  <c r="AA46" i="8"/>
  <c r="Z46" i="8"/>
  <c r="AC45" i="8"/>
  <c r="AB45" i="8"/>
  <c r="AA45" i="8"/>
  <c r="Z45" i="8"/>
  <c r="AC44" i="8"/>
  <c r="AB44" i="8"/>
  <c r="AA44" i="8"/>
  <c r="Z44" i="8"/>
  <c r="AC43" i="8"/>
  <c r="AB43" i="8"/>
  <c r="AA43" i="8"/>
  <c r="Z43" i="8"/>
  <c r="AC42" i="8"/>
  <c r="AB42" i="8"/>
  <c r="AA42" i="8"/>
  <c r="Z42" i="8"/>
  <c r="AC41" i="8"/>
  <c r="AB41" i="8"/>
  <c r="AA41" i="8"/>
  <c r="Z41" i="8"/>
  <c r="AC40" i="8"/>
  <c r="AB40" i="8"/>
  <c r="AA40" i="8"/>
  <c r="Z40" i="8"/>
  <c r="AC39" i="8"/>
  <c r="AB39" i="8"/>
  <c r="AA39" i="8"/>
  <c r="Z39" i="8"/>
  <c r="AC38" i="8"/>
  <c r="AB38" i="8"/>
  <c r="AA38" i="8"/>
  <c r="Z38" i="8"/>
  <c r="AC37" i="8"/>
  <c r="AB37" i="8"/>
  <c r="AA37" i="8"/>
  <c r="Z37" i="8"/>
  <c r="AC36" i="8"/>
  <c r="AB36" i="8"/>
  <c r="AA36" i="8"/>
  <c r="Z36" i="8"/>
  <c r="AC35" i="8"/>
  <c r="AB35" i="8"/>
  <c r="AA35" i="8"/>
  <c r="Z35" i="8"/>
  <c r="AC34" i="8"/>
  <c r="AB34" i="8"/>
  <c r="AA34" i="8"/>
  <c r="Z34" i="8"/>
  <c r="AC33" i="8"/>
  <c r="AB33" i="8"/>
  <c r="AA33" i="8"/>
  <c r="Z33" i="8"/>
  <c r="AC32" i="8"/>
  <c r="AB32" i="8"/>
  <c r="AA32" i="8"/>
  <c r="Z32" i="8"/>
  <c r="AC31" i="8"/>
  <c r="AB31" i="8"/>
  <c r="AA31" i="8"/>
  <c r="Z31" i="8"/>
  <c r="AC30" i="8"/>
  <c r="AB30" i="8"/>
  <c r="AA30" i="8"/>
  <c r="Z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AA26" i="8"/>
  <c r="Z26" i="8"/>
  <c r="AC25" i="8"/>
  <c r="AB25" i="8"/>
  <c r="AA25" i="8"/>
  <c r="Z25" i="8"/>
  <c r="AC24" i="8"/>
  <c r="AB24" i="8"/>
  <c r="AA24" i="8"/>
  <c r="Z24" i="8"/>
  <c r="AC23" i="8"/>
  <c r="AB23" i="8"/>
  <c r="AA23" i="8"/>
  <c r="Z23" i="8"/>
  <c r="AC22" i="8"/>
  <c r="AB22" i="8"/>
  <c r="AA22" i="8"/>
  <c r="Z22" i="8"/>
  <c r="AC21" i="8"/>
  <c r="AB21" i="8"/>
  <c r="AA21" i="8"/>
  <c r="Z21" i="8"/>
  <c r="L21" i="8"/>
  <c r="K21" i="8"/>
  <c r="J21" i="8"/>
  <c r="AC20" i="8"/>
  <c r="AB20" i="8"/>
  <c r="AA20" i="8"/>
  <c r="Z20" i="8"/>
  <c r="L20" i="8"/>
  <c r="K20" i="8"/>
  <c r="J20" i="8"/>
  <c r="AC19" i="8"/>
  <c r="AB19" i="8"/>
  <c r="AA19" i="8"/>
  <c r="Z19" i="8"/>
  <c r="M19" i="8"/>
  <c r="L19" i="8"/>
  <c r="K19" i="8"/>
  <c r="J19" i="8"/>
  <c r="AC18" i="8"/>
  <c r="AB18" i="8"/>
  <c r="AA18" i="8"/>
  <c r="Z18" i="8"/>
  <c r="AC17" i="8"/>
  <c r="AB17" i="8"/>
  <c r="AA17" i="8"/>
  <c r="Z17" i="8"/>
  <c r="AC16" i="8"/>
  <c r="AB16" i="8"/>
  <c r="AA16" i="8"/>
  <c r="Z16" i="8"/>
  <c r="AC15" i="8"/>
  <c r="AB15" i="8"/>
  <c r="AA15" i="8"/>
  <c r="Z15" i="8"/>
  <c r="AC14" i="8"/>
  <c r="AB14" i="8"/>
  <c r="AA14" i="8"/>
  <c r="Z14" i="8"/>
  <c r="AC13" i="8"/>
  <c r="AB13" i="8"/>
  <c r="AA13" i="8"/>
  <c r="Z13" i="8"/>
  <c r="AC12" i="8"/>
  <c r="AB12" i="8"/>
  <c r="AA12" i="8"/>
  <c r="Z12" i="8"/>
  <c r="AC11" i="8"/>
  <c r="AB11" i="8"/>
  <c r="AA11" i="8"/>
  <c r="Z11" i="8"/>
  <c r="AC10" i="8"/>
  <c r="AB10" i="8"/>
  <c r="AA10" i="8"/>
  <c r="Z10" i="8"/>
  <c r="AC9" i="8"/>
  <c r="AB9" i="8"/>
  <c r="AA9" i="8"/>
  <c r="Z9" i="8"/>
  <c r="AC8" i="8"/>
  <c r="AB8" i="8"/>
  <c r="AA8" i="8"/>
  <c r="Z8" i="8"/>
  <c r="AC7" i="8"/>
  <c r="AB7" i="8"/>
  <c r="AA7" i="8"/>
  <c r="Z7" i="8"/>
  <c r="AC6" i="8"/>
  <c r="AB6" i="8"/>
  <c r="AA6" i="8"/>
  <c r="Z6" i="8"/>
  <c r="AC5" i="8"/>
  <c r="AB5" i="8"/>
  <c r="AA5" i="8"/>
  <c r="Z5" i="8"/>
  <c r="AC4" i="8"/>
  <c r="AB4" i="8"/>
  <c r="AA4" i="8"/>
  <c r="Z4" i="8"/>
  <c r="AC3" i="8"/>
  <c r="AB3" i="8"/>
  <c r="AA3" i="8"/>
  <c r="Z3" i="8"/>
  <c r="H17" i="2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15" i="21"/>
  <c r="H14" i="21"/>
  <c r="H13" i="21"/>
  <c r="H12" i="21"/>
  <c r="H11" i="21"/>
  <c r="H10" i="21"/>
  <c r="H9" i="21"/>
  <c r="H8" i="21"/>
  <c r="H7" i="2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H6" i="21"/>
  <c r="H5" i="21"/>
  <c r="C5" i="21"/>
  <c r="H4" i="21"/>
  <c r="C4" i="21"/>
  <c r="H3" i="21"/>
  <c r="C3" i="21"/>
  <c r="H2" i="21"/>
  <c r="C2" i="21"/>
  <c r="H1" i="21"/>
  <c r="H36" i="21" s="1"/>
  <c r="C1" i="21"/>
  <c r="C36" i="21" s="1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D41" i="6"/>
  <c r="D40" i="6"/>
  <c r="D39" i="6"/>
  <c r="D38" i="6"/>
  <c r="D37" i="6"/>
  <c r="D36" i="6"/>
  <c r="D35" i="6"/>
  <c r="D34" i="6"/>
  <c r="D33" i="6"/>
  <c r="D32" i="6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D41" i="5"/>
  <c r="D40" i="5"/>
  <c r="D39" i="5"/>
  <c r="D38" i="5"/>
  <c r="D37" i="5"/>
  <c r="D36" i="5"/>
  <c r="D35" i="5"/>
  <c r="D34" i="5"/>
  <c r="D33" i="5"/>
  <c r="D32" i="5"/>
  <c r="H5" i="4"/>
  <c r="E5" i="4"/>
  <c r="H4" i="4"/>
  <c r="E4" i="4"/>
  <c r="H3" i="4"/>
  <c r="E3" i="4"/>
  <c r="H2" i="4"/>
  <c r="E2" i="4"/>
  <c r="C18" i="3"/>
  <c r="C17" i="3"/>
  <c r="C16" i="3"/>
  <c r="G4" i="27" l="1"/>
  <c r="C4" i="39"/>
  <c r="D4" i="39" s="1"/>
  <c r="G3" i="27"/>
  <c r="C3" i="39"/>
  <c r="D3" i="39" s="1"/>
  <c r="AO5" i="28"/>
  <c r="E4" i="39"/>
  <c r="F4" i="39" s="1"/>
  <c r="BY5" i="28" s="1"/>
  <c r="X4" i="27"/>
  <c r="T4" i="39"/>
  <c r="U4" i="39" s="1"/>
  <c r="X3" i="27"/>
  <c r="T3" i="39"/>
  <c r="U3" i="39" s="1"/>
  <c r="BG5" i="28"/>
  <c r="V4" i="39"/>
  <c r="W4" i="39" s="1"/>
  <c r="CQ5" i="28" s="1"/>
  <c r="AO4" i="27"/>
  <c r="AK4" i="39"/>
  <c r="AL4" i="39" s="1"/>
  <c r="AO3" i="27"/>
  <c r="AK3" i="39"/>
  <c r="AL3" i="39" s="1"/>
  <c r="AP5" i="28"/>
  <c r="AM4" i="39"/>
  <c r="AN4" i="39" s="1"/>
  <c r="BZ5" i="28" s="1"/>
  <c r="CO5" i="28"/>
  <c r="CO4" i="28"/>
  <c r="BF3" i="39"/>
  <c r="BH5" i="28"/>
  <c r="BD4" i="39"/>
  <c r="BE4" i="39" s="1"/>
  <c r="D24" i="12"/>
  <c r="C41" i="12" s="1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D24" i="11"/>
  <c r="C41" i="11" s="1"/>
  <c r="D23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D34" i="10"/>
  <c r="C41" i="10" s="1"/>
  <c r="D33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44" i="9"/>
  <c r="D34" i="9"/>
  <c r="C41" i="9" s="1"/>
  <c r="D33" i="9"/>
  <c r="C5" i="9"/>
  <c r="AV23" i="20"/>
  <c r="BF23" i="20"/>
  <c r="BP23" i="20"/>
  <c r="BZ23" i="20"/>
  <c r="AV24" i="20"/>
  <c r="BF24" i="20"/>
  <c r="BP24" i="20"/>
  <c r="BZ24" i="20"/>
  <c r="AV25" i="20"/>
  <c r="BF25" i="20"/>
  <c r="BP25" i="20"/>
  <c r="BZ25" i="20"/>
  <c r="AV26" i="20"/>
  <c r="BF26" i="20"/>
  <c r="BP26" i="20"/>
  <c r="BZ26" i="20"/>
  <c r="AV27" i="20"/>
  <c r="BF27" i="20"/>
  <c r="BP27" i="20"/>
  <c r="BZ27" i="20"/>
  <c r="AV28" i="20"/>
  <c r="BF28" i="20"/>
  <c r="BP28" i="20"/>
  <c r="BZ28" i="20"/>
  <c r="AV29" i="20"/>
  <c r="BF29" i="20"/>
  <c r="BP29" i="20"/>
  <c r="BZ29" i="20"/>
  <c r="AV30" i="20"/>
  <c r="BF30" i="20"/>
  <c r="BP30" i="20"/>
  <c r="BZ30" i="20"/>
  <c r="AV31" i="20"/>
  <c r="BF31" i="20"/>
  <c r="BP31" i="20"/>
  <c r="BZ31" i="20"/>
  <c r="AV32" i="20"/>
  <c r="BF32" i="20"/>
  <c r="BP32" i="20"/>
  <c r="BZ32" i="20"/>
  <c r="H33" i="20"/>
  <c r="R33" i="20"/>
  <c r="AB33" i="20"/>
  <c r="AL33" i="20"/>
  <c r="AV33" i="20"/>
  <c r="BF33" i="20"/>
  <c r="BP33" i="20"/>
  <c r="BZ33" i="20"/>
  <c r="H34" i="20"/>
  <c r="R34" i="20"/>
  <c r="AB34" i="20"/>
  <c r="AL34" i="20"/>
  <c r="AV34" i="20"/>
  <c r="BF34" i="20"/>
  <c r="BP34" i="20"/>
  <c r="BZ34" i="20"/>
  <c r="H35" i="20"/>
  <c r="R35" i="20"/>
  <c r="AB35" i="20"/>
  <c r="AL35" i="20"/>
  <c r="AV35" i="20"/>
  <c r="BF35" i="20"/>
  <c r="BP35" i="20"/>
  <c r="BZ35" i="20"/>
  <c r="H36" i="20"/>
  <c r="R36" i="20"/>
  <c r="AB36" i="20"/>
  <c r="AL36" i="20"/>
  <c r="AV36" i="20"/>
  <c r="BF36" i="20"/>
  <c r="BP36" i="20"/>
  <c r="BZ36" i="20"/>
  <c r="H37" i="20"/>
  <c r="R37" i="20"/>
  <c r="AB37" i="20"/>
  <c r="AL37" i="20"/>
  <c r="AV37" i="20"/>
  <c r="BF37" i="20"/>
  <c r="BP37" i="20"/>
  <c r="BZ37" i="20"/>
  <c r="H38" i="20"/>
  <c r="R38" i="20"/>
  <c r="AB38" i="20"/>
  <c r="AL38" i="20"/>
  <c r="AV38" i="20"/>
  <c r="BF38" i="20"/>
  <c r="BP38" i="20"/>
  <c r="BZ38" i="20"/>
  <c r="H39" i="20"/>
  <c r="R39" i="20"/>
  <c r="AB39" i="20"/>
  <c r="AL39" i="20"/>
  <c r="AV39" i="20"/>
  <c r="BF39" i="20"/>
  <c r="BP39" i="20"/>
  <c r="BZ39" i="20"/>
  <c r="H40" i="20"/>
  <c r="R40" i="20"/>
  <c r="AB40" i="20"/>
  <c r="AL40" i="20"/>
  <c r="AV40" i="20"/>
  <c r="BF40" i="20"/>
  <c r="BP40" i="20"/>
  <c r="BZ40" i="20"/>
  <c r="H41" i="20"/>
  <c r="R41" i="20"/>
  <c r="AB41" i="20"/>
  <c r="AL41" i="20"/>
  <c r="AV41" i="20"/>
  <c r="BF41" i="20"/>
  <c r="BP41" i="20"/>
  <c r="BZ41" i="20"/>
  <c r="H42" i="20"/>
  <c r="R42" i="20"/>
  <c r="AB42" i="20"/>
  <c r="AL42" i="20"/>
  <c r="AV42" i="20"/>
  <c r="BF42" i="20"/>
  <c r="BP42" i="20"/>
  <c r="BZ42" i="20"/>
  <c r="H43" i="20"/>
  <c r="R43" i="20"/>
  <c r="AB43" i="20"/>
  <c r="AL43" i="20"/>
  <c r="AV43" i="20"/>
  <c r="BF43" i="20"/>
  <c r="BP43" i="20"/>
  <c r="BZ43" i="20"/>
  <c r="H44" i="20"/>
  <c r="R44" i="20"/>
  <c r="AB44" i="20"/>
  <c r="AL44" i="20"/>
  <c r="AV44" i="20"/>
  <c r="BF44" i="20"/>
  <c r="BP44" i="20"/>
  <c r="BZ44" i="20"/>
  <c r="H45" i="20"/>
  <c r="R45" i="20"/>
  <c r="AB45" i="20"/>
  <c r="AL45" i="20"/>
  <c r="AV45" i="20"/>
  <c r="BF45" i="20"/>
  <c r="BP45" i="20"/>
  <c r="BZ45" i="20"/>
  <c r="H46" i="20"/>
  <c r="R46" i="20"/>
  <c r="AB46" i="20"/>
  <c r="AL46" i="20"/>
  <c r="AV46" i="20"/>
  <c r="BF46" i="20"/>
  <c r="BP46" i="20"/>
  <c r="BZ46" i="20"/>
  <c r="H47" i="20"/>
  <c r="R47" i="20"/>
  <c r="AB47" i="20"/>
  <c r="AL47" i="20"/>
  <c r="AV47" i="20"/>
  <c r="BF47" i="20"/>
  <c r="BP47" i="20"/>
  <c r="BZ47" i="20"/>
  <c r="H48" i="20"/>
  <c r="R48" i="20"/>
  <c r="AB48" i="20"/>
  <c r="AL48" i="20"/>
  <c r="AV48" i="20"/>
  <c r="BF48" i="20"/>
  <c r="BP48" i="20"/>
  <c r="BZ48" i="20"/>
  <c r="H49" i="20"/>
  <c r="R49" i="20"/>
  <c r="AB49" i="20"/>
  <c r="AL49" i="20"/>
  <c r="AV49" i="20"/>
  <c r="BF49" i="20"/>
  <c r="BP49" i="20"/>
  <c r="BZ49" i="20"/>
  <c r="H50" i="20"/>
  <c r="R50" i="20"/>
  <c r="AB50" i="20"/>
  <c r="AL50" i="20"/>
  <c r="AV50" i="20"/>
  <c r="BF50" i="20"/>
  <c r="BP50" i="20"/>
  <c r="BZ50" i="20"/>
  <c r="H51" i="20"/>
  <c r="R51" i="20"/>
  <c r="AB51" i="20"/>
  <c r="AL51" i="20"/>
  <c r="AV51" i="20"/>
  <c r="BF51" i="20"/>
  <c r="BP51" i="20"/>
  <c r="BZ51" i="20"/>
  <c r="H52" i="20"/>
  <c r="R52" i="20"/>
  <c r="AB52" i="20"/>
  <c r="AL52" i="20"/>
  <c r="AV52" i="20"/>
  <c r="BF52" i="20"/>
  <c r="BP52" i="20"/>
  <c r="BZ52" i="20"/>
  <c r="H53" i="20"/>
  <c r="R53" i="20"/>
  <c r="AB53" i="20"/>
  <c r="AL53" i="20"/>
  <c r="AV53" i="20"/>
  <c r="BF53" i="20"/>
  <c r="BP53" i="20"/>
  <c r="BZ53" i="20"/>
  <c r="H54" i="20"/>
  <c r="R54" i="20"/>
  <c r="AB54" i="20"/>
  <c r="AL54" i="20"/>
  <c r="AV54" i="20"/>
  <c r="BF54" i="20"/>
  <c r="BP54" i="20"/>
  <c r="BZ54" i="20"/>
  <c r="H55" i="20"/>
  <c r="R55" i="20"/>
  <c r="AB55" i="20"/>
  <c r="AL55" i="20"/>
  <c r="AV55" i="20"/>
  <c r="BF55" i="20"/>
  <c r="BP55" i="20"/>
  <c r="BZ55" i="20"/>
  <c r="H56" i="20"/>
  <c r="R56" i="20"/>
  <c r="AB56" i="20"/>
  <c r="AL56" i="20"/>
  <c r="AV56" i="20"/>
  <c r="BF56" i="20"/>
  <c r="BP56" i="20"/>
  <c r="BZ56" i="20"/>
  <c r="H57" i="20"/>
  <c r="R57" i="20"/>
  <c r="AB57" i="20"/>
  <c r="AL57" i="20"/>
  <c r="AV57" i="20"/>
  <c r="BF57" i="20"/>
  <c r="BP57" i="20"/>
  <c r="BZ57" i="20"/>
  <c r="H58" i="20"/>
  <c r="R58" i="20"/>
  <c r="AB58" i="20"/>
  <c r="AL58" i="20"/>
  <c r="AV58" i="20"/>
  <c r="BF58" i="20"/>
  <c r="BP58" i="20"/>
  <c r="BZ58" i="20"/>
  <c r="H59" i="20"/>
  <c r="R59" i="20"/>
  <c r="AB59" i="20"/>
  <c r="AL59" i="20"/>
  <c r="AV59" i="20"/>
  <c r="BF59" i="20"/>
  <c r="BP59" i="20"/>
  <c r="BZ59" i="20"/>
  <c r="H60" i="20"/>
  <c r="R60" i="20"/>
  <c r="AB60" i="20"/>
  <c r="AL60" i="20"/>
  <c r="AV60" i="20"/>
  <c r="BF60" i="20"/>
  <c r="BP60" i="20"/>
  <c r="BZ60" i="20"/>
  <c r="H61" i="20"/>
  <c r="R61" i="20"/>
  <c r="AB61" i="20"/>
  <c r="AL61" i="20"/>
  <c r="AV61" i="20"/>
  <c r="BF61" i="20"/>
  <c r="BP61" i="20"/>
  <c r="BZ61" i="20"/>
  <c r="H62" i="20"/>
  <c r="R62" i="20"/>
  <c r="AB62" i="20"/>
  <c r="AL62" i="20"/>
  <c r="AV62" i="20"/>
  <c r="BF62" i="20"/>
  <c r="BP62" i="20"/>
  <c r="BZ62" i="20"/>
  <c r="H63" i="20"/>
  <c r="R63" i="20"/>
  <c r="AB63" i="20"/>
  <c r="AL63" i="20"/>
  <c r="AV63" i="20"/>
  <c r="BF63" i="20"/>
  <c r="BP63" i="20"/>
  <c r="BZ63" i="20"/>
  <c r="H64" i="20"/>
  <c r="R64" i="20"/>
  <c r="AB64" i="20"/>
  <c r="AL64" i="20"/>
  <c r="AV64" i="20"/>
  <c r="BF64" i="20"/>
  <c r="BP64" i="20"/>
  <c r="BZ64" i="20"/>
  <c r="H65" i="20"/>
  <c r="R65" i="20"/>
  <c r="AB65" i="20"/>
  <c r="AL65" i="20"/>
  <c r="AV65" i="20"/>
  <c r="BF65" i="20"/>
  <c r="BP65" i="20"/>
  <c r="BZ65" i="20"/>
  <c r="H66" i="20"/>
  <c r="R66" i="20"/>
  <c r="AB66" i="20"/>
  <c r="AL66" i="20"/>
  <c r="AV66" i="20"/>
  <c r="BF66" i="20"/>
  <c r="BP66" i="20"/>
  <c r="BZ66" i="20"/>
  <c r="H67" i="20"/>
  <c r="R67" i="20"/>
  <c r="AB67" i="20"/>
  <c r="AL67" i="20"/>
  <c r="AV67" i="20"/>
  <c r="BF67" i="20"/>
  <c r="BP67" i="20"/>
  <c r="BZ67" i="20"/>
  <c r="H68" i="20"/>
  <c r="R68" i="20"/>
  <c r="AB68" i="20"/>
  <c r="AL68" i="20"/>
  <c r="AV68" i="20"/>
  <c r="BF68" i="20"/>
  <c r="BP68" i="20"/>
  <c r="BZ68" i="20"/>
  <c r="H69" i="20"/>
  <c r="R69" i="20"/>
  <c r="AB69" i="20"/>
  <c r="AL69" i="20"/>
  <c r="AV69" i="20"/>
  <c r="BF69" i="20"/>
  <c r="BP69" i="20"/>
  <c r="BZ69" i="20"/>
  <c r="H70" i="20"/>
  <c r="R70" i="20"/>
  <c r="AB70" i="20"/>
  <c r="AL70" i="20"/>
  <c r="AV70" i="20"/>
  <c r="BF70" i="20"/>
  <c r="BP70" i="20"/>
  <c r="BZ70" i="20"/>
  <c r="H71" i="20"/>
  <c r="R71" i="20"/>
  <c r="AB71" i="20"/>
  <c r="AL71" i="20"/>
  <c r="AV71" i="20"/>
  <c r="BF71" i="20"/>
  <c r="BP71" i="20"/>
  <c r="BZ71" i="20"/>
  <c r="H72" i="20"/>
  <c r="R72" i="20"/>
  <c r="AB72" i="20"/>
  <c r="AL72" i="20"/>
  <c r="AV72" i="20"/>
  <c r="BF72" i="20"/>
  <c r="BP72" i="20"/>
  <c r="BZ72" i="20"/>
  <c r="H73" i="20"/>
  <c r="R73" i="20"/>
  <c r="AB73" i="20"/>
  <c r="AL73" i="20"/>
  <c r="AV73" i="20"/>
  <c r="BF73" i="20"/>
  <c r="BP73" i="20"/>
  <c r="BZ73" i="20"/>
  <c r="H74" i="20"/>
  <c r="R74" i="20"/>
  <c r="AB74" i="20"/>
  <c r="AL74" i="20"/>
  <c r="AV74" i="20"/>
  <c r="BF74" i="20"/>
  <c r="BP74" i="20"/>
  <c r="BZ74" i="20"/>
  <c r="H75" i="20"/>
  <c r="R75" i="20"/>
  <c r="AB75" i="20"/>
  <c r="AL75" i="20"/>
  <c r="AV75" i="20"/>
  <c r="BF75" i="20"/>
  <c r="BP75" i="20"/>
  <c r="BZ75" i="20"/>
  <c r="H76" i="20"/>
  <c r="R76" i="20"/>
  <c r="AB76" i="20"/>
  <c r="AL76" i="20"/>
  <c r="AV76" i="20"/>
  <c r="BF76" i="20"/>
  <c r="BP76" i="20"/>
  <c r="BZ76" i="20"/>
  <c r="H77" i="20"/>
  <c r="R77" i="20"/>
  <c r="AB77" i="20"/>
  <c r="AL77" i="20"/>
  <c r="AV77" i="20"/>
  <c r="BF77" i="20"/>
  <c r="BP77" i="20"/>
  <c r="BZ77" i="20"/>
  <c r="H78" i="20"/>
  <c r="R78" i="20"/>
  <c r="AB78" i="20"/>
  <c r="AL78" i="20"/>
  <c r="AV78" i="20"/>
  <c r="BF78" i="20"/>
  <c r="BP78" i="20"/>
  <c r="BZ78" i="20"/>
  <c r="H79" i="20"/>
  <c r="R79" i="20"/>
  <c r="AB79" i="20"/>
  <c r="AL79" i="20"/>
  <c r="AV79" i="20"/>
  <c r="BF79" i="20"/>
  <c r="BP79" i="20"/>
  <c r="BZ79" i="20"/>
  <c r="H80" i="20"/>
  <c r="R80" i="20"/>
  <c r="AB80" i="20"/>
  <c r="AL80" i="20"/>
  <c r="AV80" i="20"/>
  <c r="BF80" i="20"/>
  <c r="BP80" i="20"/>
  <c r="BZ80" i="20"/>
  <c r="H81" i="20"/>
  <c r="R81" i="20"/>
  <c r="AB81" i="20"/>
  <c r="AL81" i="20"/>
  <c r="AV81" i="20"/>
  <c r="BF81" i="20"/>
  <c r="BP81" i="20"/>
  <c r="BZ81" i="20"/>
  <c r="H82" i="20"/>
  <c r="R82" i="20"/>
  <c r="AB82" i="20"/>
  <c r="AL82" i="20"/>
  <c r="AV82" i="20"/>
  <c r="BF82" i="20"/>
  <c r="BP82" i="20"/>
  <c r="BZ82" i="20"/>
  <c r="H83" i="20"/>
  <c r="R83" i="20"/>
  <c r="AB83" i="20"/>
  <c r="AL83" i="20"/>
  <c r="AV83" i="20"/>
  <c r="BF83" i="20"/>
  <c r="BP83" i="20"/>
  <c r="BZ83" i="20"/>
  <c r="H84" i="20"/>
  <c r="R84" i="20"/>
  <c r="AB84" i="20"/>
  <c r="AL84" i="20"/>
  <c r="AV84" i="20"/>
  <c r="BF84" i="20"/>
  <c r="BP84" i="20"/>
  <c r="BZ84" i="20"/>
  <c r="H85" i="20"/>
  <c r="R85" i="20"/>
  <c r="AB85" i="20"/>
  <c r="AL85" i="20"/>
  <c r="AV85" i="20"/>
  <c r="BF85" i="20"/>
  <c r="BP85" i="20"/>
  <c r="BZ85" i="20"/>
  <c r="H86" i="20"/>
  <c r="R86" i="20"/>
  <c r="AB86" i="20"/>
  <c r="AL86" i="20"/>
  <c r="AV86" i="20"/>
  <c r="BF86" i="20"/>
  <c r="BP86" i="20"/>
  <c r="BZ86" i="20"/>
  <c r="H87" i="20"/>
  <c r="R87" i="20"/>
  <c r="AB87" i="20"/>
  <c r="AL87" i="20"/>
  <c r="AV87" i="20"/>
  <c r="BF87" i="20"/>
  <c r="BP87" i="20"/>
  <c r="BZ87" i="20"/>
  <c r="H88" i="20"/>
  <c r="R88" i="20"/>
  <c r="AB88" i="20"/>
  <c r="AL88" i="20"/>
  <c r="AV88" i="20"/>
  <c r="BF88" i="20"/>
  <c r="BP88" i="20"/>
  <c r="BZ88" i="20"/>
  <c r="H89" i="20"/>
  <c r="R89" i="20"/>
  <c r="AB89" i="20"/>
  <c r="AL89" i="20"/>
  <c r="AV89" i="20"/>
  <c r="BF89" i="20"/>
  <c r="BP89" i="20"/>
  <c r="BZ89" i="20"/>
  <c r="H90" i="20"/>
  <c r="R90" i="20"/>
  <c r="AB90" i="20"/>
  <c r="AL90" i="20"/>
  <c r="AV90" i="20"/>
  <c r="BF90" i="20"/>
  <c r="BP90" i="20"/>
  <c r="BZ90" i="20"/>
  <c r="H91" i="20"/>
  <c r="R91" i="20"/>
  <c r="AB91" i="20"/>
  <c r="AL91" i="20"/>
  <c r="AV91" i="20"/>
  <c r="BF91" i="20"/>
  <c r="BP91" i="20"/>
  <c r="BZ91" i="20"/>
  <c r="H92" i="20"/>
  <c r="R92" i="20"/>
  <c r="AB92" i="20"/>
  <c r="AL92" i="20"/>
  <c r="AV92" i="20"/>
  <c r="BF92" i="20"/>
  <c r="BP92" i="20"/>
  <c r="BZ92" i="20"/>
  <c r="H93" i="20"/>
  <c r="R93" i="20"/>
  <c r="AB93" i="20"/>
  <c r="AL93" i="20"/>
  <c r="AV93" i="20"/>
  <c r="BF93" i="20"/>
  <c r="BP93" i="20"/>
  <c r="BZ93" i="20"/>
  <c r="H94" i="20"/>
  <c r="R94" i="20"/>
  <c r="AB94" i="20"/>
  <c r="AL94" i="20"/>
  <c r="AV94" i="20"/>
  <c r="BF94" i="20"/>
  <c r="BP94" i="20"/>
  <c r="BZ94" i="20"/>
  <c r="H95" i="20"/>
  <c r="R95" i="20"/>
  <c r="AB95" i="20"/>
  <c r="AL95" i="20"/>
  <c r="AV95" i="20"/>
  <c r="BF95" i="20"/>
  <c r="BP95" i="20"/>
  <c r="BZ95" i="20"/>
  <c r="H96" i="20"/>
  <c r="R96" i="20"/>
  <c r="AB96" i="20"/>
  <c r="AL96" i="20"/>
  <c r="AV96" i="20"/>
  <c r="BF96" i="20"/>
  <c r="BP96" i="20"/>
  <c r="BZ96" i="20"/>
  <c r="H97" i="20"/>
  <c r="R97" i="20"/>
  <c r="AB97" i="20"/>
  <c r="AL97" i="20"/>
  <c r="AV97" i="20"/>
  <c r="BF97" i="20"/>
  <c r="BP97" i="20"/>
  <c r="BZ97" i="20"/>
  <c r="H98" i="20"/>
  <c r="R98" i="20"/>
  <c r="AB98" i="20"/>
  <c r="AL98" i="20"/>
  <c r="AV98" i="20"/>
  <c r="BF98" i="20"/>
  <c r="BP98" i="20"/>
  <c r="BZ98" i="20"/>
  <c r="H99" i="20"/>
  <c r="R99" i="20"/>
  <c r="AB99" i="20"/>
  <c r="AL99" i="20"/>
  <c r="AV99" i="20"/>
  <c r="BF99" i="20"/>
  <c r="BP99" i="20"/>
  <c r="BZ99" i="20"/>
  <c r="H100" i="20"/>
  <c r="R100" i="20"/>
  <c r="AB100" i="20"/>
  <c r="AL100" i="20"/>
  <c r="AV100" i="20"/>
  <c r="BF100" i="20"/>
  <c r="BP100" i="20"/>
  <c r="BZ100" i="20"/>
  <c r="H101" i="20"/>
  <c r="R101" i="20"/>
  <c r="AB101" i="20"/>
  <c r="AL101" i="20"/>
  <c r="AV101" i="20"/>
  <c r="BF101" i="20"/>
  <c r="BP101" i="20"/>
  <c r="BZ101" i="20"/>
  <c r="H102" i="20"/>
  <c r="R102" i="20"/>
  <c r="AB102" i="20"/>
  <c r="AL102" i="20"/>
  <c r="AV102" i="20"/>
  <c r="BF102" i="20"/>
  <c r="BP102" i="20"/>
  <c r="BZ102" i="20"/>
  <c r="H103" i="20"/>
  <c r="R103" i="20"/>
  <c r="AB103" i="20"/>
  <c r="AL103" i="20"/>
  <c r="AV103" i="20"/>
  <c r="BF103" i="20"/>
  <c r="BP103" i="20"/>
  <c r="BZ103" i="20"/>
  <c r="H104" i="20"/>
  <c r="R104" i="20"/>
  <c r="AB104" i="20"/>
  <c r="AL104" i="20"/>
  <c r="AV104" i="20"/>
  <c r="BF104" i="20"/>
  <c r="BP104" i="20"/>
  <c r="BZ104" i="20"/>
  <c r="H105" i="20"/>
  <c r="R105" i="20"/>
  <c r="AB105" i="20"/>
  <c r="AL105" i="20"/>
  <c r="AV105" i="20"/>
  <c r="BF105" i="20"/>
  <c r="BP105" i="20"/>
  <c r="BZ105" i="20"/>
  <c r="H106" i="20"/>
  <c r="R106" i="20"/>
  <c r="AB106" i="20"/>
  <c r="AL106" i="20"/>
  <c r="AV106" i="20"/>
  <c r="BF106" i="20"/>
  <c r="BP106" i="20"/>
  <c r="BZ106" i="20"/>
  <c r="H107" i="20"/>
  <c r="R107" i="20"/>
  <c r="AB107" i="20"/>
  <c r="AL107" i="20"/>
  <c r="AV107" i="20"/>
  <c r="BF107" i="20"/>
  <c r="BP107" i="20"/>
  <c r="BZ107" i="20"/>
  <c r="H108" i="20"/>
  <c r="R108" i="20"/>
  <c r="AB108" i="20"/>
  <c r="AL108" i="20"/>
  <c r="AV108" i="20"/>
  <c r="BF108" i="20"/>
  <c r="BP108" i="20"/>
  <c r="BZ108" i="20"/>
  <c r="H109" i="20"/>
  <c r="R109" i="20"/>
  <c r="AB109" i="20"/>
  <c r="AL109" i="20"/>
  <c r="AV109" i="20"/>
  <c r="BF109" i="20"/>
  <c r="BP109" i="20"/>
  <c r="BZ109" i="20"/>
  <c r="H110" i="20"/>
  <c r="R110" i="20"/>
  <c r="AB110" i="20"/>
  <c r="AL110" i="20"/>
  <c r="AV110" i="20"/>
  <c r="BF110" i="20"/>
  <c r="BP110" i="20"/>
  <c r="BZ110" i="20"/>
  <c r="H111" i="20"/>
  <c r="R111" i="20"/>
  <c r="AB111" i="20"/>
  <c r="AL111" i="20"/>
  <c r="AV111" i="20"/>
  <c r="BF111" i="20"/>
  <c r="BP111" i="20"/>
  <c r="BZ111" i="20"/>
  <c r="H112" i="20"/>
  <c r="R112" i="20"/>
  <c r="AB112" i="20"/>
  <c r="AL112" i="20"/>
  <c r="AV112" i="20"/>
  <c r="BF112" i="20"/>
  <c r="BP112" i="20"/>
  <c r="BZ112" i="20"/>
  <c r="H113" i="20"/>
  <c r="R113" i="20"/>
  <c r="AB113" i="20"/>
  <c r="AL113" i="20"/>
  <c r="AV113" i="20"/>
  <c r="BF113" i="20"/>
  <c r="BP113" i="20"/>
  <c r="BZ113" i="20"/>
  <c r="H114" i="20"/>
  <c r="R114" i="20"/>
  <c r="AB114" i="20"/>
  <c r="AL114" i="20"/>
  <c r="AV114" i="20"/>
  <c r="BF114" i="20"/>
  <c r="BP114" i="20"/>
  <c r="BZ114" i="20"/>
  <c r="H115" i="20"/>
  <c r="R115" i="20"/>
  <c r="AB115" i="20"/>
  <c r="AL115" i="20"/>
  <c r="AV115" i="20"/>
  <c r="BF115" i="20"/>
  <c r="BP115" i="20"/>
  <c r="BZ115" i="20"/>
  <c r="H116" i="20"/>
  <c r="R116" i="20"/>
  <c r="AB116" i="20"/>
  <c r="AL116" i="20"/>
  <c r="AV116" i="20"/>
  <c r="BF116" i="20"/>
  <c r="BP116" i="20"/>
  <c r="BZ116" i="20"/>
  <c r="H117" i="20"/>
  <c r="R117" i="20"/>
  <c r="AB117" i="20"/>
  <c r="AL117" i="20"/>
  <c r="AV117" i="20"/>
  <c r="BF117" i="20"/>
  <c r="BP117" i="20"/>
  <c r="BZ117" i="20"/>
  <c r="H118" i="20"/>
  <c r="R118" i="20"/>
  <c r="AB118" i="20"/>
  <c r="AL118" i="20"/>
  <c r="AV118" i="20"/>
  <c r="BF118" i="20"/>
  <c r="BP118" i="20"/>
  <c r="BZ118" i="20"/>
  <c r="H119" i="20"/>
  <c r="R119" i="20"/>
  <c r="AB119" i="20"/>
  <c r="AL119" i="20"/>
  <c r="AV119" i="20"/>
  <c r="BF119" i="20"/>
  <c r="BP119" i="20"/>
  <c r="BZ119" i="20"/>
  <c r="H120" i="20"/>
  <c r="R120" i="20"/>
  <c r="AB120" i="20"/>
  <c r="AL120" i="20"/>
  <c r="AV120" i="20"/>
  <c r="BF120" i="20"/>
  <c r="BP120" i="20"/>
  <c r="BZ120" i="20"/>
  <c r="H121" i="20"/>
  <c r="R121" i="20"/>
  <c r="AB121" i="20"/>
  <c r="AL121" i="20"/>
  <c r="AV121" i="20"/>
  <c r="BF121" i="20"/>
  <c r="BP121" i="20"/>
  <c r="BZ121" i="20"/>
  <c r="H122" i="20"/>
  <c r="R122" i="20"/>
  <c r="AB122" i="20"/>
  <c r="AL122" i="20"/>
  <c r="AV122" i="20"/>
  <c r="BF122" i="20"/>
  <c r="BP122" i="20"/>
  <c r="BZ122" i="20"/>
  <c r="H123" i="20"/>
  <c r="R123" i="20"/>
  <c r="AB123" i="20"/>
  <c r="AL123" i="20"/>
  <c r="AV123" i="20"/>
  <c r="BF123" i="20"/>
  <c r="BP123" i="20"/>
  <c r="BZ123" i="20"/>
  <c r="H124" i="20"/>
  <c r="R124" i="20"/>
  <c r="AB124" i="20"/>
  <c r="AL124" i="20"/>
  <c r="AV124" i="20"/>
  <c r="BF124" i="20"/>
  <c r="BP124" i="20"/>
  <c r="BZ124" i="20"/>
  <c r="H125" i="20"/>
  <c r="R125" i="20"/>
  <c r="AB125" i="20"/>
  <c r="AL125" i="20"/>
  <c r="AV125" i="20"/>
  <c r="BF125" i="20"/>
  <c r="BP125" i="20"/>
  <c r="BZ125" i="20"/>
  <c r="H126" i="20"/>
  <c r="R126" i="20"/>
  <c r="AB126" i="20"/>
  <c r="AL126" i="20"/>
  <c r="AV126" i="20"/>
  <c r="BF126" i="20"/>
  <c r="BP126" i="20"/>
  <c r="BZ126" i="20"/>
  <c r="H127" i="20"/>
  <c r="R127" i="20"/>
  <c r="AB127" i="20"/>
  <c r="AL127" i="20"/>
  <c r="AV127" i="20"/>
  <c r="BF127" i="20"/>
  <c r="BP127" i="20"/>
  <c r="BZ127" i="20"/>
  <c r="H128" i="20"/>
  <c r="R128" i="20"/>
  <c r="AB128" i="20"/>
  <c r="AL128" i="20"/>
  <c r="AV128" i="20"/>
  <c r="BF128" i="20"/>
  <c r="BP128" i="20"/>
  <c r="BZ128" i="20"/>
  <c r="H129" i="20"/>
  <c r="R129" i="20"/>
  <c r="AB129" i="20"/>
  <c r="AL129" i="20"/>
  <c r="AV129" i="20"/>
  <c r="BF129" i="20"/>
  <c r="BP129" i="20"/>
  <c r="BZ129" i="20"/>
  <c r="H130" i="20"/>
  <c r="R130" i="20"/>
  <c r="AB130" i="20"/>
  <c r="AL130" i="20"/>
  <c r="AV130" i="20"/>
  <c r="BF130" i="20"/>
  <c r="BP130" i="20"/>
  <c r="BZ130" i="20"/>
  <c r="H131" i="20"/>
  <c r="R131" i="20"/>
  <c r="AB131" i="20"/>
  <c r="AL131" i="20"/>
  <c r="AV131" i="20"/>
  <c r="BF131" i="20"/>
  <c r="BP131" i="20"/>
  <c r="BZ131" i="20"/>
  <c r="H132" i="20"/>
  <c r="R132" i="20"/>
  <c r="AB132" i="20"/>
  <c r="AL132" i="20"/>
  <c r="AV132" i="20"/>
  <c r="BF132" i="20"/>
  <c r="BP132" i="20"/>
  <c r="BZ132" i="20"/>
  <c r="H133" i="20"/>
  <c r="R133" i="20"/>
  <c r="AB133" i="20"/>
  <c r="AL133" i="20"/>
  <c r="AV133" i="20"/>
  <c r="BF133" i="20"/>
  <c r="BP133" i="20"/>
  <c r="BZ133" i="20"/>
  <c r="H134" i="20"/>
  <c r="R134" i="20"/>
  <c r="AB134" i="20"/>
  <c r="AL134" i="20"/>
  <c r="AV134" i="20"/>
  <c r="BF134" i="20"/>
  <c r="BP134" i="20"/>
  <c r="BZ134" i="20"/>
  <c r="H135" i="20"/>
  <c r="R135" i="20"/>
  <c r="AB135" i="20"/>
  <c r="AL135" i="20"/>
  <c r="AV135" i="20"/>
  <c r="BF135" i="20"/>
  <c r="BP135" i="20"/>
  <c r="BZ135" i="20"/>
  <c r="H136" i="20"/>
  <c r="R136" i="20"/>
  <c r="AB136" i="20"/>
  <c r="AL136" i="20"/>
  <c r="AV136" i="20"/>
  <c r="BF136" i="20"/>
  <c r="BP136" i="20"/>
  <c r="BZ136" i="20"/>
  <c r="H137" i="20"/>
  <c r="R137" i="20"/>
  <c r="AB137" i="20"/>
  <c r="AL137" i="20"/>
  <c r="AV137" i="20"/>
  <c r="BF137" i="20"/>
  <c r="BP137" i="20"/>
  <c r="BZ137" i="20"/>
  <c r="H138" i="20"/>
  <c r="R138" i="20"/>
  <c r="AB138" i="20"/>
  <c r="AL138" i="20"/>
  <c r="AV138" i="20"/>
  <c r="BF138" i="20"/>
  <c r="BP138" i="20"/>
  <c r="BZ138" i="20"/>
  <c r="H139" i="20"/>
  <c r="R139" i="20"/>
  <c r="AB139" i="20"/>
  <c r="AL139" i="20"/>
  <c r="AV139" i="20"/>
  <c r="BF139" i="20"/>
  <c r="BP139" i="20"/>
  <c r="BZ139" i="20"/>
  <c r="H140" i="20"/>
  <c r="R140" i="20"/>
  <c r="AB140" i="20"/>
  <c r="AL140" i="20"/>
  <c r="AV140" i="20"/>
  <c r="BF140" i="20"/>
  <c r="BP140" i="20"/>
  <c r="BZ140" i="20"/>
  <c r="H141" i="20"/>
  <c r="R141" i="20"/>
  <c r="AB141" i="20"/>
  <c r="AL141" i="20"/>
  <c r="AV141" i="20"/>
  <c r="BF141" i="20"/>
  <c r="BP141" i="20"/>
  <c r="BZ141" i="20"/>
  <c r="H142" i="20"/>
  <c r="R142" i="20"/>
  <c r="AB142" i="20"/>
  <c r="AL142" i="20"/>
  <c r="AV142" i="20"/>
  <c r="BF142" i="20"/>
  <c r="BP142" i="20"/>
  <c r="BZ142" i="20"/>
  <c r="H143" i="20"/>
  <c r="R143" i="20"/>
  <c r="AB143" i="20"/>
  <c r="AL143" i="20"/>
  <c r="AV143" i="20"/>
  <c r="BF143" i="20"/>
  <c r="BP143" i="20"/>
  <c r="BZ143" i="20"/>
  <c r="H144" i="20"/>
  <c r="R144" i="20"/>
  <c r="AB144" i="20"/>
  <c r="AL144" i="20"/>
  <c r="AV144" i="20"/>
  <c r="BF144" i="20"/>
  <c r="BP144" i="20"/>
  <c r="BZ144" i="20"/>
  <c r="H145" i="20"/>
  <c r="R145" i="20"/>
  <c r="AB145" i="20"/>
  <c r="AL145" i="20"/>
  <c r="AV145" i="20"/>
  <c r="BF145" i="20"/>
  <c r="BP145" i="20"/>
  <c r="BZ145" i="20"/>
  <c r="H146" i="20"/>
  <c r="R146" i="20"/>
  <c r="AB146" i="20"/>
  <c r="AL146" i="20"/>
  <c r="AV146" i="20"/>
  <c r="BF146" i="20"/>
  <c r="BP146" i="20"/>
  <c r="BZ146" i="20"/>
  <c r="H147" i="20"/>
  <c r="R147" i="20"/>
  <c r="AB147" i="20"/>
  <c r="AL147" i="20"/>
  <c r="AV147" i="20"/>
  <c r="BF147" i="20"/>
  <c r="BP147" i="20"/>
  <c r="BZ147" i="20"/>
  <c r="H148" i="20"/>
  <c r="R148" i="20"/>
  <c r="AB148" i="20"/>
  <c r="AL148" i="20"/>
  <c r="AV148" i="20"/>
  <c r="BF148" i="20"/>
  <c r="BP148" i="20"/>
  <c r="BZ148" i="20"/>
  <c r="H149" i="20"/>
  <c r="R149" i="20"/>
  <c r="AB149" i="20"/>
  <c r="AL149" i="20"/>
  <c r="AV149" i="20"/>
  <c r="BF149" i="20"/>
  <c r="BP149" i="20"/>
  <c r="BZ149" i="20"/>
  <c r="H150" i="20"/>
  <c r="R150" i="20"/>
  <c r="AB150" i="20"/>
  <c r="AL150" i="20"/>
  <c r="AV150" i="20"/>
  <c r="BF150" i="20"/>
  <c r="BP150" i="20"/>
  <c r="BZ150" i="20"/>
  <c r="H151" i="20"/>
  <c r="R151" i="20"/>
  <c r="AB151" i="20"/>
  <c r="AL151" i="20"/>
  <c r="AV151" i="20"/>
  <c r="BF151" i="20"/>
  <c r="BP151" i="20"/>
  <c r="BZ151" i="20"/>
  <c r="H152" i="20"/>
  <c r="R152" i="20"/>
  <c r="AB152" i="20"/>
  <c r="AL152" i="20"/>
  <c r="AV152" i="20"/>
  <c r="BF152" i="20"/>
  <c r="BP152" i="20"/>
  <c r="BZ152" i="20"/>
  <c r="H153" i="20"/>
  <c r="R153" i="20"/>
  <c r="AB153" i="20"/>
  <c r="AL153" i="20"/>
  <c r="AV153" i="20"/>
  <c r="BF153" i="20"/>
  <c r="BP153" i="20"/>
  <c r="BZ153" i="20"/>
  <c r="H154" i="20"/>
  <c r="R154" i="20"/>
  <c r="AB154" i="20"/>
  <c r="AL154" i="20"/>
  <c r="AV154" i="20"/>
  <c r="BF154" i="20"/>
  <c r="BP154" i="20"/>
  <c r="BZ154" i="20"/>
  <c r="H155" i="20"/>
  <c r="R155" i="20"/>
  <c r="AB155" i="20"/>
  <c r="AL155" i="20"/>
  <c r="AV155" i="20"/>
  <c r="BF155" i="20"/>
  <c r="BP155" i="20"/>
  <c r="BZ155" i="20"/>
  <c r="H156" i="20"/>
  <c r="R156" i="20"/>
  <c r="AB156" i="20"/>
  <c r="AL156" i="20"/>
  <c r="AV156" i="20"/>
  <c r="BF156" i="20"/>
  <c r="BP156" i="20"/>
  <c r="BZ156" i="20"/>
  <c r="H157" i="20"/>
  <c r="R157" i="20"/>
  <c r="AB157" i="20"/>
  <c r="AL157" i="20"/>
  <c r="AV157" i="20"/>
  <c r="BF157" i="20"/>
  <c r="BP157" i="20"/>
  <c r="BZ157" i="20"/>
  <c r="H158" i="20"/>
  <c r="R158" i="20"/>
  <c r="AB158" i="20"/>
  <c r="AL158" i="20"/>
  <c r="AV158" i="20"/>
  <c r="BF158" i="20"/>
  <c r="BP158" i="20"/>
  <c r="BZ158" i="20"/>
  <c r="H159" i="20"/>
  <c r="R159" i="20"/>
  <c r="AB159" i="20"/>
  <c r="AL159" i="20"/>
  <c r="AV159" i="20"/>
  <c r="BF159" i="20"/>
  <c r="BP159" i="20"/>
  <c r="BZ159" i="20"/>
  <c r="H160" i="20"/>
  <c r="R160" i="20"/>
  <c r="AB160" i="20"/>
  <c r="AL160" i="20"/>
  <c r="AV160" i="20"/>
  <c r="BF160" i="20"/>
  <c r="BP160" i="20"/>
  <c r="BZ160" i="20"/>
  <c r="H161" i="20"/>
  <c r="R161" i="20"/>
  <c r="AB161" i="20"/>
  <c r="AL161" i="20"/>
  <c r="AV161" i="20"/>
  <c r="BF161" i="20"/>
  <c r="BP161" i="20"/>
  <c r="BZ161" i="20"/>
  <c r="H162" i="20"/>
  <c r="R162" i="20"/>
  <c r="AB162" i="20"/>
  <c r="AL162" i="20"/>
  <c r="AV162" i="20"/>
  <c r="BF162" i="20"/>
  <c r="BP162" i="20"/>
  <c r="BZ162" i="20"/>
  <c r="H163" i="20"/>
  <c r="R163" i="20"/>
  <c r="AB163" i="20"/>
  <c r="AL163" i="20"/>
  <c r="AV163" i="20"/>
  <c r="BF163" i="20"/>
  <c r="BP163" i="20"/>
  <c r="BZ163" i="20"/>
  <c r="H164" i="20"/>
  <c r="R164" i="20"/>
  <c r="AB164" i="20"/>
  <c r="AL164" i="20"/>
  <c r="AV164" i="20"/>
  <c r="BF164" i="20"/>
  <c r="BP164" i="20"/>
  <c r="BZ164" i="20"/>
  <c r="H165" i="20"/>
  <c r="R165" i="20"/>
  <c r="AB165" i="20"/>
  <c r="AL165" i="20"/>
  <c r="AV165" i="20"/>
  <c r="BF165" i="20"/>
  <c r="BP165" i="20"/>
  <c r="BZ165" i="20"/>
  <c r="H166" i="20"/>
  <c r="R166" i="20"/>
  <c r="AB166" i="20"/>
  <c r="AL166" i="20"/>
  <c r="AV166" i="20"/>
  <c r="BF166" i="20"/>
  <c r="BP166" i="20"/>
  <c r="BZ166" i="20"/>
  <c r="H167" i="20"/>
  <c r="R167" i="20"/>
  <c r="AB167" i="20"/>
  <c r="AL167" i="20"/>
  <c r="AV167" i="20"/>
  <c r="BF167" i="20"/>
  <c r="BP167" i="20"/>
  <c r="BZ167" i="20"/>
  <c r="H168" i="20"/>
  <c r="R168" i="20"/>
  <c r="AB168" i="20"/>
  <c r="AL168" i="20"/>
  <c r="AV168" i="20"/>
  <c r="BF168" i="20"/>
  <c r="BP168" i="20"/>
  <c r="BZ168" i="20"/>
  <c r="H169" i="20"/>
  <c r="R169" i="20"/>
  <c r="AB169" i="20"/>
  <c r="AL169" i="20"/>
  <c r="AV169" i="20"/>
  <c r="BF169" i="20"/>
  <c r="BP169" i="20"/>
  <c r="BZ169" i="20"/>
  <c r="H170" i="20"/>
  <c r="R170" i="20"/>
  <c r="AB170" i="20"/>
  <c r="AL170" i="20"/>
  <c r="AV170" i="20"/>
  <c r="BF170" i="20"/>
  <c r="BP170" i="20"/>
  <c r="BZ170" i="20"/>
  <c r="H171" i="20"/>
  <c r="R171" i="20"/>
  <c r="AB171" i="20"/>
  <c r="AL171" i="20"/>
  <c r="AV171" i="20"/>
  <c r="BF171" i="20"/>
  <c r="BP171" i="20"/>
  <c r="BZ171" i="20"/>
  <c r="H172" i="20"/>
  <c r="R172" i="20"/>
  <c r="AB172" i="20"/>
  <c r="AL172" i="20"/>
  <c r="AV172" i="20"/>
  <c r="BF172" i="20"/>
  <c r="BP172" i="20"/>
  <c r="BZ172" i="20"/>
  <c r="H173" i="20"/>
  <c r="R173" i="20"/>
  <c r="AB173" i="20"/>
  <c r="AL173" i="20"/>
  <c r="AV173" i="20"/>
  <c r="BF173" i="20"/>
  <c r="BP173" i="20"/>
  <c r="BZ173" i="20"/>
  <c r="H174" i="20"/>
  <c r="R174" i="20"/>
  <c r="AB174" i="20"/>
  <c r="AL174" i="20"/>
  <c r="AV174" i="20"/>
  <c r="BF174" i="20"/>
  <c r="BP174" i="20"/>
  <c r="BZ174" i="20"/>
  <c r="H175" i="20"/>
  <c r="R175" i="20"/>
  <c r="AB175" i="20"/>
  <c r="AL175" i="20"/>
  <c r="AV175" i="20"/>
  <c r="BF175" i="20"/>
  <c r="BP175" i="20"/>
  <c r="BZ175" i="20"/>
  <c r="H176" i="20"/>
  <c r="R176" i="20"/>
  <c r="AB176" i="20"/>
  <c r="AL176" i="20"/>
  <c r="AV176" i="20"/>
  <c r="BF176" i="20"/>
  <c r="BP176" i="20"/>
  <c r="BZ176" i="20"/>
  <c r="H177" i="20"/>
  <c r="R177" i="20"/>
  <c r="AB177" i="20"/>
  <c r="AL177" i="20"/>
  <c r="AV177" i="20"/>
  <c r="BF177" i="20"/>
  <c r="BP177" i="20"/>
  <c r="BZ177" i="20"/>
  <c r="H178" i="20"/>
  <c r="R178" i="20"/>
  <c r="AB178" i="20"/>
  <c r="AL178" i="20"/>
  <c r="AV178" i="20"/>
  <c r="BF178" i="20"/>
  <c r="BP178" i="20"/>
  <c r="BZ178" i="20"/>
  <c r="H179" i="20"/>
  <c r="R179" i="20"/>
  <c r="AB179" i="20"/>
  <c r="AL179" i="20"/>
  <c r="AV179" i="20"/>
  <c r="BF179" i="20"/>
  <c r="BP179" i="20"/>
  <c r="BZ179" i="20"/>
  <c r="H180" i="20"/>
  <c r="R180" i="20"/>
  <c r="AB180" i="20"/>
  <c r="AL180" i="20"/>
  <c r="AV180" i="20"/>
  <c r="BF180" i="20"/>
  <c r="BP180" i="20"/>
  <c r="BZ180" i="20"/>
  <c r="H181" i="20"/>
  <c r="R181" i="20"/>
  <c r="AB181" i="20"/>
  <c r="AL181" i="20"/>
  <c r="AV181" i="20"/>
  <c r="BF181" i="20"/>
  <c r="BP181" i="20"/>
  <c r="BZ181" i="20"/>
  <c r="H182" i="20"/>
  <c r="R182" i="20"/>
  <c r="AB182" i="20"/>
  <c r="AL182" i="20"/>
  <c r="AV182" i="20"/>
  <c r="BF182" i="20"/>
  <c r="BP182" i="20"/>
  <c r="BZ182" i="20"/>
  <c r="H183" i="20"/>
  <c r="R183" i="20"/>
  <c r="AB183" i="20"/>
  <c r="AL183" i="20"/>
  <c r="AV183" i="20"/>
  <c r="BF183" i="20"/>
  <c r="BP183" i="20"/>
  <c r="BZ183" i="20"/>
  <c r="H184" i="20"/>
  <c r="R184" i="20"/>
  <c r="AB184" i="20"/>
  <c r="AL184" i="20"/>
  <c r="AV184" i="20"/>
  <c r="BF184" i="20"/>
  <c r="BP184" i="20"/>
  <c r="BZ184" i="20"/>
  <c r="H185" i="20"/>
  <c r="R185" i="20"/>
  <c r="AB185" i="20"/>
  <c r="AL185" i="20"/>
  <c r="AV185" i="20"/>
  <c r="BF185" i="20"/>
  <c r="BP185" i="20"/>
  <c r="BZ185" i="20"/>
  <c r="H186" i="20"/>
  <c r="R186" i="20"/>
  <c r="AB186" i="20"/>
  <c r="AL186" i="20"/>
  <c r="AV186" i="20"/>
  <c r="BF186" i="20"/>
  <c r="BP186" i="20"/>
  <c r="BZ186" i="20"/>
  <c r="H187" i="20"/>
  <c r="R187" i="20"/>
  <c r="AB187" i="20"/>
  <c r="AL187" i="20"/>
  <c r="AV187" i="20"/>
  <c r="BF187" i="20"/>
  <c r="BP187" i="20"/>
  <c r="BZ187" i="20"/>
  <c r="H188" i="20"/>
  <c r="R188" i="20"/>
  <c r="AB188" i="20"/>
  <c r="AL188" i="20"/>
  <c r="AV188" i="20"/>
  <c r="BF188" i="20"/>
  <c r="BP188" i="20"/>
  <c r="BZ188" i="20"/>
  <c r="H189" i="20"/>
  <c r="R189" i="20"/>
  <c r="AB189" i="20"/>
  <c r="AL189" i="20"/>
  <c r="AV189" i="20"/>
  <c r="BF189" i="20"/>
  <c r="BP189" i="20"/>
  <c r="BZ189" i="20"/>
  <c r="H190" i="20"/>
  <c r="R190" i="20"/>
  <c r="AB190" i="20"/>
  <c r="AL190" i="20"/>
  <c r="AV190" i="20"/>
  <c r="BF190" i="20"/>
  <c r="BP190" i="20"/>
  <c r="BZ190" i="20"/>
  <c r="H191" i="20"/>
  <c r="R191" i="20"/>
  <c r="AB191" i="20"/>
  <c r="AL191" i="20"/>
  <c r="AV191" i="20"/>
  <c r="BF191" i="20"/>
  <c r="BP191" i="20"/>
  <c r="BZ191" i="20"/>
  <c r="H192" i="20"/>
  <c r="R192" i="20"/>
  <c r="AB192" i="20"/>
  <c r="AL192" i="20"/>
  <c r="AV192" i="20"/>
  <c r="BF192" i="20"/>
  <c r="BP192" i="20"/>
  <c r="BZ192" i="20"/>
  <c r="H193" i="20"/>
  <c r="R193" i="20"/>
  <c r="AB193" i="20"/>
  <c r="AL193" i="20"/>
  <c r="AV193" i="20"/>
  <c r="BF193" i="20"/>
  <c r="BP193" i="20"/>
  <c r="BZ193" i="20"/>
  <c r="H194" i="20"/>
  <c r="R194" i="20"/>
  <c r="AB194" i="20"/>
  <c r="AL194" i="20"/>
  <c r="AV194" i="20"/>
  <c r="BF194" i="20"/>
  <c r="BP194" i="20"/>
  <c r="BZ194" i="20"/>
  <c r="H195" i="20"/>
  <c r="R195" i="20"/>
  <c r="AB195" i="20"/>
  <c r="AL195" i="20"/>
  <c r="AV195" i="20"/>
  <c r="BF195" i="20"/>
  <c r="BP195" i="20"/>
  <c r="BZ195" i="20"/>
  <c r="H196" i="20"/>
  <c r="R196" i="20"/>
  <c r="AB196" i="20"/>
  <c r="AL196" i="20"/>
  <c r="AV196" i="20"/>
  <c r="BF196" i="20"/>
  <c r="BP196" i="20"/>
  <c r="BZ196" i="20"/>
  <c r="H197" i="20"/>
  <c r="R197" i="20"/>
  <c r="AB197" i="20"/>
  <c r="AL197" i="20"/>
  <c r="AV197" i="20"/>
  <c r="BF197" i="20"/>
  <c r="BP197" i="20"/>
  <c r="BZ197" i="20"/>
  <c r="H198" i="20"/>
  <c r="R198" i="20"/>
  <c r="AB198" i="20"/>
  <c r="AL198" i="20"/>
  <c r="AV198" i="20"/>
  <c r="BF198" i="20"/>
  <c r="BP198" i="20"/>
  <c r="BZ198" i="20"/>
  <c r="H199" i="20"/>
  <c r="R199" i="20"/>
  <c r="AB199" i="20"/>
  <c r="AL199" i="20"/>
  <c r="AV199" i="20"/>
  <c r="BF199" i="20"/>
  <c r="BP199" i="20"/>
  <c r="BZ199" i="20"/>
  <c r="H200" i="20"/>
  <c r="R200" i="20"/>
  <c r="AB200" i="20"/>
  <c r="AL200" i="20"/>
  <c r="AV200" i="20"/>
  <c r="BF200" i="20"/>
  <c r="BP200" i="20"/>
  <c r="BZ200" i="20"/>
  <c r="H201" i="20"/>
  <c r="R201" i="20"/>
  <c r="AB201" i="20"/>
  <c r="AL201" i="20"/>
  <c r="AV201" i="20"/>
  <c r="BF201" i="20"/>
  <c r="BP201" i="20"/>
  <c r="BZ201" i="20"/>
  <c r="H202" i="20"/>
  <c r="R202" i="20"/>
  <c r="AB202" i="20"/>
  <c r="AL202" i="20"/>
  <c r="AV202" i="20"/>
  <c r="BF202" i="20"/>
  <c r="BP202" i="20"/>
  <c r="BZ202" i="20"/>
  <c r="H203" i="20"/>
  <c r="R203" i="20"/>
  <c r="AB203" i="20"/>
  <c r="AL203" i="20"/>
  <c r="AV203" i="20"/>
  <c r="BF203" i="20"/>
  <c r="BP203" i="20"/>
  <c r="BZ203" i="20"/>
  <c r="H204" i="20"/>
  <c r="R204" i="20"/>
  <c r="AB204" i="20"/>
  <c r="AL204" i="20"/>
  <c r="AV204" i="20"/>
  <c r="BF204" i="20"/>
  <c r="BP204" i="20"/>
  <c r="BZ204" i="20"/>
  <c r="H205" i="20"/>
  <c r="R205" i="20"/>
  <c r="AB205" i="20"/>
  <c r="AL205" i="20"/>
  <c r="AV205" i="20"/>
  <c r="BF205" i="20"/>
  <c r="BP205" i="20"/>
  <c r="BZ205" i="20"/>
  <c r="H206" i="20"/>
  <c r="R206" i="20"/>
  <c r="AB206" i="20"/>
  <c r="AL206" i="20"/>
  <c r="AV206" i="20"/>
  <c r="BF206" i="20"/>
  <c r="BP206" i="20"/>
  <c r="BZ206" i="20"/>
  <c r="H207" i="20"/>
  <c r="R207" i="20"/>
  <c r="AB207" i="20"/>
  <c r="AL207" i="20"/>
  <c r="AV207" i="20"/>
  <c r="BF207" i="20"/>
  <c r="BP207" i="20"/>
  <c r="BZ207" i="20"/>
  <c r="H208" i="20"/>
  <c r="R208" i="20"/>
  <c r="AB208" i="20"/>
  <c r="AL208" i="20"/>
  <c r="AV208" i="20"/>
  <c r="BF208" i="20"/>
  <c r="BP208" i="20"/>
  <c r="BZ208" i="20"/>
  <c r="H209" i="20"/>
  <c r="R209" i="20"/>
  <c r="AB209" i="20"/>
  <c r="AL209" i="20"/>
  <c r="AV209" i="20"/>
  <c r="BF209" i="20"/>
  <c r="BP209" i="20"/>
  <c r="BZ209" i="20"/>
  <c r="H210" i="20"/>
  <c r="R210" i="20"/>
  <c r="AB210" i="20"/>
  <c r="AL210" i="20"/>
  <c r="AV210" i="20"/>
  <c r="BF210" i="20"/>
  <c r="BP210" i="20"/>
  <c r="BZ210" i="20"/>
  <c r="H211" i="20"/>
  <c r="R211" i="20"/>
  <c r="AB211" i="20"/>
  <c r="AL211" i="20"/>
  <c r="AV211" i="20"/>
  <c r="BF211" i="20"/>
  <c r="BP211" i="20"/>
  <c r="BZ211" i="20"/>
  <c r="H212" i="20"/>
  <c r="R212" i="20"/>
  <c r="AB212" i="20"/>
  <c r="AL212" i="20"/>
  <c r="AV212" i="20"/>
  <c r="BF212" i="20"/>
  <c r="BP212" i="20"/>
  <c r="BZ212" i="20"/>
  <c r="H213" i="20"/>
  <c r="R213" i="20"/>
  <c r="AB213" i="20"/>
  <c r="AL213" i="20"/>
  <c r="AV213" i="20"/>
  <c r="BF213" i="20"/>
  <c r="BP213" i="20"/>
  <c r="BZ213" i="20"/>
  <c r="H214" i="20"/>
  <c r="R214" i="20"/>
  <c r="AB214" i="20"/>
  <c r="AL214" i="20"/>
  <c r="AV214" i="20"/>
  <c r="BF214" i="20"/>
  <c r="BP214" i="20"/>
  <c r="BZ214" i="20"/>
  <c r="H215" i="20"/>
  <c r="R215" i="20"/>
  <c r="AB215" i="20"/>
  <c r="AL215" i="20"/>
  <c r="AV215" i="20"/>
  <c r="BF215" i="20"/>
  <c r="BP215" i="20"/>
  <c r="BZ215" i="20"/>
  <c r="H216" i="20"/>
  <c r="R216" i="20"/>
  <c r="AB216" i="20"/>
  <c r="AL216" i="20"/>
  <c r="AV216" i="20"/>
  <c r="BF216" i="20"/>
  <c r="BP216" i="20"/>
  <c r="BZ216" i="20"/>
  <c r="H217" i="20"/>
  <c r="R217" i="20"/>
  <c r="AB217" i="20"/>
  <c r="AL217" i="20"/>
  <c r="AV217" i="20"/>
  <c r="BF217" i="20"/>
  <c r="BP217" i="20"/>
  <c r="BZ217" i="20"/>
  <c r="H218" i="20"/>
  <c r="R218" i="20"/>
  <c r="AB218" i="20"/>
  <c r="AL218" i="20"/>
  <c r="AV218" i="20"/>
  <c r="BF218" i="20"/>
  <c r="BP218" i="20"/>
  <c r="BZ218" i="20"/>
  <c r="H219" i="20"/>
  <c r="R219" i="20"/>
  <c r="AB219" i="20"/>
  <c r="AL219" i="20"/>
  <c r="AV219" i="20"/>
  <c r="BF219" i="20"/>
  <c r="BP219" i="20"/>
  <c r="BZ219" i="20"/>
  <c r="H220" i="20"/>
  <c r="R220" i="20"/>
  <c r="AB220" i="20"/>
  <c r="AL220" i="20"/>
  <c r="AV220" i="20"/>
  <c r="BF220" i="20"/>
  <c r="BP220" i="20"/>
  <c r="BZ220" i="20"/>
  <c r="H221" i="20"/>
  <c r="R221" i="20"/>
  <c r="AB221" i="20"/>
  <c r="AL221" i="20"/>
  <c r="AV221" i="20"/>
  <c r="BF221" i="20"/>
  <c r="BP221" i="20"/>
  <c r="BZ221" i="20"/>
  <c r="H222" i="20"/>
  <c r="R222" i="20"/>
  <c r="AB222" i="20"/>
  <c r="AL222" i="20"/>
  <c r="AV222" i="20"/>
  <c r="BF222" i="20"/>
  <c r="BP222" i="20"/>
  <c r="BZ222" i="20"/>
  <c r="H223" i="20"/>
  <c r="R223" i="20"/>
  <c r="AB223" i="20"/>
  <c r="AL223" i="20"/>
  <c r="AV223" i="20"/>
  <c r="BF223" i="20"/>
  <c r="BP223" i="20"/>
  <c r="BZ223" i="20"/>
  <c r="H224" i="20"/>
  <c r="R224" i="20"/>
  <c r="AB224" i="20"/>
  <c r="AL224" i="20"/>
  <c r="AV224" i="20"/>
  <c r="BF224" i="20"/>
  <c r="BP224" i="20"/>
  <c r="BZ224" i="20"/>
  <c r="H225" i="20"/>
  <c r="R225" i="20"/>
  <c r="AB225" i="20"/>
  <c r="AL225" i="20"/>
  <c r="AV225" i="20"/>
  <c r="BF225" i="20"/>
  <c r="BP225" i="20"/>
  <c r="BZ225" i="20"/>
  <c r="H226" i="20"/>
  <c r="R226" i="20"/>
  <c r="AB226" i="20"/>
  <c r="AL226" i="20"/>
  <c r="AV226" i="20"/>
  <c r="BF226" i="20"/>
  <c r="BP226" i="20"/>
  <c r="BZ226" i="20"/>
  <c r="H227" i="20"/>
  <c r="R227" i="20"/>
  <c r="AB227" i="20"/>
  <c r="AL227" i="20"/>
  <c r="AV227" i="20"/>
  <c r="BF227" i="20"/>
  <c r="BP227" i="20"/>
  <c r="BZ227" i="20"/>
  <c r="H228" i="20"/>
  <c r="R228" i="20"/>
  <c r="AB228" i="20"/>
  <c r="AL228" i="20"/>
  <c r="AV228" i="20"/>
  <c r="BF228" i="20"/>
  <c r="BP228" i="20"/>
  <c r="BZ228" i="20"/>
  <c r="H229" i="20"/>
  <c r="R229" i="20"/>
  <c r="AB229" i="20"/>
  <c r="AL229" i="20"/>
  <c r="AV229" i="20"/>
  <c r="BF229" i="20"/>
  <c r="BP229" i="20"/>
  <c r="BZ229" i="20"/>
  <c r="H230" i="20"/>
  <c r="R230" i="20"/>
  <c r="AB230" i="20"/>
  <c r="AL230" i="20"/>
  <c r="AV230" i="20"/>
  <c r="BF230" i="20"/>
  <c r="BP230" i="20"/>
  <c r="BZ230" i="20"/>
  <c r="H231" i="20"/>
  <c r="R231" i="20"/>
  <c r="AB231" i="20"/>
  <c r="AL231" i="20"/>
  <c r="AV231" i="20"/>
  <c r="BF231" i="20"/>
  <c r="BP231" i="20"/>
  <c r="BZ231" i="20"/>
  <c r="H232" i="20"/>
  <c r="R232" i="20"/>
  <c r="AB232" i="20"/>
  <c r="AL232" i="20"/>
  <c r="AV232" i="20"/>
  <c r="BF232" i="20"/>
  <c r="BP232" i="20"/>
  <c r="BZ232" i="20"/>
  <c r="H233" i="20"/>
  <c r="R233" i="20"/>
  <c r="AB233" i="20"/>
  <c r="AL233" i="20"/>
  <c r="AV233" i="20"/>
  <c r="BF233" i="20"/>
  <c r="BP233" i="20"/>
  <c r="BZ233" i="20"/>
  <c r="H234" i="20"/>
  <c r="R234" i="20"/>
  <c r="AB234" i="20"/>
  <c r="AL234" i="20"/>
  <c r="AV234" i="20"/>
  <c r="BF234" i="20"/>
  <c r="BP234" i="20"/>
  <c r="BZ234" i="20"/>
  <c r="H235" i="20"/>
  <c r="R235" i="20"/>
  <c r="AB235" i="20"/>
  <c r="AL235" i="20"/>
  <c r="AV235" i="20"/>
  <c r="BF235" i="20"/>
  <c r="BP235" i="20"/>
  <c r="BZ235" i="20"/>
  <c r="H236" i="20"/>
  <c r="R236" i="20"/>
  <c r="AB236" i="20"/>
  <c r="AL236" i="20"/>
  <c r="AV236" i="20"/>
  <c r="BF236" i="20"/>
  <c r="BP236" i="20"/>
  <c r="BZ236" i="20"/>
  <c r="H237" i="20"/>
  <c r="R237" i="20"/>
  <c r="AB237" i="20"/>
  <c r="AL237" i="20"/>
  <c r="AV237" i="20"/>
  <c r="BF237" i="20"/>
  <c r="BP237" i="20"/>
  <c r="BZ237" i="20"/>
  <c r="H238" i="20"/>
  <c r="R238" i="20"/>
  <c r="AB238" i="20"/>
  <c r="AL238" i="20"/>
  <c r="AV238" i="20"/>
  <c r="BF238" i="20"/>
  <c r="BP238" i="20"/>
  <c r="BZ238" i="20"/>
  <c r="H239" i="20"/>
  <c r="R239" i="20"/>
  <c r="AB239" i="20"/>
  <c r="AL239" i="20"/>
  <c r="AV239" i="20"/>
  <c r="BF239" i="20"/>
  <c r="BP239" i="20"/>
  <c r="BZ239" i="20"/>
  <c r="H240" i="20"/>
  <c r="R240" i="20"/>
  <c r="AB240" i="20"/>
  <c r="AL240" i="20"/>
  <c r="AV240" i="20"/>
  <c r="BF240" i="20"/>
  <c r="BP240" i="20"/>
  <c r="BZ240" i="20"/>
  <c r="H241" i="20"/>
  <c r="R241" i="20"/>
  <c r="AB241" i="20"/>
  <c r="AL241" i="20"/>
  <c r="AV241" i="20"/>
  <c r="BF241" i="20"/>
  <c r="BP241" i="20"/>
  <c r="BZ241" i="20"/>
  <c r="H242" i="20"/>
  <c r="R242" i="20"/>
  <c r="AB242" i="20"/>
  <c r="AL242" i="20"/>
  <c r="AV242" i="20"/>
  <c r="BF242" i="20"/>
  <c r="BP242" i="20"/>
  <c r="BZ242" i="20"/>
  <c r="H243" i="20"/>
  <c r="R243" i="20"/>
  <c r="AB243" i="20"/>
  <c r="AL243" i="20"/>
  <c r="AV243" i="20"/>
  <c r="BF243" i="20"/>
  <c r="BP243" i="20"/>
  <c r="BZ243" i="20"/>
  <c r="H244" i="20"/>
  <c r="R244" i="20"/>
  <c r="AB244" i="20"/>
  <c r="AL244" i="20"/>
  <c r="AV244" i="20"/>
  <c r="BF244" i="20"/>
  <c r="BP244" i="20"/>
  <c r="BZ244" i="20"/>
  <c r="H245" i="20"/>
  <c r="R245" i="20"/>
  <c r="AB245" i="20"/>
  <c r="AL245" i="20"/>
  <c r="AV245" i="20"/>
  <c r="BF245" i="20"/>
  <c r="BP245" i="20"/>
  <c r="BZ245" i="20"/>
  <c r="H246" i="20"/>
  <c r="R246" i="20"/>
  <c r="AB246" i="20"/>
  <c r="AL246" i="20"/>
  <c r="AV246" i="20"/>
  <c r="BF246" i="20"/>
  <c r="BP246" i="20"/>
  <c r="BZ246" i="20"/>
  <c r="H247" i="20"/>
  <c r="R247" i="20"/>
  <c r="AB247" i="20"/>
  <c r="AL247" i="20"/>
  <c r="AV247" i="20"/>
  <c r="BF247" i="20"/>
  <c r="BP247" i="20"/>
  <c r="BZ247" i="20"/>
  <c r="H248" i="20"/>
  <c r="R248" i="20"/>
  <c r="AB248" i="20"/>
  <c r="AL248" i="20"/>
  <c r="AV248" i="20"/>
  <c r="BF248" i="20"/>
  <c r="BP248" i="20"/>
  <c r="BZ248" i="20"/>
  <c r="H249" i="20"/>
  <c r="R249" i="20"/>
  <c r="AB249" i="20"/>
  <c r="AL249" i="20"/>
  <c r="AV249" i="20"/>
  <c r="BF249" i="20"/>
  <c r="BP249" i="20"/>
  <c r="BZ249" i="20"/>
  <c r="H250" i="20"/>
  <c r="R250" i="20"/>
  <c r="AB250" i="20"/>
  <c r="AL250" i="20"/>
  <c r="AV250" i="20"/>
  <c r="BF250" i="20"/>
  <c r="BP250" i="20"/>
  <c r="BZ250" i="20"/>
  <c r="H251" i="20"/>
  <c r="R251" i="20"/>
  <c r="AB251" i="20"/>
  <c r="AL251" i="20"/>
  <c r="AV251" i="20"/>
  <c r="BF251" i="20"/>
  <c r="BP251" i="20"/>
  <c r="BZ251" i="20"/>
  <c r="H252" i="20"/>
  <c r="R252" i="20"/>
  <c r="AB252" i="20"/>
  <c r="AL252" i="20"/>
  <c r="AV252" i="20"/>
  <c r="BF252" i="20"/>
  <c r="BP252" i="20"/>
  <c r="BZ252" i="20"/>
  <c r="H253" i="20"/>
  <c r="R253" i="20"/>
  <c r="AB253" i="20"/>
  <c r="AL253" i="20"/>
  <c r="AV253" i="20"/>
  <c r="BF253" i="20"/>
  <c r="BP253" i="20"/>
  <c r="BZ253" i="20"/>
  <c r="H254" i="20"/>
  <c r="R254" i="20"/>
  <c r="AB254" i="20"/>
  <c r="AL254" i="20"/>
  <c r="AV254" i="20"/>
  <c r="BF254" i="20"/>
  <c r="BP254" i="20"/>
  <c r="BZ254" i="20"/>
  <c r="H255" i="20"/>
  <c r="R255" i="20"/>
  <c r="AB255" i="20"/>
  <c r="AL255" i="20"/>
  <c r="AV255" i="20"/>
  <c r="BF255" i="20"/>
  <c r="BP255" i="20"/>
  <c r="BZ255" i="20"/>
  <c r="H256" i="20"/>
  <c r="R256" i="20"/>
  <c r="AB256" i="20"/>
  <c r="AL256" i="20"/>
  <c r="AV256" i="20"/>
  <c r="BF256" i="20"/>
  <c r="BP256" i="20"/>
  <c r="BZ256" i="20"/>
  <c r="H257" i="20"/>
  <c r="R257" i="20"/>
  <c r="AB257" i="20"/>
  <c r="AL257" i="20"/>
  <c r="AV257" i="20"/>
  <c r="BF257" i="20"/>
  <c r="BP257" i="20"/>
  <c r="BZ257" i="20"/>
  <c r="H258" i="20"/>
  <c r="R258" i="20"/>
  <c r="AB258" i="20"/>
  <c r="AL258" i="20"/>
  <c r="AV258" i="20"/>
  <c r="BF258" i="20"/>
  <c r="BP258" i="20"/>
  <c r="BZ258" i="20"/>
  <c r="H259" i="20"/>
  <c r="R259" i="20"/>
  <c r="AB259" i="20"/>
  <c r="AL259" i="20"/>
  <c r="AV259" i="20"/>
  <c r="BF259" i="20"/>
  <c r="BP259" i="20"/>
  <c r="BZ259" i="20"/>
  <c r="H260" i="20"/>
  <c r="R260" i="20"/>
  <c r="AB260" i="20"/>
  <c r="AL260" i="20"/>
  <c r="AV260" i="20"/>
  <c r="BF260" i="20"/>
  <c r="BP260" i="20"/>
  <c r="BZ260" i="20"/>
  <c r="H261" i="20"/>
  <c r="R261" i="20"/>
  <c r="AB261" i="20"/>
  <c r="AL261" i="20"/>
  <c r="AV261" i="20"/>
  <c r="BF261" i="20"/>
  <c r="BP261" i="20"/>
  <c r="BZ261" i="20"/>
  <c r="H262" i="20"/>
  <c r="R262" i="20"/>
  <c r="AB262" i="20"/>
  <c r="AL262" i="20"/>
  <c r="AV262" i="20"/>
  <c r="BF262" i="20"/>
  <c r="BP262" i="20"/>
  <c r="BZ262" i="20"/>
  <c r="H263" i="20"/>
  <c r="R263" i="20"/>
  <c r="AB263" i="20"/>
  <c r="AL263" i="20"/>
  <c r="AV263" i="20"/>
  <c r="BF263" i="20"/>
  <c r="BP263" i="20"/>
  <c r="BZ263" i="20"/>
  <c r="H264" i="20"/>
  <c r="R264" i="20"/>
  <c r="AB264" i="20"/>
  <c r="AL264" i="20"/>
  <c r="AV264" i="20"/>
  <c r="BF264" i="20"/>
  <c r="BP264" i="20"/>
  <c r="BZ264" i="20"/>
  <c r="H265" i="20"/>
  <c r="R265" i="20"/>
  <c r="AB265" i="20"/>
  <c r="AL265" i="20"/>
  <c r="AV265" i="20"/>
  <c r="BF265" i="20"/>
  <c r="BP265" i="20"/>
  <c r="BZ265" i="20"/>
  <c r="H266" i="20"/>
  <c r="R266" i="20"/>
  <c r="AB266" i="20"/>
  <c r="AL266" i="20"/>
  <c r="AV266" i="20"/>
  <c r="BF266" i="20"/>
  <c r="BP266" i="20"/>
  <c r="BZ266" i="20"/>
  <c r="H267" i="20"/>
  <c r="R267" i="20"/>
  <c r="AB267" i="20"/>
  <c r="AL267" i="20"/>
  <c r="AV267" i="20"/>
  <c r="BF267" i="20"/>
  <c r="BP267" i="20"/>
  <c r="BZ267" i="20"/>
  <c r="H268" i="20"/>
  <c r="R268" i="20"/>
  <c r="AB268" i="20"/>
  <c r="AL268" i="20"/>
  <c r="AV268" i="20"/>
  <c r="BF268" i="20"/>
  <c r="BP268" i="20"/>
  <c r="BZ268" i="20"/>
  <c r="H269" i="20"/>
  <c r="R269" i="20"/>
  <c r="AB269" i="20"/>
  <c r="AL269" i="20"/>
  <c r="AV269" i="20"/>
  <c r="BF269" i="20"/>
  <c r="BP269" i="20"/>
  <c r="BZ269" i="20"/>
  <c r="H270" i="20"/>
  <c r="R270" i="20"/>
  <c r="AB270" i="20"/>
  <c r="AL270" i="20"/>
  <c r="AV270" i="20"/>
  <c r="BF270" i="20"/>
  <c r="BP270" i="20"/>
  <c r="BZ270" i="20"/>
  <c r="H271" i="20"/>
  <c r="R271" i="20"/>
  <c r="AB271" i="20"/>
  <c r="AL271" i="20"/>
  <c r="AV271" i="20"/>
  <c r="BF271" i="20"/>
  <c r="BP271" i="20"/>
  <c r="BZ271" i="20"/>
  <c r="H272" i="20"/>
  <c r="R272" i="20"/>
  <c r="AB272" i="20"/>
  <c r="AL272" i="20"/>
  <c r="AV272" i="20"/>
  <c r="BF272" i="20"/>
  <c r="BP272" i="20"/>
  <c r="BZ272" i="20"/>
  <c r="H273" i="20"/>
  <c r="R273" i="20"/>
  <c r="AB273" i="20"/>
  <c r="AL273" i="20"/>
  <c r="AV273" i="20"/>
  <c r="BF273" i="20"/>
  <c r="BP273" i="20"/>
  <c r="BZ273" i="20"/>
  <c r="H274" i="20"/>
  <c r="R274" i="20"/>
  <c r="AB274" i="20"/>
  <c r="AL274" i="20"/>
  <c r="AV274" i="20"/>
  <c r="BF274" i="20"/>
  <c r="BP274" i="20"/>
  <c r="BZ274" i="20"/>
  <c r="H275" i="20"/>
  <c r="R275" i="20"/>
  <c r="AB275" i="20"/>
  <c r="AL275" i="20"/>
  <c r="AV275" i="20"/>
  <c r="BF275" i="20"/>
  <c r="BP275" i="20"/>
  <c r="BZ275" i="20"/>
  <c r="H276" i="20"/>
  <c r="R276" i="20"/>
  <c r="AB276" i="20"/>
  <c r="AL276" i="20"/>
  <c r="AV276" i="20"/>
  <c r="BF276" i="20"/>
  <c r="BP276" i="20"/>
  <c r="BZ276" i="20"/>
  <c r="H277" i="20"/>
  <c r="R277" i="20"/>
  <c r="AB277" i="20"/>
  <c r="AL277" i="20"/>
  <c r="AV277" i="20"/>
  <c r="BF277" i="20"/>
  <c r="BP277" i="20"/>
  <c r="BZ277" i="20"/>
  <c r="H278" i="20"/>
  <c r="R278" i="20"/>
  <c r="AB278" i="20"/>
  <c r="AL278" i="20"/>
  <c r="AV278" i="20"/>
  <c r="BF278" i="20"/>
  <c r="BP278" i="20"/>
  <c r="BZ278" i="20"/>
  <c r="H279" i="20"/>
  <c r="R279" i="20"/>
  <c r="AB279" i="20"/>
  <c r="AL279" i="20"/>
  <c r="AV279" i="20"/>
  <c r="BF279" i="20"/>
  <c r="BP279" i="20"/>
  <c r="BZ279" i="20"/>
  <c r="H280" i="20"/>
  <c r="R280" i="20"/>
  <c r="AB280" i="20"/>
  <c r="AL280" i="20"/>
  <c r="AV280" i="20"/>
  <c r="BF280" i="20"/>
  <c r="BP280" i="20"/>
  <c r="BZ280" i="20"/>
  <c r="H281" i="20"/>
  <c r="R281" i="20"/>
  <c r="AB281" i="20"/>
  <c r="AL281" i="20"/>
  <c r="AV281" i="20"/>
  <c r="BF281" i="20"/>
  <c r="BP281" i="20"/>
  <c r="BZ281" i="20"/>
  <c r="H282" i="20"/>
  <c r="R282" i="20"/>
  <c r="AB282" i="20"/>
  <c r="AL282" i="20"/>
  <c r="AV282" i="20"/>
  <c r="BF282" i="20"/>
  <c r="BP282" i="20"/>
  <c r="BZ282" i="20"/>
  <c r="H283" i="20"/>
  <c r="R283" i="20"/>
  <c r="AB283" i="20"/>
  <c r="AL283" i="20"/>
  <c r="AV283" i="20"/>
  <c r="BF283" i="20"/>
  <c r="BP283" i="20"/>
  <c r="BZ283" i="20"/>
  <c r="H284" i="20"/>
  <c r="R284" i="20"/>
  <c r="AB284" i="20"/>
  <c r="AL284" i="20"/>
  <c r="AV284" i="20"/>
  <c r="BF284" i="20"/>
  <c r="BP284" i="20"/>
  <c r="BZ284" i="20"/>
  <c r="H285" i="20"/>
  <c r="R285" i="20"/>
  <c r="AB285" i="20"/>
  <c r="AL285" i="20"/>
  <c r="AV285" i="20"/>
  <c r="BF285" i="20"/>
  <c r="BP285" i="20"/>
  <c r="BZ285" i="20"/>
  <c r="H286" i="20"/>
  <c r="R286" i="20"/>
  <c r="AB286" i="20"/>
  <c r="AL286" i="20"/>
  <c r="AV286" i="20"/>
  <c r="BF286" i="20"/>
  <c r="BP286" i="20"/>
  <c r="BZ286" i="20"/>
  <c r="H287" i="20"/>
  <c r="R287" i="20"/>
  <c r="AB287" i="20"/>
  <c r="AL287" i="20"/>
  <c r="AV287" i="20"/>
  <c r="BF287" i="20"/>
  <c r="BP287" i="20"/>
  <c r="BZ287" i="20"/>
  <c r="H288" i="20"/>
  <c r="R288" i="20"/>
  <c r="AB288" i="20"/>
  <c r="AL288" i="20"/>
  <c r="AV288" i="20"/>
  <c r="BF288" i="20"/>
  <c r="BP288" i="20"/>
  <c r="BZ288" i="20"/>
  <c r="H289" i="20"/>
  <c r="R289" i="20"/>
  <c r="AB289" i="20"/>
  <c r="AL289" i="20"/>
  <c r="AV289" i="20"/>
  <c r="BF289" i="20"/>
  <c r="BP289" i="20"/>
  <c r="BZ289" i="20"/>
  <c r="H290" i="20"/>
  <c r="R290" i="20"/>
  <c r="AB290" i="20"/>
  <c r="AL290" i="20"/>
  <c r="AV290" i="20"/>
  <c r="BF290" i="20"/>
  <c r="BP290" i="20"/>
  <c r="BZ290" i="20"/>
  <c r="H291" i="20"/>
  <c r="R291" i="20"/>
  <c r="AB291" i="20"/>
  <c r="AL291" i="20"/>
  <c r="AV291" i="20"/>
  <c r="BF291" i="20"/>
  <c r="BP291" i="20"/>
  <c r="BZ291" i="20"/>
  <c r="H292" i="20"/>
  <c r="R292" i="20"/>
  <c r="AB292" i="20"/>
  <c r="AL292" i="20"/>
  <c r="AV292" i="20"/>
  <c r="BF292" i="20"/>
  <c r="BP292" i="20"/>
  <c r="BZ292" i="20"/>
  <c r="H293" i="20"/>
  <c r="R293" i="20"/>
  <c r="AB293" i="20"/>
  <c r="AL293" i="20"/>
  <c r="AV293" i="20"/>
  <c r="BF293" i="20"/>
  <c r="BP293" i="20"/>
  <c r="BZ293" i="20"/>
  <c r="H294" i="20"/>
  <c r="R294" i="20"/>
  <c r="AB294" i="20"/>
  <c r="AL294" i="20"/>
  <c r="AV294" i="20"/>
  <c r="BF294" i="20"/>
  <c r="BP294" i="20"/>
  <c r="BZ294" i="20"/>
  <c r="H295" i="20"/>
  <c r="R295" i="20"/>
  <c r="AB295" i="20"/>
  <c r="AL295" i="20"/>
  <c r="AV295" i="20"/>
  <c r="BF295" i="20"/>
  <c r="BP295" i="20"/>
  <c r="BZ295" i="20"/>
  <c r="H296" i="20"/>
  <c r="R296" i="20"/>
  <c r="AB296" i="20"/>
  <c r="AL296" i="20"/>
  <c r="AV296" i="20"/>
  <c r="BF296" i="20"/>
  <c r="BP296" i="20"/>
  <c r="BZ296" i="20"/>
  <c r="H297" i="20"/>
  <c r="R297" i="20"/>
  <c r="AB297" i="20"/>
  <c r="AL297" i="20"/>
  <c r="AV297" i="20"/>
  <c r="BF297" i="20"/>
  <c r="BP297" i="20"/>
  <c r="BZ297" i="20"/>
  <c r="H298" i="20"/>
  <c r="R298" i="20"/>
  <c r="AB298" i="20"/>
  <c r="AL298" i="20"/>
  <c r="AV298" i="20"/>
  <c r="BF298" i="20"/>
  <c r="BP298" i="20"/>
  <c r="BZ298" i="20"/>
  <c r="H299" i="20"/>
  <c r="R299" i="20"/>
  <c r="AB299" i="20"/>
  <c r="AL299" i="20"/>
  <c r="AV299" i="20"/>
  <c r="BF299" i="20"/>
  <c r="BP299" i="20"/>
  <c r="BZ299" i="20"/>
  <c r="H300" i="20"/>
  <c r="R300" i="20"/>
  <c r="AB300" i="20"/>
  <c r="AL300" i="20"/>
  <c r="AV300" i="20"/>
  <c r="BF300" i="20"/>
  <c r="BP300" i="20"/>
  <c r="BZ300" i="20"/>
  <c r="H301" i="20"/>
  <c r="R301" i="20"/>
  <c r="AB301" i="20"/>
  <c r="AL301" i="20"/>
  <c r="AV301" i="20"/>
  <c r="BF301" i="20"/>
  <c r="BP301" i="20"/>
  <c r="BZ301" i="20"/>
  <c r="H302" i="20"/>
  <c r="R302" i="20"/>
  <c r="AB302" i="20"/>
  <c r="AL302" i="20"/>
  <c r="AV302" i="20"/>
  <c r="BF302" i="20"/>
  <c r="BP302" i="20"/>
  <c r="BZ302" i="20"/>
  <c r="H303" i="20"/>
  <c r="R303" i="20"/>
  <c r="AB303" i="20"/>
  <c r="AL303" i="20"/>
  <c r="AV303" i="20"/>
  <c r="BF303" i="20"/>
  <c r="BP303" i="20"/>
  <c r="BZ303" i="20"/>
  <c r="H304" i="20"/>
  <c r="R304" i="20"/>
  <c r="AB304" i="20"/>
  <c r="AL304" i="20"/>
  <c r="AV304" i="20"/>
  <c r="BF304" i="20"/>
  <c r="BP304" i="20"/>
  <c r="BZ304" i="20"/>
  <c r="H305" i="20"/>
  <c r="R305" i="20"/>
  <c r="AB305" i="20"/>
  <c r="AL305" i="20"/>
  <c r="AV305" i="20"/>
  <c r="BF305" i="20"/>
  <c r="BP305" i="20"/>
  <c r="BZ305" i="20"/>
  <c r="H306" i="20"/>
  <c r="R306" i="20"/>
  <c r="AB306" i="20"/>
  <c r="AL306" i="20"/>
  <c r="AV306" i="20"/>
  <c r="BF306" i="20"/>
  <c r="BP306" i="20"/>
  <c r="BZ306" i="20"/>
  <c r="H307" i="20"/>
  <c r="R307" i="20"/>
  <c r="AB307" i="20"/>
  <c r="AL307" i="20"/>
  <c r="AV307" i="20"/>
  <c r="BF307" i="20"/>
  <c r="BP307" i="20"/>
  <c r="BZ307" i="20"/>
  <c r="H308" i="20"/>
  <c r="R308" i="20"/>
  <c r="AB308" i="20"/>
  <c r="AL308" i="20"/>
  <c r="AV308" i="20"/>
  <c r="BF308" i="20"/>
  <c r="BP308" i="20"/>
  <c r="BZ308" i="20"/>
  <c r="H309" i="20"/>
  <c r="R309" i="20"/>
  <c r="AB309" i="20"/>
  <c r="AL309" i="20"/>
  <c r="AV309" i="20"/>
  <c r="BF309" i="20"/>
  <c r="BP309" i="20"/>
  <c r="BZ309" i="20"/>
  <c r="H310" i="20"/>
  <c r="R310" i="20"/>
  <c r="AB310" i="20"/>
  <c r="AL310" i="20"/>
  <c r="AV310" i="20"/>
  <c r="BF310" i="20"/>
  <c r="BP310" i="20"/>
  <c r="BZ310" i="20"/>
  <c r="H311" i="20"/>
  <c r="R311" i="20"/>
  <c r="AB311" i="20"/>
  <c r="AL311" i="20"/>
  <c r="AV311" i="20"/>
  <c r="BF311" i="20"/>
  <c r="BP311" i="20"/>
  <c r="BZ311" i="20"/>
  <c r="H312" i="20"/>
  <c r="R312" i="20"/>
  <c r="AB312" i="20"/>
  <c r="AL312" i="20"/>
  <c r="AV312" i="20"/>
  <c r="BF312" i="20"/>
  <c r="BP312" i="20"/>
  <c r="BZ312" i="20"/>
  <c r="H313" i="20"/>
  <c r="R313" i="20"/>
  <c r="AB313" i="20"/>
  <c r="AL313" i="20"/>
  <c r="AV313" i="20"/>
  <c r="BF313" i="20"/>
  <c r="BP313" i="20"/>
  <c r="BZ313" i="20"/>
  <c r="H314" i="20"/>
  <c r="R314" i="20"/>
  <c r="AB314" i="20"/>
  <c r="AL314" i="20"/>
  <c r="AV314" i="20"/>
  <c r="BF314" i="20"/>
  <c r="BP314" i="20"/>
  <c r="BZ314" i="20"/>
  <c r="H315" i="20"/>
  <c r="R315" i="20"/>
  <c r="AB315" i="20"/>
  <c r="AL315" i="20"/>
  <c r="AV315" i="20"/>
  <c r="BF315" i="20"/>
  <c r="BP315" i="20"/>
  <c r="BZ315" i="20"/>
  <c r="H316" i="20"/>
  <c r="R316" i="20"/>
  <c r="AB316" i="20"/>
  <c r="AL316" i="20"/>
  <c r="AV316" i="20"/>
  <c r="BF316" i="20"/>
  <c r="BP316" i="20"/>
  <c r="BZ316" i="20"/>
  <c r="H317" i="20"/>
  <c r="R317" i="20"/>
  <c r="AB317" i="20"/>
  <c r="AL317" i="20"/>
  <c r="AV317" i="20"/>
  <c r="BF317" i="20"/>
  <c r="BP317" i="20"/>
  <c r="BZ317" i="20"/>
  <c r="H318" i="20"/>
  <c r="R318" i="20"/>
  <c r="AB318" i="20"/>
  <c r="AL318" i="20"/>
  <c r="AV318" i="20"/>
  <c r="BF318" i="20"/>
  <c r="BP318" i="20"/>
  <c r="BZ318" i="20"/>
  <c r="H319" i="20"/>
  <c r="R319" i="20"/>
  <c r="AB319" i="20"/>
  <c r="AL319" i="20"/>
  <c r="AV319" i="20"/>
  <c r="BF319" i="20"/>
  <c r="BP319" i="20"/>
  <c r="BZ319" i="20"/>
  <c r="H320" i="20"/>
  <c r="R320" i="20"/>
  <c r="AB320" i="20"/>
  <c r="AL320" i="20"/>
  <c r="AV320" i="20"/>
  <c r="BF320" i="20"/>
  <c r="BP320" i="20"/>
  <c r="BZ320" i="20"/>
  <c r="H321" i="20"/>
  <c r="R321" i="20"/>
  <c r="AB321" i="20"/>
  <c r="AL321" i="20"/>
  <c r="AV321" i="20"/>
  <c r="BF321" i="20"/>
  <c r="BP321" i="20"/>
  <c r="BZ321" i="20"/>
  <c r="H322" i="20"/>
  <c r="R322" i="20"/>
  <c r="AB322" i="20"/>
  <c r="AL322" i="20"/>
  <c r="AV322" i="20"/>
  <c r="BF322" i="20"/>
  <c r="BP322" i="20"/>
  <c r="BZ322" i="20"/>
  <c r="H323" i="20"/>
  <c r="R323" i="20"/>
  <c r="AB323" i="20"/>
  <c r="AL323" i="20"/>
  <c r="AV323" i="20"/>
  <c r="BF323" i="20"/>
  <c r="BP323" i="20"/>
  <c r="BZ323" i="20"/>
  <c r="H324" i="20"/>
  <c r="R324" i="20"/>
  <c r="AB324" i="20"/>
  <c r="AL324" i="20"/>
  <c r="AV324" i="20"/>
  <c r="BF324" i="20"/>
  <c r="BP324" i="20"/>
  <c r="BZ324" i="20"/>
  <c r="H325" i="20"/>
  <c r="R325" i="20"/>
  <c r="AB325" i="20"/>
  <c r="AL325" i="20"/>
  <c r="AV325" i="20"/>
  <c r="BF325" i="20"/>
  <c r="BP325" i="20"/>
  <c r="BZ325" i="20"/>
  <c r="H326" i="20"/>
  <c r="R326" i="20"/>
  <c r="AB326" i="20"/>
  <c r="AL326" i="20"/>
  <c r="AV326" i="20"/>
  <c r="BF326" i="20"/>
  <c r="BP326" i="20"/>
  <c r="BZ326" i="20"/>
  <c r="H327" i="20"/>
  <c r="R327" i="20"/>
  <c r="AB327" i="20"/>
  <c r="AL327" i="20"/>
  <c r="AV327" i="20"/>
  <c r="BF327" i="20"/>
  <c r="BP327" i="20"/>
  <c r="BZ327" i="20"/>
  <c r="H328" i="20"/>
  <c r="R328" i="20"/>
  <c r="AB328" i="20"/>
  <c r="AL328" i="20"/>
  <c r="AV328" i="20"/>
  <c r="BF328" i="20"/>
  <c r="BP328" i="20"/>
  <c r="BZ328" i="20"/>
  <c r="H329" i="20"/>
  <c r="R329" i="20"/>
  <c r="AB329" i="20"/>
  <c r="AL329" i="20"/>
  <c r="AV329" i="20"/>
  <c r="BF329" i="20"/>
  <c r="BP329" i="20"/>
  <c r="BZ329" i="20"/>
  <c r="H330" i="20"/>
  <c r="R330" i="20"/>
  <c r="AB330" i="20"/>
  <c r="AL330" i="20"/>
  <c r="AV330" i="20"/>
  <c r="BF330" i="20"/>
  <c r="BP330" i="20"/>
  <c r="BZ330" i="20"/>
  <c r="H331" i="20"/>
  <c r="R331" i="20"/>
  <c r="AB331" i="20"/>
  <c r="AL331" i="20"/>
  <c r="AV331" i="20"/>
  <c r="BF331" i="20"/>
  <c r="BP331" i="20"/>
  <c r="BZ331" i="20"/>
  <c r="H332" i="20"/>
  <c r="R332" i="20"/>
  <c r="AB332" i="20"/>
  <c r="AL332" i="20"/>
  <c r="AV332" i="20"/>
  <c r="BF332" i="20"/>
  <c r="BP332" i="20"/>
  <c r="BZ332" i="20"/>
  <c r="H333" i="20"/>
  <c r="R333" i="20"/>
  <c r="AB333" i="20"/>
  <c r="AL333" i="20"/>
  <c r="AV333" i="20"/>
  <c r="BF333" i="20"/>
  <c r="BP333" i="20"/>
  <c r="BZ333" i="20"/>
  <c r="H334" i="20"/>
  <c r="R334" i="20"/>
  <c r="AB334" i="20"/>
  <c r="AL334" i="20"/>
  <c r="AV334" i="20"/>
  <c r="BF334" i="20"/>
  <c r="BP334" i="20"/>
  <c r="BZ334" i="20"/>
  <c r="H335" i="20"/>
  <c r="R335" i="20"/>
  <c r="AB335" i="20"/>
  <c r="AL335" i="20"/>
  <c r="AV335" i="20"/>
  <c r="BF335" i="20"/>
  <c r="BP335" i="20"/>
  <c r="BZ335" i="20"/>
  <c r="H336" i="20"/>
  <c r="R336" i="20"/>
  <c r="AB336" i="20"/>
  <c r="AL336" i="20"/>
  <c r="AV336" i="20"/>
  <c r="BF336" i="20"/>
  <c r="BP336" i="20"/>
  <c r="BZ336" i="20"/>
  <c r="H337" i="20"/>
  <c r="R337" i="20"/>
  <c r="AB337" i="20"/>
  <c r="AL337" i="20"/>
  <c r="AV337" i="20"/>
  <c r="BF337" i="20"/>
  <c r="BP337" i="20"/>
  <c r="BZ337" i="20"/>
  <c r="H338" i="20"/>
  <c r="R338" i="20"/>
  <c r="AB338" i="20"/>
  <c r="AL338" i="20"/>
  <c r="AV338" i="20"/>
  <c r="BF338" i="20"/>
  <c r="BP338" i="20"/>
  <c r="BZ338" i="20"/>
  <c r="H339" i="20"/>
  <c r="R339" i="20"/>
  <c r="AB339" i="20"/>
  <c r="AL339" i="20"/>
  <c r="AV339" i="20"/>
  <c r="BF339" i="20"/>
  <c r="BP339" i="20"/>
  <c r="BZ339" i="20"/>
  <c r="H340" i="20"/>
  <c r="R340" i="20"/>
  <c r="AB340" i="20"/>
  <c r="AL340" i="20"/>
  <c r="AV340" i="20"/>
  <c r="BF340" i="20"/>
  <c r="BP340" i="20"/>
  <c r="BZ340" i="20"/>
  <c r="H341" i="20"/>
  <c r="R341" i="20"/>
  <c r="AB341" i="20"/>
  <c r="AL341" i="20"/>
  <c r="AV341" i="20"/>
  <c r="BF341" i="20"/>
  <c r="BP341" i="20"/>
  <c r="BZ341" i="20"/>
  <c r="H342" i="20"/>
  <c r="R342" i="20"/>
  <c r="AB342" i="20"/>
  <c r="AL342" i="20"/>
  <c r="AV342" i="20"/>
  <c r="BF342" i="20"/>
  <c r="BP342" i="20"/>
  <c r="BZ342" i="20"/>
  <c r="H343" i="20"/>
  <c r="R343" i="20"/>
  <c r="AB343" i="20"/>
  <c r="AL343" i="20"/>
  <c r="AV343" i="20"/>
  <c r="BF343" i="20"/>
  <c r="BP343" i="20"/>
  <c r="BZ343" i="20"/>
  <c r="H344" i="20"/>
  <c r="R344" i="20"/>
  <c r="AB344" i="20"/>
  <c r="AL344" i="20"/>
  <c r="AV344" i="20"/>
  <c r="BF344" i="20"/>
  <c r="BP344" i="20"/>
  <c r="BZ344" i="20"/>
  <c r="H345" i="20"/>
  <c r="R345" i="20"/>
  <c r="AB345" i="20"/>
  <c r="AL345" i="20"/>
  <c r="AV345" i="20"/>
  <c r="BF345" i="20"/>
  <c r="BP345" i="20"/>
  <c r="BZ345" i="20"/>
  <c r="H346" i="20"/>
  <c r="R346" i="20"/>
  <c r="AB346" i="20"/>
  <c r="AL346" i="20"/>
  <c r="AV346" i="20"/>
  <c r="BF346" i="20"/>
  <c r="BP346" i="20"/>
  <c r="BZ346" i="20"/>
  <c r="H347" i="20"/>
  <c r="R347" i="20"/>
  <c r="AB347" i="20"/>
  <c r="AL347" i="20"/>
  <c r="AV347" i="20"/>
  <c r="BF347" i="20"/>
  <c r="BP347" i="20"/>
  <c r="BZ347" i="20"/>
  <c r="H348" i="20"/>
  <c r="R348" i="20"/>
  <c r="AB348" i="20"/>
  <c r="AL348" i="20"/>
  <c r="AV348" i="20"/>
  <c r="BF348" i="20"/>
  <c r="BP348" i="20"/>
  <c r="BZ348" i="20"/>
  <c r="H349" i="20"/>
  <c r="R349" i="20"/>
  <c r="AB349" i="20"/>
  <c r="AL349" i="20"/>
  <c r="AV349" i="20"/>
  <c r="BF349" i="20"/>
  <c r="BP349" i="20"/>
  <c r="BZ349" i="20"/>
  <c r="H350" i="20"/>
  <c r="R350" i="20"/>
  <c r="AB350" i="20"/>
  <c r="AL350" i="20"/>
  <c r="AV350" i="20"/>
  <c r="BF350" i="20"/>
  <c r="BP350" i="20"/>
  <c r="BZ350" i="20"/>
  <c r="H351" i="20"/>
  <c r="R351" i="20"/>
  <c r="AB351" i="20"/>
  <c r="AL351" i="20"/>
  <c r="AV351" i="20"/>
  <c r="BF351" i="20"/>
  <c r="BP351" i="20"/>
  <c r="BZ351" i="20"/>
  <c r="H352" i="20"/>
  <c r="R352" i="20"/>
  <c r="AB352" i="20"/>
  <c r="AL352" i="20"/>
  <c r="AV352" i="20"/>
  <c r="BF352" i="20"/>
  <c r="BP352" i="20"/>
  <c r="BZ352" i="20"/>
  <c r="H353" i="20"/>
  <c r="R353" i="20"/>
  <c r="AB353" i="20"/>
  <c r="AL353" i="20"/>
  <c r="AV353" i="20"/>
  <c r="BF353" i="20"/>
  <c r="BP353" i="20"/>
  <c r="BZ353" i="20"/>
  <c r="H354" i="20"/>
  <c r="R354" i="20"/>
  <c r="AB354" i="20"/>
  <c r="AL354" i="20"/>
  <c r="AV354" i="20"/>
  <c r="BF354" i="20"/>
  <c r="BP354" i="20"/>
  <c r="BZ354" i="20"/>
  <c r="H355" i="20"/>
  <c r="R355" i="20"/>
  <c r="AB355" i="20"/>
  <c r="AL355" i="20"/>
  <c r="AV355" i="20"/>
  <c r="BF355" i="20"/>
  <c r="BP355" i="20"/>
  <c r="BZ355" i="20"/>
  <c r="H356" i="20"/>
  <c r="R356" i="20"/>
  <c r="AB356" i="20"/>
  <c r="AL356" i="20"/>
  <c r="AV356" i="20"/>
  <c r="BF356" i="20"/>
  <c r="BP356" i="20"/>
  <c r="BZ356" i="20"/>
  <c r="H357" i="20"/>
  <c r="R357" i="20"/>
  <c r="AB357" i="20"/>
  <c r="AL357" i="20"/>
  <c r="AV357" i="20"/>
  <c r="BF357" i="20"/>
  <c r="BP357" i="20"/>
  <c r="BZ357" i="20"/>
  <c r="H358" i="20"/>
  <c r="R358" i="20"/>
  <c r="AB358" i="20"/>
  <c r="AL358" i="20"/>
  <c r="AV358" i="20"/>
  <c r="BF358" i="20"/>
  <c r="BP358" i="20"/>
  <c r="BZ358" i="20"/>
  <c r="H359" i="20"/>
  <c r="R359" i="20"/>
  <c r="AB359" i="20"/>
  <c r="AL359" i="20"/>
  <c r="AV359" i="20"/>
  <c r="BF359" i="20"/>
  <c r="BP359" i="20"/>
  <c r="BZ359" i="20"/>
  <c r="H360" i="20"/>
  <c r="R360" i="20"/>
  <c r="AB360" i="20"/>
  <c r="AL360" i="20"/>
  <c r="AV360" i="20"/>
  <c r="BF360" i="20"/>
  <c r="BP360" i="20"/>
  <c r="BZ360" i="20"/>
  <c r="H361" i="20"/>
  <c r="R361" i="20"/>
  <c r="AB361" i="20"/>
  <c r="AL361" i="20"/>
  <c r="AV361" i="20"/>
  <c r="BF361" i="20"/>
  <c r="BP361" i="20"/>
  <c r="BZ361" i="20"/>
  <c r="H362" i="20"/>
  <c r="R362" i="20"/>
  <c r="AB362" i="20"/>
  <c r="AL362" i="20"/>
  <c r="AV362" i="20"/>
  <c r="BF362" i="20"/>
  <c r="BP362" i="20"/>
  <c r="BZ362" i="20"/>
  <c r="H363" i="20"/>
  <c r="R363" i="20"/>
  <c r="AB363" i="20"/>
  <c r="AL363" i="20"/>
  <c r="AV363" i="20"/>
  <c r="BF363" i="20"/>
  <c r="BP363" i="20"/>
  <c r="BZ363" i="20"/>
  <c r="H364" i="20"/>
  <c r="R364" i="20"/>
  <c r="AB364" i="20"/>
  <c r="AL364" i="20"/>
  <c r="AV364" i="20"/>
  <c r="BF364" i="20"/>
  <c r="BP364" i="20"/>
  <c r="BZ364" i="20"/>
  <c r="H365" i="20"/>
  <c r="R365" i="20"/>
  <c r="AB365" i="20"/>
  <c r="AL365" i="20"/>
  <c r="AV365" i="20"/>
  <c r="BF365" i="20"/>
  <c r="BP365" i="20"/>
  <c r="BZ365" i="20"/>
  <c r="H366" i="20"/>
  <c r="R366" i="20"/>
  <c r="AB366" i="20"/>
  <c r="AL366" i="20"/>
  <c r="AV366" i="20"/>
  <c r="BF366" i="20"/>
  <c r="BP366" i="20"/>
  <c r="BZ366" i="20"/>
  <c r="H367" i="20"/>
  <c r="R367" i="20"/>
  <c r="AB367" i="20"/>
  <c r="AL367" i="20"/>
  <c r="AV367" i="20"/>
  <c r="BF367" i="20"/>
  <c r="BP367" i="20"/>
  <c r="BZ367" i="20"/>
  <c r="H368" i="20"/>
  <c r="R368" i="20"/>
  <c r="AB368" i="20"/>
  <c r="AL368" i="20"/>
  <c r="AV368" i="20"/>
  <c r="BF368" i="20"/>
  <c r="BP368" i="20"/>
  <c r="BZ368" i="20"/>
  <c r="H369" i="20"/>
  <c r="R369" i="20"/>
  <c r="AB369" i="20"/>
  <c r="AL369" i="20"/>
  <c r="AV369" i="20"/>
  <c r="BF369" i="20"/>
  <c r="BP369" i="20"/>
  <c r="BZ369" i="20"/>
  <c r="H370" i="20"/>
  <c r="R370" i="20"/>
  <c r="AB370" i="20"/>
  <c r="AL370" i="20"/>
  <c r="AV370" i="20"/>
  <c r="BF370" i="20"/>
  <c r="BP370" i="20"/>
  <c r="BZ370" i="20"/>
  <c r="H371" i="20"/>
  <c r="R371" i="20"/>
  <c r="AB371" i="20"/>
  <c r="AL371" i="20"/>
  <c r="AV371" i="20"/>
  <c r="BF371" i="20"/>
  <c r="BP371" i="20"/>
  <c r="BZ371" i="20"/>
  <c r="H372" i="20"/>
  <c r="R372" i="20"/>
  <c r="AB372" i="20"/>
  <c r="AL372" i="20"/>
  <c r="AV372" i="20"/>
  <c r="BF372" i="20"/>
  <c r="BP372" i="20"/>
  <c r="BZ372" i="20"/>
  <c r="H373" i="20"/>
  <c r="R373" i="20"/>
  <c r="AB373" i="20"/>
  <c r="AL373" i="20"/>
  <c r="AV373" i="20"/>
  <c r="BF373" i="20"/>
  <c r="BP373" i="20"/>
  <c r="BZ373" i="20"/>
  <c r="H374" i="20"/>
  <c r="R374" i="20"/>
  <c r="AB374" i="20"/>
  <c r="AL374" i="20"/>
  <c r="AV374" i="20"/>
  <c r="BF374" i="20"/>
  <c r="BP374" i="20"/>
  <c r="BZ374" i="20"/>
  <c r="H375" i="20"/>
  <c r="R375" i="20"/>
  <c r="AB375" i="20"/>
  <c r="AL375" i="20"/>
  <c r="AV375" i="20"/>
  <c r="BF375" i="20"/>
  <c r="BP375" i="20"/>
  <c r="BZ375" i="20"/>
  <c r="H376" i="20"/>
  <c r="R376" i="20"/>
  <c r="AB376" i="20"/>
  <c r="AL376" i="20"/>
  <c r="AV376" i="20"/>
  <c r="BF376" i="20"/>
  <c r="BP376" i="20"/>
  <c r="BZ376" i="20"/>
  <c r="H377" i="20"/>
  <c r="R377" i="20"/>
  <c r="AB377" i="20"/>
  <c r="AL377" i="20"/>
  <c r="AV377" i="20"/>
  <c r="BF377" i="20"/>
  <c r="BP377" i="20"/>
  <c r="BZ377" i="20"/>
  <c r="H378" i="20"/>
  <c r="R378" i="20"/>
  <c r="AB378" i="20"/>
  <c r="AL378" i="20"/>
  <c r="AV378" i="20"/>
  <c r="BF378" i="20"/>
  <c r="BP378" i="20"/>
  <c r="BZ378" i="20"/>
  <c r="H379" i="20"/>
  <c r="R379" i="20"/>
  <c r="AB379" i="20"/>
  <c r="AL379" i="20"/>
  <c r="AV379" i="20"/>
  <c r="BF379" i="20"/>
  <c r="BP379" i="20"/>
  <c r="BZ379" i="20"/>
  <c r="H380" i="20"/>
  <c r="R380" i="20"/>
  <c r="AB380" i="20"/>
  <c r="AL380" i="20"/>
  <c r="AV380" i="20"/>
  <c r="BF380" i="20"/>
  <c r="BP380" i="20"/>
  <c r="BZ380" i="20"/>
  <c r="H381" i="20"/>
  <c r="R381" i="20"/>
  <c r="AB381" i="20"/>
  <c r="AL381" i="20"/>
  <c r="AV381" i="20"/>
  <c r="BF381" i="20"/>
  <c r="BP381" i="20"/>
  <c r="BZ381" i="20"/>
  <c r="H382" i="20"/>
  <c r="R382" i="20"/>
  <c r="AB382" i="20"/>
  <c r="AL382" i="20"/>
  <c r="AV382" i="20"/>
  <c r="BF382" i="20"/>
  <c r="BP382" i="20"/>
  <c r="BZ382" i="20"/>
  <c r="H383" i="20"/>
  <c r="R383" i="20"/>
  <c r="AB383" i="20"/>
  <c r="AL383" i="20"/>
  <c r="AV383" i="20"/>
  <c r="BF383" i="20"/>
  <c r="BP383" i="20"/>
  <c r="BZ383" i="20"/>
  <c r="H384" i="20"/>
  <c r="R384" i="20"/>
  <c r="AB384" i="20"/>
  <c r="AL384" i="20"/>
  <c r="AV384" i="20"/>
  <c r="BF384" i="20"/>
  <c r="BP384" i="20"/>
  <c r="BZ384" i="20"/>
  <c r="H385" i="20"/>
  <c r="R385" i="20"/>
  <c r="AB385" i="20"/>
  <c r="AL385" i="20"/>
  <c r="AV385" i="20"/>
  <c r="BF385" i="20"/>
  <c r="BP385" i="20"/>
  <c r="BZ385" i="20"/>
  <c r="H386" i="20"/>
  <c r="R386" i="20"/>
  <c r="AB386" i="20"/>
  <c r="AL386" i="20"/>
  <c r="AV386" i="20"/>
  <c r="BF386" i="20"/>
  <c r="BP386" i="20"/>
  <c r="BZ386" i="20"/>
  <c r="H387" i="20"/>
  <c r="R387" i="20"/>
  <c r="AB387" i="20"/>
  <c r="AL387" i="20"/>
  <c r="AV387" i="20"/>
  <c r="BF387" i="20"/>
  <c r="BP387" i="20"/>
  <c r="BZ387" i="20"/>
  <c r="H388" i="20"/>
  <c r="R388" i="20"/>
  <c r="AB388" i="20"/>
  <c r="AL388" i="20"/>
  <c r="AV388" i="20"/>
  <c r="BF388" i="20"/>
  <c r="BP388" i="20"/>
  <c r="BZ388" i="20"/>
  <c r="H389" i="20"/>
  <c r="R389" i="20"/>
  <c r="AB389" i="20"/>
  <c r="AL389" i="20"/>
  <c r="AV389" i="20"/>
  <c r="BF389" i="20"/>
  <c r="BP389" i="20"/>
  <c r="BZ389" i="20"/>
  <c r="H390" i="20"/>
  <c r="R390" i="20"/>
  <c r="AB390" i="20"/>
  <c r="AL390" i="20"/>
  <c r="AV390" i="20"/>
  <c r="BF390" i="20"/>
  <c r="BP390" i="20"/>
  <c r="BZ390" i="20"/>
  <c r="H391" i="20"/>
  <c r="R391" i="20"/>
  <c r="AB391" i="20"/>
  <c r="AL391" i="20"/>
  <c r="AV391" i="20"/>
  <c r="BF391" i="20"/>
  <c r="BP391" i="20"/>
  <c r="BZ391" i="20"/>
  <c r="H392" i="20"/>
  <c r="R392" i="20"/>
  <c r="AB392" i="20"/>
  <c r="AL392" i="20"/>
  <c r="AV392" i="20"/>
  <c r="BF392" i="20"/>
  <c r="BP392" i="20"/>
  <c r="BZ392" i="20"/>
  <c r="H393" i="20"/>
  <c r="R393" i="20"/>
  <c r="AB393" i="20"/>
  <c r="AL393" i="20"/>
  <c r="AV393" i="20"/>
  <c r="BF393" i="20"/>
  <c r="BP393" i="20"/>
  <c r="BZ393" i="20"/>
  <c r="H394" i="20"/>
  <c r="R394" i="20"/>
  <c r="AB394" i="20"/>
  <c r="AL394" i="20"/>
  <c r="AV394" i="20"/>
  <c r="BF394" i="20"/>
  <c r="BP394" i="20"/>
  <c r="BZ394" i="20"/>
  <c r="H395" i="20"/>
  <c r="R395" i="20"/>
  <c r="AB395" i="20"/>
  <c r="AL395" i="20"/>
  <c r="AV395" i="20"/>
  <c r="BF395" i="20"/>
  <c r="BP395" i="20"/>
  <c r="BZ395" i="20"/>
  <c r="H396" i="20"/>
  <c r="R396" i="20"/>
  <c r="AB396" i="20"/>
  <c r="AL396" i="20"/>
  <c r="AV396" i="20"/>
  <c r="BF396" i="20"/>
  <c r="BP396" i="20"/>
  <c r="BZ396" i="20"/>
  <c r="H397" i="20"/>
  <c r="R397" i="20"/>
  <c r="AB397" i="20"/>
  <c r="AL397" i="20"/>
  <c r="AV397" i="20"/>
  <c r="BF397" i="20"/>
  <c r="BP397" i="20"/>
  <c r="BZ397" i="20"/>
  <c r="H398" i="20"/>
  <c r="R398" i="20"/>
  <c r="AB398" i="20"/>
  <c r="AL398" i="20"/>
  <c r="AV398" i="20"/>
  <c r="BF398" i="20"/>
  <c r="BP398" i="20"/>
  <c r="BZ398" i="20"/>
  <c r="H399" i="20"/>
  <c r="R399" i="20"/>
  <c r="AB399" i="20"/>
  <c r="AL399" i="20"/>
  <c r="AV399" i="20"/>
  <c r="BF399" i="20"/>
  <c r="BP399" i="20"/>
  <c r="BZ399" i="20"/>
  <c r="H400" i="20"/>
  <c r="R400" i="20"/>
  <c r="AB400" i="20"/>
  <c r="AL400" i="20"/>
  <c r="AV400" i="20"/>
  <c r="BF400" i="20"/>
  <c r="BP400" i="20"/>
  <c r="BZ400" i="20"/>
  <c r="H401" i="20"/>
  <c r="R401" i="20"/>
  <c r="AB401" i="20"/>
  <c r="AL401" i="20"/>
  <c r="AV401" i="20"/>
  <c r="BF401" i="20"/>
  <c r="BP401" i="20"/>
  <c r="BZ401" i="20"/>
  <c r="H402" i="20"/>
  <c r="R402" i="20"/>
  <c r="AB402" i="20"/>
  <c r="AL402" i="20"/>
  <c r="AV402" i="20"/>
  <c r="BF402" i="20"/>
  <c r="BP402" i="20"/>
  <c r="BZ402" i="20"/>
  <c r="H403" i="20"/>
  <c r="R403" i="20"/>
  <c r="AB403" i="20"/>
  <c r="AL403" i="20"/>
  <c r="AV403" i="20"/>
  <c r="BF403" i="20"/>
  <c r="BP403" i="20"/>
  <c r="BZ403" i="20"/>
  <c r="H404" i="20"/>
  <c r="R404" i="20"/>
  <c r="AB404" i="20"/>
  <c r="AL404" i="20"/>
  <c r="AV404" i="20"/>
  <c r="BF404" i="20"/>
  <c r="BP404" i="20"/>
  <c r="BZ404" i="20"/>
  <c r="H405" i="20"/>
  <c r="R405" i="20"/>
  <c r="AB405" i="20"/>
  <c r="AL405" i="20"/>
  <c r="AV405" i="20"/>
  <c r="BF405" i="20"/>
  <c r="BP405" i="20"/>
  <c r="BZ405" i="20"/>
  <c r="H406" i="20"/>
  <c r="R406" i="20"/>
  <c r="AB406" i="20"/>
  <c r="AL406" i="20"/>
  <c r="AV406" i="20"/>
  <c r="BF406" i="20"/>
  <c r="BP406" i="20"/>
  <c r="BZ406" i="20"/>
  <c r="H407" i="20"/>
  <c r="R407" i="20"/>
  <c r="AB407" i="20"/>
  <c r="AL407" i="20"/>
  <c r="AV407" i="20"/>
  <c r="BF407" i="20"/>
  <c r="BP407" i="20"/>
  <c r="BZ407" i="20"/>
  <c r="H408" i="20"/>
  <c r="R408" i="20"/>
  <c r="AB408" i="20"/>
  <c r="AL408" i="20"/>
  <c r="AV408" i="20"/>
  <c r="BF408" i="20"/>
  <c r="BP408" i="20"/>
  <c r="BZ408" i="20"/>
  <c r="H409" i="20"/>
  <c r="R409" i="20"/>
  <c r="AB409" i="20"/>
  <c r="AL409" i="20"/>
  <c r="AV409" i="20"/>
  <c r="BF409" i="20"/>
  <c r="BP409" i="20"/>
  <c r="BZ409" i="20"/>
  <c r="H410" i="20"/>
  <c r="R410" i="20"/>
  <c r="AB410" i="20"/>
  <c r="AL410" i="20"/>
  <c r="AV410" i="20"/>
  <c r="BF410" i="20"/>
  <c r="BP410" i="20"/>
  <c r="BZ410" i="20"/>
  <c r="H411" i="20"/>
  <c r="R411" i="20"/>
  <c r="AB411" i="20"/>
  <c r="AL411" i="20"/>
  <c r="AV411" i="20"/>
  <c r="BF411" i="20"/>
  <c r="BP411" i="20"/>
  <c r="BZ411" i="20"/>
  <c r="H412" i="20"/>
  <c r="R412" i="20"/>
  <c r="AB412" i="20"/>
  <c r="AL412" i="20"/>
  <c r="AV412" i="20"/>
  <c r="BF412" i="20"/>
  <c r="BP412" i="20"/>
  <c r="BZ412" i="20"/>
  <c r="H413" i="20"/>
  <c r="R413" i="20"/>
  <c r="AB413" i="20"/>
  <c r="AL413" i="20"/>
  <c r="AV413" i="20"/>
  <c r="BF413" i="20"/>
  <c r="BP413" i="20"/>
  <c r="BZ413" i="20"/>
  <c r="H414" i="20"/>
  <c r="R414" i="20"/>
  <c r="AB414" i="20"/>
  <c r="AL414" i="20"/>
  <c r="AV414" i="20"/>
  <c r="BF414" i="20"/>
  <c r="BP414" i="20"/>
  <c r="BZ414" i="20"/>
  <c r="H415" i="20"/>
  <c r="R415" i="20"/>
  <c r="AB415" i="20"/>
  <c r="AL415" i="20"/>
  <c r="AV415" i="20"/>
  <c r="BF415" i="20"/>
  <c r="BP415" i="20"/>
  <c r="BZ415" i="20"/>
  <c r="H416" i="20"/>
  <c r="R416" i="20"/>
  <c r="AB416" i="20"/>
  <c r="AL416" i="20"/>
  <c r="AV416" i="20"/>
  <c r="BF416" i="20"/>
  <c r="BP416" i="20"/>
  <c r="BZ416" i="20"/>
  <c r="H417" i="20"/>
  <c r="R417" i="20"/>
  <c r="AB417" i="20"/>
  <c r="AL417" i="20"/>
  <c r="AV417" i="20"/>
  <c r="BF417" i="20"/>
  <c r="BP417" i="20"/>
  <c r="BZ417" i="20"/>
  <c r="H418" i="20"/>
  <c r="R418" i="20"/>
  <c r="AB418" i="20"/>
  <c r="AL418" i="20"/>
  <c r="AV418" i="20"/>
  <c r="BF418" i="20"/>
  <c r="BP418" i="20"/>
  <c r="BZ418" i="20"/>
  <c r="H419" i="20"/>
  <c r="R419" i="20"/>
  <c r="AB419" i="20"/>
  <c r="AL419" i="20"/>
  <c r="AV419" i="20"/>
  <c r="BF419" i="20"/>
  <c r="BP419" i="20"/>
  <c r="BZ419" i="20"/>
  <c r="H420" i="20"/>
  <c r="R420" i="20"/>
  <c r="AB420" i="20"/>
  <c r="AL420" i="20"/>
  <c r="AV420" i="20"/>
  <c r="BF420" i="20"/>
  <c r="BP420" i="20"/>
  <c r="BZ420" i="20"/>
  <c r="H421" i="20"/>
  <c r="R421" i="20"/>
  <c r="AB421" i="20"/>
  <c r="AL421" i="20"/>
  <c r="AV421" i="20"/>
  <c r="BF421" i="20"/>
  <c r="BP421" i="20"/>
  <c r="BZ421" i="20"/>
  <c r="H422" i="20"/>
  <c r="R422" i="20"/>
  <c r="AB422" i="20"/>
  <c r="AL422" i="20"/>
  <c r="AV422" i="20"/>
  <c r="BF422" i="20"/>
  <c r="BP422" i="20"/>
  <c r="BZ422" i="20"/>
  <c r="H423" i="20"/>
  <c r="R423" i="20"/>
  <c r="AB423" i="20"/>
  <c r="AL423" i="20"/>
  <c r="AV423" i="20"/>
  <c r="BF423" i="20"/>
  <c r="BP423" i="20"/>
  <c r="BZ423" i="20"/>
  <c r="H424" i="20"/>
  <c r="R424" i="20"/>
  <c r="AB424" i="20"/>
  <c r="AL424" i="20"/>
  <c r="AV424" i="20"/>
  <c r="BF424" i="20"/>
  <c r="BP424" i="20"/>
  <c r="BZ424" i="20"/>
  <c r="H425" i="20"/>
  <c r="R425" i="20"/>
  <c r="AB425" i="20"/>
  <c r="AL425" i="20"/>
  <c r="AV425" i="20"/>
  <c r="BF425" i="20"/>
  <c r="BP425" i="20"/>
  <c r="BZ425" i="20"/>
  <c r="H426" i="20"/>
  <c r="R426" i="20"/>
  <c r="AB426" i="20"/>
  <c r="AL426" i="20"/>
  <c r="AV426" i="20"/>
  <c r="BF426" i="20"/>
  <c r="BP426" i="20"/>
  <c r="BZ426" i="20"/>
  <c r="H427" i="20"/>
  <c r="R427" i="20"/>
  <c r="AB427" i="20"/>
  <c r="AL427" i="20"/>
  <c r="AV427" i="20"/>
  <c r="BF427" i="20"/>
  <c r="BP427" i="20"/>
  <c r="BZ427" i="20"/>
  <c r="H428" i="20"/>
  <c r="R428" i="20"/>
  <c r="AB428" i="20"/>
  <c r="AL428" i="20"/>
  <c r="AV428" i="20"/>
  <c r="BF428" i="20"/>
  <c r="BP428" i="20"/>
  <c r="BZ428" i="20"/>
  <c r="H429" i="20"/>
  <c r="R429" i="20"/>
  <c r="AB429" i="20"/>
  <c r="AL429" i="20"/>
  <c r="AV429" i="20"/>
  <c r="BF429" i="20"/>
  <c r="BP429" i="20"/>
  <c r="BZ429" i="20"/>
  <c r="H430" i="20"/>
  <c r="R430" i="20"/>
  <c r="AB430" i="20"/>
  <c r="AL430" i="20"/>
  <c r="AV430" i="20"/>
  <c r="BF430" i="20"/>
  <c r="BP430" i="20"/>
  <c r="BZ430" i="20"/>
  <c r="H431" i="20"/>
  <c r="R431" i="20"/>
  <c r="AB431" i="20"/>
  <c r="AL431" i="20"/>
  <c r="AV431" i="20"/>
  <c r="BF431" i="20"/>
  <c r="BP431" i="20"/>
  <c r="BZ431" i="20"/>
  <c r="H432" i="20"/>
  <c r="R432" i="20"/>
  <c r="AB432" i="20"/>
  <c r="AL432" i="20"/>
  <c r="AV432" i="20"/>
  <c r="BF432" i="20"/>
  <c r="BP432" i="20"/>
  <c r="BZ432" i="20"/>
  <c r="H433" i="20"/>
  <c r="R433" i="20"/>
  <c r="AB433" i="20"/>
  <c r="AL433" i="20"/>
  <c r="AV433" i="20"/>
  <c r="BF433" i="20"/>
  <c r="BP433" i="20"/>
  <c r="BZ433" i="20"/>
  <c r="H434" i="20"/>
  <c r="R434" i="20"/>
  <c r="AB434" i="20"/>
  <c r="AL434" i="20"/>
  <c r="AV434" i="20"/>
  <c r="BF434" i="20"/>
  <c r="BP434" i="20"/>
  <c r="BZ434" i="20"/>
  <c r="H435" i="20"/>
  <c r="R435" i="20"/>
  <c r="AB435" i="20"/>
  <c r="AL435" i="20"/>
  <c r="AV435" i="20"/>
  <c r="BF435" i="20"/>
  <c r="BP435" i="20"/>
  <c r="BZ435" i="20"/>
  <c r="H436" i="20"/>
  <c r="R436" i="20"/>
  <c r="AB436" i="20"/>
  <c r="AL436" i="20"/>
  <c r="AV436" i="20"/>
  <c r="BF436" i="20"/>
  <c r="BP436" i="20"/>
  <c r="BZ436" i="20"/>
  <c r="H437" i="20"/>
  <c r="R437" i="20"/>
  <c r="AB437" i="20"/>
  <c r="AL437" i="20"/>
  <c r="AV437" i="20"/>
  <c r="BF437" i="20"/>
  <c r="BP437" i="20"/>
  <c r="BZ437" i="20"/>
  <c r="H438" i="20"/>
  <c r="R438" i="20"/>
  <c r="AB438" i="20"/>
  <c r="AL438" i="20"/>
  <c r="AV438" i="20"/>
  <c r="BF438" i="20"/>
  <c r="BP438" i="20"/>
  <c r="BZ438" i="20"/>
  <c r="H439" i="20"/>
  <c r="R439" i="20"/>
  <c r="AB439" i="20"/>
  <c r="AL439" i="20"/>
  <c r="AV439" i="20"/>
  <c r="BF439" i="20"/>
  <c r="BP439" i="20"/>
  <c r="BZ439" i="20"/>
  <c r="H440" i="20"/>
  <c r="R440" i="20"/>
  <c r="AB440" i="20"/>
  <c r="AL440" i="20"/>
  <c r="AV440" i="20"/>
  <c r="BF440" i="20"/>
  <c r="BP440" i="20"/>
  <c r="BZ440" i="20"/>
  <c r="H441" i="20"/>
  <c r="R441" i="20"/>
  <c r="AB441" i="20"/>
  <c r="AL441" i="20"/>
  <c r="AV441" i="20"/>
  <c r="BF441" i="20"/>
  <c r="BP441" i="20"/>
  <c r="BZ441" i="20"/>
  <c r="H442" i="20"/>
  <c r="R442" i="20"/>
  <c r="AB442" i="20"/>
  <c r="AL442" i="20"/>
  <c r="AV442" i="20"/>
  <c r="BF442" i="20"/>
  <c r="BP442" i="20"/>
  <c r="BZ442" i="20"/>
  <c r="H443" i="20"/>
  <c r="R443" i="20"/>
  <c r="AB443" i="20"/>
  <c r="AL443" i="20"/>
  <c r="AV443" i="20"/>
  <c r="BF443" i="20"/>
  <c r="BP443" i="20"/>
  <c r="BZ443" i="20"/>
  <c r="H444" i="20"/>
  <c r="R444" i="20"/>
  <c r="AB444" i="20"/>
  <c r="AL444" i="20"/>
  <c r="AV444" i="20"/>
  <c r="BF444" i="20"/>
  <c r="BP444" i="20"/>
  <c r="BZ444" i="20"/>
  <c r="H445" i="20"/>
  <c r="R445" i="20"/>
  <c r="AB445" i="20"/>
  <c r="AL445" i="20"/>
  <c r="AV445" i="20"/>
  <c r="BF445" i="20"/>
  <c r="BP445" i="20"/>
  <c r="BZ445" i="20"/>
  <c r="H446" i="20"/>
  <c r="R446" i="20"/>
  <c r="AB446" i="20"/>
  <c r="AL446" i="20"/>
  <c r="AV446" i="20"/>
  <c r="BF446" i="20"/>
  <c r="BP446" i="20"/>
  <c r="BZ446" i="20"/>
  <c r="H447" i="20"/>
  <c r="R447" i="20"/>
  <c r="AB447" i="20"/>
  <c r="AL447" i="20"/>
  <c r="AV447" i="20"/>
  <c r="BF447" i="20"/>
  <c r="BP447" i="20"/>
  <c r="BZ447" i="20"/>
  <c r="H448" i="20"/>
  <c r="R448" i="20"/>
  <c r="AB448" i="20"/>
  <c r="AL448" i="20"/>
  <c r="AV448" i="20"/>
  <c r="BF448" i="20"/>
  <c r="BP448" i="20"/>
  <c r="BZ448" i="20"/>
  <c r="H449" i="20"/>
  <c r="R449" i="20"/>
  <c r="AB449" i="20"/>
  <c r="AL449" i="20"/>
  <c r="AV449" i="20"/>
  <c r="BF449" i="20"/>
  <c r="BP449" i="20"/>
  <c r="BZ449" i="20"/>
  <c r="H450" i="20"/>
  <c r="R450" i="20"/>
  <c r="AB450" i="20"/>
  <c r="AL450" i="20"/>
  <c r="AV450" i="20"/>
  <c r="BF450" i="20"/>
  <c r="BP450" i="20"/>
  <c r="BZ450" i="20"/>
  <c r="H451" i="20"/>
  <c r="R451" i="20"/>
  <c r="AB451" i="20"/>
  <c r="AL451" i="20"/>
  <c r="AV451" i="20"/>
  <c r="BF451" i="20"/>
  <c r="BP451" i="20"/>
  <c r="BZ451" i="20"/>
  <c r="H452" i="20"/>
  <c r="R452" i="20"/>
  <c r="AB452" i="20"/>
  <c r="AL452" i="20"/>
  <c r="AV452" i="20"/>
  <c r="BF452" i="20"/>
  <c r="BP452" i="20"/>
  <c r="BZ452" i="20"/>
  <c r="H453" i="20"/>
  <c r="R453" i="20"/>
  <c r="AB453" i="20"/>
  <c r="AL453" i="20"/>
  <c r="AV453" i="20"/>
  <c r="BF453" i="20"/>
  <c r="BP453" i="20"/>
  <c r="BZ453" i="20"/>
  <c r="H454" i="20"/>
  <c r="R454" i="20"/>
  <c r="AB454" i="20"/>
  <c r="AL454" i="20"/>
  <c r="AV454" i="20"/>
  <c r="BF454" i="20"/>
  <c r="BP454" i="20"/>
  <c r="BZ454" i="20"/>
  <c r="H455" i="20"/>
  <c r="R455" i="20"/>
  <c r="AB455" i="20"/>
  <c r="AL455" i="20"/>
  <c r="AV455" i="20"/>
  <c r="BF455" i="20"/>
  <c r="BP455" i="20"/>
  <c r="BZ455" i="20"/>
  <c r="H456" i="20"/>
  <c r="R456" i="20"/>
  <c r="AB456" i="20"/>
  <c r="AL456" i="20"/>
  <c r="AV456" i="20"/>
  <c r="BF456" i="20"/>
  <c r="BP456" i="20"/>
  <c r="BZ456" i="20"/>
  <c r="H457" i="20"/>
  <c r="R457" i="20"/>
  <c r="AB457" i="20"/>
  <c r="AL457" i="20"/>
  <c r="AV457" i="20"/>
  <c r="BF457" i="20"/>
  <c r="BP457" i="20"/>
  <c r="BZ457" i="20"/>
  <c r="H458" i="20"/>
  <c r="R458" i="20"/>
  <c r="AB458" i="20"/>
  <c r="AL458" i="20"/>
  <c r="AV458" i="20"/>
  <c r="BF458" i="20"/>
  <c r="BP458" i="20"/>
  <c r="BZ458" i="20"/>
  <c r="H459" i="20"/>
  <c r="R459" i="20"/>
  <c r="AB459" i="20"/>
  <c r="AL459" i="20"/>
  <c r="AV459" i="20"/>
  <c r="BF459" i="20"/>
  <c r="BP459" i="20"/>
  <c r="BZ459" i="20"/>
  <c r="H460" i="20"/>
  <c r="R460" i="20"/>
  <c r="AB460" i="20"/>
  <c r="AL460" i="20"/>
  <c r="AV460" i="20"/>
  <c r="BF460" i="20"/>
  <c r="BP460" i="20"/>
  <c r="BZ460" i="20"/>
  <c r="H461" i="20"/>
  <c r="R461" i="20"/>
  <c r="AB461" i="20"/>
  <c r="AL461" i="20"/>
  <c r="AV461" i="20"/>
  <c r="BF461" i="20"/>
  <c r="BP461" i="20"/>
  <c r="BZ461" i="20"/>
  <c r="H462" i="20"/>
  <c r="R462" i="20"/>
  <c r="AB462" i="20"/>
  <c r="AL462" i="20"/>
  <c r="AV462" i="20"/>
  <c r="BF462" i="20"/>
  <c r="BP462" i="20"/>
  <c r="BZ462" i="20"/>
  <c r="H463" i="20"/>
  <c r="R463" i="20"/>
  <c r="AB463" i="20"/>
  <c r="AL463" i="20"/>
  <c r="AV463" i="20"/>
  <c r="BF463" i="20"/>
  <c r="BP463" i="20"/>
  <c r="BZ463" i="20"/>
  <c r="H464" i="20"/>
  <c r="R464" i="20"/>
  <c r="AB464" i="20"/>
  <c r="AL464" i="20"/>
  <c r="AV464" i="20"/>
  <c r="BF464" i="20"/>
  <c r="BP464" i="20"/>
  <c r="BZ464" i="20"/>
  <c r="H465" i="20"/>
  <c r="R465" i="20"/>
  <c r="AB465" i="20"/>
  <c r="AL465" i="20"/>
  <c r="AV465" i="20"/>
  <c r="BF465" i="20"/>
  <c r="BP465" i="20"/>
  <c r="BZ465" i="20"/>
  <c r="H466" i="20"/>
  <c r="R466" i="20"/>
  <c r="AB466" i="20"/>
  <c r="AL466" i="20"/>
  <c r="AV466" i="20"/>
  <c r="BF466" i="20"/>
  <c r="BP466" i="20"/>
  <c r="BZ466" i="20"/>
  <c r="H467" i="20"/>
  <c r="R467" i="20"/>
  <c r="AB467" i="20"/>
  <c r="AL467" i="20"/>
  <c r="AV467" i="20"/>
  <c r="BF467" i="20"/>
  <c r="BP467" i="20"/>
  <c r="BZ467" i="20"/>
  <c r="H468" i="20"/>
  <c r="R468" i="20"/>
  <c r="AB468" i="20"/>
  <c r="AL468" i="20"/>
  <c r="AV468" i="20"/>
  <c r="BF468" i="20"/>
  <c r="BP468" i="20"/>
  <c r="BZ468" i="20"/>
  <c r="H469" i="20"/>
  <c r="R469" i="20"/>
  <c r="AB469" i="20"/>
  <c r="AL469" i="20"/>
  <c r="AV469" i="20"/>
  <c r="BF469" i="20"/>
  <c r="BP469" i="20"/>
  <c r="BZ469" i="20"/>
  <c r="H470" i="20"/>
  <c r="R470" i="20"/>
  <c r="AB470" i="20"/>
  <c r="AL470" i="20"/>
  <c r="AV470" i="20"/>
  <c r="BF470" i="20"/>
  <c r="BP470" i="20"/>
  <c r="BZ470" i="20"/>
  <c r="H471" i="20"/>
  <c r="R471" i="20"/>
  <c r="AB471" i="20"/>
  <c r="AL471" i="20"/>
  <c r="AV471" i="20"/>
  <c r="BF471" i="20"/>
  <c r="BP471" i="20"/>
  <c r="BZ471" i="20"/>
  <c r="H472" i="20"/>
  <c r="R472" i="20"/>
  <c r="AB472" i="20"/>
  <c r="AL472" i="20"/>
  <c r="AV472" i="20"/>
  <c r="BF472" i="20"/>
  <c r="BP472" i="20"/>
  <c r="BZ472" i="20"/>
  <c r="H473" i="20"/>
  <c r="R473" i="20"/>
  <c r="AB473" i="20"/>
  <c r="AL473" i="20"/>
  <c r="AV473" i="20"/>
  <c r="BF473" i="20"/>
  <c r="BP473" i="20"/>
  <c r="BZ473" i="20"/>
  <c r="H474" i="20"/>
  <c r="R474" i="20"/>
  <c r="AB474" i="20"/>
  <c r="AL474" i="20"/>
  <c r="AV474" i="20"/>
  <c r="BF474" i="20"/>
  <c r="BP474" i="20"/>
  <c r="BZ474" i="20"/>
  <c r="H475" i="20"/>
  <c r="R475" i="20"/>
  <c r="AB475" i="20"/>
  <c r="AL475" i="20"/>
  <c r="AV475" i="20"/>
  <c r="BF475" i="20"/>
  <c r="BP475" i="20"/>
  <c r="BZ475" i="20"/>
  <c r="H476" i="20"/>
  <c r="R476" i="20"/>
  <c r="AB476" i="20"/>
  <c r="AL476" i="20"/>
  <c r="AV476" i="20"/>
  <c r="BF476" i="20"/>
  <c r="BP476" i="20"/>
  <c r="BZ476" i="20"/>
  <c r="H477" i="20"/>
  <c r="R477" i="20"/>
  <c r="AB477" i="20"/>
  <c r="AL477" i="20"/>
  <c r="AV477" i="20"/>
  <c r="BF477" i="20"/>
  <c r="BP477" i="20"/>
  <c r="BZ477" i="20"/>
  <c r="H478" i="20"/>
  <c r="R478" i="20"/>
  <c r="AB478" i="20"/>
  <c r="AL478" i="20"/>
  <c r="AV478" i="20"/>
  <c r="BF478" i="20"/>
  <c r="BP478" i="20"/>
  <c r="BZ478" i="20"/>
  <c r="H479" i="20"/>
  <c r="R479" i="20"/>
  <c r="AB479" i="20"/>
  <c r="AL479" i="20"/>
  <c r="AV479" i="20"/>
  <c r="BF479" i="20"/>
  <c r="BP479" i="20"/>
  <c r="BZ479" i="20"/>
  <c r="H480" i="20"/>
  <c r="R480" i="20"/>
  <c r="AB480" i="20"/>
  <c r="AL480" i="20"/>
  <c r="AV480" i="20"/>
  <c r="BF480" i="20"/>
  <c r="BP480" i="20"/>
  <c r="BZ480" i="20"/>
  <c r="H481" i="20"/>
  <c r="R481" i="20"/>
  <c r="AB481" i="20"/>
  <c r="AL481" i="20"/>
  <c r="AV481" i="20"/>
  <c r="BF481" i="20"/>
  <c r="BP481" i="20"/>
  <c r="BZ481" i="20"/>
  <c r="H482" i="20"/>
  <c r="R482" i="20"/>
  <c r="AB482" i="20"/>
  <c r="AL482" i="20"/>
  <c r="AV482" i="20"/>
  <c r="BF482" i="20"/>
  <c r="BP482" i="20"/>
  <c r="BZ482" i="20"/>
  <c r="H483" i="20"/>
  <c r="R483" i="20"/>
  <c r="AB483" i="20"/>
  <c r="AL483" i="20"/>
  <c r="AV483" i="20"/>
  <c r="BF483" i="20"/>
  <c r="BP483" i="20"/>
  <c r="BZ483" i="20"/>
  <c r="H484" i="20"/>
  <c r="R484" i="20"/>
  <c r="AB484" i="20"/>
  <c r="AL484" i="20"/>
  <c r="AV484" i="20"/>
  <c r="BF484" i="20"/>
  <c r="BP484" i="20"/>
  <c r="BZ484" i="20"/>
  <c r="H485" i="20"/>
  <c r="R485" i="20"/>
  <c r="AB485" i="20"/>
  <c r="AL485" i="20"/>
  <c r="AV485" i="20"/>
  <c r="BF485" i="20"/>
  <c r="BP485" i="20"/>
  <c r="BZ485" i="20"/>
  <c r="H486" i="20"/>
  <c r="R486" i="20"/>
  <c r="AB486" i="20"/>
  <c r="AL486" i="20"/>
  <c r="AV486" i="20"/>
  <c r="BF486" i="20"/>
  <c r="BP486" i="20"/>
  <c r="BZ486" i="20"/>
  <c r="H487" i="20"/>
  <c r="R487" i="20"/>
  <c r="AB487" i="20"/>
  <c r="AL487" i="20"/>
  <c r="AV487" i="20"/>
  <c r="BF487" i="20"/>
  <c r="BP487" i="20"/>
  <c r="BZ487" i="20"/>
  <c r="H488" i="20"/>
  <c r="R488" i="20"/>
  <c r="AB488" i="20"/>
  <c r="AL488" i="20"/>
  <c r="AV488" i="20"/>
  <c r="BF488" i="20"/>
  <c r="BP488" i="20"/>
  <c r="BZ488" i="20"/>
  <c r="H489" i="20"/>
  <c r="R489" i="20"/>
  <c r="AB489" i="20"/>
  <c r="AL489" i="20"/>
  <c r="AV489" i="20"/>
  <c r="BF489" i="20"/>
  <c r="BP489" i="20"/>
  <c r="BZ489" i="20"/>
  <c r="H490" i="20"/>
  <c r="R490" i="20"/>
  <c r="AB490" i="20"/>
  <c r="AL490" i="20"/>
  <c r="AV490" i="20"/>
  <c r="BF490" i="20"/>
  <c r="BP490" i="20"/>
  <c r="BZ490" i="20"/>
  <c r="H491" i="20"/>
  <c r="R491" i="20"/>
  <c r="AB491" i="20"/>
  <c r="AL491" i="20"/>
  <c r="AV491" i="20"/>
  <c r="BF491" i="20"/>
  <c r="BP491" i="20"/>
  <c r="BZ491" i="20"/>
  <c r="H492" i="20"/>
  <c r="R492" i="20"/>
  <c r="AB492" i="20"/>
  <c r="AL492" i="20"/>
  <c r="AV492" i="20"/>
  <c r="BF492" i="20"/>
  <c r="BP492" i="20"/>
  <c r="BZ492" i="20"/>
  <c r="H493" i="20"/>
  <c r="R493" i="20"/>
  <c r="AB493" i="20"/>
  <c r="AL493" i="20"/>
  <c r="AV493" i="20"/>
  <c r="BF493" i="20"/>
  <c r="BP493" i="20"/>
  <c r="BZ493" i="20"/>
  <c r="H494" i="20"/>
  <c r="R494" i="20"/>
  <c r="AB494" i="20"/>
  <c r="AL494" i="20"/>
  <c r="AV494" i="20"/>
  <c r="BF494" i="20"/>
  <c r="BP494" i="20"/>
  <c r="BZ494" i="20"/>
  <c r="H495" i="20"/>
  <c r="R495" i="20"/>
  <c r="AB495" i="20"/>
  <c r="AL495" i="20"/>
  <c r="AV495" i="20"/>
  <c r="BF495" i="20"/>
  <c r="BP495" i="20"/>
  <c r="BZ495" i="20"/>
  <c r="H496" i="20"/>
  <c r="R496" i="20"/>
  <c r="AB496" i="20"/>
  <c r="AL496" i="20"/>
  <c r="AV496" i="20"/>
  <c r="BF496" i="20"/>
  <c r="BP496" i="20"/>
  <c r="BZ496" i="20"/>
  <c r="H497" i="20"/>
  <c r="R497" i="20"/>
  <c r="AB497" i="20"/>
  <c r="AL497" i="20"/>
  <c r="AV497" i="20"/>
  <c r="BF497" i="20"/>
  <c r="BP497" i="20"/>
  <c r="BZ497" i="20"/>
  <c r="H498" i="20"/>
  <c r="R498" i="20"/>
  <c r="AB498" i="20"/>
  <c r="AL498" i="20"/>
  <c r="AV498" i="20"/>
  <c r="BF498" i="20"/>
  <c r="BP498" i="20"/>
  <c r="BZ498" i="20"/>
  <c r="H499" i="20"/>
  <c r="R499" i="20"/>
  <c r="AB499" i="20"/>
  <c r="AL499" i="20"/>
  <c r="AV499" i="20"/>
  <c r="BF499" i="20"/>
  <c r="BP499" i="20"/>
  <c r="BZ499" i="20"/>
  <c r="H500" i="20"/>
  <c r="R500" i="20"/>
  <c r="AB500" i="20"/>
  <c r="AL500" i="20"/>
  <c r="AV500" i="20"/>
  <c r="BF500" i="20"/>
  <c r="BP500" i="20"/>
  <c r="BZ500" i="20"/>
  <c r="H501" i="20"/>
  <c r="R501" i="20"/>
  <c r="AB501" i="20"/>
  <c r="AL501" i="20"/>
  <c r="AV501" i="20"/>
  <c r="BF501" i="20"/>
  <c r="BP501" i="20"/>
  <c r="BZ501" i="20"/>
  <c r="H502" i="20"/>
  <c r="R502" i="20"/>
  <c r="AB502" i="20"/>
  <c r="AL502" i="20"/>
  <c r="AV502" i="20"/>
  <c r="BF502" i="20"/>
  <c r="BP502" i="20"/>
  <c r="BZ502" i="20"/>
  <c r="H503" i="20"/>
  <c r="R503" i="20"/>
  <c r="AB503" i="20"/>
  <c r="AL503" i="20"/>
  <c r="AV503" i="20"/>
  <c r="BF503" i="20"/>
  <c r="BP503" i="20"/>
  <c r="BZ503" i="20"/>
  <c r="AL4" i="28"/>
  <c r="BD4" i="28"/>
  <c r="AM4" i="28"/>
  <c r="BE4" i="28"/>
  <c r="BF3" i="27"/>
  <c r="W5" i="27"/>
  <c r="W6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S5" i="12"/>
  <c r="BD5" i="28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U54" i="27"/>
  <c r="U55" i="27"/>
  <c r="U56" i="27"/>
  <c r="U57" i="27"/>
  <c r="U58" i="27"/>
  <c r="U59" i="27"/>
  <c r="U60" i="27"/>
  <c r="U61" i="27"/>
  <c r="U62" i="27"/>
  <c r="U63" i="27"/>
  <c r="S5" i="1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S5" i="10"/>
  <c r="AL5" i="28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S5" i="9"/>
  <c r="BE5" i="27"/>
  <c r="BE6" i="27"/>
  <c r="BE7" i="27"/>
  <c r="BE8" i="27"/>
  <c r="BE9" i="27"/>
  <c r="BE10" i="27"/>
  <c r="BE11" i="27"/>
  <c r="BE12" i="27"/>
  <c r="BE13" i="27"/>
  <c r="BE14" i="27"/>
  <c r="BE15" i="27"/>
  <c r="BE16" i="27"/>
  <c r="BE17" i="27"/>
  <c r="BE18" i="27"/>
  <c r="BE19" i="27"/>
  <c r="BE20" i="27"/>
  <c r="BE21" i="27"/>
  <c r="BE22" i="27"/>
  <c r="BE23" i="27"/>
  <c r="BE24" i="27"/>
  <c r="BE25" i="27"/>
  <c r="BE26" i="27"/>
  <c r="BE27" i="27"/>
  <c r="BE28" i="27"/>
  <c r="BE29" i="27"/>
  <c r="BE30" i="27"/>
  <c r="BE31" i="27"/>
  <c r="BE32" i="27"/>
  <c r="BE33" i="27"/>
  <c r="BE34" i="27"/>
  <c r="BE35" i="27"/>
  <c r="BE36" i="27"/>
  <c r="BE37" i="27"/>
  <c r="BE38" i="27"/>
  <c r="BE39" i="27"/>
  <c r="BE40" i="27"/>
  <c r="BE41" i="27"/>
  <c r="BE42" i="27"/>
  <c r="BE43" i="27"/>
  <c r="BE44" i="27"/>
  <c r="BE45" i="27"/>
  <c r="BE46" i="27"/>
  <c r="BE47" i="27"/>
  <c r="BE48" i="27"/>
  <c r="BE49" i="27"/>
  <c r="BE50" i="27"/>
  <c r="BE51" i="27"/>
  <c r="BE52" i="27"/>
  <c r="BE53" i="27"/>
  <c r="BE54" i="27"/>
  <c r="BE55" i="27"/>
  <c r="BE56" i="27"/>
  <c r="BE57" i="27"/>
  <c r="BE58" i="27"/>
  <c r="BE59" i="27"/>
  <c r="BE60" i="27"/>
  <c r="BE61" i="27"/>
  <c r="BE62" i="27"/>
  <c r="BE63" i="27"/>
  <c r="J5" i="12"/>
  <c r="BE5" i="28"/>
  <c r="BF4" i="27"/>
  <c r="BC5" i="27"/>
  <c r="BB5" i="39" s="1"/>
  <c r="BC5" i="39" s="1"/>
  <c r="BC6" i="27"/>
  <c r="BB6" i="39" s="1"/>
  <c r="BC6" i="39" s="1"/>
  <c r="BC7" i="27"/>
  <c r="BB7" i="39" s="1"/>
  <c r="BC7" i="39" s="1"/>
  <c r="BC8" i="27"/>
  <c r="BB8" i="39" s="1"/>
  <c r="BC8" i="39" s="1"/>
  <c r="BC9" i="27"/>
  <c r="BB9" i="39" s="1"/>
  <c r="BC9" i="39" s="1"/>
  <c r="BC10" i="27"/>
  <c r="BB10" i="39" s="1"/>
  <c r="BC10" i="39" s="1"/>
  <c r="BC11" i="27"/>
  <c r="BB11" i="39" s="1"/>
  <c r="BC11" i="39" s="1"/>
  <c r="BC12" i="27"/>
  <c r="BB12" i="39" s="1"/>
  <c r="BC12" i="39" s="1"/>
  <c r="BC13" i="27"/>
  <c r="BB13" i="39" s="1"/>
  <c r="BC13" i="39" s="1"/>
  <c r="BC14" i="27"/>
  <c r="BB14" i="39" s="1"/>
  <c r="BC14" i="39" s="1"/>
  <c r="BC15" i="27"/>
  <c r="BB15" i="39" s="1"/>
  <c r="BC15" i="39" s="1"/>
  <c r="BC16" i="27"/>
  <c r="BB16" i="39" s="1"/>
  <c r="BC16" i="39" s="1"/>
  <c r="BC17" i="27"/>
  <c r="BB17" i="39" s="1"/>
  <c r="BC17" i="39" s="1"/>
  <c r="BC18" i="27"/>
  <c r="BB18" i="39" s="1"/>
  <c r="BC18" i="39" s="1"/>
  <c r="BC19" i="27"/>
  <c r="BB19" i="39" s="1"/>
  <c r="BC19" i="39" s="1"/>
  <c r="BC20" i="27"/>
  <c r="BB20" i="39" s="1"/>
  <c r="BC20" i="39" s="1"/>
  <c r="BC21" i="27"/>
  <c r="BB21" i="39" s="1"/>
  <c r="BC21" i="39" s="1"/>
  <c r="BC22" i="27"/>
  <c r="BB22" i="39" s="1"/>
  <c r="BC22" i="39" s="1"/>
  <c r="BC23" i="27"/>
  <c r="BB23" i="39" s="1"/>
  <c r="BC23" i="39" s="1"/>
  <c r="BC24" i="27"/>
  <c r="BB24" i="39" s="1"/>
  <c r="BC24" i="39" s="1"/>
  <c r="BC25" i="27"/>
  <c r="BB25" i="39" s="1"/>
  <c r="BC25" i="39" s="1"/>
  <c r="BC26" i="27"/>
  <c r="BB26" i="39" s="1"/>
  <c r="BC26" i="39" s="1"/>
  <c r="BC27" i="27"/>
  <c r="BB27" i="39" s="1"/>
  <c r="BC27" i="39" s="1"/>
  <c r="BC28" i="27"/>
  <c r="BB28" i="39" s="1"/>
  <c r="BC28" i="39" s="1"/>
  <c r="BC29" i="27"/>
  <c r="BB29" i="39" s="1"/>
  <c r="BC29" i="39" s="1"/>
  <c r="BC30" i="27"/>
  <c r="BB30" i="39" s="1"/>
  <c r="BC30" i="39" s="1"/>
  <c r="BC31" i="27"/>
  <c r="BB31" i="39" s="1"/>
  <c r="BC31" i="39" s="1"/>
  <c r="BC32" i="27"/>
  <c r="BB32" i="39" s="1"/>
  <c r="BC32" i="39" s="1"/>
  <c r="BC33" i="27"/>
  <c r="BB33" i="39" s="1"/>
  <c r="BC33" i="39" s="1"/>
  <c r="BC34" i="27"/>
  <c r="BB34" i="39" s="1"/>
  <c r="BC34" i="39" s="1"/>
  <c r="BC35" i="27"/>
  <c r="BB35" i="39" s="1"/>
  <c r="BC35" i="39" s="1"/>
  <c r="BC36" i="27"/>
  <c r="BB36" i="39" s="1"/>
  <c r="BC36" i="39" s="1"/>
  <c r="BC37" i="27"/>
  <c r="BB37" i="39" s="1"/>
  <c r="BC37" i="39" s="1"/>
  <c r="BC38" i="27"/>
  <c r="BB38" i="39" s="1"/>
  <c r="BC38" i="39" s="1"/>
  <c r="BC39" i="27"/>
  <c r="BB39" i="39" s="1"/>
  <c r="BC39" i="39" s="1"/>
  <c r="BC40" i="27"/>
  <c r="BB40" i="39" s="1"/>
  <c r="BC40" i="39" s="1"/>
  <c r="BC41" i="27"/>
  <c r="BB41" i="39" s="1"/>
  <c r="BC41" i="39" s="1"/>
  <c r="BC42" i="27"/>
  <c r="BB42" i="39" s="1"/>
  <c r="BC42" i="39" s="1"/>
  <c r="BC43" i="27"/>
  <c r="BB43" i="39" s="1"/>
  <c r="BC43" i="39" s="1"/>
  <c r="BC44" i="27"/>
  <c r="BB44" i="39" s="1"/>
  <c r="BC44" i="39" s="1"/>
  <c r="BC45" i="27"/>
  <c r="BB45" i="39" s="1"/>
  <c r="BC45" i="39" s="1"/>
  <c r="BC46" i="27"/>
  <c r="BB46" i="39" s="1"/>
  <c r="BC46" i="39" s="1"/>
  <c r="BC47" i="27"/>
  <c r="BB47" i="39" s="1"/>
  <c r="BC47" i="39" s="1"/>
  <c r="BC48" i="27"/>
  <c r="BB48" i="39" s="1"/>
  <c r="BC48" i="39" s="1"/>
  <c r="BC49" i="27"/>
  <c r="BB49" i="39" s="1"/>
  <c r="BC49" i="39" s="1"/>
  <c r="BC50" i="27"/>
  <c r="BB50" i="39" s="1"/>
  <c r="BC50" i="39" s="1"/>
  <c r="BC51" i="27"/>
  <c r="BB51" i="39" s="1"/>
  <c r="BC51" i="39" s="1"/>
  <c r="BC52" i="27"/>
  <c r="BB52" i="39" s="1"/>
  <c r="BC52" i="39" s="1"/>
  <c r="BC53" i="27"/>
  <c r="BB53" i="39" s="1"/>
  <c r="BC53" i="39" s="1"/>
  <c r="BC54" i="27"/>
  <c r="BB54" i="39" s="1"/>
  <c r="BC54" i="39" s="1"/>
  <c r="BC55" i="27"/>
  <c r="BB55" i="39" s="1"/>
  <c r="BC55" i="39" s="1"/>
  <c r="BC56" i="27"/>
  <c r="BB56" i="39" s="1"/>
  <c r="BC56" i="39" s="1"/>
  <c r="BC57" i="27"/>
  <c r="BB57" i="39" s="1"/>
  <c r="BC57" i="39" s="1"/>
  <c r="BC58" i="27"/>
  <c r="BB58" i="39" s="1"/>
  <c r="BC58" i="39" s="1"/>
  <c r="BC59" i="27"/>
  <c r="BB59" i="39" s="1"/>
  <c r="BC59" i="39" s="1"/>
  <c r="BC60" i="27"/>
  <c r="BB60" i="39" s="1"/>
  <c r="BC60" i="39" s="1"/>
  <c r="BC61" i="27"/>
  <c r="BB61" i="39" s="1"/>
  <c r="BC61" i="39" s="1"/>
  <c r="BC62" i="27"/>
  <c r="BB62" i="39" s="1"/>
  <c r="BC62" i="39" s="1"/>
  <c r="BC63" i="27"/>
  <c r="BB63" i="39" s="1"/>
  <c r="BC63" i="39" s="1"/>
  <c r="J5" i="11"/>
  <c r="AN5" i="27"/>
  <c r="AN6" i="27"/>
  <c r="AN7" i="27"/>
  <c r="AN8" i="27"/>
  <c r="AN9" i="27"/>
  <c r="AN10" i="27"/>
  <c r="AN11" i="27"/>
  <c r="AN12" i="27"/>
  <c r="AN13" i="27"/>
  <c r="AN14" i="27"/>
  <c r="AN15" i="27"/>
  <c r="AN16" i="27"/>
  <c r="AN17" i="27"/>
  <c r="AN18" i="27"/>
  <c r="AN19" i="27"/>
  <c r="AN20" i="27"/>
  <c r="AN21" i="27"/>
  <c r="AN22" i="27"/>
  <c r="AN23" i="27"/>
  <c r="AN24" i="27"/>
  <c r="AN25" i="27"/>
  <c r="AN26" i="27"/>
  <c r="AN27" i="27"/>
  <c r="AN28" i="27"/>
  <c r="AN29" i="27"/>
  <c r="AN30" i="27"/>
  <c r="AN31" i="27"/>
  <c r="AN32" i="27"/>
  <c r="AN33" i="27"/>
  <c r="AN34" i="27"/>
  <c r="AN35" i="27"/>
  <c r="AN36" i="27"/>
  <c r="AN37" i="27"/>
  <c r="AN38" i="27"/>
  <c r="AN39" i="27"/>
  <c r="AN40" i="27"/>
  <c r="AN41" i="27"/>
  <c r="AN42" i="27"/>
  <c r="AN43" i="27"/>
  <c r="AN44" i="27"/>
  <c r="AN45" i="27"/>
  <c r="AN46" i="27"/>
  <c r="AN47" i="27"/>
  <c r="AN48" i="27"/>
  <c r="AN49" i="27"/>
  <c r="AN50" i="27"/>
  <c r="AN51" i="27"/>
  <c r="AN52" i="27"/>
  <c r="AN53" i="27"/>
  <c r="AN54" i="27"/>
  <c r="AN55" i="27"/>
  <c r="AN56" i="27"/>
  <c r="AN57" i="27"/>
  <c r="AN58" i="27"/>
  <c r="AN59" i="27"/>
  <c r="AN60" i="27"/>
  <c r="AN61" i="27"/>
  <c r="AN62" i="27"/>
  <c r="AN63" i="27"/>
  <c r="AN64" i="27"/>
  <c r="AN65" i="27"/>
  <c r="AN66" i="27"/>
  <c r="AN67" i="27"/>
  <c r="AN68" i="27"/>
  <c r="AN69" i="27"/>
  <c r="AN70" i="27"/>
  <c r="AN71" i="27"/>
  <c r="AN72" i="27"/>
  <c r="AN73" i="27"/>
  <c r="J5" i="10"/>
  <c r="AM5" i="28"/>
  <c r="AL5" i="27"/>
  <c r="AL6" i="27"/>
  <c r="AL7" i="27"/>
  <c r="AL8" i="27"/>
  <c r="AL9" i="27"/>
  <c r="AL10" i="27"/>
  <c r="AL11" i="27"/>
  <c r="AL12" i="27"/>
  <c r="AL13" i="27"/>
  <c r="AL14" i="27"/>
  <c r="AL15" i="27"/>
  <c r="AL16" i="27"/>
  <c r="AL17" i="27"/>
  <c r="AL18" i="27"/>
  <c r="AL19" i="27"/>
  <c r="AL20" i="27"/>
  <c r="AL21" i="27"/>
  <c r="AL22" i="27"/>
  <c r="AL23" i="27"/>
  <c r="AL24" i="27"/>
  <c r="AL25" i="27"/>
  <c r="AL26" i="27"/>
  <c r="AL27" i="27"/>
  <c r="AL28" i="27"/>
  <c r="AL29" i="27"/>
  <c r="AL30" i="27"/>
  <c r="AL31" i="27"/>
  <c r="AL32" i="27"/>
  <c r="AL33" i="27"/>
  <c r="AL34" i="27"/>
  <c r="AL35" i="27"/>
  <c r="AL36" i="27"/>
  <c r="AL37" i="27"/>
  <c r="AL38" i="27"/>
  <c r="AL39" i="27"/>
  <c r="AL40" i="27"/>
  <c r="AL41" i="27"/>
  <c r="AL42" i="27"/>
  <c r="AL43" i="27"/>
  <c r="AL44" i="27"/>
  <c r="AL45" i="27"/>
  <c r="AL46" i="27"/>
  <c r="AL47" i="27"/>
  <c r="AL48" i="27"/>
  <c r="AL49" i="27"/>
  <c r="AL50" i="27"/>
  <c r="AL51" i="27"/>
  <c r="AL52" i="27"/>
  <c r="AL53" i="27"/>
  <c r="AL54" i="27"/>
  <c r="AL55" i="27"/>
  <c r="AL56" i="27"/>
  <c r="AL57" i="27"/>
  <c r="AL58" i="27"/>
  <c r="AL59" i="27"/>
  <c r="AL60" i="27"/>
  <c r="AL61" i="27"/>
  <c r="AL62" i="27"/>
  <c r="AL63" i="27"/>
  <c r="AL64" i="27"/>
  <c r="AL65" i="27"/>
  <c r="AL66" i="27"/>
  <c r="AL67" i="27"/>
  <c r="AL68" i="27"/>
  <c r="AL69" i="27"/>
  <c r="AL70" i="27"/>
  <c r="AL71" i="27"/>
  <c r="AL72" i="27"/>
  <c r="AL73" i="27"/>
  <c r="J5" i="9"/>
  <c r="D2" i="26"/>
  <c r="I2" i="26"/>
  <c r="N2" i="26"/>
  <c r="S2" i="26"/>
  <c r="D3" i="26"/>
  <c r="I3" i="26"/>
  <c r="N3" i="26"/>
  <c r="S3" i="26"/>
  <c r="D4" i="26"/>
  <c r="I4" i="26"/>
  <c r="N4" i="26"/>
  <c r="S4" i="26"/>
  <c r="D5" i="26"/>
  <c r="I5" i="26"/>
  <c r="N5" i="26"/>
  <c r="S5" i="26"/>
  <c r="D6" i="26"/>
  <c r="I6" i="26"/>
  <c r="N6" i="26"/>
  <c r="S6" i="26"/>
  <c r="D7" i="26"/>
  <c r="I7" i="26"/>
  <c r="N7" i="26"/>
  <c r="S7" i="26"/>
  <c r="D8" i="26"/>
  <c r="I8" i="26"/>
  <c r="N8" i="26"/>
  <c r="S8" i="26"/>
  <c r="D9" i="26"/>
  <c r="I9" i="26"/>
  <c r="N9" i="26"/>
  <c r="S9" i="26"/>
  <c r="D10" i="26"/>
  <c r="I10" i="26"/>
  <c r="N10" i="26"/>
  <c r="S10" i="26"/>
  <c r="D11" i="26"/>
  <c r="I11" i="26"/>
  <c r="N11" i="26"/>
  <c r="S11" i="26"/>
  <c r="D12" i="26"/>
  <c r="I12" i="26"/>
  <c r="N12" i="26"/>
  <c r="S12" i="26"/>
  <c r="D13" i="26"/>
  <c r="I13" i="26"/>
  <c r="N13" i="26"/>
  <c r="S13" i="26"/>
  <c r="D14" i="26"/>
  <c r="I14" i="26"/>
  <c r="N14" i="26"/>
  <c r="S14" i="26"/>
  <c r="D15" i="26"/>
  <c r="I15" i="26"/>
  <c r="N15" i="26"/>
  <c r="S15" i="26"/>
  <c r="D16" i="26"/>
  <c r="I16" i="26"/>
  <c r="N16" i="26"/>
  <c r="S16" i="26"/>
  <c r="D17" i="26"/>
  <c r="I17" i="26"/>
  <c r="N17" i="26"/>
  <c r="S17" i="26"/>
  <c r="D18" i="26"/>
  <c r="I18" i="26"/>
  <c r="N18" i="26"/>
  <c r="S18" i="26"/>
  <c r="D19" i="26"/>
  <c r="I19" i="26"/>
  <c r="N19" i="26"/>
  <c r="S19" i="26"/>
  <c r="D20" i="26"/>
  <c r="I20" i="26"/>
  <c r="N20" i="26"/>
  <c r="S20" i="26"/>
  <c r="D21" i="26"/>
  <c r="I21" i="26"/>
  <c r="N21" i="26"/>
  <c r="S21" i="26"/>
  <c r="D22" i="26"/>
  <c r="I22" i="26"/>
  <c r="N22" i="26"/>
  <c r="S22" i="26"/>
  <c r="D23" i="26"/>
  <c r="I23" i="26"/>
  <c r="N23" i="26"/>
  <c r="S23" i="26"/>
  <c r="D24" i="26"/>
  <c r="I24" i="26"/>
  <c r="N24" i="26"/>
  <c r="S24" i="26"/>
  <c r="D25" i="26"/>
  <c r="I25" i="26"/>
  <c r="N25" i="26"/>
  <c r="S25" i="26"/>
  <c r="D26" i="26"/>
  <c r="I26" i="26"/>
  <c r="N26" i="26"/>
  <c r="S26" i="26"/>
  <c r="D27" i="26"/>
  <c r="I27" i="26"/>
  <c r="N27" i="26"/>
  <c r="S27" i="26"/>
  <c r="D28" i="26"/>
  <c r="I28" i="26"/>
  <c r="N28" i="26"/>
  <c r="S28" i="26"/>
  <c r="D29" i="26"/>
  <c r="I29" i="26"/>
  <c r="N29" i="26"/>
  <c r="S29" i="26"/>
  <c r="D30" i="26"/>
  <c r="I30" i="26"/>
  <c r="N30" i="26"/>
  <c r="S30" i="26"/>
  <c r="D31" i="26"/>
  <c r="I31" i="26"/>
  <c r="N31" i="26"/>
  <c r="S31" i="26"/>
  <c r="D32" i="26"/>
  <c r="I32" i="26"/>
  <c r="N32" i="26"/>
  <c r="S32" i="26"/>
  <c r="D33" i="26"/>
  <c r="I33" i="26"/>
  <c r="N33" i="26"/>
  <c r="S33" i="26"/>
  <c r="D34" i="26"/>
  <c r="I34" i="26"/>
  <c r="N34" i="26"/>
  <c r="S34" i="26"/>
  <c r="D35" i="26"/>
  <c r="I35" i="26"/>
  <c r="N35" i="26"/>
  <c r="S35" i="26"/>
  <c r="D36" i="26"/>
  <c r="I36" i="26"/>
  <c r="N36" i="26"/>
  <c r="S36" i="26"/>
  <c r="D37" i="26"/>
  <c r="I37" i="26"/>
  <c r="N37" i="26"/>
  <c r="S37" i="26"/>
  <c r="D38" i="26"/>
  <c r="I38" i="26"/>
  <c r="N38" i="26"/>
  <c r="S38" i="26"/>
  <c r="D39" i="26"/>
  <c r="I39" i="26"/>
  <c r="N39" i="26"/>
  <c r="S39" i="26"/>
  <c r="D40" i="26"/>
  <c r="I40" i="26"/>
  <c r="N40" i="26"/>
  <c r="S40" i="26"/>
  <c r="D41" i="26"/>
  <c r="I41" i="26"/>
  <c r="N41" i="26"/>
  <c r="S41" i="26"/>
  <c r="D42" i="26"/>
  <c r="I42" i="26"/>
  <c r="N42" i="26"/>
  <c r="S42" i="26"/>
  <c r="D43" i="26"/>
  <c r="I43" i="26"/>
  <c r="N43" i="26"/>
  <c r="S43" i="26"/>
  <c r="D44" i="26"/>
  <c r="I44" i="26"/>
  <c r="N44" i="26"/>
  <c r="S44" i="26"/>
  <c r="D45" i="26"/>
  <c r="I45" i="26"/>
  <c r="N45" i="26"/>
  <c r="S45" i="26"/>
  <c r="D46" i="26"/>
  <c r="I46" i="26"/>
  <c r="N46" i="26"/>
  <c r="S46" i="26"/>
  <c r="D47" i="26"/>
  <c r="I47" i="26"/>
  <c r="N47" i="26"/>
  <c r="S47" i="26"/>
  <c r="D48" i="26"/>
  <c r="I48" i="26"/>
  <c r="N48" i="26"/>
  <c r="S48" i="26"/>
  <c r="D49" i="26"/>
  <c r="I49" i="26"/>
  <c r="N49" i="26"/>
  <c r="S49" i="26"/>
  <c r="D50" i="26"/>
  <c r="I50" i="26"/>
  <c r="N50" i="26"/>
  <c r="S50" i="26"/>
  <c r="D51" i="26"/>
  <c r="I51" i="26"/>
  <c r="N51" i="26"/>
  <c r="S51" i="26"/>
  <c r="D52" i="26"/>
  <c r="I52" i="26"/>
  <c r="N52" i="26"/>
  <c r="S52" i="26"/>
  <c r="D53" i="26"/>
  <c r="I53" i="26"/>
  <c r="N53" i="26"/>
  <c r="S53" i="26"/>
  <c r="D54" i="26"/>
  <c r="I54" i="26"/>
  <c r="N54" i="26"/>
  <c r="S54" i="26"/>
  <c r="D55" i="26"/>
  <c r="I55" i="26"/>
  <c r="N55" i="26"/>
  <c r="S55" i="26"/>
  <c r="D56" i="26"/>
  <c r="I56" i="26"/>
  <c r="N56" i="26"/>
  <c r="S56" i="26"/>
  <c r="D57" i="26"/>
  <c r="I57" i="26"/>
  <c r="N57" i="26"/>
  <c r="S57" i="26"/>
  <c r="D58" i="26"/>
  <c r="I58" i="26"/>
  <c r="N58" i="26"/>
  <c r="S58" i="26"/>
  <c r="D59" i="26"/>
  <c r="I59" i="26"/>
  <c r="N59" i="26"/>
  <c r="S59" i="26"/>
  <c r="D60" i="26"/>
  <c r="I60" i="26"/>
  <c r="N60" i="26"/>
  <c r="S60" i="26"/>
  <c r="D61" i="26"/>
  <c r="I61" i="26"/>
  <c r="N61" i="26"/>
  <c r="S61" i="26"/>
  <c r="D62" i="26"/>
  <c r="I62" i="26"/>
  <c r="N62" i="26"/>
  <c r="S62" i="26"/>
  <c r="D63" i="26"/>
  <c r="N63" i="26"/>
  <c r="D64" i="26"/>
  <c r="N64" i="26"/>
  <c r="D65" i="26"/>
  <c r="N65" i="26"/>
  <c r="D66" i="26"/>
  <c r="N66" i="26"/>
  <c r="D67" i="26"/>
  <c r="N67" i="26"/>
  <c r="D68" i="26"/>
  <c r="N68" i="26"/>
  <c r="D69" i="26"/>
  <c r="N69" i="26"/>
  <c r="D70" i="26"/>
  <c r="N70" i="26"/>
  <c r="D71" i="26"/>
  <c r="N71" i="26"/>
  <c r="D72" i="26"/>
  <c r="N72" i="26"/>
  <c r="AO73" i="27" l="1"/>
  <c r="AK73" i="39"/>
  <c r="AL73" i="39" s="1"/>
  <c r="AO72" i="27"/>
  <c r="AK72" i="39"/>
  <c r="AL72" i="39" s="1"/>
  <c r="AO71" i="27"/>
  <c r="AK71" i="39"/>
  <c r="AL71" i="39" s="1"/>
  <c r="AO70" i="27"/>
  <c r="AK70" i="39"/>
  <c r="AL70" i="39" s="1"/>
  <c r="AO69" i="27"/>
  <c r="AK69" i="39"/>
  <c r="AL69" i="39" s="1"/>
  <c r="AO68" i="27"/>
  <c r="AK68" i="39"/>
  <c r="AL68" i="39" s="1"/>
  <c r="AO67" i="27"/>
  <c r="AK67" i="39"/>
  <c r="AL67" i="39" s="1"/>
  <c r="AO66" i="27"/>
  <c r="AK66" i="39"/>
  <c r="AL66" i="39" s="1"/>
  <c r="AO65" i="27"/>
  <c r="AK65" i="39"/>
  <c r="AL65" i="39" s="1"/>
  <c r="AO64" i="27"/>
  <c r="AK64" i="39"/>
  <c r="AL64" i="39" s="1"/>
  <c r="AO63" i="27"/>
  <c r="AK63" i="39"/>
  <c r="AL63" i="39" s="1"/>
  <c r="AO62" i="27"/>
  <c r="AK62" i="39"/>
  <c r="AL62" i="39" s="1"/>
  <c r="AO61" i="27"/>
  <c r="AK61" i="39"/>
  <c r="AL61" i="39" s="1"/>
  <c r="AO60" i="27"/>
  <c r="AK60" i="39"/>
  <c r="AL60" i="39" s="1"/>
  <c r="AO59" i="27"/>
  <c r="AK59" i="39"/>
  <c r="AL59" i="39" s="1"/>
  <c r="AO58" i="27"/>
  <c r="AK58" i="39"/>
  <c r="AL58" i="39" s="1"/>
  <c r="AO57" i="27"/>
  <c r="AK57" i="39"/>
  <c r="AL57" i="39" s="1"/>
  <c r="AO56" i="27"/>
  <c r="AK56" i="39"/>
  <c r="AL56" i="39" s="1"/>
  <c r="AO55" i="27"/>
  <c r="AK55" i="39"/>
  <c r="AL55" i="39" s="1"/>
  <c r="AO54" i="27"/>
  <c r="AK54" i="39"/>
  <c r="AL54" i="39" s="1"/>
  <c r="AO53" i="27"/>
  <c r="AK53" i="39"/>
  <c r="AL53" i="39" s="1"/>
  <c r="AO52" i="27"/>
  <c r="AK52" i="39"/>
  <c r="AL52" i="39" s="1"/>
  <c r="AO51" i="27"/>
  <c r="AK51" i="39"/>
  <c r="AL51" i="39" s="1"/>
  <c r="AO50" i="27"/>
  <c r="AK50" i="39"/>
  <c r="AL50" i="39" s="1"/>
  <c r="AO49" i="27"/>
  <c r="AK49" i="39"/>
  <c r="AL49" i="39" s="1"/>
  <c r="AO48" i="27"/>
  <c r="AK48" i="39"/>
  <c r="AL48" i="39" s="1"/>
  <c r="AO47" i="27"/>
  <c r="AK47" i="39"/>
  <c r="AL47" i="39" s="1"/>
  <c r="AO46" i="27"/>
  <c r="AK46" i="39"/>
  <c r="AL46" i="39" s="1"/>
  <c r="AO45" i="27"/>
  <c r="AK45" i="39"/>
  <c r="AL45" i="39" s="1"/>
  <c r="AO44" i="27"/>
  <c r="AK44" i="39"/>
  <c r="AL44" i="39" s="1"/>
  <c r="AO43" i="27"/>
  <c r="AK43" i="39"/>
  <c r="AL43" i="39" s="1"/>
  <c r="AO42" i="27"/>
  <c r="AK42" i="39"/>
  <c r="AL42" i="39" s="1"/>
  <c r="AO41" i="27"/>
  <c r="AK41" i="39"/>
  <c r="AL41" i="39" s="1"/>
  <c r="AO40" i="27"/>
  <c r="AK40" i="39"/>
  <c r="AL40" i="39" s="1"/>
  <c r="AO39" i="27"/>
  <c r="AK39" i="39"/>
  <c r="AL39" i="39" s="1"/>
  <c r="AO38" i="27"/>
  <c r="AK38" i="39"/>
  <c r="AL38" i="39" s="1"/>
  <c r="AO37" i="27"/>
  <c r="AK37" i="39"/>
  <c r="AL37" i="39" s="1"/>
  <c r="AO36" i="27"/>
  <c r="AK36" i="39"/>
  <c r="AL36" i="39" s="1"/>
  <c r="AO35" i="27"/>
  <c r="AK35" i="39"/>
  <c r="AL35" i="39" s="1"/>
  <c r="AO34" i="27"/>
  <c r="AK34" i="39"/>
  <c r="AL34" i="39" s="1"/>
  <c r="AO33" i="27"/>
  <c r="AK33" i="39"/>
  <c r="AL33" i="39" s="1"/>
  <c r="AO32" i="27"/>
  <c r="AK32" i="39"/>
  <c r="AL32" i="39" s="1"/>
  <c r="AO31" i="27"/>
  <c r="AK31" i="39"/>
  <c r="AL31" i="39" s="1"/>
  <c r="AO30" i="27"/>
  <c r="AK30" i="39"/>
  <c r="AL30" i="39" s="1"/>
  <c r="AO29" i="27"/>
  <c r="AK29" i="39"/>
  <c r="AL29" i="39" s="1"/>
  <c r="AO28" i="27"/>
  <c r="AK28" i="39"/>
  <c r="AL28" i="39" s="1"/>
  <c r="AO27" i="27"/>
  <c r="AK27" i="39"/>
  <c r="AL27" i="39" s="1"/>
  <c r="AO26" i="27"/>
  <c r="AK26" i="39"/>
  <c r="AL26" i="39" s="1"/>
  <c r="AO25" i="27"/>
  <c r="AK25" i="39"/>
  <c r="AL25" i="39" s="1"/>
  <c r="AO24" i="27"/>
  <c r="AK24" i="39"/>
  <c r="AL24" i="39" s="1"/>
  <c r="AO23" i="27"/>
  <c r="AK23" i="39"/>
  <c r="AL23" i="39" s="1"/>
  <c r="AO22" i="27"/>
  <c r="AK22" i="39"/>
  <c r="AL22" i="39" s="1"/>
  <c r="AO21" i="27"/>
  <c r="AK21" i="39"/>
  <c r="AL21" i="39" s="1"/>
  <c r="AO20" i="27"/>
  <c r="AK20" i="39"/>
  <c r="AL20" i="39" s="1"/>
  <c r="AO19" i="27"/>
  <c r="AK19" i="39"/>
  <c r="AL19" i="39" s="1"/>
  <c r="AO18" i="27"/>
  <c r="AK18" i="39"/>
  <c r="AL18" i="39" s="1"/>
  <c r="AO17" i="27"/>
  <c r="AK17" i="39"/>
  <c r="AL17" i="39" s="1"/>
  <c r="AO16" i="27"/>
  <c r="AK16" i="39"/>
  <c r="AL16" i="39" s="1"/>
  <c r="AO15" i="27"/>
  <c r="AK15" i="39"/>
  <c r="AL15" i="39" s="1"/>
  <c r="AO14" i="27"/>
  <c r="AK14" i="39"/>
  <c r="AL14" i="39" s="1"/>
  <c r="AO13" i="27"/>
  <c r="AK13" i="39"/>
  <c r="AL13" i="39" s="1"/>
  <c r="AO12" i="27"/>
  <c r="AK12" i="39"/>
  <c r="AL12" i="39" s="1"/>
  <c r="AO11" i="27"/>
  <c r="AK11" i="39"/>
  <c r="AL11" i="39" s="1"/>
  <c r="AO10" i="27"/>
  <c r="AK10" i="39"/>
  <c r="AL10" i="39" s="1"/>
  <c r="AO9" i="27"/>
  <c r="AK9" i="39"/>
  <c r="AL9" i="39" s="1"/>
  <c r="AO8" i="27"/>
  <c r="AK8" i="39"/>
  <c r="AL8" i="39" s="1"/>
  <c r="AO7" i="27"/>
  <c r="AK7" i="39"/>
  <c r="AL7" i="39" s="1"/>
  <c r="AO6" i="27"/>
  <c r="AK6" i="39"/>
  <c r="AL6" i="39" s="1"/>
  <c r="AO5" i="27"/>
  <c r="AK5" i="39"/>
  <c r="AL5" i="39" s="1"/>
  <c r="AP74" i="28"/>
  <c r="AM73" i="39"/>
  <c r="AN73" i="39" s="1"/>
  <c r="BZ74" i="28" s="1"/>
  <c r="AP73" i="28"/>
  <c r="AM72" i="39"/>
  <c r="AN72" i="39" s="1"/>
  <c r="BZ73" i="28" s="1"/>
  <c r="AP72" i="28"/>
  <c r="AM71" i="39"/>
  <c r="AN71" i="39" s="1"/>
  <c r="BZ72" i="28" s="1"/>
  <c r="AP71" i="28"/>
  <c r="AM70" i="39"/>
  <c r="AN70" i="39" s="1"/>
  <c r="BZ71" i="28" s="1"/>
  <c r="AP70" i="28"/>
  <c r="AM69" i="39"/>
  <c r="AN69" i="39" s="1"/>
  <c r="BZ70" i="28" s="1"/>
  <c r="AP69" i="28"/>
  <c r="AM68" i="39"/>
  <c r="AN68" i="39" s="1"/>
  <c r="BZ69" i="28" s="1"/>
  <c r="AP68" i="28"/>
  <c r="AM67" i="39"/>
  <c r="AN67" i="39" s="1"/>
  <c r="BZ68" i="28" s="1"/>
  <c r="AP67" i="28"/>
  <c r="AM66" i="39"/>
  <c r="AN66" i="39" s="1"/>
  <c r="BZ67" i="28" s="1"/>
  <c r="AP66" i="28"/>
  <c r="AM65" i="39"/>
  <c r="AN65" i="39" s="1"/>
  <c r="BZ66" i="28" s="1"/>
  <c r="AP65" i="28"/>
  <c r="AM64" i="39"/>
  <c r="AN64" i="39" s="1"/>
  <c r="BZ65" i="28" s="1"/>
  <c r="AP64" i="28"/>
  <c r="AM63" i="39"/>
  <c r="AN63" i="39" s="1"/>
  <c r="BZ64" i="28" s="1"/>
  <c r="AP63" i="28"/>
  <c r="AM62" i="39"/>
  <c r="AN62" i="39" s="1"/>
  <c r="BZ63" i="28" s="1"/>
  <c r="AP62" i="28"/>
  <c r="AM61" i="39"/>
  <c r="AN61" i="39" s="1"/>
  <c r="BZ62" i="28" s="1"/>
  <c r="AP61" i="28"/>
  <c r="AM60" i="39"/>
  <c r="AN60" i="39" s="1"/>
  <c r="BZ61" i="28" s="1"/>
  <c r="AP60" i="28"/>
  <c r="AM59" i="39"/>
  <c r="AN59" i="39" s="1"/>
  <c r="BZ60" i="28" s="1"/>
  <c r="AP59" i="28"/>
  <c r="AM58" i="39"/>
  <c r="AN58" i="39" s="1"/>
  <c r="BZ59" i="28" s="1"/>
  <c r="AP58" i="28"/>
  <c r="AM57" i="39"/>
  <c r="AN57" i="39" s="1"/>
  <c r="BZ58" i="28" s="1"/>
  <c r="AP57" i="28"/>
  <c r="AM56" i="39"/>
  <c r="AN56" i="39" s="1"/>
  <c r="BZ57" i="28" s="1"/>
  <c r="AP56" i="28"/>
  <c r="AM55" i="39"/>
  <c r="AN55" i="39" s="1"/>
  <c r="BZ56" i="28" s="1"/>
  <c r="AP55" i="28"/>
  <c r="AM54" i="39"/>
  <c r="AN54" i="39" s="1"/>
  <c r="BZ55" i="28" s="1"/>
  <c r="AP54" i="28"/>
  <c r="AM53" i="39"/>
  <c r="AN53" i="39" s="1"/>
  <c r="BZ54" i="28" s="1"/>
  <c r="AP53" i="28"/>
  <c r="AM52" i="39"/>
  <c r="AN52" i="39" s="1"/>
  <c r="BZ53" i="28" s="1"/>
  <c r="AP52" i="28"/>
  <c r="AM51" i="39"/>
  <c r="AN51" i="39" s="1"/>
  <c r="BZ52" i="28" s="1"/>
  <c r="AP51" i="28"/>
  <c r="AM50" i="39"/>
  <c r="AN50" i="39" s="1"/>
  <c r="BZ51" i="28" s="1"/>
  <c r="AP50" i="28"/>
  <c r="AM49" i="39"/>
  <c r="AN49" i="39" s="1"/>
  <c r="BZ50" i="28" s="1"/>
  <c r="AP49" i="28"/>
  <c r="AM48" i="39"/>
  <c r="AN48" i="39" s="1"/>
  <c r="BZ49" i="28" s="1"/>
  <c r="AP48" i="28"/>
  <c r="AM47" i="39"/>
  <c r="AN47" i="39" s="1"/>
  <c r="BZ48" i="28" s="1"/>
  <c r="AP47" i="28"/>
  <c r="AM46" i="39"/>
  <c r="AN46" i="39" s="1"/>
  <c r="BZ47" i="28" s="1"/>
  <c r="AP46" i="28"/>
  <c r="AM45" i="39"/>
  <c r="AN45" i="39" s="1"/>
  <c r="BZ46" i="28" s="1"/>
  <c r="AP45" i="28"/>
  <c r="AM44" i="39"/>
  <c r="AN44" i="39" s="1"/>
  <c r="BZ45" i="28" s="1"/>
  <c r="AP44" i="28"/>
  <c r="AM43" i="39"/>
  <c r="AN43" i="39" s="1"/>
  <c r="BZ44" i="28" s="1"/>
  <c r="AP43" i="28"/>
  <c r="AM42" i="39"/>
  <c r="AN42" i="39" s="1"/>
  <c r="BZ43" i="28" s="1"/>
  <c r="AP42" i="28"/>
  <c r="AM41" i="39"/>
  <c r="AN41" i="39" s="1"/>
  <c r="BZ42" i="28" s="1"/>
  <c r="AP41" i="28"/>
  <c r="AM40" i="39"/>
  <c r="AN40" i="39" s="1"/>
  <c r="BZ41" i="28" s="1"/>
  <c r="AP40" i="28"/>
  <c r="AM39" i="39"/>
  <c r="AN39" i="39" s="1"/>
  <c r="BZ40" i="28" s="1"/>
  <c r="AP39" i="28"/>
  <c r="AM38" i="39"/>
  <c r="AN38" i="39" s="1"/>
  <c r="BZ39" i="28" s="1"/>
  <c r="AP38" i="28"/>
  <c r="AM37" i="39"/>
  <c r="AN37" i="39" s="1"/>
  <c r="BZ38" i="28" s="1"/>
  <c r="AP37" i="28"/>
  <c r="AM36" i="39"/>
  <c r="AN36" i="39" s="1"/>
  <c r="BZ37" i="28" s="1"/>
  <c r="AP36" i="28"/>
  <c r="AM35" i="39"/>
  <c r="AN35" i="39" s="1"/>
  <c r="BZ36" i="28" s="1"/>
  <c r="AP35" i="28"/>
  <c r="AM34" i="39"/>
  <c r="AN34" i="39" s="1"/>
  <c r="BZ35" i="28" s="1"/>
  <c r="AP34" i="28"/>
  <c r="AM33" i="39"/>
  <c r="AN33" i="39" s="1"/>
  <c r="BZ34" i="28" s="1"/>
  <c r="AP33" i="28"/>
  <c r="AM32" i="39"/>
  <c r="AN32" i="39" s="1"/>
  <c r="BZ33" i="28" s="1"/>
  <c r="AP32" i="28"/>
  <c r="AM31" i="39"/>
  <c r="AN31" i="39" s="1"/>
  <c r="BZ32" i="28" s="1"/>
  <c r="AP31" i="28"/>
  <c r="AM30" i="39"/>
  <c r="AN30" i="39" s="1"/>
  <c r="BZ31" i="28" s="1"/>
  <c r="AP30" i="28"/>
  <c r="AM29" i="39"/>
  <c r="AN29" i="39" s="1"/>
  <c r="BZ30" i="28" s="1"/>
  <c r="AP29" i="28"/>
  <c r="AM28" i="39"/>
  <c r="AN28" i="39" s="1"/>
  <c r="BZ29" i="28" s="1"/>
  <c r="AP28" i="28"/>
  <c r="AM27" i="39"/>
  <c r="AN27" i="39" s="1"/>
  <c r="BZ28" i="28" s="1"/>
  <c r="AP27" i="28"/>
  <c r="AM26" i="39"/>
  <c r="AN26" i="39" s="1"/>
  <c r="BZ27" i="28" s="1"/>
  <c r="AP26" i="28"/>
  <c r="AM25" i="39"/>
  <c r="AN25" i="39" s="1"/>
  <c r="BZ26" i="28" s="1"/>
  <c r="AP25" i="28"/>
  <c r="AM24" i="39"/>
  <c r="AN24" i="39" s="1"/>
  <c r="BZ25" i="28" s="1"/>
  <c r="AP24" i="28"/>
  <c r="AM23" i="39"/>
  <c r="AN23" i="39" s="1"/>
  <c r="BZ24" i="28" s="1"/>
  <c r="AP23" i="28"/>
  <c r="AM22" i="39"/>
  <c r="AN22" i="39" s="1"/>
  <c r="BZ23" i="28" s="1"/>
  <c r="AP22" i="28"/>
  <c r="AM21" i="39"/>
  <c r="AN21" i="39" s="1"/>
  <c r="BZ22" i="28" s="1"/>
  <c r="AP21" i="28"/>
  <c r="AM20" i="39"/>
  <c r="AN20" i="39" s="1"/>
  <c r="BZ21" i="28" s="1"/>
  <c r="AP20" i="28"/>
  <c r="AM19" i="39"/>
  <c r="AN19" i="39" s="1"/>
  <c r="BZ20" i="28" s="1"/>
  <c r="AP19" i="28"/>
  <c r="AM18" i="39"/>
  <c r="AN18" i="39" s="1"/>
  <c r="BZ19" i="28" s="1"/>
  <c r="AP18" i="28"/>
  <c r="AM17" i="39"/>
  <c r="AN17" i="39" s="1"/>
  <c r="BZ18" i="28" s="1"/>
  <c r="AP17" i="28"/>
  <c r="AM16" i="39"/>
  <c r="AN16" i="39" s="1"/>
  <c r="BZ17" i="28" s="1"/>
  <c r="AP16" i="28"/>
  <c r="AM15" i="39"/>
  <c r="AN15" i="39" s="1"/>
  <c r="BZ16" i="28" s="1"/>
  <c r="AP15" i="28"/>
  <c r="AM14" i="39"/>
  <c r="AN14" i="39" s="1"/>
  <c r="BZ15" i="28" s="1"/>
  <c r="AP14" i="28"/>
  <c r="AM13" i="39"/>
  <c r="AN13" i="39" s="1"/>
  <c r="BZ14" i="28" s="1"/>
  <c r="AP13" i="28"/>
  <c r="AM12" i="39"/>
  <c r="AN12" i="39" s="1"/>
  <c r="BZ13" i="28" s="1"/>
  <c r="AP12" i="28"/>
  <c r="AM11" i="39"/>
  <c r="AN11" i="39" s="1"/>
  <c r="BZ12" i="28" s="1"/>
  <c r="AP11" i="28"/>
  <c r="AM10" i="39"/>
  <c r="AN10" i="39" s="1"/>
  <c r="BZ11" i="28" s="1"/>
  <c r="AP10" i="28"/>
  <c r="AM9" i="39"/>
  <c r="AN9" i="39" s="1"/>
  <c r="BZ10" i="28" s="1"/>
  <c r="AP9" i="28"/>
  <c r="AM8" i="39"/>
  <c r="AN8" i="39" s="1"/>
  <c r="BZ9" i="28" s="1"/>
  <c r="AP8" i="28"/>
  <c r="AM7" i="39"/>
  <c r="AN7" i="39" s="1"/>
  <c r="BZ8" i="28" s="1"/>
  <c r="AP7" i="28"/>
  <c r="AM6" i="39"/>
  <c r="AN6" i="39" s="1"/>
  <c r="BZ7" i="28" s="1"/>
  <c r="AP6" i="28"/>
  <c r="AM5" i="39"/>
  <c r="AN5" i="39" s="1"/>
  <c r="BZ6" i="28" s="1"/>
  <c r="CO64" i="28"/>
  <c r="CO63" i="28"/>
  <c r="CO62" i="28"/>
  <c r="CO61" i="28"/>
  <c r="CO60" i="28"/>
  <c r="CO59" i="28"/>
  <c r="CO58" i="28"/>
  <c r="CO57" i="28"/>
  <c r="CO56" i="28"/>
  <c r="CO55" i="28"/>
  <c r="CO54" i="28"/>
  <c r="CO53" i="28"/>
  <c r="CO52" i="28"/>
  <c r="CO51" i="28"/>
  <c r="CO50" i="28"/>
  <c r="CO49" i="28"/>
  <c r="CO48" i="28"/>
  <c r="CO47" i="28"/>
  <c r="CO46" i="28"/>
  <c r="CO45" i="28"/>
  <c r="CO44" i="28"/>
  <c r="CO43" i="28"/>
  <c r="CO42" i="28"/>
  <c r="CO41" i="28"/>
  <c r="CO40" i="28"/>
  <c r="CO39" i="28"/>
  <c r="CO38" i="28"/>
  <c r="CO37" i="28"/>
  <c r="CO36" i="28"/>
  <c r="CO35" i="28"/>
  <c r="CO34" i="28"/>
  <c r="CO33" i="28"/>
  <c r="CO32" i="28"/>
  <c r="CO31" i="28"/>
  <c r="CO30" i="28"/>
  <c r="CO29" i="28"/>
  <c r="CO28" i="28"/>
  <c r="CO27" i="28"/>
  <c r="CO26" i="28"/>
  <c r="CO25" i="28"/>
  <c r="CO24" i="28"/>
  <c r="CO23" i="28"/>
  <c r="CO22" i="28"/>
  <c r="CO21" i="28"/>
  <c r="CO20" i="28"/>
  <c r="CO19" i="28"/>
  <c r="CO18" i="28"/>
  <c r="CO17" i="28"/>
  <c r="CO16" i="28"/>
  <c r="CO15" i="28"/>
  <c r="CO14" i="28"/>
  <c r="CO13" i="28"/>
  <c r="CO12" i="28"/>
  <c r="CO11" i="28"/>
  <c r="CO10" i="28"/>
  <c r="CO9" i="28"/>
  <c r="CO8" i="28"/>
  <c r="CO7" i="28"/>
  <c r="CO6" i="28"/>
  <c r="BH64" i="28"/>
  <c r="BD63" i="39"/>
  <c r="BE63" i="39" s="1"/>
  <c r="BH63" i="28"/>
  <c r="BD62" i="39"/>
  <c r="BE62" i="39" s="1"/>
  <c r="BH62" i="28"/>
  <c r="BD61" i="39"/>
  <c r="BE61" i="39" s="1"/>
  <c r="BH61" i="28"/>
  <c r="BD60" i="39"/>
  <c r="BE60" i="39" s="1"/>
  <c r="BH60" i="28"/>
  <c r="BD59" i="39"/>
  <c r="BE59" i="39" s="1"/>
  <c r="BH59" i="28"/>
  <c r="BD58" i="39"/>
  <c r="BE58" i="39" s="1"/>
  <c r="BH58" i="28"/>
  <c r="BD57" i="39"/>
  <c r="BE57" i="39" s="1"/>
  <c r="BH57" i="28"/>
  <c r="BD56" i="39"/>
  <c r="BE56" i="39" s="1"/>
  <c r="BH56" i="28"/>
  <c r="BD55" i="39"/>
  <c r="BE55" i="39" s="1"/>
  <c r="BH55" i="28"/>
  <c r="BD54" i="39"/>
  <c r="BE54" i="39" s="1"/>
  <c r="BH54" i="28"/>
  <c r="BD53" i="39"/>
  <c r="BE53" i="39" s="1"/>
  <c r="BH53" i="28"/>
  <c r="BD52" i="39"/>
  <c r="BE52" i="39" s="1"/>
  <c r="BH52" i="28"/>
  <c r="BD51" i="39"/>
  <c r="BE51" i="39" s="1"/>
  <c r="BH51" i="28"/>
  <c r="BD50" i="39"/>
  <c r="BE50" i="39" s="1"/>
  <c r="BH50" i="28"/>
  <c r="BD49" i="39"/>
  <c r="BE49" i="39" s="1"/>
  <c r="BH49" i="28"/>
  <c r="BD48" i="39"/>
  <c r="BE48" i="39" s="1"/>
  <c r="BH48" i="28"/>
  <c r="BD47" i="39"/>
  <c r="BE47" i="39" s="1"/>
  <c r="BH47" i="28"/>
  <c r="BD46" i="39"/>
  <c r="BE46" i="39" s="1"/>
  <c r="BH46" i="28"/>
  <c r="BD45" i="39"/>
  <c r="BE45" i="39" s="1"/>
  <c r="BH45" i="28"/>
  <c r="BD44" i="39"/>
  <c r="BE44" i="39" s="1"/>
  <c r="BH44" i="28"/>
  <c r="BD43" i="39"/>
  <c r="BE43" i="39" s="1"/>
  <c r="BH43" i="28"/>
  <c r="BD42" i="39"/>
  <c r="BE42" i="39" s="1"/>
  <c r="BH42" i="28"/>
  <c r="BD41" i="39"/>
  <c r="BE41" i="39" s="1"/>
  <c r="BH41" i="28"/>
  <c r="BD40" i="39"/>
  <c r="BE40" i="39" s="1"/>
  <c r="BH40" i="28"/>
  <c r="BD39" i="39"/>
  <c r="BE39" i="39" s="1"/>
  <c r="BH39" i="28"/>
  <c r="BD38" i="39"/>
  <c r="BE38" i="39" s="1"/>
  <c r="BH38" i="28"/>
  <c r="BD37" i="39"/>
  <c r="BE37" i="39" s="1"/>
  <c r="BH37" i="28"/>
  <c r="BD36" i="39"/>
  <c r="BE36" i="39" s="1"/>
  <c r="BH36" i="28"/>
  <c r="BD35" i="39"/>
  <c r="BE35" i="39" s="1"/>
  <c r="BH35" i="28"/>
  <c r="BD34" i="39"/>
  <c r="BE34" i="39" s="1"/>
  <c r="BH34" i="28"/>
  <c r="BD33" i="39"/>
  <c r="BE33" i="39" s="1"/>
  <c r="BH33" i="28"/>
  <c r="BD32" i="39"/>
  <c r="BE32" i="39" s="1"/>
  <c r="BH32" i="28"/>
  <c r="BD31" i="39"/>
  <c r="BE31" i="39" s="1"/>
  <c r="BH31" i="28"/>
  <c r="BD30" i="39"/>
  <c r="BE30" i="39" s="1"/>
  <c r="BH30" i="28"/>
  <c r="BD29" i="39"/>
  <c r="BE29" i="39" s="1"/>
  <c r="BH29" i="28"/>
  <c r="BD28" i="39"/>
  <c r="BE28" i="39" s="1"/>
  <c r="BH28" i="28"/>
  <c r="BD27" i="39"/>
  <c r="BE27" i="39" s="1"/>
  <c r="BH27" i="28"/>
  <c r="BD26" i="39"/>
  <c r="BE26" i="39" s="1"/>
  <c r="BH26" i="28"/>
  <c r="BD25" i="39"/>
  <c r="BE25" i="39" s="1"/>
  <c r="BH25" i="28"/>
  <c r="BD24" i="39"/>
  <c r="BE24" i="39" s="1"/>
  <c r="BH24" i="28"/>
  <c r="BD23" i="39"/>
  <c r="BE23" i="39" s="1"/>
  <c r="BH23" i="28"/>
  <c r="BD22" i="39"/>
  <c r="BE22" i="39" s="1"/>
  <c r="BH22" i="28"/>
  <c r="BD21" i="39"/>
  <c r="BE21" i="39" s="1"/>
  <c r="BH21" i="28"/>
  <c r="BD20" i="39"/>
  <c r="BE20" i="39" s="1"/>
  <c r="BH20" i="28"/>
  <c r="BD19" i="39"/>
  <c r="BE19" i="39" s="1"/>
  <c r="BH19" i="28"/>
  <c r="BD18" i="39"/>
  <c r="BE18" i="39" s="1"/>
  <c r="BH18" i="28"/>
  <c r="BD17" i="39"/>
  <c r="BE17" i="39" s="1"/>
  <c r="BH17" i="28"/>
  <c r="BD16" i="39"/>
  <c r="BE16" i="39" s="1"/>
  <c r="BH16" i="28"/>
  <c r="BD15" i="39"/>
  <c r="BE15" i="39" s="1"/>
  <c r="BH15" i="28"/>
  <c r="BD14" i="39"/>
  <c r="BE14" i="39" s="1"/>
  <c r="BH14" i="28"/>
  <c r="BD13" i="39"/>
  <c r="BE13" i="39" s="1"/>
  <c r="BH13" i="28"/>
  <c r="BD12" i="39"/>
  <c r="BE12" i="39" s="1"/>
  <c r="BH12" i="28"/>
  <c r="BD11" i="39"/>
  <c r="BE11" i="39" s="1"/>
  <c r="BH11" i="28"/>
  <c r="BD10" i="39"/>
  <c r="BE10" i="39" s="1"/>
  <c r="BH10" i="28"/>
  <c r="BD9" i="39"/>
  <c r="BE9" i="39" s="1"/>
  <c r="BH9" i="28"/>
  <c r="BD8" i="39"/>
  <c r="BE8" i="39" s="1"/>
  <c r="BH8" i="28"/>
  <c r="BD7" i="39"/>
  <c r="BE7" i="39" s="1"/>
  <c r="BH7" i="28"/>
  <c r="BD6" i="39"/>
  <c r="BE6" i="39" s="1"/>
  <c r="BH6" i="28"/>
  <c r="BD5" i="39"/>
  <c r="BE5" i="39" s="1"/>
  <c r="G73" i="27"/>
  <c r="C73" i="39"/>
  <c r="D73" i="39" s="1"/>
  <c r="G72" i="27"/>
  <c r="C72" i="39"/>
  <c r="D72" i="39" s="1"/>
  <c r="G71" i="27"/>
  <c r="C71" i="39"/>
  <c r="D71" i="39" s="1"/>
  <c r="G70" i="27"/>
  <c r="C70" i="39"/>
  <c r="D70" i="39" s="1"/>
  <c r="G69" i="27"/>
  <c r="C69" i="39"/>
  <c r="D69" i="39" s="1"/>
  <c r="G68" i="27"/>
  <c r="C68" i="39"/>
  <c r="D68" i="39" s="1"/>
  <c r="G67" i="27"/>
  <c r="C67" i="39"/>
  <c r="D67" i="39" s="1"/>
  <c r="G66" i="27"/>
  <c r="C66" i="39"/>
  <c r="D66" i="39" s="1"/>
  <c r="G65" i="27"/>
  <c r="C65" i="39"/>
  <c r="D65" i="39" s="1"/>
  <c r="G64" i="27"/>
  <c r="C64" i="39"/>
  <c r="D64" i="39" s="1"/>
  <c r="G63" i="27"/>
  <c r="C63" i="39"/>
  <c r="D63" i="39" s="1"/>
  <c r="G62" i="27"/>
  <c r="C62" i="39"/>
  <c r="D62" i="39" s="1"/>
  <c r="G61" i="27"/>
  <c r="C61" i="39"/>
  <c r="D61" i="39" s="1"/>
  <c r="G60" i="27"/>
  <c r="C60" i="39"/>
  <c r="D60" i="39" s="1"/>
  <c r="G59" i="27"/>
  <c r="C59" i="39"/>
  <c r="D59" i="39" s="1"/>
  <c r="G58" i="27"/>
  <c r="C58" i="39"/>
  <c r="D58" i="39" s="1"/>
  <c r="G57" i="27"/>
  <c r="C57" i="39"/>
  <c r="D57" i="39" s="1"/>
  <c r="G56" i="27"/>
  <c r="C56" i="39"/>
  <c r="D56" i="39" s="1"/>
  <c r="G55" i="27"/>
  <c r="C55" i="39"/>
  <c r="D55" i="39" s="1"/>
  <c r="G54" i="27"/>
  <c r="C54" i="39"/>
  <c r="D54" i="39" s="1"/>
  <c r="G53" i="27"/>
  <c r="C53" i="39"/>
  <c r="D53" i="39" s="1"/>
  <c r="G52" i="27"/>
  <c r="C52" i="39"/>
  <c r="D52" i="39" s="1"/>
  <c r="G51" i="27"/>
  <c r="C51" i="39"/>
  <c r="D51" i="39" s="1"/>
  <c r="G50" i="27"/>
  <c r="C50" i="39"/>
  <c r="D50" i="39" s="1"/>
  <c r="G49" i="27"/>
  <c r="C49" i="39"/>
  <c r="D49" i="39" s="1"/>
  <c r="G48" i="27"/>
  <c r="C48" i="39"/>
  <c r="D48" i="39" s="1"/>
  <c r="G47" i="27"/>
  <c r="C47" i="39"/>
  <c r="D47" i="39" s="1"/>
  <c r="G46" i="27"/>
  <c r="C46" i="39"/>
  <c r="D46" i="39" s="1"/>
  <c r="G45" i="27"/>
  <c r="C45" i="39"/>
  <c r="D45" i="39" s="1"/>
  <c r="G44" i="27"/>
  <c r="C44" i="39"/>
  <c r="D44" i="39" s="1"/>
  <c r="G43" i="27"/>
  <c r="C43" i="39"/>
  <c r="D43" i="39" s="1"/>
  <c r="G42" i="27"/>
  <c r="C42" i="39"/>
  <c r="D42" i="39" s="1"/>
  <c r="G41" i="27"/>
  <c r="C41" i="39"/>
  <c r="D41" i="39" s="1"/>
  <c r="G40" i="27"/>
  <c r="C40" i="39"/>
  <c r="D40" i="39" s="1"/>
  <c r="G39" i="27"/>
  <c r="C39" i="39"/>
  <c r="D39" i="39" s="1"/>
  <c r="G38" i="27"/>
  <c r="C38" i="39"/>
  <c r="D38" i="39" s="1"/>
  <c r="G37" i="27"/>
  <c r="C37" i="39"/>
  <c r="D37" i="39" s="1"/>
  <c r="G36" i="27"/>
  <c r="C36" i="39"/>
  <c r="D36" i="39" s="1"/>
  <c r="G35" i="27"/>
  <c r="C35" i="39"/>
  <c r="D35" i="39" s="1"/>
  <c r="G34" i="27"/>
  <c r="C34" i="39"/>
  <c r="D34" i="39" s="1"/>
  <c r="G33" i="27"/>
  <c r="C33" i="39"/>
  <c r="D33" i="39" s="1"/>
  <c r="G32" i="27"/>
  <c r="C32" i="39"/>
  <c r="D32" i="39" s="1"/>
  <c r="G31" i="27"/>
  <c r="C31" i="39"/>
  <c r="D31" i="39" s="1"/>
  <c r="G30" i="27"/>
  <c r="C30" i="39"/>
  <c r="D30" i="39" s="1"/>
  <c r="G29" i="27"/>
  <c r="C29" i="39"/>
  <c r="D29" i="39" s="1"/>
  <c r="G28" i="27"/>
  <c r="C28" i="39"/>
  <c r="D28" i="39" s="1"/>
  <c r="G27" i="27"/>
  <c r="C27" i="39"/>
  <c r="D27" i="39" s="1"/>
  <c r="G26" i="27"/>
  <c r="C26" i="39"/>
  <c r="D26" i="39" s="1"/>
  <c r="G25" i="27"/>
  <c r="C25" i="39"/>
  <c r="D25" i="39" s="1"/>
  <c r="G24" i="27"/>
  <c r="C24" i="39"/>
  <c r="D24" i="39" s="1"/>
  <c r="G23" i="27"/>
  <c r="C23" i="39"/>
  <c r="D23" i="39" s="1"/>
  <c r="G22" i="27"/>
  <c r="C22" i="39"/>
  <c r="D22" i="39" s="1"/>
  <c r="G21" i="27"/>
  <c r="C21" i="39"/>
  <c r="D21" i="39" s="1"/>
  <c r="G20" i="27"/>
  <c r="C20" i="39"/>
  <c r="D20" i="39" s="1"/>
  <c r="G19" i="27"/>
  <c r="C19" i="39"/>
  <c r="D19" i="39" s="1"/>
  <c r="G18" i="27"/>
  <c r="C18" i="39"/>
  <c r="D18" i="39" s="1"/>
  <c r="G17" i="27"/>
  <c r="C17" i="39"/>
  <c r="D17" i="39" s="1"/>
  <c r="G16" i="27"/>
  <c r="C16" i="39"/>
  <c r="D16" i="39" s="1"/>
  <c r="G15" i="27"/>
  <c r="C15" i="39"/>
  <c r="D15" i="39" s="1"/>
  <c r="G14" i="27"/>
  <c r="C14" i="39"/>
  <c r="D14" i="39" s="1"/>
  <c r="G13" i="27"/>
  <c r="C13" i="39"/>
  <c r="D13" i="39" s="1"/>
  <c r="G12" i="27"/>
  <c r="C12" i="39"/>
  <c r="D12" i="39" s="1"/>
  <c r="G11" i="27"/>
  <c r="C11" i="39"/>
  <c r="D11" i="39" s="1"/>
  <c r="G10" i="27"/>
  <c r="C10" i="39"/>
  <c r="D10" i="39" s="1"/>
  <c r="G9" i="27"/>
  <c r="C9" i="39"/>
  <c r="D9" i="39" s="1"/>
  <c r="G8" i="27"/>
  <c r="C8" i="39"/>
  <c r="D8" i="39" s="1"/>
  <c r="G7" i="27"/>
  <c r="C7" i="39"/>
  <c r="D7" i="39" s="1"/>
  <c r="G6" i="27"/>
  <c r="C6" i="39"/>
  <c r="D6" i="39" s="1"/>
  <c r="G5" i="27"/>
  <c r="C5" i="39"/>
  <c r="D5" i="39" s="1"/>
  <c r="AO74" i="28"/>
  <c r="E73" i="39"/>
  <c r="F73" i="39" s="1"/>
  <c r="BY74" i="28" s="1"/>
  <c r="AO73" i="28"/>
  <c r="E72" i="39"/>
  <c r="F72" i="39" s="1"/>
  <c r="BY73" i="28" s="1"/>
  <c r="AO72" i="28"/>
  <c r="E71" i="39"/>
  <c r="F71" i="39" s="1"/>
  <c r="BY72" i="28" s="1"/>
  <c r="AO71" i="28"/>
  <c r="E70" i="39"/>
  <c r="F70" i="39" s="1"/>
  <c r="BY71" i="28" s="1"/>
  <c r="AO70" i="28"/>
  <c r="E69" i="39"/>
  <c r="F69" i="39" s="1"/>
  <c r="BY70" i="28" s="1"/>
  <c r="AO69" i="28"/>
  <c r="E68" i="39"/>
  <c r="F68" i="39" s="1"/>
  <c r="BY69" i="28" s="1"/>
  <c r="AO68" i="28"/>
  <c r="E67" i="39"/>
  <c r="F67" i="39" s="1"/>
  <c r="BY68" i="28" s="1"/>
  <c r="AO67" i="28"/>
  <c r="E66" i="39"/>
  <c r="F66" i="39" s="1"/>
  <c r="BY67" i="28" s="1"/>
  <c r="AO66" i="28"/>
  <c r="E65" i="39"/>
  <c r="F65" i="39" s="1"/>
  <c r="BY66" i="28" s="1"/>
  <c r="AO65" i="28"/>
  <c r="E64" i="39"/>
  <c r="F64" i="39" s="1"/>
  <c r="BY65" i="28" s="1"/>
  <c r="AO64" i="28"/>
  <c r="E63" i="39"/>
  <c r="F63" i="39" s="1"/>
  <c r="BY64" i="28" s="1"/>
  <c r="AO63" i="28"/>
  <c r="E62" i="39"/>
  <c r="F62" i="39" s="1"/>
  <c r="BY63" i="28" s="1"/>
  <c r="AO62" i="28"/>
  <c r="E61" i="39"/>
  <c r="F61" i="39" s="1"/>
  <c r="BY62" i="28" s="1"/>
  <c r="AO61" i="28"/>
  <c r="E60" i="39"/>
  <c r="F60" i="39" s="1"/>
  <c r="BY61" i="28" s="1"/>
  <c r="AO60" i="28"/>
  <c r="E59" i="39"/>
  <c r="F59" i="39" s="1"/>
  <c r="BY60" i="28" s="1"/>
  <c r="AO59" i="28"/>
  <c r="E58" i="39"/>
  <c r="F58" i="39" s="1"/>
  <c r="BY59" i="28" s="1"/>
  <c r="AO58" i="28"/>
  <c r="E57" i="39"/>
  <c r="F57" i="39" s="1"/>
  <c r="BY58" i="28" s="1"/>
  <c r="AO57" i="28"/>
  <c r="E56" i="39"/>
  <c r="F56" i="39" s="1"/>
  <c r="BY57" i="28" s="1"/>
  <c r="AO56" i="28"/>
  <c r="E55" i="39"/>
  <c r="F55" i="39" s="1"/>
  <c r="BY56" i="28" s="1"/>
  <c r="AO55" i="28"/>
  <c r="E54" i="39"/>
  <c r="F54" i="39" s="1"/>
  <c r="BY55" i="28" s="1"/>
  <c r="AO54" i="28"/>
  <c r="E53" i="39"/>
  <c r="F53" i="39" s="1"/>
  <c r="BY54" i="28" s="1"/>
  <c r="AO53" i="28"/>
  <c r="E52" i="39"/>
  <c r="F52" i="39" s="1"/>
  <c r="BY53" i="28" s="1"/>
  <c r="AO52" i="28"/>
  <c r="E51" i="39"/>
  <c r="F51" i="39" s="1"/>
  <c r="BY52" i="28" s="1"/>
  <c r="AO51" i="28"/>
  <c r="E50" i="39"/>
  <c r="F50" i="39" s="1"/>
  <c r="BY51" i="28" s="1"/>
  <c r="AO50" i="28"/>
  <c r="E49" i="39"/>
  <c r="F49" i="39" s="1"/>
  <c r="BY50" i="28" s="1"/>
  <c r="AO49" i="28"/>
  <c r="E48" i="39"/>
  <c r="F48" i="39" s="1"/>
  <c r="BY49" i="28" s="1"/>
  <c r="AO48" i="28"/>
  <c r="E47" i="39"/>
  <c r="F47" i="39" s="1"/>
  <c r="BY48" i="28" s="1"/>
  <c r="AO47" i="28"/>
  <c r="E46" i="39"/>
  <c r="F46" i="39" s="1"/>
  <c r="BY47" i="28" s="1"/>
  <c r="AO46" i="28"/>
  <c r="E45" i="39"/>
  <c r="F45" i="39" s="1"/>
  <c r="BY46" i="28" s="1"/>
  <c r="AO45" i="28"/>
  <c r="E44" i="39"/>
  <c r="F44" i="39" s="1"/>
  <c r="BY45" i="28" s="1"/>
  <c r="AO44" i="28"/>
  <c r="E43" i="39"/>
  <c r="F43" i="39" s="1"/>
  <c r="BY44" i="28" s="1"/>
  <c r="AO43" i="28"/>
  <c r="E42" i="39"/>
  <c r="F42" i="39" s="1"/>
  <c r="BY43" i="28" s="1"/>
  <c r="AO42" i="28"/>
  <c r="E41" i="39"/>
  <c r="F41" i="39" s="1"/>
  <c r="BY42" i="28" s="1"/>
  <c r="AO41" i="28"/>
  <c r="E40" i="39"/>
  <c r="F40" i="39" s="1"/>
  <c r="BY41" i="28" s="1"/>
  <c r="AO40" i="28"/>
  <c r="E39" i="39"/>
  <c r="F39" i="39" s="1"/>
  <c r="BY40" i="28" s="1"/>
  <c r="AO39" i="28"/>
  <c r="E38" i="39"/>
  <c r="F38" i="39" s="1"/>
  <c r="BY39" i="28" s="1"/>
  <c r="AO38" i="28"/>
  <c r="E37" i="39"/>
  <c r="F37" i="39" s="1"/>
  <c r="BY38" i="28" s="1"/>
  <c r="AO37" i="28"/>
  <c r="E36" i="39"/>
  <c r="F36" i="39" s="1"/>
  <c r="BY37" i="28" s="1"/>
  <c r="AO36" i="28"/>
  <c r="E35" i="39"/>
  <c r="F35" i="39" s="1"/>
  <c r="BY36" i="28" s="1"/>
  <c r="AO35" i="28"/>
  <c r="E34" i="39"/>
  <c r="F34" i="39" s="1"/>
  <c r="BY35" i="28" s="1"/>
  <c r="AO34" i="28"/>
  <c r="E33" i="39"/>
  <c r="F33" i="39" s="1"/>
  <c r="BY34" i="28" s="1"/>
  <c r="AO33" i="28"/>
  <c r="E32" i="39"/>
  <c r="F32" i="39" s="1"/>
  <c r="BY33" i="28" s="1"/>
  <c r="AO32" i="28"/>
  <c r="E31" i="39"/>
  <c r="F31" i="39" s="1"/>
  <c r="BY32" i="28" s="1"/>
  <c r="AO31" i="28"/>
  <c r="E30" i="39"/>
  <c r="F30" i="39" s="1"/>
  <c r="BY31" i="28" s="1"/>
  <c r="AO30" i="28"/>
  <c r="E29" i="39"/>
  <c r="F29" i="39" s="1"/>
  <c r="BY30" i="28" s="1"/>
  <c r="AO29" i="28"/>
  <c r="E28" i="39"/>
  <c r="F28" i="39" s="1"/>
  <c r="BY29" i="28" s="1"/>
  <c r="AO28" i="28"/>
  <c r="E27" i="39"/>
  <c r="F27" i="39" s="1"/>
  <c r="BY28" i="28" s="1"/>
  <c r="AO27" i="28"/>
  <c r="E26" i="39"/>
  <c r="F26" i="39" s="1"/>
  <c r="BY27" i="28" s="1"/>
  <c r="AO26" i="28"/>
  <c r="E25" i="39"/>
  <c r="F25" i="39" s="1"/>
  <c r="BY26" i="28" s="1"/>
  <c r="AO25" i="28"/>
  <c r="E24" i="39"/>
  <c r="F24" i="39" s="1"/>
  <c r="BY25" i="28" s="1"/>
  <c r="AO24" i="28"/>
  <c r="E23" i="39"/>
  <c r="F23" i="39" s="1"/>
  <c r="BY24" i="28" s="1"/>
  <c r="AO23" i="28"/>
  <c r="E22" i="39"/>
  <c r="F22" i="39" s="1"/>
  <c r="BY23" i="28" s="1"/>
  <c r="AO22" i="28"/>
  <c r="E21" i="39"/>
  <c r="F21" i="39" s="1"/>
  <c r="BY22" i="28" s="1"/>
  <c r="AO21" i="28"/>
  <c r="E20" i="39"/>
  <c r="F20" i="39" s="1"/>
  <c r="BY21" i="28" s="1"/>
  <c r="AO20" i="28"/>
  <c r="E19" i="39"/>
  <c r="F19" i="39" s="1"/>
  <c r="BY20" i="28" s="1"/>
  <c r="AO19" i="28"/>
  <c r="E18" i="39"/>
  <c r="F18" i="39" s="1"/>
  <c r="BY19" i="28" s="1"/>
  <c r="AO18" i="28"/>
  <c r="E17" i="39"/>
  <c r="F17" i="39" s="1"/>
  <c r="BY18" i="28" s="1"/>
  <c r="AO17" i="28"/>
  <c r="E16" i="39"/>
  <c r="F16" i="39" s="1"/>
  <c r="BY17" i="28" s="1"/>
  <c r="AO16" i="28"/>
  <c r="E15" i="39"/>
  <c r="F15" i="39" s="1"/>
  <c r="BY16" i="28" s="1"/>
  <c r="AO15" i="28"/>
  <c r="E14" i="39"/>
  <c r="F14" i="39" s="1"/>
  <c r="BY15" i="28" s="1"/>
  <c r="AO14" i="28"/>
  <c r="E13" i="39"/>
  <c r="F13" i="39" s="1"/>
  <c r="BY14" i="28" s="1"/>
  <c r="AO13" i="28"/>
  <c r="E12" i="39"/>
  <c r="F12" i="39" s="1"/>
  <c r="BY13" i="28" s="1"/>
  <c r="AO12" i="28"/>
  <c r="E11" i="39"/>
  <c r="F11" i="39" s="1"/>
  <c r="BY12" i="28" s="1"/>
  <c r="AO11" i="28"/>
  <c r="E10" i="39"/>
  <c r="F10" i="39" s="1"/>
  <c r="BY11" i="28" s="1"/>
  <c r="AO10" i="28"/>
  <c r="E9" i="39"/>
  <c r="F9" i="39" s="1"/>
  <c r="BY10" i="28" s="1"/>
  <c r="AO9" i="28"/>
  <c r="E8" i="39"/>
  <c r="F8" i="39" s="1"/>
  <c r="BY9" i="28" s="1"/>
  <c r="AO8" i="28"/>
  <c r="E7" i="39"/>
  <c r="F7" i="39" s="1"/>
  <c r="BY8" i="28" s="1"/>
  <c r="AO7" i="28"/>
  <c r="E6" i="39"/>
  <c r="F6" i="39" s="1"/>
  <c r="BY7" i="28" s="1"/>
  <c r="AO6" i="28"/>
  <c r="E5" i="39"/>
  <c r="F5" i="39" s="1"/>
  <c r="BY6" i="28" s="1"/>
  <c r="X63" i="27"/>
  <c r="T63" i="39"/>
  <c r="U63" i="39" s="1"/>
  <c r="X62" i="27"/>
  <c r="T62" i="39"/>
  <c r="U62" i="39" s="1"/>
  <c r="X61" i="27"/>
  <c r="T61" i="39"/>
  <c r="U61" i="39" s="1"/>
  <c r="X60" i="27"/>
  <c r="T60" i="39"/>
  <c r="U60" i="39" s="1"/>
  <c r="X59" i="27"/>
  <c r="T59" i="39"/>
  <c r="U59" i="39" s="1"/>
  <c r="X58" i="27"/>
  <c r="T58" i="39"/>
  <c r="U58" i="39" s="1"/>
  <c r="X57" i="27"/>
  <c r="T57" i="39"/>
  <c r="U57" i="39" s="1"/>
  <c r="X56" i="27"/>
  <c r="T56" i="39"/>
  <c r="U56" i="39" s="1"/>
  <c r="X55" i="27"/>
  <c r="T55" i="39"/>
  <c r="U55" i="39" s="1"/>
  <c r="X54" i="27"/>
  <c r="T54" i="39"/>
  <c r="U54" i="39" s="1"/>
  <c r="X53" i="27"/>
  <c r="T53" i="39"/>
  <c r="U53" i="39" s="1"/>
  <c r="X52" i="27"/>
  <c r="T52" i="39"/>
  <c r="U52" i="39" s="1"/>
  <c r="X51" i="27"/>
  <c r="T51" i="39"/>
  <c r="U51" i="39" s="1"/>
  <c r="X50" i="27"/>
  <c r="T50" i="39"/>
  <c r="U50" i="39" s="1"/>
  <c r="X49" i="27"/>
  <c r="T49" i="39"/>
  <c r="U49" i="39" s="1"/>
  <c r="X48" i="27"/>
  <c r="T48" i="39"/>
  <c r="U48" i="39" s="1"/>
  <c r="X47" i="27"/>
  <c r="T47" i="39"/>
  <c r="U47" i="39" s="1"/>
  <c r="X46" i="27"/>
  <c r="T46" i="39"/>
  <c r="U46" i="39" s="1"/>
  <c r="X45" i="27"/>
  <c r="T45" i="39"/>
  <c r="U45" i="39" s="1"/>
  <c r="X44" i="27"/>
  <c r="T44" i="39"/>
  <c r="U44" i="39" s="1"/>
  <c r="X43" i="27"/>
  <c r="T43" i="39"/>
  <c r="U43" i="39" s="1"/>
  <c r="X42" i="27"/>
  <c r="T42" i="39"/>
  <c r="U42" i="39" s="1"/>
  <c r="X41" i="27"/>
  <c r="T41" i="39"/>
  <c r="U41" i="39" s="1"/>
  <c r="X40" i="27"/>
  <c r="T40" i="39"/>
  <c r="U40" i="39" s="1"/>
  <c r="X39" i="27"/>
  <c r="T39" i="39"/>
  <c r="U39" i="39" s="1"/>
  <c r="X38" i="27"/>
  <c r="T38" i="39"/>
  <c r="U38" i="39" s="1"/>
  <c r="X37" i="27"/>
  <c r="T37" i="39"/>
  <c r="U37" i="39" s="1"/>
  <c r="X36" i="27"/>
  <c r="T36" i="39"/>
  <c r="U36" i="39" s="1"/>
  <c r="X35" i="27"/>
  <c r="T35" i="39"/>
  <c r="U35" i="39" s="1"/>
  <c r="X34" i="27"/>
  <c r="T34" i="39"/>
  <c r="U34" i="39" s="1"/>
  <c r="X33" i="27"/>
  <c r="T33" i="39"/>
  <c r="U33" i="39" s="1"/>
  <c r="X32" i="27"/>
  <c r="T32" i="39"/>
  <c r="U32" i="39" s="1"/>
  <c r="X31" i="27"/>
  <c r="T31" i="39"/>
  <c r="U31" i="39" s="1"/>
  <c r="X30" i="27"/>
  <c r="T30" i="39"/>
  <c r="U30" i="39" s="1"/>
  <c r="X29" i="27"/>
  <c r="T29" i="39"/>
  <c r="U29" i="39" s="1"/>
  <c r="X28" i="27"/>
  <c r="T28" i="39"/>
  <c r="U28" i="39" s="1"/>
  <c r="X27" i="27"/>
  <c r="T27" i="39"/>
  <c r="U27" i="39" s="1"/>
  <c r="X26" i="27"/>
  <c r="T26" i="39"/>
  <c r="U26" i="39" s="1"/>
  <c r="X25" i="27"/>
  <c r="T25" i="39"/>
  <c r="U25" i="39" s="1"/>
  <c r="X24" i="27"/>
  <c r="T24" i="39"/>
  <c r="U24" i="39" s="1"/>
  <c r="X23" i="27"/>
  <c r="T23" i="39"/>
  <c r="U23" i="39" s="1"/>
  <c r="X22" i="27"/>
  <c r="T22" i="39"/>
  <c r="U22" i="39" s="1"/>
  <c r="X21" i="27"/>
  <c r="T21" i="39"/>
  <c r="U21" i="39" s="1"/>
  <c r="X20" i="27"/>
  <c r="T20" i="39"/>
  <c r="U20" i="39" s="1"/>
  <c r="X19" i="27"/>
  <c r="T19" i="39"/>
  <c r="U19" i="39" s="1"/>
  <c r="X18" i="27"/>
  <c r="T18" i="39"/>
  <c r="U18" i="39" s="1"/>
  <c r="X17" i="27"/>
  <c r="T17" i="39"/>
  <c r="U17" i="39" s="1"/>
  <c r="X16" i="27"/>
  <c r="T16" i="39"/>
  <c r="U16" i="39" s="1"/>
  <c r="X15" i="27"/>
  <c r="T15" i="39"/>
  <c r="U15" i="39" s="1"/>
  <c r="X14" i="27"/>
  <c r="T14" i="39"/>
  <c r="U14" i="39" s="1"/>
  <c r="X13" i="27"/>
  <c r="T13" i="39"/>
  <c r="U13" i="39" s="1"/>
  <c r="X12" i="27"/>
  <c r="T12" i="39"/>
  <c r="U12" i="39" s="1"/>
  <c r="X11" i="27"/>
  <c r="T11" i="39"/>
  <c r="U11" i="39" s="1"/>
  <c r="X10" i="27"/>
  <c r="T10" i="39"/>
  <c r="U10" i="39" s="1"/>
  <c r="X9" i="27"/>
  <c r="T9" i="39"/>
  <c r="U9" i="39" s="1"/>
  <c r="X8" i="27"/>
  <c r="T8" i="39"/>
  <c r="U8" i="39" s="1"/>
  <c r="X7" i="27"/>
  <c r="T7" i="39"/>
  <c r="U7" i="39" s="1"/>
  <c r="X6" i="27"/>
  <c r="T6" i="39"/>
  <c r="U6" i="39" s="1"/>
  <c r="X5" i="27"/>
  <c r="T5" i="39"/>
  <c r="U5" i="39" s="1"/>
  <c r="BG64" i="28"/>
  <c r="V63" i="39"/>
  <c r="W63" i="39" s="1"/>
  <c r="CQ64" i="28" s="1"/>
  <c r="BG63" i="28"/>
  <c r="V62" i="39"/>
  <c r="W62" i="39" s="1"/>
  <c r="CQ63" i="28" s="1"/>
  <c r="BG62" i="28"/>
  <c r="V61" i="39"/>
  <c r="W61" i="39" s="1"/>
  <c r="CQ62" i="28" s="1"/>
  <c r="BG61" i="28"/>
  <c r="V60" i="39"/>
  <c r="W60" i="39" s="1"/>
  <c r="CQ61" i="28" s="1"/>
  <c r="BG60" i="28"/>
  <c r="V59" i="39"/>
  <c r="W59" i="39" s="1"/>
  <c r="CQ60" i="28" s="1"/>
  <c r="BG59" i="28"/>
  <c r="V58" i="39"/>
  <c r="W58" i="39" s="1"/>
  <c r="CQ59" i="28" s="1"/>
  <c r="BG58" i="28"/>
  <c r="V57" i="39"/>
  <c r="W57" i="39" s="1"/>
  <c r="CQ58" i="28" s="1"/>
  <c r="BG57" i="28"/>
  <c r="V56" i="39"/>
  <c r="W56" i="39" s="1"/>
  <c r="CQ57" i="28" s="1"/>
  <c r="BG56" i="28"/>
  <c r="V55" i="39"/>
  <c r="W55" i="39" s="1"/>
  <c r="CQ56" i="28" s="1"/>
  <c r="BG55" i="28"/>
  <c r="V54" i="39"/>
  <c r="W54" i="39" s="1"/>
  <c r="CQ55" i="28" s="1"/>
  <c r="BG54" i="28"/>
  <c r="V53" i="39"/>
  <c r="W53" i="39" s="1"/>
  <c r="CQ54" i="28" s="1"/>
  <c r="BG53" i="28"/>
  <c r="V52" i="39"/>
  <c r="W52" i="39" s="1"/>
  <c r="CQ53" i="28" s="1"/>
  <c r="BG52" i="28"/>
  <c r="V51" i="39"/>
  <c r="W51" i="39" s="1"/>
  <c r="CQ52" i="28" s="1"/>
  <c r="BG51" i="28"/>
  <c r="V50" i="39"/>
  <c r="W50" i="39" s="1"/>
  <c r="CQ51" i="28" s="1"/>
  <c r="BG50" i="28"/>
  <c r="V49" i="39"/>
  <c r="W49" i="39" s="1"/>
  <c r="CQ50" i="28" s="1"/>
  <c r="BG49" i="28"/>
  <c r="V48" i="39"/>
  <c r="W48" i="39" s="1"/>
  <c r="CQ49" i="28" s="1"/>
  <c r="BG48" i="28"/>
  <c r="V47" i="39"/>
  <c r="W47" i="39" s="1"/>
  <c r="CQ48" i="28" s="1"/>
  <c r="BG47" i="28"/>
  <c r="V46" i="39"/>
  <c r="W46" i="39" s="1"/>
  <c r="CQ47" i="28" s="1"/>
  <c r="BG46" i="28"/>
  <c r="V45" i="39"/>
  <c r="W45" i="39" s="1"/>
  <c r="CQ46" i="28" s="1"/>
  <c r="BG45" i="28"/>
  <c r="V44" i="39"/>
  <c r="W44" i="39" s="1"/>
  <c r="CQ45" i="28" s="1"/>
  <c r="BG44" i="28"/>
  <c r="V43" i="39"/>
  <c r="W43" i="39" s="1"/>
  <c r="CQ44" i="28" s="1"/>
  <c r="BG43" i="28"/>
  <c r="V42" i="39"/>
  <c r="W42" i="39" s="1"/>
  <c r="CQ43" i="28" s="1"/>
  <c r="BG42" i="28"/>
  <c r="V41" i="39"/>
  <c r="W41" i="39" s="1"/>
  <c r="CQ42" i="28" s="1"/>
  <c r="BG41" i="28"/>
  <c r="V40" i="39"/>
  <c r="W40" i="39" s="1"/>
  <c r="CQ41" i="28" s="1"/>
  <c r="BG40" i="28"/>
  <c r="V39" i="39"/>
  <c r="W39" i="39" s="1"/>
  <c r="CQ40" i="28" s="1"/>
  <c r="BG39" i="28"/>
  <c r="V38" i="39"/>
  <c r="W38" i="39" s="1"/>
  <c r="CQ39" i="28" s="1"/>
  <c r="BG38" i="28"/>
  <c r="V37" i="39"/>
  <c r="W37" i="39" s="1"/>
  <c r="CQ38" i="28" s="1"/>
  <c r="BG37" i="28"/>
  <c r="V36" i="39"/>
  <c r="W36" i="39" s="1"/>
  <c r="CQ37" i="28" s="1"/>
  <c r="BG36" i="28"/>
  <c r="V35" i="39"/>
  <c r="W35" i="39" s="1"/>
  <c r="CQ36" i="28" s="1"/>
  <c r="BG35" i="28"/>
  <c r="V34" i="39"/>
  <c r="W34" i="39" s="1"/>
  <c r="CQ35" i="28" s="1"/>
  <c r="BG34" i="28"/>
  <c r="V33" i="39"/>
  <c r="W33" i="39" s="1"/>
  <c r="CQ34" i="28" s="1"/>
  <c r="BG33" i="28"/>
  <c r="V32" i="39"/>
  <c r="W32" i="39" s="1"/>
  <c r="CQ33" i="28" s="1"/>
  <c r="BG32" i="28"/>
  <c r="V31" i="39"/>
  <c r="W31" i="39" s="1"/>
  <c r="CQ32" i="28" s="1"/>
  <c r="BG31" i="28"/>
  <c r="V30" i="39"/>
  <c r="W30" i="39" s="1"/>
  <c r="CQ31" i="28" s="1"/>
  <c r="BG30" i="28"/>
  <c r="V29" i="39"/>
  <c r="W29" i="39" s="1"/>
  <c r="CQ30" i="28" s="1"/>
  <c r="BG29" i="28"/>
  <c r="V28" i="39"/>
  <c r="W28" i="39" s="1"/>
  <c r="CQ29" i="28" s="1"/>
  <c r="BG28" i="28"/>
  <c r="V27" i="39"/>
  <c r="W27" i="39" s="1"/>
  <c r="CQ28" i="28" s="1"/>
  <c r="BG27" i="28"/>
  <c r="V26" i="39"/>
  <c r="W26" i="39" s="1"/>
  <c r="CQ27" i="28" s="1"/>
  <c r="BG26" i="28"/>
  <c r="V25" i="39"/>
  <c r="W25" i="39" s="1"/>
  <c r="CQ26" i="28" s="1"/>
  <c r="BG25" i="28"/>
  <c r="V24" i="39"/>
  <c r="W24" i="39" s="1"/>
  <c r="CQ25" i="28" s="1"/>
  <c r="BG24" i="28"/>
  <c r="V23" i="39"/>
  <c r="W23" i="39" s="1"/>
  <c r="CQ24" i="28" s="1"/>
  <c r="BG23" i="28"/>
  <c r="V22" i="39"/>
  <c r="W22" i="39" s="1"/>
  <c r="CQ23" i="28" s="1"/>
  <c r="BG22" i="28"/>
  <c r="V21" i="39"/>
  <c r="W21" i="39" s="1"/>
  <c r="CQ22" i="28" s="1"/>
  <c r="BG21" i="28"/>
  <c r="V20" i="39"/>
  <c r="W20" i="39" s="1"/>
  <c r="CQ21" i="28" s="1"/>
  <c r="BG20" i="28"/>
  <c r="V19" i="39"/>
  <c r="W19" i="39" s="1"/>
  <c r="CQ20" i="28" s="1"/>
  <c r="BG19" i="28"/>
  <c r="V18" i="39"/>
  <c r="W18" i="39" s="1"/>
  <c r="CQ19" i="28" s="1"/>
  <c r="BG18" i="28"/>
  <c r="V17" i="39"/>
  <c r="W17" i="39" s="1"/>
  <c r="CQ18" i="28" s="1"/>
  <c r="BG17" i="28"/>
  <c r="V16" i="39"/>
  <c r="W16" i="39" s="1"/>
  <c r="CQ17" i="28" s="1"/>
  <c r="BG16" i="28"/>
  <c r="V15" i="39"/>
  <c r="W15" i="39" s="1"/>
  <c r="CQ16" i="28" s="1"/>
  <c r="BG15" i="28"/>
  <c r="V14" i="39"/>
  <c r="W14" i="39" s="1"/>
  <c r="CQ15" i="28" s="1"/>
  <c r="BG14" i="28"/>
  <c r="V13" i="39"/>
  <c r="W13" i="39" s="1"/>
  <c r="CQ14" i="28" s="1"/>
  <c r="BG13" i="28"/>
  <c r="V12" i="39"/>
  <c r="W12" i="39" s="1"/>
  <c r="CQ13" i="28" s="1"/>
  <c r="BG12" i="28"/>
  <c r="V11" i="39"/>
  <c r="W11" i="39" s="1"/>
  <c r="CQ12" i="28" s="1"/>
  <c r="BG11" i="28"/>
  <c r="V10" i="39"/>
  <c r="W10" i="39" s="1"/>
  <c r="CQ11" i="28" s="1"/>
  <c r="BG10" i="28"/>
  <c r="V9" i="39"/>
  <c r="W9" i="39" s="1"/>
  <c r="CQ10" i="28" s="1"/>
  <c r="BG9" i="28"/>
  <c r="V8" i="39"/>
  <c r="W8" i="39" s="1"/>
  <c r="CQ9" i="28" s="1"/>
  <c r="BG8" i="28"/>
  <c r="V7" i="39"/>
  <c r="W7" i="39" s="1"/>
  <c r="CQ8" i="28" s="1"/>
  <c r="BG7" i="28"/>
  <c r="V6" i="39"/>
  <c r="W6" i="39" s="1"/>
  <c r="CQ7" i="28" s="1"/>
  <c r="BG6" i="28"/>
  <c r="V5" i="39"/>
  <c r="W5" i="39" s="1"/>
  <c r="CQ6" i="28" s="1"/>
  <c r="CR5" i="28"/>
  <c r="BF4" i="39"/>
  <c r="BW4" i="28"/>
  <c r="AO3" i="39"/>
  <c r="BW5" i="28"/>
  <c r="AO4" i="39"/>
  <c r="CN4" i="28"/>
  <c r="X3" i="39"/>
  <c r="CN5" i="28"/>
  <c r="X4" i="39"/>
  <c r="BV4" i="28"/>
  <c r="G3" i="39"/>
  <c r="BV5" i="28"/>
  <c r="G4" i="39"/>
  <c r="C6" i="9"/>
  <c r="AM503" i="20"/>
  <c r="AM502" i="20"/>
  <c r="AM501" i="20"/>
  <c r="AM500" i="20"/>
  <c r="AM499" i="20"/>
  <c r="AM498" i="20"/>
  <c r="AM497" i="20"/>
  <c r="AM496" i="20"/>
  <c r="AM495" i="20"/>
  <c r="AM494" i="20"/>
  <c r="AM493" i="20"/>
  <c r="AM492" i="20"/>
  <c r="AM491" i="20"/>
  <c r="AM490" i="20"/>
  <c r="AM489" i="20"/>
  <c r="AM488" i="20"/>
  <c r="AM487" i="20"/>
  <c r="AM486" i="20"/>
  <c r="AM485" i="20"/>
  <c r="AM484" i="20"/>
  <c r="AM483" i="20"/>
  <c r="AM482" i="20"/>
  <c r="AM481" i="20"/>
  <c r="AM480" i="20"/>
  <c r="AM479" i="20"/>
  <c r="AM478" i="20"/>
  <c r="AM477" i="20"/>
  <c r="AM476" i="20"/>
  <c r="AM475" i="20"/>
  <c r="AM474" i="20"/>
  <c r="AM473" i="20"/>
  <c r="AM472" i="20"/>
  <c r="AM471" i="20"/>
  <c r="AM470" i="20"/>
  <c r="AM469" i="20"/>
  <c r="AM468" i="20"/>
  <c r="AM467" i="20"/>
  <c r="AM466" i="20"/>
  <c r="AM465" i="20"/>
  <c r="AM464" i="20"/>
  <c r="AM463" i="20"/>
  <c r="AM462" i="20"/>
  <c r="AM461" i="20"/>
  <c r="AM460" i="20"/>
  <c r="AM459" i="20"/>
  <c r="AM458" i="20"/>
  <c r="AM457" i="20"/>
  <c r="AM456" i="20"/>
  <c r="AM455" i="20"/>
  <c r="AM454" i="20"/>
  <c r="AM453" i="20"/>
  <c r="AM452" i="20"/>
  <c r="AM451" i="20"/>
  <c r="AM450" i="20"/>
  <c r="AM449" i="20"/>
  <c r="AM448" i="20"/>
  <c r="AM447" i="20"/>
  <c r="AM446" i="20"/>
  <c r="AM445" i="20"/>
  <c r="AM444" i="20"/>
  <c r="AM443" i="20"/>
  <c r="AM442" i="20"/>
  <c r="AM441" i="20"/>
  <c r="AM440" i="20"/>
  <c r="AM439" i="20"/>
  <c r="AM438" i="20"/>
  <c r="AM437" i="20"/>
  <c r="AM436" i="20"/>
  <c r="AM435" i="20"/>
  <c r="AM434" i="20"/>
  <c r="AM433" i="20"/>
  <c r="AM432" i="20"/>
  <c r="AM431" i="20"/>
  <c r="AM430" i="20"/>
  <c r="AM429" i="20"/>
  <c r="AM428" i="20"/>
  <c r="AM427" i="20"/>
  <c r="AM426" i="20"/>
  <c r="AM425" i="20"/>
  <c r="AM424" i="20"/>
  <c r="AM423" i="20"/>
  <c r="AM422" i="20"/>
  <c r="AM421" i="20"/>
  <c r="AM420" i="20"/>
  <c r="AM419" i="20"/>
  <c r="AM418" i="20"/>
  <c r="AM417" i="20"/>
  <c r="AM416" i="20"/>
  <c r="AM415" i="20"/>
  <c r="AM414" i="20"/>
  <c r="AM413" i="20"/>
  <c r="AM412" i="20"/>
  <c r="AM411" i="20"/>
  <c r="AM410" i="20"/>
  <c r="AM409" i="20"/>
  <c r="AM408" i="20"/>
  <c r="AM407" i="20"/>
  <c r="AM406" i="20"/>
  <c r="AM405" i="20"/>
  <c r="AM404" i="20"/>
  <c r="AM403" i="20"/>
  <c r="AM402" i="20"/>
  <c r="AM401" i="20"/>
  <c r="AM400" i="20"/>
  <c r="AM399" i="20"/>
  <c r="AM398" i="20"/>
  <c r="AM397" i="20"/>
  <c r="AM396" i="20"/>
  <c r="AM395" i="20"/>
  <c r="AM394" i="20"/>
  <c r="AM393" i="20"/>
  <c r="AM392" i="20"/>
  <c r="AM391" i="20"/>
  <c r="AM390" i="20"/>
  <c r="AM389" i="20"/>
  <c r="AM388" i="20"/>
  <c r="AM387" i="20"/>
  <c r="AM386" i="20"/>
  <c r="AM385" i="20"/>
  <c r="AM384" i="20"/>
  <c r="AM383" i="20"/>
  <c r="AM382" i="20"/>
  <c r="AM381" i="20"/>
  <c r="AM380" i="20"/>
  <c r="AM379" i="20"/>
  <c r="AM378" i="20"/>
  <c r="AM377" i="20"/>
  <c r="AM376" i="20"/>
  <c r="AM375" i="20"/>
  <c r="AM374" i="20"/>
  <c r="AM373" i="20"/>
  <c r="AM372" i="20"/>
  <c r="AM371" i="20"/>
  <c r="AM370" i="20"/>
  <c r="AM369" i="20"/>
  <c r="AM368" i="20"/>
  <c r="AM367" i="20"/>
  <c r="AM366" i="20"/>
  <c r="AM365" i="20"/>
  <c r="AM364" i="20"/>
  <c r="AM363" i="20"/>
  <c r="AM362" i="20"/>
  <c r="AM361" i="20"/>
  <c r="AM360" i="20"/>
  <c r="AM359" i="20"/>
  <c r="AM358" i="20"/>
  <c r="AM357" i="20"/>
  <c r="AM356" i="20"/>
  <c r="AM355" i="20"/>
  <c r="AM354" i="20"/>
  <c r="AM353" i="20"/>
  <c r="AM352" i="20"/>
  <c r="AM351" i="20"/>
  <c r="AM350" i="20"/>
  <c r="AM349" i="20"/>
  <c r="AM348" i="20"/>
  <c r="AM347" i="20"/>
  <c r="AM346" i="20"/>
  <c r="AM345" i="20"/>
  <c r="AM344" i="20"/>
  <c r="AM343" i="20"/>
  <c r="AM342" i="20"/>
  <c r="AM341" i="20"/>
  <c r="AM340" i="20"/>
  <c r="AM339" i="20"/>
  <c r="AM338" i="20"/>
  <c r="AM337" i="20"/>
  <c r="AM336" i="20"/>
  <c r="AM335" i="20"/>
  <c r="AM334" i="20"/>
  <c r="AM333" i="20"/>
  <c r="AM332" i="20"/>
  <c r="AM331" i="20"/>
  <c r="AM330" i="20"/>
  <c r="AM329" i="20"/>
  <c r="AM328" i="20"/>
  <c r="AM327" i="20"/>
  <c r="AM326" i="20"/>
  <c r="AM325" i="20"/>
  <c r="AM324" i="20"/>
  <c r="AM323" i="20"/>
  <c r="AM322" i="20"/>
  <c r="AM321" i="20"/>
  <c r="AM320" i="20"/>
  <c r="AM319" i="20"/>
  <c r="AM318" i="20"/>
  <c r="AM317" i="20"/>
  <c r="AM316" i="20"/>
  <c r="AM315" i="20"/>
  <c r="AM314" i="20"/>
  <c r="AM313" i="20"/>
  <c r="AM312" i="20"/>
  <c r="AM311" i="20"/>
  <c r="AM310" i="20"/>
  <c r="AM309" i="20"/>
  <c r="AM308" i="20"/>
  <c r="AM307" i="20"/>
  <c r="AM306" i="20"/>
  <c r="AM305" i="20"/>
  <c r="AM304" i="20"/>
  <c r="AM303" i="20"/>
  <c r="AM302" i="20"/>
  <c r="AM301" i="20"/>
  <c r="AM300" i="20"/>
  <c r="AM299" i="20"/>
  <c r="AM298" i="20"/>
  <c r="AM297" i="20"/>
  <c r="AM296" i="20"/>
  <c r="AM295" i="20"/>
  <c r="AM294" i="20"/>
  <c r="AM293" i="20"/>
  <c r="AM292" i="20"/>
  <c r="AM291" i="20"/>
  <c r="AM290" i="20"/>
  <c r="AM289" i="20"/>
  <c r="AM288" i="20"/>
  <c r="AM287" i="20"/>
  <c r="AM286" i="20"/>
  <c r="AM285" i="20"/>
  <c r="AM284" i="20"/>
  <c r="AM283" i="20"/>
  <c r="AM282" i="20"/>
  <c r="AM281" i="20"/>
  <c r="AM280" i="20"/>
  <c r="AM279" i="20"/>
  <c r="AM278" i="20"/>
  <c r="AM277" i="20"/>
  <c r="AM276" i="20"/>
  <c r="AM275" i="20"/>
  <c r="AM274" i="20"/>
  <c r="AM273" i="20"/>
  <c r="AM272" i="20"/>
  <c r="AM271" i="20"/>
  <c r="AM270" i="20"/>
  <c r="AM269" i="20"/>
  <c r="AM268" i="20"/>
  <c r="AM267" i="20"/>
  <c r="AM266" i="20"/>
  <c r="AM265" i="20"/>
  <c r="AM264" i="20"/>
  <c r="AM263" i="20"/>
  <c r="AM262" i="20"/>
  <c r="AM261" i="20"/>
  <c r="AM260" i="20"/>
  <c r="AM259" i="20"/>
  <c r="AM258" i="20"/>
  <c r="AM257" i="20"/>
  <c r="AM256" i="20"/>
  <c r="AM255" i="20"/>
  <c r="AM254" i="20"/>
  <c r="AM253" i="20"/>
  <c r="AM252" i="20"/>
  <c r="AM251" i="20"/>
  <c r="AM250" i="20"/>
  <c r="AM249" i="20"/>
  <c r="AM248" i="20"/>
  <c r="AM247" i="20"/>
  <c r="AM246" i="20"/>
  <c r="AM245" i="20"/>
  <c r="AM244" i="20"/>
  <c r="AM243" i="20"/>
  <c r="AM242" i="20"/>
  <c r="AM241" i="20"/>
  <c r="AM240" i="20"/>
  <c r="AM239" i="20"/>
  <c r="AM238" i="20"/>
  <c r="AM237" i="20"/>
  <c r="AM236" i="20"/>
  <c r="AM235" i="20"/>
  <c r="AM234" i="20"/>
  <c r="AM233" i="20"/>
  <c r="AM232" i="20"/>
  <c r="AM231" i="20"/>
  <c r="AM230" i="20"/>
  <c r="AM229" i="20"/>
  <c r="AM228" i="20"/>
  <c r="AM227" i="20"/>
  <c r="AM226" i="20"/>
  <c r="AM225" i="20"/>
  <c r="AM224" i="20"/>
  <c r="AM223" i="20"/>
  <c r="AM222" i="20"/>
  <c r="AM221" i="20"/>
  <c r="AM220" i="20"/>
  <c r="AM219" i="20"/>
  <c r="AM218" i="20"/>
  <c r="AM217" i="20"/>
  <c r="AM216" i="20"/>
  <c r="AM215" i="20"/>
  <c r="AM214" i="20"/>
  <c r="AM213" i="20"/>
  <c r="AM212" i="20"/>
  <c r="AM211" i="20"/>
  <c r="AM210" i="20"/>
  <c r="AM209" i="20"/>
  <c r="AM208" i="20"/>
  <c r="AM207" i="20"/>
  <c r="AM206" i="20"/>
  <c r="AM205" i="20"/>
  <c r="AM204" i="20"/>
  <c r="AM203" i="20"/>
  <c r="AM202" i="20"/>
  <c r="AM201" i="20"/>
  <c r="AM200" i="20"/>
  <c r="AM199" i="20"/>
  <c r="AM198" i="20"/>
  <c r="AM197" i="20"/>
  <c r="AM196" i="20"/>
  <c r="AM195" i="20"/>
  <c r="AM194" i="20"/>
  <c r="AM193" i="20"/>
  <c r="AM192" i="20"/>
  <c r="AM191" i="20"/>
  <c r="AM190" i="20"/>
  <c r="AM189" i="20"/>
  <c r="AM188" i="20"/>
  <c r="AM187" i="20"/>
  <c r="AM186" i="20"/>
  <c r="AM185" i="20"/>
  <c r="AM184" i="20"/>
  <c r="AM183" i="20"/>
  <c r="AM182" i="20"/>
  <c r="AM181" i="20"/>
  <c r="AM180" i="20"/>
  <c r="AM179" i="20"/>
  <c r="AM178" i="20"/>
  <c r="AM177" i="20"/>
  <c r="AM176" i="20"/>
  <c r="AM175" i="20"/>
  <c r="AM174" i="20"/>
  <c r="AM173" i="20"/>
  <c r="AM172" i="20"/>
  <c r="AM171" i="20"/>
  <c r="AM170" i="20"/>
  <c r="AM169" i="20"/>
  <c r="AM168" i="20"/>
  <c r="AM167" i="20"/>
  <c r="AM166" i="20"/>
  <c r="AM165" i="20"/>
  <c r="AM164" i="20"/>
  <c r="AM163" i="20"/>
  <c r="AM162" i="20"/>
  <c r="AM161" i="20"/>
  <c r="AM160" i="20"/>
  <c r="AM159" i="20"/>
  <c r="AM158" i="20"/>
  <c r="AM157" i="20"/>
  <c r="AM156" i="20"/>
  <c r="AM155" i="20"/>
  <c r="AM154" i="20"/>
  <c r="AM153" i="20"/>
  <c r="AM152" i="20"/>
  <c r="AM151" i="20"/>
  <c r="AM150" i="20"/>
  <c r="AM149" i="20"/>
  <c r="AM148" i="20"/>
  <c r="AM147" i="20"/>
  <c r="AM146" i="20"/>
  <c r="AM145" i="20"/>
  <c r="AM144" i="20"/>
  <c r="AM143" i="20"/>
  <c r="AM142" i="20"/>
  <c r="AM141" i="20"/>
  <c r="AM140" i="20"/>
  <c r="AM139" i="20"/>
  <c r="AM138" i="20"/>
  <c r="AM137" i="20"/>
  <c r="AM136" i="20"/>
  <c r="AM135" i="20"/>
  <c r="AM134" i="20"/>
  <c r="AM133" i="20"/>
  <c r="AM132" i="20"/>
  <c r="AM131" i="20"/>
  <c r="AM130" i="20"/>
  <c r="AM129" i="20"/>
  <c r="AM128" i="20"/>
  <c r="AM127" i="20"/>
  <c r="AM126" i="20"/>
  <c r="AM125" i="20"/>
  <c r="AM124" i="20"/>
  <c r="AM123" i="20"/>
  <c r="AM122" i="20"/>
  <c r="AM121" i="20"/>
  <c r="AM120" i="20"/>
  <c r="AM119" i="20"/>
  <c r="AM118" i="20"/>
  <c r="AM117" i="20"/>
  <c r="AM116" i="20"/>
  <c r="AM115" i="20"/>
  <c r="AM114" i="20"/>
  <c r="AM113" i="20"/>
  <c r="AM112" i="20"/>
  <c r="AM111" i="20"/>
  <c r="AM110" i="20"/>
  <c r="AM109" i="20"/>
  <c r="AM108" i="20"/>
  <c r="AM107" i="20"/>
  <c r="AM106" i="20"/>
  <c r="AM105" i="20"/>
  <c r="AM104" i="20"/>
  <c r="AM103" i="20"/>
  <c r="AM102" i="20"/>
  <c r="AM101" i="20"/>
  <c r="AM100" i="20"/>
  <c r="AM99" i="20"/>
  <c r="AM98" i="20"/>
  <c r="AM97" i="20"/>
  <c r="AM96" i="20"/>
  <c r="AM95" i="20"/>
  <c r="AM94" i="20"/>
  <c r="AM93" i="20"/>
  <c r="AM92" i="20"/>
  <c r="AM91" i="20"/>
  <c r="AM90" i="20"/>
  <c r="AM89" i="20"/>
  <c r="AM88" i="20"/>
  <c r="AM87" i="20"/>
  <c r="W3" i="10" s="1"/>
  <c r="AM86" i="20"/>
  <c r="AM85" i="20"/>
  <c r="AM84" i="20"/>
  <c r="AM83" i="20"/>
  <c r="AM82" i="20"/>
  <c r="AM81" i="20"/>
  <c r="AM80" i="20"/>
  <c r="AM79" i="20"/>
  <c r="AM78" i="20"/>
  <c r="AM77" i="20"/>
  <c r="AM76" i="20"/>
  <c r="AM75" i="20"/>
  <c r="AM74" i="20"/>
  <c r="AM73" i="20"/>
  <c r="AM72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C503" i="20"/>
  <c r="AC502" i="20"/>
  <c r="AC501" i="20"/>
  <c r="AC500" i="20"/>
  <c r="AC499" i="20"/>
  <c r="AC498" i="20"/>
  <c r="AC497" i="20"/>
  <c r="AC496" i="20"/>
  <c r="AC495" i="20"/>
  <c r="AC494" i="20"/>
  <c r="AC493" i="20"/>
  <c r="AC492" i="20"/>
  <c r="AC491" i="20"/>
  <c r="AC490" i="20"/>
  <c r="AC489" i="20"/>
  <c r="AC488" i="20"/>
  <c r="AC487" i="20"/>
  <c r="AC486" i="20"/>
  <c r="AC485" i="20"/>
  <c r="AC484" i="20"/>
  <c r="AC483" i="20"/>
  <c r="AC482" i="20"/>
  <c r="AC481" i="20"/>
  <c r="AC480" i="20"/>
  <c r="AC479" i="20"/>
  <c r="AC478" i="20"/>
  <c r="AC477" i="20"/>
  <c r="AC476" i="20"/>
  <c r="AC475" i="20"/>
  <c r="AC474" i="20"/>
  <c r="AC473" i="20"/>
  <c r="AC472" i="20"/>
  <c r="AC471" i="20"/>
  <c r="AC470" i="20"/>
  <c r="AC469" i="20"/>
  <c r="AC468" i="20"/>
  <c r="AC467" i="20"/>
  <c r="AC466" i="20"/>
  <c r="AC465" i="20"/>
  <c r="AC464" i="20"/>
  <c r="AC463" i="20"/>
  <c r="AC462" i="20"/>
  <c r="AC461" i="20"/>
  <c r="AC460" i="20"/>
  <c r="AC459" i="20"/>
  <c r="AC458" i="20"/>
  <c r="AC457" i="20"/>
  <c r="AC456" i="20"/>
  <c r="AC455" i="20"/>
  <c r="AC454" i="20"/>
  <c r="AC453" i="20"/>
  <c r="AC452" i="20"/>
  <c r="AC451" i="20"/>
  <c r="AC450" i="20"/>
  <c r="AC449" i="20"/>
  <c r="AC448" i="20"/>
  <c r="AC447" i="20"/>
  <c r="AC446" i="20"/>
  <c r="AC445" i="20"/>
  <c r="AC444" i="20"/>
  <c r="AC443" i="20"/>
  <c r="AC442" i="20"/>
  <c r="AC441" i="20"/>
  <c r="AC440" i="20"/>
  <c r="AC439" i="20"/>
  <c r="AC438" i="20"/>
  <c r="AC437" i="20"/>
  <c r="AC436" i="20"/>
  <c r="AC435" i="20"/>
  <c r="AC434" i="20"/>
  <c r="AC433" i="20"/>
  <c r="AC432" i="20"/>
  <c r="AC431" i="20"/>
  <c r="AC430" i="20"/>
  <c r="AC429" i="20"/>
  <c r="AC428" i="20"/>
  <c r="AC427" i="20"/>
  <c r="AC426" i="20"/>
  <c r="AC425" i="20"/>
  <c r="AC424" i="20"/>
  <c r="AC423" i="20"/>
  <c r="AC422" i="20"/>
  <c r="AC421" i="20"/>
  <c r="AC420" i="20"/>
  <c r="AC419" i="20"/>
  <c r="AC418" i="20"/>
  <c r="AC417" i="20"/>
  <c r="AC416" i="20"/>
  <c r="AC415" i="20"/>
  <c r="AC414" i="20"/>
  <c r="AC413" i="20"/>
  <c r="AC412" i="20"/>
  <c r="AC411" i="20"/>
  <c r="AC410" i="20"/>
  <c r="AC409" i="20"/>
  <c r="AC408" i="20"/>
  <c r="AC407" i="20"/>
  <c r="AC406" i="20"/>
  <c r="AC405" i="20"/>
  <c r="AC404" i="20"/>
  <c r="AC403" i="20"/>
  <c r="AC402" i="20"/>
  <c r="AC401" i="20"/>
  <c r="AC400" i="20"/>
  <c r="AC399" i="20"/>
  <c r="AC398" i="20"/>
  <c r="AC397" i="20"/>
  <c r="AC396" i="20"/>
  <c r="AC395" i="20"/>
  <c r="AC394" i="20"/>
  <c r="AC393" i="20"/>
  <c r="AC392" i="20"/>
  <c r="AC391" i="20"/>
  <c r="AC390" i="20"/>
  <c r="AC389" i="20"/>
  <c r="AC388" i="20"/>
  <c r="AC387" i="20"/>
  <c r="AC386" i="20"/>
  <c r="AC385" i="20"/>
  <c r="AC384" i="20"/>
  <c r="AC383" i="20"/>
  <c r="AC382" i="20"/>
  <c r="AC381" i="20"/>
  <c r="AC380" i="20"/>
  <c r="AC379" i="20"/>
  <c r="AC378" i="20"/>
  <c r="AC377" i="20"/>
  <c r="AC376" i="20"/>
  <c r="AC375" i="20"/>
  <c r="AC374" i="20"/>
  <c r="AC373" i="20"/>
  <c r="AC372" i="20"/>
  <c r="AC371" i="20"/>
  <c r="AC370" i="20"/>
  <c r="AC369" i="20"/>
  <c r="AC368" i="20"/>
  <c r="AC367" i="20"/>
  <c r="AC366" i="20"/>
  <c r="AC365" i="20"/>
  <c r="AC364" i="20"/>
  <c r="AC363" i="20"/>
  <c r="AC362" i="20"/>
  <c r="AC361" i="20"/>
  <c r="AC360" i="20"/>
  <c r="AC359" i="20"/>
  <c r="AC358" i="20"/>
  <c r="AC357" i="20"/>
  <c r="AC356" i="20"/>
  <c r="AC355" i="20"/>
  <c r="AC354" i="20"/>
  <c r="AC353" i="20"/>
  <c r="AC352" i="20"/>
  <c r="AC351" i="20"/>
  <c r="AC350" i="20"/>
  <c r="AC349" i="20"/>
  <c r="AC348" i="20"/>
  <c r="AC347" i="20"/>
  <c r="AC346" i="20"/>
  <c r="AC345" i="20"/>
  <c r="AC344" i="20"/>
  <c r="AC343" i="20"/>
  <c r="AC342" i="20"/>
  <c r="AC341" i="20"/>
  <c r="AC340" i="20"/>
  <c r="AC339" i="20"/>
  <c r="AC338" i="20"/>
  <c r="AC337" i="20"/>
  <c r="AC336" i="20"/>
  <c r="AC335" i="20"/>
  <c r="AC334" i="20"/>
  <c r="AC333" i="20"/>
  <c r="AC332" i="20"/>
  <c r="AC331" i="20"/>
  <c r="AC330" i="20"/>
  <c r="AC329" i="20"/>
  <c r="AC328" i="20"/>
  <c r="AC327" i="20"/>
  <c r="AC326" i="20"/>
  <c r="AC325" i="20"/>
  <c r="AC324" i="20"/>
  <c r="AC323" i="20"/>
  <c r="AC322" i="20"/>
  <c r="AC321" i="20"/>
  <c r="AC320" i="20"/>
  <c r="AC319" i="20"/>
  <c r="AC318" i="20"/>
  <c r="AC317" i="20"/>
  <c r="AC316" i="20"/>
  <c r="AC315" i="20"/>
  <c r="AC314" i="20"/>
  <c r="AC313" i="20"/>
  <c r="AC312" i="20"/>
  <c r="AC311" i="20"/>
  <c r="AC310" i="20"/>
  <c r="AC309" i="20"/>
  <c r="AC308" i="20"/>
  <c r="AC307" i="20"/>
  <c r="AC306" i="20"/>
  <c r="AC305" i="20"/>
  <c r="AC304" i="20"/>
  <c r="AC303" i="20"/>
  <c r="AC302" i="20"/>
  <c r="AC301" i="20"/>
  <c r="AC300" i="20"/>
  <c r="AC299" i="20"/>
  <c r="AC298" i="20"/>
  <c r="AC297" i="20"/>
  <c r="AC296" i="20"/>
  <c r="AC295" i="20"/>
  <c r="AC294" i="20"/>
  <c r="AC293" i="20"/>
  <c r="AC292" i="20"/>
  <c r="AC291" i="20"/>
  <c r="AC290" i="20"/>
  <c r="AC289" i="20"/>
  <c r="AC288" i="20"/>
  <c r="AC287" i="20"/>
  <c r="AC286" i="20"/>
  <c r="AC285" i="20"/>
  <c r="AC284" i="20"/>
  <c r="AC283" i="20"/>
  <c r="AC282" i="20"/>
  <c r="AC281" i="20"/>
  <c r="AC280" i="20"/>
  <c r="AC279" i="20"/>
  <c r="AC278" i="20"/>
  <c r="AC277" i="20"/>
  <c r="AC276" i="20"/>
  <c r="AC275" i="20"/>
  <c r="AC274" i="20"/>
  <c r="AC273" i="20"/>
  <c r="AC272" i="20"/>
  <c r="AC271" i="20"/>
  <c r="AC270" i="20"/>
  <c r="AC269" i="20"/>
  <c r="AC268" i="20"/>
  <c r="AC267" i="20"/>
  <c r="AC266" i="20"/>
  <c r="AC265" i="20"/>
  <c r="AC264" i="20"/>
  <c r="AC263" i="20"/>
  <c r="AC262" i="20"/>
  <c r="AC261" i="20"/>
  <c r="AC260" i="20"/>
  <c r="AC259" i="20"/>
  <c r="AC258" i="20"/>
  <c r="AC257" i="20"/>
  <c r="AC256" i="20"/>
  <c r="AC255" i="20"/>
  <c r="AC254" i="20"/>
  <c r="AC253" i="20"/>
  <c r="AC252" i="20"/>
  <c r="AC251" i="20"/>
  <c r="AC250" i="20"/>
  <c r="AC249" i="20"/>
  <c r="AC248" i="20"/>
  <c r="AC247" i="20"/>
  <c r="AC246" i="20"/>
  <c r="AC245" i="20"/>
  <c r="AC244" i="20"/>
  <c r="AC243" i="20"/>
  <c r="AC242" i="20"/>
  <c r="AC241" i="20"/>
  <c r="AC240" i="20"/>
  <c r="AC239" i="20"/>
  <c r="AC238" i="20"/>
  <c r="AC237" i="20"/>
  <c r="AC236" i="20"/>
  <c r="AC235" i="20"/>
  <c r="AC234" i="20"/>
  <c r="AC233" i="20"/>
  <c r="AC232" i="20"/>
  <c r="AC231" i="20"/>
  <c r="AC230" i="20"/>
  <c r="AC229" i="20"/>
  <c r="AC228" i="20"/>
  <c r="AC227" i="20"/>
  <c r="AC226" i="20"/>
  <c r="AC225" i="20"/>
  <c r="AC224" i="20"/>
  <c r="AC223" i="20"/>
  <c r="AC222" i="20"/>
  <c r="AC221" i="20"/>
  <c r="AC220" i="20"/>
  <c r="AC219" i="20"/>
  <c r="AC218" i="20"/>
  <c r="AC217" i="20"/>
  <c r="AC216" i="20"/>
  <c r="AC215" i="20"/>
  <c r="AC214" i="20"/>
  <c r="AC213" i="20"/>
  <c r="AC212" i="20"/>
  <c r="AC211" i="20"/>
  <c r="AC210" i="20"/>
  <c r="AC209" i="20"/>
  <c r="AC208" i="20"/>
  <c r="AC207" i="20"/>
  <c r="AC206" i="20"/>
  <c r="AC205" i="20"/>
  <c r="AC204" i="20"/>
  <c r="AC203" i="20"/>
  <c r="AC202" i="20"/>
  <c r="AC201" i="20"/>
  <c r="AC200" i="20"/>
  <c r="AC199" i="20"/>
  <c r="AC198" i="20"/>
  <c r="AC197" i="20"/>
  <c r="AC196" i="20"/>
  <c r="AC195" i="20"/>
  <c r="AC194" i="20"/>
  <c r="AC193" i="20"/>
  <c r="AC192" i="20"/>
  <c r="AC191" i="20"/>
  <c r="AC190" i="20"/>
  <c r="AC189" i="20"/>
  <c r="AC188" i="20"/>
  <c r="AC187" i="20"/>
  <c r="AC186" i="20"/>
  <c r="AC185" i="20"/>
  <c r="AC184" i="20"/>
  <c r="AC183" i="20"/>
  <c r="AC182" i="20"/>
  <c r="AC181" i="20"/>
  <c r="AC180" i="20"/>
  <c r="AC179" i="20"/>
  <c r="AC178" i="20"/>
  <c r="AC177" i="20"/>
  <c r="AC176" i="20"/>
  <c r="AC175" i="20"/>
  <c r="AC174" i="20"/>
  <c r="AC173" i="20"/>
  <c r="AC172" i="20"/>
  <c r="AC171" i="20"/>
  <c r="AC170" i="20"/>
  <c r="AC169" i="20"/>
  <c r="AC168" i="20"/>
  <c r="AC167" i="20"/>
  <c r="AC166" i="20"/>
  <c r="AC165" i="20"/>
  <c r="AC164" i="20"/>
  <c r="AC163" i="20"/>
  <c r="AC162" i="20"/>
  <c r="AC161" i="20"/>
  <c r="AC160" i="20"/>
  <c r="AC159" i="20"/>
  <c r="AC158" i="20"/>
  <c r="AC157" i="20"/>
  <c r="AC156" i="20"/>
  <c r="AC155" i="20"/>
  <c r="AC154" i="20"/>
  <c r="AC153" i="20"/>
  <c r="AC152" i="20"/>
  <c r="AC151" i="20"/>
  <c r="AC150" i="20"/>
  <c r="AC149" i="20"/>
  <c r="AC148" i="20"/>
  <c r="AC147" i="20"/>
  <c r="AC146" i="20"/>
  <c r="AC145" i="20"/>
  <c r="AC144" i="20"/>
  <c r="AC143" i="20"/>
  <c r="AC142" i="20"/>
  <c r="AC141" i="20"/>
  <c r="AC140" i="20"/>
  <c r="AC139" i="20"/>
  <c r="AC138" i="20"/>
  <c r="AC137" i="20"/>
  <c r="AC136" i="20"/>
  <c r="AC135" i="20"/>
  <c r="AC134" i="20"/>
  <c r="AC133" i="20"/>
  <c r="AC132" i="20"/>
  <c r="AC131" i="20"/>
  <c r="AC130" i="20"/>
  <c r="AC129" i="20"/>
  <c r="AC128" i="20"/>
  <c r="AC127" i="20"/>
  <c r="AC126" i="20"/>
  <c r="AC125" i="20"/>
  <c r="AC124" i="20"/>
  <c r="AC123" i="20"/>
  <c r="AC122" i="20"/>
  <c r="AC121" i="20"/>
  <c r="AC120" i="20"/>
  <c r="AC119" i="20"/>
  <c r="AC118" i="20"/>
  <c r="AC117" i="20"/>
  <c r="AC116" i="20"/>
  <c r="AC115" i="20"/>
  <c r="AC114" i="20"/>
  <c r="AC113" i="20"/>
  <c r="AC112" i="20"/>
  <c r="AC111" i="20"/>
  <c r="AC110" i="20"/>
  <c r="AC109" i="20"/>
  <c r="AC108" i="20"/>
  <c r="AC107" i="20"/>
  <c r="AC106" i="20"/>
  <c r="AC105" i="20"/>
  <c r="AC104" i="20"/>
  <c r="AC103" i="20"/>
  <c r="AC102" i="20"/>
  <c r="AC101" i="20"/>
  <c r="AC100" i="20"/>
  <c r="AC99" i="20"/>
  <c r="AC98" i="20"/>
  <c r="AC97" i="20"/>
  <c r="AC96" i="20"/>
  <c r="AC95" i="20"/>
  <c r="AC94" i="20"/>
  <c r="AC93" i="20"/>
  <c r="AC92" i="20"/>
  <c r="AC91" i="20"/>
  <c r="AC90" i="20"/>
  <c r="AC89" i="20"/>
  <c r="AC88" i="20"/>
  <c r="N3" i="10" s="1"/>
  <c r="AC87" i="20"/>
  <c r="AC86" i="20"/>
  <c r="AC85" i="20"/>
  <c r="AC84" i="20"/>
  <c r="AC83" i="20"/>
  <c r="AC82" i="20"/>
  <c r="AC81" i="20"/>
  <c r="AC80" i="20"/>
  <c r="AC79" i="20"/>
  <c r="AC78" i="20"/>
  <c r="AC77" i="20"/>
  <c r="AC76" i="20"/>
  <c r="AC75" i="20"/>
  <c r="AC74" i="20"/>
  <c r="AC73" i="20"/>
  <c r="AC72" i="20"/>
  <c r="AC71" i="20"/>
  <c r="AC70" i="20"/>
  <c r="AC69" i="20"/>
  <c r="AC68" i="20"/>
  <c r="AC67" i="20"/>
  <c r="AC66" i="20"/>
  <c r="AC65" i="20"/>
  <c r="AC64" i="20"/>
  <c r="AC63" i="20"/>
  <c r="AC62" i="20"/>
  <c r="AC61" i="20"/>
  <c r="AC60" i="20"/>
  <c r="AC59" i="20"/>
  <c r="AC58" i="20"/>
  <c r="AC57" i="20"/>
  <c r="AC56" i="20"/>
  <c r="AC55" i="20"/>
  <c r="AC54" i="20"/>
  <c r="AC53" i="20"/>
  <c r="AC52" i="20"/>
  <c r="AC51" i="20"/>
  <c r="AC50" i="20"/>
  <c r="AC49" i="20"/>
  <c r="AC48" i="20"/>
  <c r="AC47" i="20"/>
  <c r="AC46" i="20"/>
  <c r="AC45" i="20"/>
  <c r="AC44" i="20"/>
  <c r="AC43" i="20"/>
  <c r="AC42" i="20"/>
  <c r="AC41" i="20"/>
  <c r="AC40" i="20"/>
  <c r="AC39" i="20"/>
  <c r="AC38" i="20"/>
  <c r="AC37" i="20"/>
  <c r="AC36" i="20"/>
  <c r="AC35" i="20"/>
  <c r="AC34" i="20"/>
  <c r="AC33" i="20"/>
  <c r="S503" i="20"/>
  <c r="S502" i="20"/>
  <c r="S501" i="20"/>
  <c r="S500" i="20"/>
  <c r="S499" i="20"/>
  <c r="S498" i="20"/>
  <c r="S497" i="20"/>
  <c r="S496" i="20"/>
  <c r="S495" i="20"/>
  <c r="S494" i="20"/>
  <c r="S493" i="20"/>
  <c r="S492" i="20"/>
  <c r="S491" i="20"/>
  <c r="S490" i="20"/>
  <c r="S489" i="20"/>
  <c r="S488" i="20"/>
  <c r="S487" i="20"/>
  <c r="S486" i="20"/>
  <c r="S485" i="20"/>
  <c r="S484" i="20"/>
  <c r="S483" i="20"/>
  <c r="S482" i="20"/>
  <c r="S481" i="20"/>
  <c r="S480" i="20"/>
  <c r="S479" i="20"/>
  <c r="S478" i="20"/>
  <c r="S477" i="20"/>
  <c r="S476" i="20"/>
  <c r="S475" i="20"/>
  <c r="S474" i="20"/>
  <c r="S473" i="20"/>
  <c r="S472" i="20"/>
  <c r="S471" i="20"/>
  <c r="S470" i="20"/>
  <c r="S469" i="20"/>
  <c r="S468" i="20"/>
  <c r="S467" i="20"/>
  <c r="S466" i="20"/>
  <c r="S465" i="20"/>
  <c r="S464" i="20"/>
  <c r="S463" i="20"/>
  <c r="S462" i="20"/>
  <c r="S461" i="20"/>
  <c r="S460" i="20"/>
  <c r="S459" i="20"/>
  <c r="S458" i="20"/>
  <c r="S457" i="20"/>
  <c r="S456" i="20"/>
  <c r="S455" i="20"/>
  <c r="S454" i="20"/>
  <c r="S453" i="20"/>
  <c r="S452" i="20"/>
  <c r="S451" i="20"/>
  <c r="S450" i="20"/>
  <c r="S449" i="20"/>
  <c r="S448" i="20"/>
  <c r="S447" i="20"/>
  <c r="S446" i="20"/>
  <c r="S445" i="20"/>
  <c r="S444" i="20"/>
  <c r="S443" i="20"/>
  <c r="S442" i="20"/>
  <c r="S441" i="20"/>
  <c r="S440" i="20"/>
  <c r="S439" i="20"/>
  <c r="S438" i="20"/>
  <c r="S437" i="20"/>
  <c r="S436" i="20"/>
  <c r="S435" i="20"/>
  <c r="S434" i="20"/>
  <c r="S433" i="20"/>
  <c r="S432" i="20"/>
  <c r="S431" i="20"/>
  <c r="S430" i="20"/>
  <c r="S429" i="20"/>
  <c r="S428" i="20"/>
  <c r="S427" i="20"/>
  <c r="S426" i="20"/>
  <c r="S425" i="20"/>
  <c r="S424" i="20"/>
  <c r="S423" i="20"/>
  <c r="S422" i="20"/>
  <c r="S421" i="20"/>
  <c r="S420" i="20"/>
  <c r="S419" i="20"/>
  <c r="S418" i="20"/>
  <c r="S417" i="20"/>
  <c r="S416" i="20"/>
  <c r="S415" i="20"/>
  <c r="S414" i="20"/>
  <c r="S413" i="20"/>
  <c r="S412" i="20"/>
  <c r="S411" i="20"/>
  <c r="S410" i="20"/>
  <c r="S409" i="20"/>
  <c r="S408" i="20"/>
  <c r="S407" i="20"/>
  <c r="S406" i="20"/>
  <c r="S405" i="20"/>
  <c r="S404" i="20"/>
  <c r="S403" i="20"/>
  <c r="S402" i="20"/>
  <c r="S401" i="20"/>
  <c r="S400" i="20"/>
  <c r="S399" i="20"/>
  <c r="S398" i="20"/>
  <c r="S397" i="20"/>
  <c r="S396" i="20"/>
  <c r="S395" i="20"/>
  <c r="S394" i="20"/>
  <c r="S393" i="20"/>
  <c r="S392" i="20"/>
  <c r="S391" i="20"/>
  <c r="S390" i="20"/>
  <c r="S389" i="20"/>
  <c r="S388" i="20"/>
  <c r="S387" i="20"/>
  <c r="S386" i="20"/>
  <c r="S385" i="20"/>
  <c r="S384" i="20"/>
  <c r="S383" i="20"/>
  <c r="S382" i="20"/>
  <c r="S381" i="20"/>
  <c r="S380" i="20"/>
  <c r="S379" i="20"/>
  <c r="S378" i="20"/>
  <c r="S377" i="20"/>
  <c r="S376" i="20"/>
  <c r="S375" i="20"/>
  <c r="S374" i="20"/>
  <c r="S373" i="20"/>
  <c r="S372" i="20"/>
  <c r="S371" i="20"/>
  <c r="S370" i="20"/>
  <c r="S369" i="20"/>
  <c r="S368" i="20"/>
  <c r="S367" i="20"/>
  <c r="S366" i="20"/>
  <c r="S365" i="20"/>
  <c r="S364" i="20"/>
  <c r="S363" i="20"/>
  <c r="S362" i="20"/>
  <c r="S361" i="20"/>
  <c r="S360" i="20"/>
  <c r="S359" i="20"/>
  <c r="S358" i="20"/>
  <c r="S357" i="20"/>
  <c r="S356" i="20"/>
  <c r="S355" i="20"/>
  <c r="S354" i="20"/>
  <c r="S353" i="20"/>
  <c r="S352" i="20"/>
  <c r="S351" i="20"/>
  <c r="S350" i="20"/>
  <c r="S349" i="20"/>
  <c r="S348" i="20"/>
  <c r="S347" i="20"/>
  <c r="S346" i="20"/>
  <c r="S345" i="20"/>
  <c r="S344" i="20"/>
  <c r="S343" i="20"/>
  <c r="S342" i="20"/>
  <c r="S341" i="20"/>
  <c r="S340" i="20"/>
  <c r="S339" i="20"/>
  <c r="S338" i="20"/>
  <c r="S337" i="20"/>
  <c r="S336" i="20"/>
  <c r="S335" i="20"/>
  <c r="S334" i="20"/>
  <c r="S333" i="20"/>
  <c r="S332" i="20"/>
  <c r="S331" i="20"/>
  <c r="S330" i="20"/>
  <c r="S329" i="20"/>
  <c r="S328" i="20"/>
  <c r="S327" i="20"/>
  <c r="S326" i="20"/>
  <c r="S325" i="20"/>
  <c r="S324" i="20"/>
  <c r="S323" i="20"/>
  <c r="S322" i="20"/>
  <c r="S321" i="20"/>
  <c r="S320" i="20"/>
  <c r="S319" i="20"/>
  <c r="S318" i="20"/>
  <c r="S317" i="20"/>
  <c r="S316" i="20"/>
  <c r="S315" i="20"/>
  <c r="S314" i="20"/>
  <c r="S313" i="20"/>
  <c r="S312" i="20"/>
  <c r="S311" i="20"/>
  <c r="S310" i="20"/>
  <c r="S309" i="20"/>
  <c r="S308" i="20"/>
  <c r="S307" i="20"/>
  <c r="S306" i="20"/>
  <c r="S305" i="20"/>
  <c r="S304" i="20"/>
  <c r="S303" i="20"/>
  <c r="S302" i="20"/>
  <c r="S301" i="20"/>
  <c r="S300" i="20"/>
  <c r="S299" i="20"/>
  <c r="S298" i="20"/>
  <c r="S297" i="20"/>
  <c r="S296" i="20"/>
  <c r="S295" i="20"/>
  <c r="S294" i="20"/>
  <c r="S293" i="20"/>
  <c r="S292" i="20"/>
  <c r="S291" i="20"/>
  <c r="S290" i="20"/>
  <c r="S289" i="20"/>
  <c r="S288" i="20"/>
  <c r="S287" i="20"/>
  <c r="S286" i="20"/>
  <c r="S285" i="20"/>
  <c r="S284" i="20"/>
  <c r="S283" i="20"/>
  <c r="S282" i="20"/>
  <c r="S281" i="20"/>
  <c r="S280" i="20"/>
  <c r="S279" i="20"/>
  <c r="S278" i="20"/>
  <c r="S277" i="20"/>
  <c r="S276" i="20"/>
  <c r="S275" i="20"/>
  <c r="S274" i="20"/>
  <c r="S273" i="20"/>
  <c r="S272" i="20"/>
  <c r="S271" i="20"/>
  <c r="S270" i="20"/>
  <c r="S269" i="20"/>
  <c r="S268" i="20"/>
  <c r="S267" i="20"/>
  <c r="S266" i="20"/>
  <c r="S265" i="20"/>
  <c r="S264" i="20"/>
  <c r="S263" i="20"/>
  <c r="S262" i="20"/>
  <c r="S261" i="20"/>
  <c r="S260" i="20"/>
  <c r="S259" i="20"/>
  <c r="S258" i="20"/>
  <c r="S257" i="20"/>
  <c r="S256" i="20"/>
  <c r="S255" i="20"/>
  <c r="S254" i="20"/>
  <c r="S253" i="20"/>
  <c r="S252" i="20"/>
  <c r="S251" i="20"/>
  <c r="S250" i="20"/>
  <c r="S249" i="20"/>
  <c r="S248" i="20"/>
  <c r="S247" i="20"/>
  <c r="S246" i="20"/>
  <c r="S245" i="20"/>
  <c r="S244" i="20"/>
  <c r="S243" i="20"/>
  <c r="S242" i="20"/>
  <c r="S241" i="20"/>
  <c r="S240" i="20"/>
  <c r="S239" i="20"/>
  <c r="S238" i="20"/>
  <c r="S237" i="20"/>
  <c r="S236" i="20"/>
  <c r="S235" i="20"/>
  <c r="S234" i="20"/>
  <c r="S233" i="20"/>
  <c r="S232" i="20"/>
  <c r="S231" i="20"/>
  <c r="S230" i="20"/>
  <c r="S229" i="20"/>
  <c r="S228" i="20"/>
  <c r="S227" i="20"/>
  <c r="S226" i="20"/>
  <c r="S225" i="20"/>
  <c r="S224" i="20"/>
  <c r="S223" i="20"/>
  <c r="S222" i="20"/>
  <c r="S221" i="20"/>
  <c r="S220" i="20"/>
  <c r="S219" i="20"/>
  <c r="S218" i="20"/>
  <c r="S217" i="20"/>
  <c r="S216" i="20"/>
  <c r="S215" i="20"/>
  <c r="S214" i="20"/>
  <c r="S213" i="20"/>
  <c r="S212" i="20"/>
  <c r="S211" i="20"/>
  <c r="S210" i="20"/>
  <c r="S209" i="20"/>
  <c r="S208" i="20"/>
  <c r="S207" i="20"/>
  <c r="S206" i="20"/>
  <c r="S205" i="20"/>
  <c r="S204" i="20"/>
  <c r="S203" i="20"/>
  <c r="S202" i="20"/>
  <c r="S201" i="20"/>
  <c r="S200" i="20"/>
  <c r="S199" i="20"/>
  <c r="S198" i="20"/>
  <c r="S197" i="20"/>
  <c r="S196" i="20"/>
  <c r="S195" i="20"/>
  <c r="S194" i="20"/>
  <c r="S193" i="20"/>
  <c r="S192" i="20"/>
  <c r="S191" i="20"/>
  <c r="S190" i="20"/>
  <c r="S189" i="20"/>
  <c r="S188" i="20"/>
  <c r="S187" i="20"/>
  <c r="S186" i="20"/>
  <c r="S185" i="20"/>
  <c r="S184" i="20"/>
  <c r="S183" i="20"/>
  <c r="S182" i="20"/>
  <c r="S181" i="20"/>
  <c r="S180" i="20"/>
  <c r="S179" i="20"/>
  <c r="S178" i="20"/>
  <c r="S177" i="20"/>
  <c r="S176" i="20"/>
  <c r="S175" i="20"/>
  <c r="S174" i="20"/>
  <c r="S173" i="20"/>
  <c r="S172" i="20"/>
  <c r="S171" i="20"/>
  <c r="S170" i="20"/>
  <c r="S169" i="20"/>
  <c r="S168" i="20"/>
  <c r="S167" i="20"/>
  <c r="S166" i="20"/>
  <c r="S165" i="20"/>
  <c r="S164" i="20"/>
  <c r="S163" i="20"/>
  <c r="S162" i="20"/>
  <c r="S161" i="20"/>
  <c r="S160" i="20"/>
  <c r="S159" i="20"/>
  <c r="S158" i="20"/>
  <c r="S157" i="20"/>
  <c r="S156" i="20"/>
  <c r="S155" i="20"/>
  <c r="S154" i="20"/>
  <c r="S153" i="20"/>
  <c r="S152" i="20"/>
  <c r="S151" i="20"/>
  <c r="S150" i="20"/>
  <c r="S149" i="20"/>
  <c r="S148" i="20"/>
  <c r="S147" i="20"/>
  <c r="S146" i="20"/>
  <c r="S145" i="20"/>
  <c r="S144" i="20"/>
  <c r="S143" i="20"/>
  <c r="S142" i="20"/>
  <c r="S141" i="20"/>
  <c r="S140" i="20"/>
  <c r="S139" i="20"/>
  <c r="S138" i="20"/>
  <c r="S137" i="20"/>
  <c r="S136" i="20"/>
  <c r="S135" i="20"/>
  <c r="S134" i="20"/>
  <c r="S133" i="20"/>
  <c r="S132" i="20"/>
  <c r="S131" i="20"/>
  <c r="S130" i="20"/>
  <c r="S129" i="20"/>
  <c r="S128" i="20"/>
  <c r="S127" i="20"/>
  <c r="S126" i="20"/>
  <c r="S125" i="20"/>
  <c r="S124" i="20"/>
  <c r="S123" i="20"/>
  <c r="S122" i="20"/>
  <c r="S121" i="20"/>
  <c r="S120" i="20"/>
  <c r="S119" i="20"/>
  <c r="S118" i="20"/>
  <c r="S117" i="20"/>
  <c r="S116" i="20"/>
  <c r="S115" i="20"/>
  <c r="S114" i="20"/>
  <c r="S113" i="20"/>
  <c r="S112" i="20"/>
  <c r="S111" i="20"/>
  <c r="S110" i="20"/>
  <c r="S109" i="20"/>
  <c r="S108" i="20"/>
  <c r="S107" i="20"/>
  <c r="S106" i="20"/>
  <c r="S105" i="20"/>
  <c r="S104" i="20"/>
  <c r="S103" i="20"/>
  <c r="S102" i="20"/>
  <c r="S101" i="20"/>
  <c r="S100" i="20"/>
  <c r="S99" i="20"/>
  <c r="S98" i="20"/>
  <c r="S97" i="20"/>
  <c r="S96" i="20"/>
  <c r="S95" i="20"/>
  <c r="S94" i="20"/>
  <c r="S93" i="20"/>
  <c r="S92" i="20"/>
  <c r="S91" i="20"/>
  <c r="S90" i="20"/>
  <c r="S89" i="20"/>
  <c r="S88" i="20"/>
  <c r="S87" i="20"/>
  <c r="S86" i="20"/>
  <c r="W3" i="9" s="1"/>
  <c r="S85" i="20"/>
  <c r="S84" i="20"/>
  <c r="S83" i="20"/>
  <c r="S82" i="20"/>
  <c r="S81" i="20"/>
  <c r="S80" i="20"/>
  <c r="S79" i="20"/>
  <c r="S78" i="20"/>
  <c r="S77" i="20"/>
  <c r="S76" i="20"/>
  <c r="S75" i="20"/>
  <c r="S74" i="20"/>
  <c r="S73" i="20"/>
  <c r="S72" i="20"/>
  <c r="S71" i="20"/>
  <c r="S70" i="20"/>
  <c r="S69" i="20"/>
  <c r="S68" i="20"/>
  <c r="S67" i="20"/>
  <c r="S66" i="20"/>
  <c r="S65" i="20"/>
  <c r="S64" i="20"/>
  <c r="S63" i="20"/>
  <c r="S62" i="20"/>
  <c r="S61" i="20"/>
  <c r="S60" i="20"/>
  <c r="S59" i="20"/>
  <c r="S58" i="20"/>
  <c r="S57" i="20"/>
  <c r="S56" i="20"/>
  <c r="S55" i="20"/>
  <c r="S54" i="20"/>
  <c r="S53" i="20"/>
  <c r="S52" i="20"/>
  <c r="S51" i="20"/>
  <c r="S50" i="20"/>
  <c r="S49" i="20"/>
  <c r="S48" i="20"/>
  <c r="S47" i="20"/>
  <c r="S46" i="20"/>
  <c r="S45" i="20"/>
  <c r="S44" i="20"/>
  <c r="S43" i="20"/>
  <c r="S42" i="20"/>
  <c r="S41" i="20"/>
  <c r="S40" i="20"/>
  <c r="S39" i="20"/>
  <c r="S38" i="20"/>
  <c r="S37" i="20"/>
  <c r="S36" i="20"/>
  <c r="S35" i="20"/>
  <c r="S34" i="20"/>
  <c r="S33" i="20"/>
  <c r="I503" i="20"/>
  <c r="I502" i="20"/>
  <c r="I501" i="20"/>
  <c r="I500" i="20"/>
  <c r="I499" i="20"/>
  <c r="I498" i="20"/>
  <c r="I497" i="20"/>
  <c r="I496" i="20"/>
  <c r="I495" i="20"/>
  <c r="I494" i="20"/>
  <c r="I493" i="20"/>
  <c r="I492" i="20"/>
  <c r="I491" i="20"/>
  <c r="I490" i="20"/>
  <c r="I489" i="20"/>
  <c r="I488" i="20"/>
  <c r="I487" i="20"/>
  <c r="I486" i="20"/>
  <c r="I485" i="20"/>
  <c r="I484" i="20"/>
  <c r="I483" i="20"/>
  <c r="I482" i="20"/>
  <c r="I481" i="20"/>
  <c r="I480" i="20"/>
  <c r="I479" i="20"/>
  <c r="I478" i="20"/>
  <c r="I477" i="20"/>
  <c r="I476" i="20"/>
  <c r="I475" i="20"/>
  <c r="I474" i="20"/>
  <c r="I473" i="20"/>
  <c r="I472" i="20"/>
  <c r="I471" i="20"/>
  <c r="I470" i="20"/>
  <c r="I469" i="20"/>
  <c r="I468" i="20"/>
  <c r="I467" i="20"/>
  <c r="I466" i="20"/>
  <c r="I465" i="20"/>
  <c r="I464" i="20"/>
  <c r="I463" i="20"/>
  <c r="I462" i="20"/>
  <c r="I461" i="20"/>
  <c r="I460" i="20"/>
  <c r="I459" i="20"/>
  <c r="I458" i="20"/>
  <c r="I457" i="20"/>
  <c r="I456" i="20"/>
  <c r="I455" i="20"/>
  <c r="I454" i="20"/>
  <c r="I453" i="20"/>
  <c r="I452" i="20"/>
  <c r="I451" i="20"/>
  <c r="I450" i="20"/>
  <c r="I449" i="20"/>
  <c r="I448" i="20"/>
  <c r="I447" i="20"/>
  <c r="I446" i="20"/>
  <c r="I445" i="20"/>
  <c r="I444" i="20"/>
  <c r="I443" i="20"/>
  <c r="I442" i="20"/>
  <c r="I441" i="20"/>
  <c r="I440" i="20"/>
  <c r="I439" i="20"/>
  <c r="I438" i="20"/>
  <c r="I437" i="20"/>
  <c r="I436" i="20"/>
  <c r="I435" i="20"/>
  <c r="I434" i="20"/>
  <c r="I433" i="20"/>
  <c r="I432" i="20"/>
  <c r="I431" i="20"/>
  <c r="I430" i="20"/>
  <c r="I429" i="20"/>
  <c r="I428" i="20"/>
  <c r="I427" i="20"/>
  <c r="I426" i="20"/>
  <c r="I425" i="20"/>
  <c r="I424" i="20"/>
  <c r="I423" i="20"/>
  <c r="I422" i="20"/>
  <c r="I421" i="20"/>
  <c r="I420" i="20"/>
  <c r="I419" i="20"/>
  <c r="I418" i="20"/>
  <c r="I417" i="20"/>
  <c r="I416" i="20"/>
  <c r="I415" i="20"/>
  <c r="I414" i="20"/>
  <c r="I413" i="20"/>
  <c r="I412" i="20"/>
  <c r="I411" i="20"/>
  <c r="I410" i="20"/>
  <c r="I409" i="20"/>
  <c r="I408" i="20"/>
  <c r="I407" i="20"/>
  <c r="I406" i="20"/>
  <c r="I405" i="20"/>
  <c r="I404" i="20"/>
  <c r="I403" i="20"/>
  <c r="I402" i="20"/>
  <c r="I401" i="20"/>
  <c r="I400" i="20"/>
  <c r="I399" i="20"/>
  <c r="I398" i="20"/>
  <c r="I397" i="20"/>
  <c r="I396" i="20"/>
  <c r="I395" i="20"/>
  <c r="I394" i="20"/>
  <c r="I393" i="20"/>
  <c r="I392" i="20"/>
  <c r="I391" i="20"/>
  <c r="I390" i="20"/>
  <c r="I389" i="20"/>
  <c r="I388" i="20"/>
  <c r="I387" i="20"/>
  <c r="I386" i="20"/>
  <c r="I385" i="20"/>
  <c r="I384" i="20"/>
  <c r="I383" i="20"/>
  <c r="I382" i="20"/>
  <c r="I381" i="20"/>
  <c r="I380" i="20"/>
  <c r="I379" i="20"/>
  <c r="I378" i="20"/>
  <c r="I377" i="20"/>
  <c r="I376" i="20"/>
  <c r="I375" i="20"/>
  <c r="I374" i="20"/>
  <c r="I373" i="20"/>
  <c r="I372" i="20"/>
  <c r="I371" i="20"/>
  <c r="I370" i="20"/>
  <c r="I369" i="20"/>
  <c r="I368" i="20"/>
  <c r="I367" i="20"/>
  <c r="I366" i="20"/>
  <c r="I365" i="20"/>
  <c r="I364" i="20"/>
  <c r="I363" i="20"/>
  <c r="I362" i="20"/>
  <c r="I361" i="20"/>
  <c r="I360" i="20"/>
  <c r="I359" i="20"/>
  <c r="I358" i="20"/>
  <c r="I357" i="20"/>
  <c r="I356" i="20"/>
  <c r="I355" i="20"/>
  <c r="I354" i="20"/>
  <c r="I353" i="20"/>
  <c r="I352" i="20"/>
  <c r="I351" i="20"/>
  <c r="I350" i="20"/>
  <c r="I349" i="20"/>
  <c r="I348" i="20"/>
  <c r="I347" i="20"/>
  <c r="I346" i="20"/>
  <c r="I345" i="20"/>
  <c r="I344" i="20"/>
  <c r="I343" i="20"/>
  <c r="I342" i="20"/>
  <c r="I341" i="20"/>
  <c r="I340" i="20"/>
  <c r="I339" i="20"/>
  <c r="I338" i="20"/>
  <c r="I337" i="20"/>
  <c r="I336" i="20"/>
  <c r="I335" i="20"/>
  <c r="I334" i="20"/>
  <c r="I333" i="20"/>
  <c r="I332" i="20"/>
  <c r="I331" i="20"/>
  <c r="I330" i="20"/>
  <c r="I329" i="20"/>
  <c r="I328" i="20"/>
  <c r="I327" i="20"/>
  <c r="I326" i="20"/>
  <c r="I325" i="20"/>
  <c r="I324" i="20"/>
  <c r="I323" i="20"/>
  <c r="I322" i="20"/>
  <c r="I321" i="20"/>
  <c r="I320" i="20"/>
  <c r="I319" i="20"/>
  <c r="I318" i="20"/>
  <c r="I317" i="20"/>
  <c r="I316" i="20"/>
  <c r="I315" i="20"/>
  <c r="I314" i="20"/>
  <c r="I313" i="20"/>
  <c r="I312" i="20"/>
  <c r="I311" i="20"/>
  <c r="I310" i="20"/>
  <c r="I309" i="20"/>
  <c r="I308" i="20"/>
  <c r="I307" i="20"/>
  <c r="I306" i="20"/>
  <c r="I305" i="20"/>
  <c r="I304" i="20"/>
  <c r="I303" i="20"/>
  <c r="I302" i="20"/>
  <c r="I301" i="20"/>
  <c r="I300" i="20"/>
  <c r="I299" i="20"/>
  <c r="I298" i="20"/>
  <c r="I297" i="20"/>
  <c r="I296" i="20"/>
  <c r="I295" i="20"/>
  <c r="I294" i="20"/>
  <c r="I293" i="20"/>
  <c r="I292" i="20"/>
  <c r="I291" i="20"/>
  <c r="I290" i="20"/>
  <c r="I289" i="20"/>
  <c r="I288" i="20"/>
  <c r="I287" i="20"/>
  <c r="I286" i="20"/>
  <c r="I285" i="20"/>
  <c r="I284" i="20"/>
  <c r="I283" i="20"/>
  <c r="I282" i="20"/>
  <c r="I281" i="20"/>
  <c r="I280" i="20"/>
  <c r="I279" i="20"/>
  <c r="I278" i="20"/>
  <c r="I277" i="20"/>
  <c r="I276" i="20"/>
  <c r="I275" i="20"/>
  <c r="I274" i="20"/>
  <c r="I273" i="20"/>
  <c r="I272" i="20"/>
  <c r="I271" i="20"/>
  <c r="I270" i="20"/>
  <c r="I269" i="20"/>
  <c r="I268" i="20"/>
  <c r="I267" i="20"/>
  <c r="I266" i="20"/>
  <c r="I265" i="20"/>
  <c r="I264" i="20"/>
  <c r="I263" i="20"/>
  <c r="I262" i="20"/>
  <c r="I261" i="20"/>
  <c r="I260" i="20"/>
  <c r="I259" i="20"/>
  <c r="I258" i="20"/>
  <c r="I257" i="20"/>
  <c r="I256" i="20"/>
  <c r="I255" i="20"/>
  <c r="I254" i="20"/>
  <c r="I253" i="20"/>
  <c r="I252" i="20"/>
  <c r="I251" i="20"/>
  <c r="I250" i="20"/>
  <c r="I249" i="20"/>
  <c r="I248" i="20"/>
  <c r="I247" i="20"/>
  <c r="I246" i="20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N3" i="9" s="1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CA503" i="20"/>
  <c r="CA502" i="20"/>
  <c r="CA501" i="20"/>
  <c r="CA500" i="20"/>
  <c r="CA499" i="20"/>
  <c r="CA498" i="20"/>
  <c r="CA497" i="20"/>
  <c r="CA496" i="20"/>
  <c r="CA495" i="20"/>
  <c r="CA494" i="20"/>
  <c r="CA493" i="20"/>
  <c r="CA492" i="20"/>
  <c r="CA491" i="20"/>
  <c r="CA490" i="20"/>
  <c r="CA489" i="20"/>
  <c r="CA488" i="20"/>
  <c r="CA487" i="20"/>
  <c r="CA486" i="20"/>
  <c r="CA485" i="20"/>
  <c r="CA484" i="20"/>
  <c r="CA483" i="20"/>
  <c r="CA482" i="20"/>
  <c r="CA481" i="20"/>
  <c r="CA480" i="20"/>
  <c r="CA479" i="20"/>
  <c r="CA478" i="20"/>
  <c r="CA477" i="20"/>
  <c r="CA476" i="20"/>
  <c r="CA475" i="20"/>
  <c r="CA474" i="20"/>
  <c r="CA473" i="20"/>
  <c r="CA472" i="20"/>
  <c r="CA471" i="20"/>
  <c r="CA470" i="20"/>
  <c r="CA469" i="20"/>
  <c r="CA468" i="20"/>
  <c r="CA467" i="20"/>
  <c r="CA466" i="20"/>
  <c r="CA465" i="20"/>
  <c r="CA464" i="20"/>
  <c r="CA463" i="20"/>
  <c r="CA462" i="20"/>
  <c r="CA461" i="20"/>
  <c r="CA460" i="20"/>
  <c r="CA459" i="20"/>
  <c r="CA458" i="20"/>
  <c r="CA457" i="20"/>
  <c r="CA456" i="20"/>
  <c r="CA455" i="20"/>
  <c r="CA454" i="20"/>
  <c r="CA453" i="20"/>
  <c r="CA452" i="20"/>
  <c r="CA451" i="20"/>
  <c r="CA450" i="20"/>
  <c r="CA449" i="20"/>
  <c r="CA448" i="20"/>
  <c r="CA447" i="20"/>
  <c r="CA446" i="20"/>
  <c r="CA445" i="20"/>
  <c r="CA444" i="20"/>
  <c r="CA443" i="20"/>
  <c r="CA442" i="20"/>
  <c r="CA441" i="20"/>
  <c r="CA440" i="20"/>
  <c r="CA439" i="20"/>
  <c r="CA438" i="20"/>
  <c r="CA437" i="20"/>
  <c r="CA436" i="20"/>
  <c r="CA435" i="20"/>
  <c r="CA434" i="20"/>
  <c r="CA433" i="20"/>
  <c r="CA432" i="20"/>
  <c r="CA431" i="20"/>
  <c r="CA430" i="20"/>
  <c r="CA429" i="20"/>
  <c r="CA428" i="20"/>
  <c r="CA427" i="20"/>
  <c r="CA426" i="20"/>
  <c r="CA425" i="20"/>
  <c r="CA424" i="20"/>
  <c r="CA423" i="20"/>
  <c r="CA422" i="20"/>
  <c r="CA421" i="20"/>
  <c r="CA420" i="20"/>
  <c r="CA419" i="20"/>
  <c r="CA418" i="20"/>
  <c r="CA417" i="20"/>
  <c r="CA416" i="20"/>
  <c r="CA415" i="20"/>
  <c r="CA414" i="20"/>
  <c r="CA413" i="20"/>
  <c r="CA412" i="20"/>
  <c r="CA411" i="20"/>
  <c r="CA410" i="20"/>
  <c r="CA409" i="20"/>
  <c r="CA408" i="20"/>
  <c r="CA407" i="20"/>
  <c r="CA406" i="20"/>
  <c r="CA405" i="20"/>
  <c r="CA404" i="20"/>
  <c r="CA403" i="20"/>
  <c r="CA402" i="20"/>
  <c r="CA401" i="20"/>
  <c r="CA400" i="20"/>
  <c r="CA399" i="20"/>
  <c r="CA398" i="20"/>
  <c r="CA397" i="20"/>
  <c r="CA396" i="20"/>
  <c r="CA395" i="20"/>
  <c r="CA394" i="20"/>
  <c r="CA393" i="20"/>
  <c r="CA392" i="20"/>
  <c r="CA391" i="20"/>
  <c r="CA390" i="20"/>
  <c r="CA389" i="20"/>
  <c r="CA388" i="20"/>
  <c r="CA387" i="20"/>
  <c r="CA386" i="20"/>
  <c r="CA385" i="20"/>
  <c r="CA384" i="20"/>
  <c r="CA383" i="20"/>
  <c r="CA382" i="20"/>
  <c r="CA381" i="20"/>
  <c r="CA380" i="20"/>
  <c r="CA379" i="20"/>
  <c r="CA378" i="20"/>
  <c r="CA377" i="20"/>
  <c r="CA376" i="20"/>
  <c r="CA375" i="20"/>
  <c r="CA374" i="20"/>
  <c r="CA373" i="20"/>
  <c r="CA372" i="20"/>
  <c r="CA371" i="20"/>
  <c r="CA370" i="20"/>
  <c r="CA369" i="20"/>
  <c r="CA368" i="20"/>
  <c r="CA367" i="20"/>
  <c r="CA366" i="20"/>
  <c r="CA365" i="20"/>
  <c r="CA364" i="20"/>
  <c r="CA363" i="20"/>
  <c r="CA362" i="20"/>
  <c r="CA361" i="20"/>
  <c r="CA360" i="20"/>
  <c r="CA359" i="20"/>
  <c r="CA358" i="20"/>
  <c r="CA357" i="20"/>
  <c r="CA356" i="20"/>
  <c r="CA355" i="20"/>
  <c r="CA354" i="20"/>
  <c r="CA353" i="20"/>
  <c r="CA352" i="20"/>
  <c r="CA351" i="20"/>
  <c r="CA350" i="20"/>
  <c r="CA349" i="20"/>
  <c r="CA348" i="20"/>
  <c r="CA347" i="20"/>
  <c r="CA346" i="20"/>
  <c r="CA345" i="20"/>
  <c r="CA344" i="20"/>
  <c r="CA343" i="20"/>
  <c r="CA342" i="20"/>
  <c r="CA341" i="20"/>
  <c r="CA340" i="20"/>
  <c r="CA339" i="20"/>
  <c r="CA338" i="20"/>
  <c r="CA337" i="20"/>
  <c r="CA336" i="20"/>
  <c r="CA335" i="20"/>
  <c r="CA334" i="20"/>
  <c r="CA333" i="20"/>
  <c r="CA332" i="20"/>
  <c r="CA331" i="20"/>
  <c r="CA330" i="20"/>
  <c r="CA329" i="20"/>
  <c r="CA328" i="20"/>
  <c r="CA327" i="20"/>
  <c r="CA326" i="20"/>
  <c r="CA325" i="20"/>
  <c r="CA324" i="20"/>
  <c r="CA323" i="20"/>
  <c r="CA322" i="20"/>
  <c r="CA321" i="20"/>
  <c r="CA320" i="20"/>
  <c r="CA319" i="20"/>
  <c r="CA318" i="20"/>
  <c r="CA317" i="20"/>
  <c r="CA316" i="20"/>
  <c r="CA315" i="20"/>
  <c r="CA314" i="20"/>
  <c r="CA313" i="20"/>
  <c r="CA312" i="20"/>
  <c r="CA311" i="20"/>
  <c r="CA310" i="20"/>
  <c r="CA309" i="20"/>
  <c r="CA308" i="20"/>
  <c r="CA307" i="20"/>
  <c r="CA306" i="20"/>
  <c r="CA305" i="20"/>
  <c r="CA304" i="20"/>
  <c r="CA303" i="20"/>
  <c r="CA302" i="20"/>
  <c r="CA301" i="20"/>
  <c r="CA300" i="20"/>
  <c r="CA299" i="20"/>
  <c r="CA298" i="20"/>
  <c r="CA297" i="20"/>
  <c r="CA296" i="20"/>
  <c r="CA295" i="20"/>
  <c r="CA294" i="20"/>
  <c r="CA293" i="20"/>
  <c r="CA292" i="20"/>
  <c r="CA291" i="20"/>
  <c r="CA290" i="20"/>
  <c r="CA289" i="20"/>
  <c r="CA288" i="20"/>
  <c r="CA287" i="20"/>
  <c r="CA286" i="20"/>
  <c r="CA285" i="20"/>
  <c r="CA284" i="20"/>
  <c r="CA283" i="20"/>
  <c r="CA282" i="20"/>
  <c r="CA281" i="20"/>
  <c r="CA280" i="20"/>
  <c r="CA279" i="20"/>
  <c r="CA278" i="20"/>
  <c r="CA277" i="20"/>
  <c r="CA276" i="20"/>
  <c r="CA275" i="20"/>
  <c r="CA274" i="20"/>
  <c r="CA273" i="20"/>
  <c r="CA272" i="20"/>
  <c r="CA271" i="20"/>
  <c r="CA270" i="20"/>
  <c r="CA269" i="20"/>
  <c r="CA268" i="20"/>
  <c r="CA267" i="20"/>
  <c r="CA266" i="20"/>
  <c r="CA265" i="20"/>
  <c r="CA264" i="20"/>
  <c r="CA263" i="20"/>
  <c r="CA262" i="20"/>
  <c r="CA261" i="20"/>
  <c r="CA260" i="20"/>
  <c r="CA259" i="20"/>
  <c r="CA258" i="20"/>
  <c r="CA257" i="20"/>
  <c r="CA256" i="20"/>
  <c r="CA255" i="20"/>
  <c r="CA254" i="20"/>
  <c r="CA253" i="20"/>
  <c r="CA252" i="20"/>
  <c r="CA251" i="20"/>
  <c r="CA250" i="20"/>
  <c r="CA249" i="20"/>
  <c r="CA248" i="20"/>
  <c r="CA247" i="20"/>
  <c r="CA246" i="20"/>
  <c r="CA245" i="20"/>
  <c r="CA244" i="20"/>
  <c r="CA243" i="20"/>
  <c r="CA242" i="20"/>
  <c r="CA241" i="20"/>
  <c r="CA240" i="20"/>
  <c r="CA239" i="20"/>
  <c r="CA238" i="20"/>
  <c r="CA237" i="20"/>
  <c r="CA236" i="20"/>
  <c r="CA235" i="20"/>
  <c r="CA234" i="20"/>
  <c r="CA233" i="20"/>
  <c r="CA232" i="20"/>
  <c r="CA231" i="20"/>
  <c r="CA230" i="20"/>
  <c r="CA229" i="20"/>
  <c r="CA228" i="20"/>
  <c r="CA227" i="20"/>
  <c r="CA226" i="20"/>
  <c r="CA225" i="20"/>
  <c r="CA224" i="20"/>
  <c r="CA223" i="20"/>
  <c r="CA222" i="20"/>
  <c r="CA221" i="20"/>
  <c r="CA220" i="20"/>
  <c r="CA219" i="20"/>
  <c r="CA218" i="20"/>
  <c r="CA217" i="20"/>
  <c r="CA216" i="20"/>
  <c r="CA215" i="20"/>
  <c r="CA214" i="20"/>
  <c r="CA213" i="20"/>
  <c r="CA212" i="20"/>
  <c r="CA211" i="20"/>
  <c r="CA210" i="20"/>
  <c r="CA209" i="20"/>
  <c r="CA208" i="20"/>
  <c r="CA207" i="20"/>
  <c r="CA206" i="20"/>
  <c r="CA205" i="20"/>
  <c r="CA204" i="20"/>
  <c r="CA203" i="20"/>
  <c r="CA202" i="20"/>
  <c r="CA201" i="20"/>
  <c r="CA200" i="20"/>
  <c r="CA199" i="20"/>
  <c r="CA198" i="20"/>
  <c r="CA197" i="20"/>
  <c r="CA196" i="20"/>
  <c r="CA195" i="20"/>
  <c r="CA194" i="20"/>
  <c r="CA193" i="20"/>
  <c r="CA192" i="20"/>
  <c r="CA191" i="20"/>
  <c r="CA190" i="20"/>
  <c r="CA189" i="20"/>
  <c r="CA188" i="20"/>
  <c r="CA187" i="20"/>
  <c r="CA186" i="20"/>
  <c r="CA185" i="20"/>
  <c r="CA184" i="20"/>
  <c r="CA183" i="20"/>
  <c r="CA182" i="20"/>
  <c r="CA181" i="20"/>
  <c r="CA180" i="20"/>
  <c r="CA179" i="20"/>
  <c r="CA178" i="20"/>
  <c r="CA177" i="20"/>
  <c r="CA176" i="20"/>
  <c r="CA175" i="20"/>
  <c r="CA174" i="20"/>
  <c r="CA173" i="20"/>
  <c r="CA172" i="20"/>
  <c r="CA171" i="20"/>
  <c r="CA170" i="20"/>
  <c r="CA169" i="20"/>
  <c r="CA168" i="20"/>
  <c r="CA167" i="20"/>
  <c r="CA166" i="20"/>
  <c r="CA165" i="20"/>
  <c r="CA164" i="20"/>
  <c r="CA163" i="20"/>
  <c r="CA162" i="20"/>
  <c r="CA161" i="20"/>
  <c r="CA160" i="20"/>
  <c r="CA159" i="20"/>
  <c r="CA158" i="20"/>
  <c r="CA157" i="20"/>
  <c r="CA156" i="20"/>
  <c r="CA155" i="20"/>
  <c r="CA154" i="20"/>
  <c r="CA153" i="20"/>
  <c r="CA152" i="20"/>
  <c r="CA151" i="20"/>
  <c r="CA150" i="20"/>
  <c r="CA149" i="20"/>
  <c r="CA148" i="20"/>
  <c r="CA147" i="20"/>
  <c r="CA146" i="20"/>
  <c r="CA145" i="20"/>
  <c r="CA144" i="20"/>
  <c r="CA143" i="20"/>
  <c r="CA142" i="20"/>
  <c r="CA141" i="20"/>
  <c r="CA140" i="20"/>
  <c r="CA139" i="20"/>
  <c r="CA138" i="20"/>
  <c r="CA137" i="20"/>
  <c r="CA136" i="20"/>
  <c r="CA135" i="20"/>
  <c r="CA134" i="20"/>
  <c r="CA133" i="20"/>
  <c r="CA132" i="20"/>
  <c r="CA131" i="20"/>
  <c r="CA130" i="20"/>
  <c r="CA129" i="20"/>
  <c r="CA128" i="20"/>
  <c r="CA127" i="20"/>
  <c r="CA126" i="20"/>
  <c r="CA125" i="20"/>
  <c r="CA124" i="20"/>
  <c r="CA123" i="20"/>
  <c r="CA122" i="20"/>
  <c r="CA121" i="20"/>
  <c r="CA120" i="20"/>
  <c r="CA119" i="20"/>
  <c r="CA118" i="20"/>
  <c r="CA117" i="20"/>
  <c r="CA116" i="20"/>
  <c r="CA115" i="20"/>
  <c r="CA114" i="20"/>
  <c r="CA113" i="20"/>
  <c r="CA112" i="20"/>
  <c r="CA111" i="20"/>
  <c r="CA110" i="20"/>
  <c r="CA109" i="20"/>
  <c r="CA108" i="20"/>
  <c r="CA107" i="20"/>
  <c r="CA106" i="20"/>
  <c r="CA105" i="20"/>
  <c r="CA104" i="20"/>
  <c r="CA103" i="20"/>
  <c r="CA102" i="20"/>
  <c r="CA101" i="20"/>
  <c r="CA100" i="20"/>
  <c r="CA99" i="20"/>
  <c r="CA98" i="20"/>
  <c r="CA97" i="20"/>
  <c r="CA96" i="20"/>
  <c r="CA95" i="20"/>
  <c r="CA94" i="20"/>
  <c r="CA93" i="20"/>
  <c r="CA92" i="20"/>
  <c r="CA91" i="20"/>
  <c r="CA90" i="20"/>
  <c r="CA89" i="20"/>
  <c r="CA88" i="20"/>
  <c r="CA87" i="20"/>
  <c r="CA86" i="20"/>
  <c r="CA85" i="20"/>
  <c r="CA84" i="20"/>
  <c r="CA83" i="20"/>
  <c r="CA82" i="20"/>
  <c r="CA81" i="20"/>
  <c r="CA80" i="20"/>
  <c r="CA79" i="20"/>
  <c r="CA78" i="20"/>
  <c r="W3" i="12" s="1"/>
  <c r="CA77" i="20"/>
  <c r="CA76" i="20"/>
  <c r="CA75" i="20"/>
  <c r="CA74" i="20"/>
  <c r="CA73" i="20"/>
  <c r="CA72" i="20"/>
  <c r="CA71" i="20"/>
  <c r="CA70" i="20"/>
  <c r="CA69" i="20"/>
  <c r="CA68" i="20"/>
  <c r="CA67" i="20"/>
  <c r="CA66" i="20"/>
  <c r="CA65" i="20"/>
  <c r="CA64" i="20"/>
  <c r="CA63" i="20"/>
  <c r="CA62" i="20"/>
  <c r="CA61" i="20"/>
  <c r="CA60" i="20"/>
  <c r="CA59" i="20"/>
  <c r="CA58" i="20"/>
  <c r="CA57" i="20"/>
  <c r="CA56" i="20"/>
  <c r="CA55" i="20"/>
  <c r="CA54" i="20"/>
  <c r="CA53" i="20"/>
  <c r="CA52" i="20"/>
  <c r="CA51" i="20"/>
  <c r="CA50" i="20"/>
  <c r="CA49" i="20"/>
  <c r="CA48" i="20"/>
  <c r="CA47" i="20"/>
  <c r="CA46" i="20"/>
  <c r="CA45" i="20"/>
  <c r="CA44" i="20"/>
  <c r="CA43" i="20"/>
  <c r="CA42" i="20"/>
  <c r="CA41" i="20"/>
  <c r="CA40" i="20"/>
  <c r="CA39" i="20"/>
  <c r="CA38" i="20"/>
  <c r="CA37" i="20"/>
  <c r="CA36" i="20"/>
  <c r="CA35" i="20"/>
  <c r="CA34" i="20"/>
  <c r="CA33" i="20"/>
  <c r="CA32" i="20"/>
  <c r="CA31" i="20"/>
  <c r="CA30" i="20"/>
  <c r="CA29" i="20"/>
  <c r="CA28" i="20"/>
  <c r="CA27" i="20"/>
  <c r="CA26" i="20"/>
  <c r="CA25" i="20"/>
  <c r="CA24" i="20"/>
  <c r="CA23" i="20"/>
  <c r="BQ503" i="20"/>
  <c r="BQ502" i="20"/>
  <c r="BQ501" i="20"/>
  <c r="BQ500" i="20"/>
  <c r="BQ499" i="20"/>
  <c r="BQ498" i="20"/>
  <c r="BQ497" i="20"/>
  <c r="BQ496" i="20"/>
  <c r="BQ495" i="20"/>
  <c r="BQ494" i="20"/>
  <c r="BQ493" i="20"/>
  <c r="BQ492" i="20"/>
  <c r="BQ491" i="20"/>
  <c r="BQ490" i="20"/>
  <c r="BQ489" i="20"/>
  <c r="BQ488" i="20"/>
  <c r="BQ487" i="20"/>
  <c r="BQ486" i="20"/>
  <c r="BQ485" i="20"/>
  <c r="BQ484" i="20"/>
  <c r="BQ483" i="20"/>
  <c r="BQ482" i="20"/>
  <c r="BQ481" i="20"/>
  <c r="BQ480" i="20"/>
  <c r="BQ479" i="20"/>
  <c r="BQ478" i="20"/>
  <c r="BQ477" i="20"/>
  <c r="BQ476" i="20"/>
  <c r="BQ475" i="20"/>
  <c r="BQ474" i="20"/>
  <c r="BQ473" i="20"/>
  <c r="BQ472" i="20"/>
  <c r="BQ471" i="20"/>
  <c r="BQ470" i="20"/>
  <c r="BQ469" i="20"/>
  <c r="BQ468" i="20"/>
  <c r="BQ467" i="20"/>
  <c r="BQ466" i="20"/>
  <c r="BQ465" i="20"/>
  <c r="BQ464" i="20"/>
  <c r="BQ463" i="20"/>
  <c r="BQ462" i="20"/>
  <c r="BQ461" i="20"/>
  <c r="BQ460" i="20"/>
  <c r="BQ459" i="20"/>
  <c r="BQ458" i="20"/>
  <c r="BQ457" i="20"/>
  <c r="BQ456" i="20"/>
  <c r="BQ455" i="20"/>
  <c r="BQ454" i="20"/>
  <c r="BQ453" i="20"/>
  <c r="BQ452" i="20"/>
  <c r="BQ451" i="20"/>
  <c r="BQ450" i="20"/>
  <c r="BQ449" i="20"/>
  <c r="BQ448" i="20"/>
  <c r="BQ447" i="20"/>
  <c r="BQ446" i="20"/>
  <c r="BQ445" i="20"/>
  <c r="BQ444" i="20"/>
  <c r="BQ443" i="20"/>
  <c r="BQ442" i="20"/>
  <c r="BQ441" i="20"/>
  <c r="BQ440" i="20"/>
  <c r="BQ439" i="20"/>
  <c r="BQ438" i="20"/>
  <c r="BQ437" i="20"/>
  <c r="BQ436" i="20"/>
  <c r="BQ435" i="20"/>
  <c r="BQ434" i="20"/>
  <c r="BQ433" i="20"/>
  <c r="BQ432" i="20"/>
  <c r="BQ431" i="20"/>
  <c r="BQ430" i="20"/>
  <c r="BQ429" i="20"/>
  <c r="BQ428" i="20"/>
  <c r="BQ427" i="20"/>
  <c r="BQ426" i="20"/>
  <c r="BQ425" i="20"/>
  <c r="BQ424" i="20"/>
  <c r="BQ423" i="20"/>
  <c r="BQ422" i="20"/>
  <c r="BQ421" i="20"/>
  <c r="BQ420" i="20"/>
  <c r="BQ419" i="20"/>
  <c r="BQ418" i="20"/>
  <c r="BQ417" i="20"/>
  <c r="BQ416" i="20"/>
  <c r="BQ415" i="20"/>
  <c r="BQ414" i="20"/>
  <c r="BQ413" i="20"/>
  <c r="BQ412" i="20"/>
  <c r="BQ411" i="20"/>
  <c r="BQ410" i="20"/>
  <c r="BQ409" i="20"/>
  <c r="BQ408" i="20"/>
  <c r="BQ407" i="20"/>
  <c r="BQ406" i="20"/>
  <c r="BQ405" i="20"/>
  <c r="BQ404" i="20"/>
  <c r="BQ403" i="20"/>
  <c r="BQ402" i="20"/>
  <c r="BQ401" i="20"/>
  <c r="BQ400" i="20"/>
  <c r="BQ399" i="20"/>
  <c r="BQ398" i="20"/>
  <c r="BQ397" i="20"/>
  <c r="BQ396" i="20"/>
  <c r="BQ395" i="20"/>
  <c r="BQ394" i="20"/>
  <c r="BQ393" i="20"/>
  <c r="BQ392" i="20"/>
  <c r="BQ391" i="20"/>
  <c r="BQ390" i="20"/>
  <c r="BQ389" i="20"/>
  <c r="BQ388" i="20"/>
  <c r="BQ387" i="20"/>
  <c r="BQ386" i="20"/>
  <c r="BQ385" i="20"/>
  <c r="BQ384" i="20"/>
  <c r="BQ383" i="20"/>
  <c r="BQ382" i="20"/>
  <c r="BQ381" i="20"/>
  <c r="BQ380" i="20"/>
  <c r="BQ379" i="20"/>
  <c r="BQ378" i="20"/>
  <c r="BQ377" i="20"/>
  <c r="BQ376" i="20"/>
  <c r="BQ375" i="20"/>
  <c r="BQ374" i="20"/>
  <c r="BQ373" i="20"/>
  <c r="BQ372" i="20"/>
  <c r="BQ371" i="20"/>
  <c r="BQ370" i="20"/>
  <c r="BQ369" i="20"/>
  <c r="BQ368" i="20"/>
  <c r="BQ367" i="20"/>
  <c r="BQ366" i="20"/>
  <c r="BQ365" i="20"/>
  <c r="BQ364" i="20"/>
  <c r="BQ363" i="20"/>
  <c r="BQ362" i="20"/>
  <c r="BQ361" i="20"/>
  <c r="BQ360" i="20"/>
  <c r="BQ359" i="20"/>
  <c r="BQ358" i="20"/>
  <c r="BQ357" i="20"/>
  <c r="BQ356" i="20"/>
  <c r="BQ355" i="20"/>
  <c r="BQ354" i="20"/>
  <c r="BQ353" i="20"/>
  <c r="BQ352" i="20"/>
  <c r="BQ351" i="20"/>
  <c r="BQ350" i="20"/>
  <c r="BQ349" i="20"/>
  <c r="BQ348" i="20"/>
  <c r="BQ347" i="20"/>
  <c r="BQ346" i="20"/>
  <c r="BQ345" i="20"/>
  <c r="BQ344" i="20"/>
  <c r="BQ343" i="20"/>
  <c r="BQ342" i="20"/>
  <c r="BQ341" i="20"/>
  <c r="BQ340" i="20"/>
  <c r="BQ339" i="20"/>
  <c r="BQ338" i="20"/>
  <c r="BQ337" i="20"/>
  <c r="BQ336" i="20"/>
  <c r="BQ335" i="20"/>
  <c r="BQ334" i="20"/>
  <c r="BQ333" i="20"/>
  <c r="BQ332" i="20"/>
  <c r="BQ331" i="20"/>
  <c r="BQ330" i="20"/>
  <c r="BQ329" i="20"/>
  <c r="BQ328" i="20"/>
  <c r="BQ327" i="20"/>
  <c r="BQ326" i="20"/>
  <c r="BQ325" i="20"/>
  <c r="BQ324" i="20"/>
  <c r="BQ323" i="20"/>
  <c r="BQ322" i="20"/>
  <c r="BQ321" i="20"/>
  <c r="BQ320" i="20"/>
  <c r="BQ319" i="20"/>
  <c r="BQ318" i="20"/>
  <c r="BQ317" i="20"/>
  <c r="BQ316" i="20"/>
  <c r="BQ315" i="20"/>
  <c r="BQ314" i="20"/>
  <c r="BQ313" i="20"/>
  <c r="BQ312" i="20"/>
  <c r="BQ311" i="20"/>
  <c r="BQ310" i="20"/>
  <c r="BQ309" i="20"/>
  <c r="BQ308" i="20"/>
  <c r="BQ307" i="20"/>
  <c r="BQ306" i="20"/>
  <c r="BQ305" i="20"/>
  <c r="BQ304" i="20"/>
  <c r="BQ303" i="20"/>
  <c r="BQ302" i="20"/>
  <c r="BQ301" i="20"/>
  <c r="BQ300" i="20"/>
  <c r="BQ299" i="20"/>
  <c r="BQ298" i="20"/>
  <c r="BQ297" i="20"/>
  <c r="BQ296" i="20"/>
  <c r="BQ295" i="20"/>
  <c r="BQ294" i="20"/>
  <c r="BQ293" i="20"/>
  <c r="BQ292" i="20"/>
  <c r="BQ291" i="20"/>
  <c r="BQ290" i="20"/>
  <c r="BQ289" i="20"/>
  <c r="BQ288" i="20"/>
  <c r="BQ287" i="20"/>
  <c r="BQ286" i="20"/>
  <c r="BQ285" i="20"/>
  <c r="BQ284" i="20"/>
  <c r="BQ283" i="20"/>
  <c r="BQ282" i="20"/>
  <c r="BQ281" i="20"/>
  <c r="BQ280" i="20"/>
  <c r="BQ279" i="20"/>
  <c r="BQ278" i="20"/>
  <c r="BQ277" i="20"/>
  <c r="BQ276" i="20"/>
  <c r="BQ275" i="20"/>
  <c r="BQ274" i="20"/>
  <c r="BQ273" i="20"/>
  <c r="BQ272" i="20"/>
  <c r="BQ271" i="20"/>
  <c r="BQ270" i="20"/>
  <c r="BQ269" i="20"/>
  <c r="BQ268" i="20"/>
  <c r="BQ267" i="20"/>
  <c r="BQ266" i="20"/>
  <c r="BQ265" i="20"/>
  <c r="BQ264" i="20"/>
  <c r="BQ263" i="20"/>
  <c r="BQ262" i="20"/>
  <c r="BQ261" i="20"/>
  <c r="BQ260" i="20"/>
  <c r="BQ259" i="20"/>
  <c r="BQ258" i="20"/>
  <c r="BQ257" i="20"/>
  <c r="BQ256" i="20"/>
  <c r="BQ255" i="20"/>
  <c r="BQ254" i="20"/>
  <c r="BQ253" i="20"/>
  <c r="BQ252" i="20"/>
  <c r="BQ251" i="20"/>
  <c r="BQ250" i="20"/>
  <c r="BQ249" i="20"/>
  <c r="BQ248" i="20"/>
  <c r="BQ247" i="20"/>
  <c r="BQ246" i="20"/>
  <c r="BQ245" i="20"/>
  <c r="BQ244" i="20"/>
  <c r="BQ243" i="20"/>
  <c r="BQ242" i="20"/>
  <c r="BQ241" i="20"/>
  <c r="BQ240" i="20"/>
  <c r="BQ239" i="20"/>
  <c r="BQ238" i="20"/>
  <c r="BQ237" i="20"/>
  <c r="BQ236" i="20"/>
  <c r="BQ235" i="20"/>
  <c r="BQ234" i="20"/>
  <c r="BQ233" i="20"/>
  <c r="BQ232" i="20"/>
  <c r="BQ231" i="20"/>
  <c r="BQ230" i="20"/>
  <c r="BQ229" i="20"/>
  <c r="BQ228" i="20"/>
  <c r="BQ227" i="20"/>
  <c r="BQ226" i="20"/>
  <c r="BQ225" i="20"/>
  <c r="BQ224" i="20"/>
  <c r="BQ223" i="20"/>
  <c r="BQ222" i="20"/>
  <c r="BQ221" i="20"/>
  <c r="BQ220" i="20"/>
  <c r="BQ219" i="20"/>
  <c r="BQ218" i="20"/>
  <c r="BQ217" i="20"/>
  <c r="BQ216" i="20"/>
  <c r="BQ215" i="20"/>
  <c r="BQ214" i="20"/>
  <c r="BQ213" i="20"/>
  <c r="BQ212" i="20"/>
  <c r="BQ211" i="20"/>
  <c r="BQ210" i="20"/>
  <c r="BQ209" i="20"/>
  <c r="BQ208" i="20"/>
  <c r="BQ207" i="20"/>
  <c r="BQ206" i="20"/>
  <c r="BQ205" i="20"/>
  <c r="BQ204" i="20"/>
  <c r="BQ203" i="20"/>
  <c r="BQ202" i="20"/>
  <c r="BQ201" i="20"/>
  <c r="BQ200" i="20"/>
  <c r="BQ199" i="20"/>
  <c r="BQ198" i="20"/>
  <c r="BQ197" i="20"/>
  <c r="BQ196" i="20"/>
  <c r="BQ195" i="20"/>
  <c r="BQ194" i="20"/>
  <c r="BQ193" i="20"/>
  <c r="BQ192" i="20"/>
  <c r="BQ191" i="20"/>
  <c r="BQ190" i="20"/>
  <c r="BQ189" i="20"/>
  <c r="BQ188" i="20"/>
  <c r="BQ187" i="20"/>
  <c r="BQ186" i="20"/>
  <c r="BQ185" i="20"/>
  <c r="BQ184" i="20"/>
  <c r="BQ183" i="20"/>
  <c r="BQ182" i="20"/>
  <c r="BQ181" i="20"/>
  <c r="BQ180" i="20"/>
  <c r="BQ179" i="20"/>
  <c r="BQ178" i="20"/>
  <c r="BQ177" i="20"/>
  <c r="BQ176" i="20"/>
  <c r="BQ175" i="20"/>
  <c r="BQ174" i="20"/>
  <c r="BQ173" i="20"/>
  <c r="BQ172" i="20"/>
  <c r="BQ171" i="20"/>
  <c r="BQ170" i="20"/>
  <c r="BQ169" i="20"/>
  <c r="BQ168" i="20"/>
  <c r="BQ167" i="20"/>
  <c r="BQ166" i="20"/>
  <c r="BQ165" i="20"/>
  <c r="BQ164" i="20"/>
  <c r="BQ163" i="20"/>
  <c r="BQ162" i="20"/>
  <c r="BQ161" i="20"/>
  <c r="BQ160" i="20"/>
  <c r="BQ159" i="20"/>
  <c r="BQ158" i="20"/>
  <c r="BQ157" i="20"/>
  <c r="BQ156" i="20"/>
  <c r="BQ155" i="20"/>
  <c r="BQ154" i="20"/>
  <c r="BQ153" i="20"/>
  <c r="BQ152" i="20"/>
  <c r="BQ151" i="20"/>
  <c r="BQ150" i="20"/>
  <c r="BQ149" i="20"/>
  <c r="BQ148" i="20"/>
  <c r="BQ147" i="20"/>
  <c r="BQ146" i="20"/>
  <c r="BQ145" i="20"/>
  <c r="BQ144" i="20"/>
  <c r="BQ143" i="20"/>
  <c r="BQ142" i="20"/>
  <c r="BQ141" i="20"/>
  <c r="BQ140" i="20"/>
  <c r="BQ139" i="20"/>
  <c r="BQ138" i="20"/>
  <c r="BQ137" i="20"/>
  <c r="BQ136" i="20"/>
  <c r="BQ135" i="20"/>
  <c r="BQ134" i="20"/>
  <c r="BQ133" i="20"/>
  <c r="BQ132" i="20"/>
  <c r="BQ131" i="20"/>
  <c r="BQ130" i="20"/>
  <c r="BQ129" i="20"/>
  <c r="BQ128" i="20"/>
  <c r="BQ127" i="20"/>
  <c r="BQ126" i="20"/>
  <c r="BQ125" i="20"/>
  <c r="BQ124" i="20"/>
  <c r="BQ123" i="20"/>
  <c r="BQ122" i="20"/>
  <c r="BQ121" i="20"/>
  <c r="BQ120" i="20"/>
  <c r="BQ119" i="20"/>
  <c r="BQ118" i="20"/>
  <c r="BQ117" i="20"/>
  <c r="BQ116" i="20"/>
  <c r="BQ115" i="20"/>
  <c r="BQ114" i="20"/>
  <c r="BQ113" i="20"/>
  <c r="BQ112" i="20"/>
  <c r="BQ111" i="20"/>
  <c r="BQ110" i="20"/>
  <c r="BQ109" i="20"/>
  <c r="BQ108" i="20"/>
  <c r="BQ107" i="20"/>
  <c r="BQ106" i="20"/>
  <c r="BQ105" i="20"/>
  <c r="BQ104" i="20"/>
  <c r="BQ103" i="20"/>
  <c r="BQ102" i="20"/>
  <c r="BQ101" i="20"/>
  <c r="BQ100" i="20"/>
  <c r="BQ99" i="20"/>
  <c r="BQ98" i="20"/>
  <c r="BQ97" i="20"/>
  <c r="BQ96" i="20"/>
  <c r="BQ95" i="20"/>
  <c r="BQ94" i="20"/>
  <c r="BQ93" i="20"/>
  <c r="BQ92" i="20"/>
  <c r="BQ91" i="20"/>
  <c r="BQ90" i="20"/>
  <c r="BQ89" i="20"/>
  <c r="BQ88" i="20"/>
  <c r="BQ87" i="20"/>
  <c r="BQ86" i="20"/>
  <c r="BQ85" i="20"/>
  <c r="BQ84" i="20"/>
  <c r="BQ83" i="20"/>
  <c r="BQ82" i="20"/>
  <c r="BQ81" i="20"/>
  <c r="N3" i="12" s="1"/>
  <c r="BQ80" i="20"/>
  <c r="BQ79" i="20"/>
  <c r="BQ78" i="20"/>
  <c r="BQ77" i="20"/>
  <c r="BQ76" i="20"/>
  <c r="BQ75" i="20"/>
  <c r="BQ74" i="20"/>
  <c r="BQ73" i="20"/>
  <c r="BQ72" i="20"/>
  <c r="BQ71" i="20"/>
  <c r="BQ70" i="20"/>
  <c r="BQ69" i="20"/>
  <c r="BQ68" i="20"/>
  <c r="BQ67" i="20"/>
  <c r="BQ66" i="20"/>
  <c r="BQ65" i="20"/>
  <c r="BQ64" i="20"/>
  <c r="BQ63" i="20"/>
  <c r="BQ62" i="20"/>
  <c r="BQ61" i="20"/>
  <c r="BQ60" i="20"/>
  <c r="BQ59" i="20"/>
  <c r="BQ58" i="20"/>
  <c r="BQ57" i="20"/>
  <c r="BQ56" i="20"/>
  <c r="BQ55" i="20"/>
  <c r="BQ54" i="20"/>
  <c r="BQ53" i="20"/>
  <c r="BQ52" i="20"/>
  <c r="BQ51" i="20"/>
  <c r="BQ50" i="20"/>
  <c r="BQ49" i="20"/>
  <c r="BQ48" i="20"/>
  <c r="BQ47" i="20"/>
  <c r="BQ46" i="20"/>
  <c r="BQ45" i="20"/>
  <c r="BQ44" i="20"/>
  <c r="BQ43" i="20"/>
  <c r="BQ42" i="20"/>
  <c r="BQ41" i="20"/>
  <c r="BQ40" i="20"/>
  <c r="BQ39" i="20"/>
  <c r="BQ38" i="20"/>
  <c r="BQ37" i="20"/>
  <c r="BQ36" i="20"/>
  <c r="BQ35" i="20"/>
  <c r="BQ34" i="20"/>
  <c r="BQ33" i="20"/>
  <c r="BQ32" i="20"/>
  <c r="BQ31" i="20"/>
  <c r="BQ30" i="20"/>
  <c r="BQ29" i="20"/>
  <c r="BQ28" i="20"/>
  <c r="BQ27" i="20"/>
  <c r="BQ26" i="20"/>
  <c r="BQ25" i="20"/>
  <c r="BQ24" i="20"/>
  <c r="BQ23" i="20"/>
  <c r="BG503" i="20"/>
  <c r="BG502" i="20"/>
  <c r="BG501" i="20"/>
  <c r="BG500" i="20"/>
  <c r="BG499" i="20"/>
  <c r="BG498" i="20"/>
  <c r="BG497" i="20"/>
  <c r="BG496" i="20"/>
  <c r="BG495" i="20"/>
  <c r="BG494" i="20"/>
  <c r="BG493" i="20"/>
  <c r="BG492" i="20"/>
  <c r="BG491" i="20"/>
  <c r="BG490" i="20"/>
  <c r="BG489" i="20"/>
  <c r="BG488" i="20"/>
  <c r="BG487" i="20"/>
  <c r="BG486" i="20"/>
  <c r="BG485" i="20"/>
  <c r="BG484" i="20"/>
  <c r="BG483" i="20"/>
  <c r="BG482" i="20"/>
  <c r="BG481" i="20"/>
  <c r="BG480" i="20"/>
  <c r="BG479" i="20"/>
  <c r="BG478" i="20"/>
  <c r="BG477" i="20"/>
  <c r="BG476" i="20"/>
  <c r="BG475" i="20"/>
  <c r="BG474" i="20"/>
  <c r="BG473" i="20"/>
  <c r="BG472" i="20"/>
  <c r="BG471" i="20"/>
  <c r="BG470" i="20"/>
  <c r="BG469" i="20"/>
  <c r="BG468" i="20"/>
  <c r="BG467" i="20"/>
  <c r="BG466" i="20"/>
  <c r="BG465" i="20"/>
  <c r="BG464" i="20"/>
  <c r="BG463" i="20"/>
  <c r="BG462" i="20"/>
  <c r="BG461" i="20"/>
  <c r="BG460" i="20"/>
  <c r="BG459" i="20"/>
  <c r="BG458" i="20"/>
  <c r="BG457" i="20"/>
  <c r="BG456" i="20"/>
  <c r="BG455" i="20"/>
  <c r="BG454" i="20"/>
  <c r="BG453" i="20"/>
  <c r="BG452" i="20"/>
  <c r="BG451" i="20"/>
  <c r="BG450" i="20"/>
  <c r="BG449" i="20"/>
  <c r="BG448" i="20"/>
  <c r="BG447" i="20"/>
  <c r="BG446" i="20"/>
  <c r="BG445" i="20"/>
  <c r="BG444" i="20"/>
  <c r="BG443" i="20"/>
  <c r="BG442" i="20"/>
  <c r="BG441" i="20"/>
  <c r="BG440" i="20"/>
  <c r="BG439" i="20"/>
  <c r="BG438" i="20"/>
  <c r="BG437" i="20"/>
  <c r="BG436" i="20"/>
  <c r="BG435" i="20"/>
  <c r="BG434" i="20"/>
  <c r="BG433" i="20"/>
  <c r="BG432" i="20"/>
  <c r="BG431" i="20"/>
  <c r="BG430" i="20"/>
  <c r="BG429" i="20"/>
  <c r="BG428" i="20"/>
  <c r="BG427" i="20"/>
  <c r="BG426" i="20"/>
  <c r="BG425" i="20"/>
  <c r="BG424" i="20"/>
  <c r="BG423" i="20"/>
  <c r="BG422" i="20"/>
  <c r="BG421" i="20"/>
  <c r="BG420" i="20"/>
  <c r="BG419" i="20"/>
  <c r="BG418" i="20"/>
  <c r="BG417" i="20"/>
  <c r="BG416" i="20"/>
  <c r="BG415" i="20"/>
  <c r="BG414" i="20"/>
  <c r="BG413" i="20"/>
  <c r="BG412" i="20"/>
  <c r="BG411" i="20"/>
  <c r="BG410" i="20"/>
  <c r="BG409" i="20"/>
  <c r="BG408" i="20"/>
  <c r="BG407" i="20"/>
  <c r="BG406" i="20"/>
  <c r="BG405" i="20"/>
  <c r="BG404" i="20"/>
  <c r="BG403" i="20"/>
  <c r="BG402" i="20"/>
  <c r="BG401" i="20"/>
  <c r="BG400" i="20"/>
  <c r="BG399" i="20"/>
  <c r="BG398" i="20"/>
  <c r="BG397" i="20"/>
  <c r="BG396" i="20"/>
  <c r="BG395" i="20"/>
  <c r="BG394" i="20"/>
  <c r="BG393" i="20"/>
  <c r="BG392" i="20"/>
  <c r="BG391" i="20"/>
  <c r="BG390" i="20"/>
  <c r="BG389" i="20"/>
  <c r="BG388" i="20"/>
  <c r="BG387" i="20"/>
  <c r="BG386" i="20"/>
  <c r="BG385" i="20"/>
  <c r="BG384" i="20"/>
  <c r="BG383" i="20"/>
  <c r="BG382" i="20"/>
  <c r="BG381" i="20"/>
  <c r="BG380" i="20"/>
  <c r="BG379" i="20"/>
  <c r="BG378" i="20"/>
  <c r="BG377" i="20"/>
  <c r="BG376" i="20"/>
  <c r="BG375" i="20"/>
  <c r="BG374" i="20"/>
  <c r="BG373" i="20"/>
  <c r="BG372" i="20"/>
  <c r="BG371" i="20"/>
  <c r="BG370" i="20"/>
  <c r="BG369" i="20"/>
  <c r="BG368" i="20"/>
  <c r="BG367" i="20"/>
  <c r="BG366" i="20"/>
  <c r="BG365" i="20"/>
  <c r="BG364" i="20"/>
  <c r="BG363" i="20"/>
  <c r="BG362" i="20"/>
  <c r="BG361" i="20"/>
  <c r="BG360" i="20"/>
  <c r="BG359" i="20"/>
  <c r="BG358" i="20"/>
  <c r="BG357" i="20"/>
  <c r="BG356" i="20"/>
  <c r="BG355" i="20"/>
  <c r="BG354" i="20"/>
  <c r="BG353" i="20"/>
  <c r="BG352" i="20"/>
  <c r="BG351" i="20"/>
  <c r="BG350" i="20"/>
  <c r="BG349" i="20"/>
  <c r="BG348" i="20"/>
  <c r="BG347" i="20"/>
  <c r="BG346" i="20"/>
  <c r="BG345" i="20"/>
  <c r="BG344" i="20"/>
  <c r="BG343" i="20"/>
  <c r="BG342" i="20"/>
  <c r="BG341" i="20"/>
  <c r="BG340" i="20"/>
  <c r="BG339" i="20"/>
  <c r="BG338" i="20"/>
  <c r="BG337" i="20"/>
  <c r="BG336" i="20"/>
  <c r="BG335" i="20"/>
  <c r="BG334" i="20"/>
  <c r="BG333" i="20"/>
  <c r="BG332" i="20"/>
  <c r="BG331" i="20"/>
  <c r="BG330" i="20"/>
  <c r="BG329" i="20"/>
  <c r="BG328" i="20"/>
  <c r="BG327" i="20"/>
  <c r="BG326" i="20"/>
  <c r="BG325" i="20"/>
  <c r="BG324" i="20"/>
  <c r="BG323" i="20"/>
  <c r="BG322" i="20"/>
  <c r="BG321" i="20"/>
  <c r="BG320" i="20"/>
  <c r="BG319" i="20"/>
  <c r="BG318" i="20"/>
  <c r="BG317" i="20"/>
  <c r="BG316" i="20"/>
  <c r="BG315" i="20"/>
  <c r="BG314" i="20"/>
  <c r="BG313" i="20"/>
  <c r="BG312" i="20"/>
  <c r="BG311" i="20"/>
  <c r="BG310" i="20"/>
  <c r="BG309" i="20"/>
  <c r="BG308" i="20"/>
  <c r="BG307" i="20"/>
  <c r="BG306" i="20"/>
  <c r="BG305" i="20"/>
  <c r="BG304" i="20"/>
  <c r="BG303" i="20"/>
  <c r="BG302" i="20"/>
  <c r="BG301" i="20"/>
  <c r="BG300" i="20"/>
  <c r="BG299" i="20"/>
  <c r="BG298" i="20"/>
  <c r="BG297" i="20"/>
  <c r="BG296" i="20"/>
  <c r="BG295" i="20"/>
  <c r="BG294" i="20"/>
  <c r="BG293" i="20"/>
  <c r="BG292" i="20"/>
  <c r="BG291" i="20"/>
  <c r="BG290" i="20"/>
  <c r="BG289" i="20"/>
  <c r="BG288" i="20"/>
  <c r="BG287" i="20"/>
  <c r="BG286" i="20"/>
  <c r="BG285" i="20"/>
  <c r="BG284" i="20"/>
  <c r="BG283" i="20"/>
  <c r="BG282" i="20"/>
  <c r="BG281" i="20"/>
  <c r="BG280" i="20"/>
  <c r="BG279" i="20"/>
  <c r="BG278" i="20"/>
  <c r="BG277" i="20"/>
  <c r="BG276" i="20"/>
  <c r="BG275" i="20"/>
  <c r="BG274" i="20"/>
  <c r="BG273" i="20"/>
  <c r="BG272" i="20"/>
  <c r="BG271" i="20"/>
  <c r="BG270" i="20"/>
  <c r="BG269" i="20"/>
  <c r="BG268" i="20"/>
  <c r="BG267" i="20"/>
  <c r="BG266" i="20"/>
  <c r="BG265" i="20"/>
  <c r="BG264" i="20"/>
  <c r="BG263" i="20"/>
  <c r="BG262" i="20"/>
  <c r="BG261" i="20"/>
  <c r="BG260" i="20"/>
  <c r="BG259" i="20"/>
  <c r="BG258" i="20"/>
  <c r="BG257" i="20"/>
  <c r="BG256" i="20"/>
  <c r="BG255" i="20"/>
  <c r="BG254" i="20"/>
  <c r="BG253" i="20"/>
  <c r="BG252" i="20"/>
  <c r="BG251" i="20"/>
  <c r="BG250" i="20"/>
  <c r="BG249" i="20"/>
  <c r="BG248" i="20"/>
  <c r="BG247" i="20"/>
  <c r="BG246" i="20"/>
  <c r="BG245" i="20"/>
  <c r="BG244" i="20"/>
  <c r="BG243" i="20"/>
  <c r="BG242" i="20"/>
  <c r="BG241" i="20"/>
  <c r="BG240" i="20"/>
  <c r="BG239" i="20"/>
  <c r="BG238" i="20"/>
  <c r="BG237" i="20"/>
  <c r="BG236" i="20"/>
  <c r="BG235" i="20"/>
  <c r="BG234" i="20"/>
  <c r="BG233" i="20"/>
  <c r="BG232" i="20"/>
  <c r="BG231" i="20"/>
  <c r="BG230" i="20"/>
  <c r="BG229" i="20"/>
  <c r="BG228" i="20"/>
  <c r="BG227" i="20"/>
  <c r="BG226" i="20"/>
  <c r="BG225" i="20"/>
  <c r="BG224" i="20"/>
  <c r="BG223" i="20"/>
  <c r="BG222" i="20"/>
  <c r="BG221" i="20"/>
  <c r="BG220" i="20"/>
  <c r="BG219" i="20"/>
  <c r="BG218" i="20"/>
  <c r="BG217" i="20"/>
  <c r="BG216" i="20"/>
  <c r="BG215" i="20"/>
  <c r="BG214" i="20"/>
  <c r="BG213" i="20"/>
  <c r="BG212" i="20"/>
  <c r="BG211" i="20"/>
  <c r="BG210" i="20"/>
  <c r="BG209" i="20"/>
  <c r="BG208" i="20"/>
  <c r="BG207" i="20"/>
  <c r="BG206" i="20"/>
  <c r="BG205" i="20"/>
  <c r="BG204" i="20"/>
  <c r="BG203" i="20"/>
  <c r="BG202" i="20"/>
  <c r="BG201" i="20"/>
  <c r="BG200" i="20"/>
  <c r="BG199" i="20"/>
  <c r="BG198" i="20"/>
  <c r="BG197" i="20"/>
  <c r="BG196" i="20"/>
  <c r="BG195" i="20"/>
  <c r="BG194" i="20"/>
  <c r="BG193" i="20"/>
  <c r="BG192" i="20"/>
  <c r="BG191" i="20"/>
  <c r="BG190" i="20"/>
  <c r="BG189" i="20"/>
  <c r="BG188" i="20"/>
  <c r="BG187" i="20"/>
  <c r="BG186" i="20"/>
  <c r="BG185" i="20"/>
  <c r="BG184" i="20"/>
  <c r="BG183" i="20"/>
  <c r="BG182" i="20"/>
  <c r="BG181" i="20"/>
  <c r="BG180" i="20"/>
  <c r="BG179" i="20"/>
  <c r="BG178" i="20"/>
  <c r="BG177" i="20"/>
  <c r="BG176" i="20"/>
  <c r="BG175" i="20"/>
  <c r="BG174" i="20"/>
  <c r="BG173" i="20"/>
  <c r="BG172" i="20"/>
  <c r="BG171" i="20"/>
  <c r="BG170" i="20"/>
  <c r="BG169" i="20"/>
  <c r="BG168" i="20"/>
  <c r="BG167" i="20"/>
  <c r="BG166" i="20"/>
  <c r="BG165" i="20"/>
  <c r="BG164" i="20"/>
  <c r="BG163" i="20"/>
  <c r="BG162" i="20"/>
  <c r="BG161" i="20"/>
  <c r="BG160" i="20"/>
  <c r="BG159" i="20"/>
  <c r="BG158" i="20"/>
  <c r="BG157" i="20"/>
  <c r="BG156" i="20"/>
  <c r="BG155" i="20"/>
  <c r="BG154" i="20"/>
  <c r="BG153" i="20"/>
  <c r="BG152" i="20"/>
  <c r="BG151" i="20"/>
  <c r="BG150" i="20"/>
  <c r="BG149" i="20"/>
  <c r="BG148" i="20"/>
  <c r="BG147" i="20"/>
  <c r="BG146" i="20"/>
  <c r="BG145" i="20"/>
  <c r="BG144" i="20"/>
  <c r="BG143" i="20"/>
  <c r="BG142" i="20"/>
  <c r="BG141" i="20"/>
  <c r="BG140" i="20"/>
  <c r="BG139" i="20"/>
  <c r="BG138" i="20"/>
  <c r="BG137" i="20"/>
  <c r="BG136" i="20"/>
  <c r="BG135" i="20"/>
  <c r="BG134" i="20"/>
  <c r="BG133" i="20"/>
  <c r="BG132" i="20"/>
  <c r="BG131" i="20"/>
  <c r="BG130" i="20"/>
  <c r="BG129" i="20"/>
  <c r="BG128" i="20"/>
  <c r="BG127" i="20"/>
  <c r="BG126" i="20"/>
  <c r="BG125" i="20"/>
  <c r="BG124" i="20"/>
  <c r="BG123" i="20"/>
  <c r="BG122" i="20"/>
  <c r="BG121" i="20"/>
  <c r="BG120" i="20"/>
  <c r="BG119" i="20"/>
  <c r="BG118" i="20"/>
  <c r="BG117" i="20"/>
  <c r="BG116" i="20"/>
  <c r="BG115" i="20"/>
  <c r="BG114" i="20"/>
  <c r="BG113" i="20"/>
  <c r="BG112" i="20"/>
  <c r="BG111" i="20"/>
  <c r="BG110" i="20"/>
  <c r="BG109" i="20"/>
  <c r="BG108" i="20"/>
  <c r="BG107" i="20"/>
  <c r="BG106" i="20"/>
  <c r="BG105" i="20"/>
  <c r="BG104" i="20"/>
  <c r="BG103" i="20"/>
  <c r="BG102" i="20"/>
  <c r="BG101" i="20"/>
  <c r="BG100" i="20"/>
  <c r="BG99" i="20"/>
  <c r="BG98" i="20"/>
  <c r="BG97" i="20"/>
  <c r="BG96" i="20"/>
  <c r="BG95" i="20"/>
  <c r="BG94" i="20"/>
  <c r="BG93" i="20"/>
  <c r="BG92" i="20"/>
  <c r="BG91" i="20"/>
  <c r="BG90" i="20"/>
  <c r="BG89" i="20"/>
  <c r="BG88" i="20"/>
  <c r="BG87" i="20"/>
  <c r="BG86" i="20"/>
  <c r="BG85" i="20"/>
  <c r="BG84" i="20"/>
  <c r="BG83" i="20"/>
  <c r="BG82" i="20"/>
  <c r="BG81" i="20"/>
  <c r="BG80" i="20"/>
  <c r="BG79" i="20"/>
  <c r="BG78" i="20"/>
  <c r="BG77" i="20"/>
  <c r="BG76" i="20"/>
  <c r="W3" i="11" s="1"/>
  <c r="BG75" i="20"/>
  <c r="BG74" i="20"/>
  <c r="BG73" i="20"/>
  <c r="BG72" i="20"/>
  <c r="BG71" i="20"/>
  <c r="BG70" i="20"/>
  <c r="BG69" i="20"/>
  <c r="BG68" i="20"/>
  <c r="BG67" i="20"/>
  <c r="BG66" i="20"/>
  <c r="BG65" i="20"/>
  <c r="BG64" i="20"/>
  <c r="BG63" i="20"/>
  <c r="BG62" i="20"/>
  <c r="BG61" i="20"/>
  <c r="BG60" i="20"/>
  <c r="BG59" i="20"/>
  <c r="BG58" i="20"/>
  <c r="BG57" i="20"/>
  <c r="BG56" i="20"/>
  <c r="BG55" i="20"/>
  <c r="BG54" i="20"/>
  <c r="BG53" i="20"/>
  <c r="BG52" i="20"/>
  <c r="BG51" i="20"/>
  <c r="BG50" i="20"/>
  <c r="BG49" i="20"/>
  <c r="BG48" i="20"/>
  <c r="BG47" i="20"/>
  <c r="BG46" i="20"/>
  <c r="BG45" i="20"/>
  <c r="BG44" i="20"/>
  <c r="BG43" i="20"/>
  <c r="BG42" i="20"/>
  <c r="BG41" i="20"/>
  <c r="BG40" i="20"/>
  <c r="BG39" i="20"/>
  <c r="BG38" i="20"/>
  <c r="BG37" i="20"/>
  <c r="BG36" i="20"/>
  <c r="BG35" i="20"/>
  <c r="BG34" i="20"/>
  <c r="BG33" i="20"/>
  <c r="BG32" i="20"/>
  <c r="BG31" i="20"/>
  <c r="BG30" i="20"/>
  <c r="BG29" i="20"/>
  <c r="BG28" i="20"/>
  <c r="BG27" i="20"/>
  <c r="BG26" i="20"/>
  <c r="BG25" i="20"/>
  <c r="BG24" i="20"/>
  <c r="BG23" i="20"/>
  <c r="AW503" i="20"/>
  <c r="AW502" i="20"/>
  <c r="AW501" i="20"/>
  <c r="AW500" i="20"/>
  <c r="AW499" i="20"/>
  <c r="AW498" i="20"/>
  <c r="AW497" i="20"/>
  <c r="AW496" i="20"/>
  <c r="AW495" i="20"/>
  <c r="AW494" i="20"/>
  <c r="AW493" i="20"/>
  <c r="AW492" i="20"/>
  <c r="AW491" i="20"/>
  <c r="AW490" i="20"/>
  <c r="AW489" i="20"/>
  <c r="AW488" i="20"/>
  <c r="AW487" i="20"/>
  <c r="AW486" i="20"/>
  <c r="AW485" i="20"/>
  <c r="AW484" i="20"/>
  <c r="AW483" i="20"/>
  <c r="AW482" i="20"/>
  <c r="AW481" i="20"/>
  <c r="AW480" i="20"/>
  <c r="AW479" i="20"/>
  <c r="AW478" i="20"/>
  <c r="AW477" i="20"/>
  <c r="AW476" i="20"/>
  <c r="AW475" i="20"/>
  <c r="AW474" i="20"/>
  <c r="AW473" i="20"/>
  <c r="AW472" i="20"/>
  <c r="AW471" i="20"/>
  <c r="AW470" i="20"/>
  <c r="AW469" i="20"/>
  <c r="AW468" i="20"/>
  <c r="AW467" i="20"/>
  <c r="AW466" i="20"/>
  <c r="AW465" i="20"/>
  <c r="AW464" i="20"/>
  <c r="AW463" i="20"/>
  <c r="AW462" i="20"/>
  <c r="AW461" i="20"/>
  <c r="AW460" i="20"/>
  <c r="AW459" i="20"/>
  <c r="AW458" i="20"/>
  <c r="AW457" i="20"/>
  <c r="AW456" i="20"/>
  <c r="AW455" i="20"/>
  <c r="AW454" i="20"/>
  <c r="AW453" i="20"/>
  <c r="AW452" i="20"/>
  <c r="AW451" i="20"/>
  <c r="AW450" i="20"/>
  <c r="AW449" i="20"/>
  <c r="AW448" i="20"/>
  <c r="AW447" i="20"/>
  <c r="AW446" i="20"/>
  <c r="AW445" i="20"/>
  <c r="AW444" i="20"/>
  <c r="AW443" i="20"/>
  <c r="AW442" i="20"/>
  <c r="AW441" i="20"/>
  <c r="AW440" i="20"/>
  <c r="AW439" i="20"/>
  <c r="AW438" i="20"/>
  <c r="AW437" i="20"/>
  <c r="AW436" i="20"/>
  <c r="AW435" i="20"/>
  <c r="AW434" i="20"/>
  <c r="AW433" i="20"/>
  <c r="AW432" i="20"/>
  <c r="AW431" i="20"/>
  <c r="AW430" i="20"/>
  <c r="AW429" i="20"/>
  <c r="AW428" i="20"/>
  <c r="AW427" i="20"/>
  <c r="AW426" i="20"/>
  <c r="AW425" i="20"/>
  <c r="AW424" i="20"/>
  <c r="AW423" i="20"/>
  <c r="AW422" i="20"/>
  <c r="AW421" i="20"/>
  <c r="AW420" i="20"/>
  <c r="AW419" i="20"/>
  <c r="AW418" i="20"/>
  <c r="AW417" i="20"/>
  <c r="AW416" i="20"/>
  <c r="AW415" i="20"/>
  <c r="AW414" i="20"/>
  <c r="AW413" i="20"/>
  <c r="AW412" i="20"/>
  <c r="AW411" i="20"/>
  <c r="AW410" i="20"/>
  <c r="AW409" i="20"/>
  <c r="AW408" i="20"/>
  <c r="AW407" i="20"/>
  <c r="AW406" i="20"/>
  <c r="AW405" i="20"/>
  <c r="AW404" i="20"/>
  <c r="AW403" i="20"/>
  <c r="AW402" i="20"/>
  <c r="AW401" i="20"/>
  <c r="AW400" i="20"/>
  <c r="AW399" i="20"/>
  <c r="AW398" i="20"/>
  <c r="AW397" i="20"/>
  <c r="AW396" i="20"/>
  <c r="AW395" i="20"/>
  <c r="AW394" i="20"/>
  <c r="AW393" i="20"/>
  <c r="AW392" i="20"/>
  <c r="AW391" i="20"/>
  <c r="AW390" i="20"/>
  <c r="AW389" i="20"/>
  <c r="AW388" i="20"/>
  <c r="AW387" i="20"/>
  <c r="AW386" i="20"/>
  <c r="AW385" i="20"/>
  <c r="AW384" i="20"/>
  <c r="AW383" i="20"/>
  <c r="AW382" i="20"/>
  <c r="AW381" i="20"/>
  <c r="AW380" i="20"/>
  <c r="AW379" i="20"/>
  <c r="AW378" i="20"/>
  <c r="AW377" i="20"/>
  <c r="AW376" i="20"/>
  <c r="AW375" i="20"/>
  <c r="AW374" i="20"/>
  <c r="AW373" i="20"/>
  <c r="AW372" i="20"/>
  <c r="AW371" i="20"/>
  <c r="AW370" i="20"/>
  <c r="AW369" i="20"/>
  <c r="AW368" i="20"/>
  <c r="AW367" i="20"/>
  <c r="AW366" i="20"/>
  <c r="AW365" i="20"/>
  <c r="AW364" i="20"/>
  <c r="AW363" i="20"/>
  <c r="AW362" i="20"/>
  <c r="AW361" i="20"/>
  <c r="AW360" i="20"/>
  <c r="AW359" i="20"/>
  <c r="AW358" i="20"/>
  <c r="AW357" i="20"/>
  <c r="AW356" i="20"/>
  <c r="AW355" i="20"/>
  <c r="AW354" i="20"/>
  <c r="AW353" i="20"/>
  <c r="AW352" i="20"/>
  <c r="AW351" i="20"/>
  <c r="AW350" i="20"/>
  <c r="AW349" i="20"/>
  <c r="AW348" i="20"/>
  <c r="AW347" i="20"/>
  <c r="AW346" i="20"/>
  <c r="AW345" i="20"/>
  <c r="AW344" i="20"/>
  <c r="AW343" i="20"/>
  <c r="AW342" i="20"/>
  <c r="AW341" i="20"/>
  <c r="AW340" i="20"/>
  <c r="AW339" i="20"/>
  <c r="AW338" i="20"/>
  <c r="AW337" i="20"/>
  <c r="AW336" i="20"/>
  <c r="AW335" i="20"/>
  <c r="AW334" i="20"/>
  <c r="AW333" i="20"/>
  <c r="AW332" i="20"/>
  <c r="AW331" i="20"/>
  <c r="AW330" i="20"/>
  <c r="AW329" i="20"/>
  <c r="AW328" i="20"/>
  <c r="AW327" i="20"/>
  <c r="AW326" i="20"/>
  <c r="AW325" i="20"/>
  <c r="AW324" i="20"/>
  <c r="AW323" i="20"/>
  <c r="AW322" i="20"/>
  <c r="AW321" i="20"/>
  <c r="AW320" i="20"/>
  <c r="AW319" i="20"/>
  <c r="AW318" i="20"/>
  <c r="AW317" i="20"/>
  <c r="AW316" i="20"/>
  <c r="AW315" i="20"/>
  <c r="AW314" i="20"/>
  <c r="AW313" i="20"/>
  <c r="AW312" i="20"/>
  <c r="AW311" i="20"/>
  <c r="AW310" i="20"/>
  <c r="AW309" i="20"/>
  <c r="AW308" i="20"/>
  <c r="AW307" i="20"/>
  <c r="AW306" i="20"/>
  <c r="AW305" i="20"/>
  <c r="AW304" i="20"/>
  <c r="AW303" i="20"/>
  <c r="AW302" i="20"/>
  <c r="AW301" i="20"/>
  <c r="AW300" i="20"/>
  <c r="AW299" i="20"/>
  <c r="AW298" i="20"/>
  <c r="AW297" i="20"/>
  <c r="AW296" i="20"/>
  <c r="AW295" i="20"/>
  <c r="AW294" i="20"/>
  <c r="AW293" i="20"/>
  <c r="AW292" i="20"/>
  <c r="AW291" i="20"/>
  <c r="AW290" i="20"/>
  <c r="AW289" i="20"/>
  <c r="AW288" i="20"/>
  <c r="AW287" i="20"/>
  <c r="AW286" i="20"/>
  <c r="AW285" i="20"/>
  <c r="AW284" i="20"/>
  <c r="AW283" i="20"/>
  <c r="AW282" i="20"/>
  <c r="AW281" i="20"/>
  <c r="AW280" i="20"/>
  <c r="AW279" i="20"/>
  <c r="AW278" i="20"/>
  <c r="AW277" i="20"/>
  <c r="AW276" i="20"/>
  <c r="AW275" i="20"/>
  <c r="AW274" i="20"/>
  <c r="AW273" i="20"/>
  <c r="AW272" i="20"/>
  <c r="AW271" i="20"/>
  <c r="AW270" i="20"/>
  <c r="AW269" i="20"/>
  <c r="AW268" i="20"/>
  <c r="AW267" i="20"/>
  <c r="AW266" i="20"/>
  <c r="AW265" i="20"/>
  <c r="AW264" i="20"/>
  <c r="AW263" i="20"/>
  <c r="AW262" i="20"/>
  <c r="AW261" i="20"/>
  <c r="AW260" i="20"/>
  <c r="AW259" i="20"/>
  <c r="AW258" i="20"/>
  <c r="AW257" i="20"/>
  <c r="AW256" i="20"/>
  <c r="AW255" i="20"/>
  <c r="AW254" i="20"/>
  <c r="AW253" i="20"/>
  <c r="AW252" i="20"/>
  <c r="AW251" i="20"/>
  <c r="AW250" i="20"/>
  <c r="AW249" i="20"/>
  <c r="AW248" i="20"/>
  <c r="AW247" i="20"/>
  <c r="AW246" i="20"/>
  <c r="AW245" i="20"/>
  <c r="AW244" i="20"/>
  <c r="AW243" i="20"/>
  <c r="AW242" i="20"/>
  <c r="AW241" i="20"/>
  <c r="AW240" i="20"/>
  <c r="AW239" i="20"/>
  <c r="AW238" i="20"/>
  <c r="AW237" i="20"/>
  <c r="AW236" i="20"/>
  <c r="AW235" i="20"/>
  <c r="AW234" i="20"/>
  <c r="AW233" i="20"/>
  <c r="AW232" i="20"/>
  <c r="AW231" i="20"/>
  <c r="AW230" i="20"/>
  <c r="AW229" i="20"/>
  <c r="AW228" i="20"/>
  <c r="AW227" i="20"/>
  <c r="AW226" i="20"/>
  <c r="AW225" i="20"/>
  <c r="AW224" i="20"/>
  <c r="AW223" i="20"/>
  <c r="AW222" i="20"/>
  <c r="AW221" i="20"/>
  <c r="AW220" i="20"/>
  <c r="AW219" i="20"/>
  <c r="AW218" i="20"/>
  <c r="AW217" i="20"/>
  <c r="AW216" i="20"/>
  <c r="AW215" i="20"/>
  <c r="AW214" i="20"/>
  <c r="AW213" i="20"/>
  <c r="AW212" i="20"/>
  <c r="AW211" i="20"/>
  <c r="AW210" i="20"/>
  <c r="AW209" i="20"/>
  <c r="AW208" i="20"/>
  <c r="AW207" i="20"/>
  <c r="AW206" i="20"/>
  <c r="AW205" i="20"/>
  <c r="AW204" i="20"/>
  <c r="AW203" i="20"/>
  <c r="AW202" i="20"/>
  <c r="AW201" i="20"/>
  <c r="AW200" i="20"/>
  <c r="AW199" i="20"/>
  <c r="AW198" i="20"/>
  <c r="AW197" i="20"/>
  <c r="AW196" i="20"/>
  <c r="AW195" i="20"/>
  <c r="AW194" i="20"/>
  <c r="AW193" i="20"/>
  <c r="AW192" i="20"/>
  <c r="AW191" i="20"/>
  <c r="AW190" i="20"/>
  <c r="AW189" i="20"/>
  <c r="AW188" i="20"/>
  <c r="AW187" i="20"/>
  <c r="AW186" i="20"/>
  <c r="AW185" i="20"/>
  <c r="AW184" i="20"/>
  <c r="AW183" i="20"/>
  <c r="AW182" i="20"/>
  <c r="AW181" i="20"/>
  <c r="AW180" i="20"/>
  <c r="AW179" i="20"/>
  <c r="AW178" i="20"/>
  <c r="AW177" i="20"/>
  <c r="AW176" i="20"/>
  <c r="AW175" i="20"/>
  <c r="AW174" i="20"/>
  <c r="AW173" i="20"/>
  <c r="AW172" i="20"/>
  <c r="AW171" i="20"/>
  <c r="AW170" i="20"/>
  <c r="AW169" i="20"/>
  <c r="AW168" i="20"/>
  <c r="AW167" i="20"/>
  <c r="AW166" i="20"/>
  <c r="AW165" i="20"/>
  <c r="AW164" i="20"/>
  <c r="AW163" i="20"/>
  <c r="AW162" i="20"/>
  <c r="AW161" i="20"/>
  <c r="AW160" i="20"/>
  <c r="AW159" i="20"/>
  <c r="AW158" i="20"/>
  <c r="AW157" i="20"/>
  <c r="AW156" i="20"/>
  <c r="AW155" i="20"/>
  <c r="AW154" i="20"/>
  <c r="AW153" i="20"/>
  <c r="AW152" i="20"/>
  <c r="AW151" i="20"/>
  <c r="AW150" i="20"/>
  <c r="AW149" i="20"/>
  <c r="AW148" i="20"/>
  <c r="AW147" i="20"/>
  <c r="AW146" i="20"/>
  <c r="AW145" i="20"/>
  <c r="AW144" i="20"/>
  <c r="AW143" i="20"/>
  <c r="AW142" i="20"/>
  <c r="AW141" i="20"/>
  <c r="AW140" i="20"/>
  <c r="AW139" i="20"/>
  <c r="AW138" i="20"/>
  <c r="AW137" i="20"/>
  <c r="AW136" i="20"/>
  <c r="AW135" i="20"/>
  <c r="AW134" i="20"/>
  <c r="AW133" i="20"/>
  <c r="AW132" i="20"/>
  <c r="AW131" i="20"/>
  <c r="AW130" i="20"/>
  <c r="AW129" i="20"/>
  <c r="AW128" i="20"/>
  <c r="AW127" i="20"/>
  <c r="AW126" i="20"/>
  <c r="AW125" i="20"/>
  <c r="AW124" i="20"/>
  <c r="AW123" i="20"/>
  <c r="AW122" i="20"/>
  <c r="AW121" i="20"/>
  <c r="AW120" i="20"/>
  <c r="AW119" i="20"/>
  <c r="AW118" i="20"/>
  <c r="AW117" i="20"/>
  <c r="AW116" i="20"/>
  <c r="AW115" i="20"/>
  <c r="AW114" i="20"/>
  <c r="AW113" i="20"/>
  <c r="AW112" i="20"/>
  <c r="AW111" i="20"/>
  <c r="AW110" i="20"/>
  <c r="AW109" i="20"/>
  <c r="AW108" i="20"/>
  <c r="AW107" i="20"/>
  <c r="AW106" i="20"/>
  <c r="AW105" i="20"/>
  <c r="AW104" i="20"/>
  <c r="AW103" i="20"/>
  <c r="AW102" i="20"/>
  <c r="AW101" i="20"/>
  <c r="AW100" i="20"/>
  <c r="AW99" i="20"/>
  <c r="AW98" i="20"/>
  <c r="AW97" i="20"/>
  <c r="AW96" i="20"/>
  <c r="AW95" i="20"/>
  <c r="AW94" i="20"/>
  <c r="AW93" i="20"/>
  <c r="AW92" i="20"/>
  <c r="AW91" i="20"/>
  <c r="AW90" i="20"/>
  <c r="AW89" i="20"/>
  <c r="AW88" i="20"/>
  <c r="AW87" i="20"/>
  <c r="AW86" i="20"/>
  <c r="N3" i="11" s="1"/>
  <c r="AW85" i="20"/>
  <c r="AW84" i="20"/>
  <c r="AW83" i="20"/>
  <c r="AW82" i="20"/>
  <c r="AW81" i="20"/>
  <c r="AW80" i="20"/>
  <c r="AW79" i="20"/>
  <c r="AW78" i="20"/>
  <c r="AW77" i="20"/>
  <c r="AW76" i="20"/>
  <c r="AW75" i="20"/>
  <c r="AW74" i="20"/>
  <c r="AW73" i="20"/>
  <c r="AW72" i="20"/>
  <c r="AW71" i="20"/>
  <c r="AW70" i="20"/>
  <c r="AW69" i="20"/>
  <c r="AW68" i="20"/>
  <c r="AW67" i="20"/>
  <c r="AW66" i="20"/>
  <c r="AW65" i="20"/>
  <c r="AW64" i="20"/>
  <c r="AW63" i="20"/>
  <c r="AW62" i="20"/>
  <c r="AW61" i="20"/>
  <c r="AW60" i="20"/>
  <c r="AW59" i="20"/>
  <c r="AW58" i="20"/>
  <c r="AW57" i="20"/>
  <c r="AW56" i="20"/>
  <c r="AW55" i="20"/>
  <c r="AW54" i="20"/>
  <c r="AW53" i="20"/>
  <c r="AW52" i="20"/>
  <c r="AW51" i="20"/>
  <c r="AW50" i="20"/>
  <c r="AW49" i="20"/>
  <c r="AW48" i="20"/>
  <c r="AW47" i="20"/>
  <c r="AW46" i="20"/>
  <c r="AW45" i="20"/>
  <c r="AW44" i="20"/>
  <c r="AW43" i="20"/>
  <c r="AW42" i="20"/>
  <c r="AW41" i="20"/>
  <c r="AW40" i="20"/>
  <c r="AW39" i="20"/>
  <c r="AW38" i="20"/>
  <c r="AW37" i="20"/>
  <c r="AW36" i="20"/>
  <c r="AW35" i="20"/>
  <c r="AW34" i="20"/>
  <c r="AW33" i="20"/>
  <c r="AW32" i="20"/>
  <c r="AW31" i="20"/>
  <c r="AW30" i="20"/>
  <c r="AW29" i="20"/>
  <c r="AW28" i="20"/>
  <c r="AW27" i="20"/>
  <c r="AW26" i="20"/>
  <c r="AW25" i="20"/>
  <c r="AW24" i="20"/>
  <c r="AW23" i="20"/>
  <c r="AH21" i="12"/>
  <c r="S6" i="12"/>
  <c r="AH21" i="11"/>
  <c r="S6" i="11"/>
  <c r="BD64" i="28"/>
  <c r="BD63" i="28"/>
  <c r="BD62" i="28"/>
  <c r="BD61" i="28"/>
  <c r="BD60" i="28"/>
  <c r="BD59" i="28"/>
  <c r="BD58" i="28"/>
  <c r="BD57" i="28"/>
  <c r="BD56" i="28"/>
  <c r="BD55" i="28"/>
  <c r="BD54" i="28"/>
  <c r="BD53" i="28"/>
  <c r="BD52" i="28"/>
  <c r="BD51" i="28"/>
  <c r="BD50" i="28"/>
  <c r="BD49" i="28"/>
  <c r="BD48" i="28"/>
  <c r="BD47" i="28"/>
  <c r="BD46" i="28"/>
  <c r="BD45" i="28"/>
  <c r="BD44" i="28"/>
  <c r="BD43" i="28"/>
  <c r="BD42" i="28"/>
  <c r="BD41" i="28"/>
  <c r="BD40" i="28"/>
  <c r="BD39" i="28"/>
  <c r="BD38" i="28"/>
  <c r="BD37" i="28"/>
  <c r="BD36" i="28"/>
  <c r="BD35" i="28"/>
  <c r="BD34" i="28"/>
  <c r="BD33" i="28"/>
  <c r="BD32" i="28"/>
  <c r="BD31" i="28"/>
  <c r="BD30" i="28"/>
  <c r="BD29" i="28"/>
  <c r="BD28" i="28"/>
  <c r="BD27" i="28"/>
  <c r="BD26" i="28"/>
  <c r="BD25" i="28"/>
  <c r="BD24" i="28"/>
  <c r="BD23" i="28"/>
  <c r="BD22" i="28"/>
  <c r="BD21" i="28"/>
  <c r="BD20" i="28"/>
  <c r="BD19" i="28"/>
  <c r="BD18" i="28"/>
  <c r="BD17" i="28"/>
  <c r="BD16" i="28"/>
  <c r="BD15" i="28"/>
  <c r="BD14" i="28"/>
  <c r="BD13" i="28"/>
  <c r="BD12" i="28"/>
  <c r="BD11" i="28"/>
  <c r="BD10" i="28"/>
  <c r="BD9" i="28"/>
  <c r="BD8" i="28"/>
  <c r="BD7" i="28"/>
  <c r="BD6" i="28"/>
  <c r="AH31" i="10"/>
  <c r="S6" i="10"/>
  <c r="AH31" i="9"/>
  <c r="S6" i="9"/>
  <c r="AL74" i="28"/>
  <c r="AL73" i="28"/>
  <c r="AL72" i="28"/>
  <c r="AL71" i="28"/>
  <c r="AL70" i="28"/>
  <c r="AL69" i="28"/>
  <c r="AL68" i="28"/>
  <c r="AL67" i="28"/>
  <c r="AL66" i="28"/>
  <c r="AL65" i="28"/>
  <c r="AL64" i="28"/>
  <c r="AL63" i="28"/>
  <c r="AL62" i="28"/>
  <c r="AL61" i="28"/>
  <c r="AL60" i="28"/>
  <c r="AL59" i="28"/>
  <c r="AL58" i="28"/>
  <c r="AL57" i="28"/>
  <c r="AL56" i="28"/>
  <c r="AL55" i="28"/>
  <c r="AL54" i="28"/>
  <c r="AL53" i="28"/>
  <c r="AL52" i="28"/>
  <c r="AL51" i="28"/>
  <c r="AL50" i="28"/>
  <c r="AL49" i="28"/>
  <c r="AL48" i="28"/>
  <c r="AL47" i="28"/>
  <c r="AL46" i="28"/>
  <c r="AL45" i="28"/>
  <c r="AL44" i="28"/>
  <c r="AL43" i="28"/>
  <c r="AL42" i="28"/>
  <c r="AL41" i="28"/>
  <c r="AL40" i="28"/>
  <c r="AL39" i="28"/>
  <c r="AL38" i="28"/>
  <c r="AL37" i="28"/>
  <c r="AL36" i="28"/>
  <c r="AL35" i="28"/>
  <c r="AL34" i="28"/>
  <c r="AL33" i="28"/>
  <c r="AL32" i="28"/>
  <c r="AL31" i="28"/>
  <c r="AL30" i="28"/>
  <c r="AL29" i="28"/>
  <c r="AL28" i="28"/>
  <c r="AL27" i="28"/>
  <c r="AL26" i="28"/>
  <c r="AL25" i="28"/>
  <c r="AL24" i="28"/>
  <c r="AL23" i="28"/>
  <c r="AL22" i="28"/>
  <c r="AL21" i="28"/>
  <c r="AL20" i="28"/>
  <c r="AL19" i="28"/>
  <c r="AL18" i="28"/>
  <c r="AL17" i="28"/>
  <c r="AL16" i="28"/>
  <c r="AL15" i="28"/>
  <c r="AL14" i="28"/>
  <c r="AL13" i="28"/>
  <c r="AL12" i="28"/>
  <c r="AL11" i="28"/>
  <c r="AL10" i="28"/>
  <c r="AL9" i="28"/>
  <c r="AL8" i="28"/>
  <c r="AL7" i="28"/>
  <c r="AL6" i="28"/>
  <c r="AB21" i="12"/>
  <c r="J6" i="12"/>
  <c r="AB21" i="11"/>
  <c r="J6" i="11"/>
  <c r="BE64" i="28"/>
  <c r="BF63" i="27"/>
  <c r="BE63" i="28"/>
  <c r="BF62" i="27"/>
  <c r="BE62" i="28"/>
  <c r="BF61" i="27"/>
  <c r="BE61" i="28"/>
  <c r="BF60" i="27"/>
  <c r="BE60" i="28"/>
  <c r="BF59" i="27"/>
  <c r="BE59" i="28"/>
  <c r="BF58" i="27"/>
  <c r="BE58" i="28"/>
  <c r="BF57" i="27"/>
  <c r="BE57" i="28"/>
  <c r="BF56" i="27"/>
  <c r="BE56" i="28"/>
  <c r="BF55" i="27"/>
  <c r="BE55" i="28"/>
  <c r="BF54" i="27"/>
  <c r="BE54" i="28"/>
  <c r="BF53" i="27"/>
  <c r="BE53" i="28"/>
  <c r="BF52" i="27"/>
  <c r="BE52" i="28"/>
  <c r="BF51" i="27"/>
  <c r="BE51" i="28"/>
  <c r="BF50" i="27"/>
  <c r="BE50" i="28"/>
  <c r="BF49" i="27"/>
  <c r="BE49" i="28"/>
  <c r="BF48" i="27"/>
  <c r="BE48" i="28"/>
  <c r="BF47" i="27"/>
  <c r="BE47" i="28"/>
  <c r="BF46" i="27"/>
  <c r="BE46" i="28"/>
  <c r="BF45" i="27"/>
  <c r="BE45" i="28"/>
  <c r="BF44" i="27"/>
  <c r="BE44" i="28"/>
  <c r="BF43" i="27"/>
  <c r="BE43" i="28"/>
  <c r="BF42" i="27"/>
  <c r="BE42" i="28"/>
  <c r="BF41" i="27"/>
  <c r="BE41" i="28"/>
  <c r="BF40" i="27"/>
  <c r="BE40" i="28"/>
  <c r="BF39" i="27"/>
  <c r="BE39" i="28"/>
  <c r="BF38" i="27"/>
  <c r="BE38" i="28"/>
  <c r="BF37" i="27"/>
  <c r="BE37" i="28"/>
  <c r="BF36" i="27"/>
  <c r="BE36" i="28"/>
  <c r="BF35" i="27"/>
  <c r="BE35" i="28"/>
  <c r="BF34" i="27"/>
  <c r="BE34" i="28"/>
  <c r="BF33" i="27"/>
  <c r="BE33" i="28"/>
  <c r="BF32" i="27"/>
  <c r="BE32" i="28"/>
  <c r="BF31" i="27"/>
  <c r="BE31" i="28"/>
  <c r="BF30" i="27"/>
  <c r="BE30" i="28"/>
  <c r="BF29" i="27"/>
  <c r="BE29" i="28"/>
  <c r="BF28" i="27"/>
  <c r="BE28" i="28"/>
  <c r="BF27" i="27"/>
  <c r="BE27" i="28"/>
  <c r="BF26" i="27"/>
  <c r="BE26" i="28"/>
  <c r="BF25" i="27"/>
  <c r="BE25" i="28"/>
  <c r="BF24" i="27"/>
  <c r="BE24" i="28"/>
  <c r="BF23" i="27"/>
  <c r="BE23" i="28"/>
  <c r="BF22" i="27"/>
  <c r="BE22" i="28"/>
  <c r="BF21" i="27"/>
  <c r="BE21" i="28"/>
  <c r="BF20" i="27"/>
  <c r="BE20" i="28"/>
  <c r="BF19" i="27"/>
  <c r="BE19" i="28"/>
  <c r="BF18" i="27"/>
  <c r="BE18" i="28"/>
  <c r="BF17" i="27"/>
  <c r="BE17" i="28"/>
  <c r="BF16" i="27"/>
  <c r="BE16" i="28"/>
  <c r="BF15" i="27"/>
  <c r="BE15" i="28"/>
  <c r="BF14" i="27"/>
  <c r="BE14" i="28"/>
  <c r="BF13" i="27"/>
  <c r="BE13" i="28"/>
  <c r="BF12" i="27"/>
  <c r="BE12" i="28"/>
  <c r="BF11" i="27"/>
  <c r="BE11" i="28"/>
  <c r="BF10" i="27"/>
  <c r="BE10" i="28"/>
  <c r="BF9" i="27"/>
  <c r="BE9" i="28"/>
  <c r="BF8" i="27"/>
  <c r="BE8" i="28"/>
  <c r="BF7" i="27"/>
  <c r="BE7" i="28"/>
  <c r="BF6" i="27"/>
  <c r="BE6" i="28"/>
  <c r="BF5" i="27"/>
  <c r="AB31" i="10"/>
  <c r="J6" i="10"/>
  <c r="AB31" i="9"/>
  <c r="J6" i="9"/>
  <c r="AM74" i="28"/>
  <c r="AM73" i="28"/>
  <c r="AM72" i="28"/>
  <c r="AM71" i="28"/>
  <c r="AM70" i="28"/>
  <c r="AM69" i="28"/>
  <c r="AM68" i="28"/>
  <c r="AM67" i="28"/>
  <c r="AM66" i="28"/>
  <c r="AM65" i="28"/>
  <c r="AM64" i="28"/>
  <c r="AM63" i="28"/>
  <c r="AM62" i="28"/>
  <c r="AM61" i="28"/>
  <c r="AM60" i="28"/>
  <c r="AM59" i="28"/>
  <c r="AM58" i="28"/>
  <c r="AM57" i="28"/>
  <c r="AM56" i="28"/>
  <c r="AM55" i="28"/>
  <c r="AM54" i="28"/>
  <c r="AM53" i="28"/>
  <c r="AM52" i="28"/>
  <c r="AM51" i="28"/>
  <c r="AM50" i="28"/>
  <c r="AM49" i="28"/>
  <c r="AM48" i="28"/>
  <c r="AM47" i="28"/>
  <c r="AM46" i="28"/>
  <c r="AM45" i="28"/>
  <c r="AM44" i="28"/>
  <c r="AM43" i="28"/>
  <c r="AM42" i="28"/>
  <c r="AM41" i="28"/>
  <c r="AM40" i="28"/>
  <c r="AM39" i="28"/>
  <c r="AM38" i="28"/>
  <c r="AM37" i="28"/>
  <c r="AM36" i="28"/>
  <c r="AM35" i="28"/>
  <c r="AM34" i="28"/>
  <c r="AM33" i="28"/>
  <c r="AM32" i="28"/>
  <c r="AM31" i="28"/>
  <c r="AM30" i="28"/>
  <c r="AM29" i="28"/>
  <c r="AM28" i="28"/>
  <c r="AM27" i="28"/>
  <c r="AM26" i="28"/>
  <c r="AM25" i="28"/>
  <c r="AM24" i="28"/>
  <c r="AM23" i="28"/>
  <c r="AM22" i="28"/>
  <c r="AM21" i="28"/>
  <c r="AM20" i="28"/>
  <c r="AM19" i="28"/>
  <c r="AM18" i="28"/>
  <c r="AM17" i="28"/>
  <c r="AM16" i="28"/>
  <c r="AM15" i="28"/>
  <c r="AM14" i="28"/>
  <c r="AM13" i="28"/>
  <c r="AM12" i="28"/>
  <c r="AM11" i="28"/>
  <c r="AM10" i="28"/>
  <c r="AM9" i="28"/>
  <c r="AM8" i="28"/>
  <c r="AM7" i="28"/>
  <c r="AM6" i="28"/>
  <c r="CN6" i="28" l="1"/>
  <c r="X5" i="39"/>
  <c r="CN7" i="28"/>
  <c r="X6" i="39"/>
  <c r="CN8" i="28"/>
  <c r="X7" i="39"/>
  <c r="CN9" i="28"/>
  <c r="X8" i="39"/>
  <c r="CN10" i="28"/>
  <c r="X9" i="39"/>
  <c r="CN11" i="28"/>
  <c r="X10" i="39"/>
  <c r="CN12" i="28"/>
  <c r="X11" i="39"/>
  <c r="CN13" i="28"/>
  <c r="X12" i="39"/>
  <c r="CN14" i="28"/>
  <c r="X13" i="39"/>
  <c r="CN15" i="28"/>
  <c r="X14" i="39"/>
  <c r="CN16" i="28"/>
  <c r="X15" i="39"/>
  <c r="CN17" i="28"/>
  <c r="X16" i="39"/>
  <c r="CN18" i="28"/>
  <c r="X17" i="39"/>
  <c r="CN19" i="28"/>
  <c r="X18" i="39"/>
  <c r="CN20" i="28"/>
  <c r="X19" i="39"/>
  <c r="CN21" i="28"/>
  <c r="X20" i="39"/>
  <c r="CN22" i="28"/>
  <c r="X21" i="39"/>
  <c r="CN23" i="28"/>
  <c r="X22" i="39"/>
  <c r="CN24" i="28"/>
  <c r="X23" i="39"/>
  <c r="CN25" i="28"/>
  <c r="X24" i="39"/>
  <c r="CN26" i="28"/>
  <c r="X25" i="39"/>
  <c r="CN27" i="28"/>
  <c r="X26" i="39"/>
  <c r="CN28" i="28"/>
  <c r="X27" i="39"/>
  <c r="CN29" i="28"/>
  <c r="X28" i="39"/>
  <c r="CN30" i="28"/>
  <c r="X29" i="39"/>
  <c r="CN31" i="28"/>
  <c r="X30" i="39"/>
  <c r="CN32" i="28"/>
  <c r="X31" i="39"/>
  <c r="CN33" i="28"/>
  <c r="X32" i="39"/>
  <c r="CN34" i="28"/>
  <c r="X33" i="39"/>
  <c r="CN35" i="28"/>
  <c r="X34" i="39"/>
  <c r="CN36" i="28"/>
  <c r="X35" i="39"/>
  <c r="CN37" i="28"/>
  <c r="X36" i="39"/>
  <c r="CN38" i="28"/>
  <c r="X37" i="39"/>
  <c r="CN39" i="28"/>
  <c r="X38" i="39"/>
  <c r="CN40" i="28"/>
  <c r="X39" i="39"/>
  <c r="CN41" i="28"/>
  <c r="X40" i="39"/>
  <c r="CN42" i="28"/>
  <c r="X41" i="39"/>
  <c r="CN43" i="28"/>
  <c r="X42" i="39"/>
  <c r="CN44" i="28"/>
  <c r="X43" i="39"/>
  <c r="CN45" i="28"/>
  <c r="X44" i="39"/>
  <c r="CN46" i="28"/>
  <c r="X45" i="39"/>
  <c r="CN47" i="28"/>
  <c r="X46" i="39"/>
  <c r="CN48" i="28"/>
  <c r="X47" i="39"/>
  <c r="CN49" i="28"/>
  <c r="X48" i="39"/>
  <c r="CN50" i="28"/>
  <c r="X49" i="39"/>
  <c r="CN51" i="28"/>
  <c r="X50" i="39"/>
  <c r="CN52" i="28"/>
  <c r="X51" i="39"/>
  <c r="CN53" i="28"/>
  <c r="X52" i="39"/>
  <c r="CN54" i="28"/>
  <c r="X53" i="39"/>
  <c r="CN55" i="28"/>
  <c r="X54" i="39"/>
  <c r="CN56" i="28"/>
  <c r="X55" i="39"/>
  <c r="CN57" i="28"/>
  <c r="X56" i="39"/>
  <c r="CN58" i="28"/>
  <c r="X57" i="39"/>
  <c r="CN59" i="28"/>
  <c r="X58" i="39"/>
  <c r="CN60" i="28"/>
  <c r="X59" i="39"/>
  <c r="CN61" i="28"/>
  <c r="X60" i="39"/>
  <c r="CN62" i="28"/>
  <c r="X61" i="39"/>
  <c r="CN63" i="28"/>
  <c r="X62" i="39"/>
  <c r="CN64" i="28"/>
  <c r="X63" i="39"/>
  <c r="BV6" i="28"/>
  <c r="G5" i="39"/>
  <c r="BV7" i="28"/>
  <c r="G6" i="39"/>
  <c r="BV8" i="28"/>
  <c r="G7" i="39"/>
  <c r="BV9" i="28"/>
  <c r="G8" i="39"/>
  <c r="BV10" i="28"/>
  <c r="G9" i="39"/>
  <c r="BV11" i="28"/>
  <c r="G10" i="39"/>
  <c r="BV12" i="28"/>
  <c r="G11" i="39"/>
  <c r="BV13" i="28"/>
  <c r="G12" i="39"/>
  <c r="BV14" i="28"/>
  <c r="G13" i="39"/>
  <c r="BV15" i="28"/>
  <c r="G14" i="39"/>
  <c r="BV16" i="28"/>
  <c r="G15" i="39"/>
  <c r="BV17" i="28"/>
  <c r="G16" i="39"/>
  <c r="BV18" i="28"/>
  <c r="G17" i="39"/>
  <c r="BV19" i="28"/>
  <c r="G18" i="39"/>
  <c r="BV20" i="28"/>
  <c r="G19" i="39"/>
  <c r="BV21" i="28"/>
  <c r="G20" i="39"/>
  <c r="BV22" i="28"/>
  <c r="G21" i="39"/>
  <c r="BV23" i="28"/>
  <c r="G22" i="39"/>
  <c r="BV24" i="28"/>
  <c r="G23" i="39"/>
  <c r="BV25" i="28"/>
  <c r="G24" i="39"/>
  <c r="BV26" i="28"/>
  <c r="G25" i="39"/>
  <c r="BV27" i="28"/>
  <c r="G26" i="39"/>
  <c r="BV28" i="28"/>
  <c r="G27" i="39"/>
  <c r="BV29" i="28"/>
  <c r="G28" i="39"/>
  <c r="BV30" i="28"/>
  <c r="G29" i="39"/>
  <c r="BV31" i="28"/>
  <c r="G30" i="39"/>
  <c r="BV32" i="28"/>
  <c r="G31" i="39"/>
  <c r="BV33" i="28"/>
  <c r="G32" i="39"/>
  <c r="BV34" i="28"/>
  <c r="G33" i="39"/>
  <c r="BV35" i="28"/>
  <c r="G34" i="39"/>
  <c r="BV36" i="28"/>
  <c r="G35" i="39"/>
  <c r="BV37" i="28"/>
  <c r="G36" i="39"/>
  <c r="BV38" i="28"/>
  <c r="G37" i="39"/>
  <c r="BV39" i="28"/>
  <c r="G38" i="39"/>
  <c r="BV40" i="28"/>
  <c r="G39" i="39"/>
  <c r="BV41" i="28"/>
  <c r="G40" i="39"/>
  <c r="BV42" i="28"/>
  <c r="G41" i="39"/>
  <c r="BV43" i="28"/>
  <c r="G42" i="39"/>
  <c r="BV44" i="28"/>
  <c r="G43" i="39"/>
  <c r="BV45" i="28"/>
  <c r="G44" i="39"/>
  <c r="BV46" i="28"/>
  <c r="G45" i="39"/>
  <c r="BV47" i="28"/>
  <c r="G46" i="39"/>
  <c r="BV48" i="28"/>
  <c r="G47" i="39"/>
  <c r="BV49" i="28"/>
  <c r="G48" i="39"/>
  <c r="BV50" i="28"/>
  <c r="G49" i="39"/>
  <c r="BV51" i="28"/>
  <c r="G50" i="39"/>
  <c r="BV52" i="28"/>
  <c r="G51" i="39"/>
  <c r="BV53" i="28"/>
  <c r="G52" i="39"/>
  <c r="BV54" i="28"/>
  <c r="G53" i="39"/>
  <c r="BV55" i="28"/>
  <c r="G54" i="39"/>
  <c r="BV56" i="28"/>
  <c r="G55" i="39"/>
  <c r="BV57" i="28"/>
  <c r="G56" i="39"/>
  <c r="BV58" i="28"/>
  <c r="G57" i="39"/>
  <c r="BV59" i="28"/>
  <c r="G58" i="39"/>
  <c r="BV60" i="28"/>
  <c r="G59" i="39"/>
  <c r="BV61" i="28"/>
  <c r="G60" i="39"/>
  <c r="BV62" i="28"/>
  <c r="G61" i="39"/>
  <c r="BV63" i="28"/>
  <c r="G62" i="39"/>
  <c r="BV64" i="28"/>
  <c r="G63" i="39"/>
  <c r="BV65" i="28"/>
  <c r="G64" i="39"/>
  <c r="BV66" i="28"/>
  <c r="G65" i="39"/>
  <c r="BV67" i="28"/>
  <c r="G66" i="39"/>
  <c r="BV68" i="28"/>
  <c r="G67" i="39"/>
  <c r="BV69" i="28"/>
  <c r="G68" i="39"/>
  <c r="BV70" i="28"/>
  <c r="G69" i="39"/>
  <c r="BV71" i="28"/>
  <c r="G70" i="39"/>
  <c r="BV72" i="28"/>
  <c r="G71" i="39"/>
  <c r="BV73" i="28"/>
  <c r="G72" i="39"/>
  <c r="BV74" i="28"/>
  <c r="G73" i="39"/>
  <c r="CR6" i="28"/>
  <c r="BF5" i="39"/>
  <c r="CR7" i="28"/>
  <c r="BF6" i="39"/>
  <c r="CR8" i="28"/>
  <c r="BF7" i="39"/>
  <c r="CR9" i="28"/>
  <c r="BF8" i="39"/>
  <c r="CR10" i="28"/>
  <c r="BF9" i="39"/>
  <c r="CR11" i="28"/>
  <c r="BF10" i="39"/>
  <c r="CR12" i="28"/>
  <c r="BF11" i="39"/>
  <c r="CR13" i="28"/>
  <c r="BF12" i="39"/>
  <c r="CR14" i="28"/>
  <c r="BF13" i="39"/>
  <c r="CR15" i="28"/>
  <c r="BF14" i="39"/>
  <c r="CR16" i="28"/>
  <c r="BF15" i="39"/>
  <c r="CR17" i="28"/>
  <c r="BF16" i="39"/>
  <c r="CR18" i="28"/>
  <c r="BF17" i="39"/>
  <c r="CR19" i="28"/>
  <c r="BF18" i="39"/>
  <c r="CR20" i="28"/>
  <c r="BF19" i="39"/>
  <c r="CR21" i="28"/>
  <c r="BF20" i="39"/>
  <c r="CR22" i="28"/>
  <c r="BF21" i="39"/>
  <c r="CR23" i="28"/>
  <c r="BF22" i="39"/>
  <c r="CR24" i="28"/>
  <c r="BF23" i="39"/>
  <c r="CR25" i="28"/>
  <c r="BF24" i="39"/>
  <c r="CR26" i="28"/>
  <c r="BF25" i="39"/>
  <c r="CR27" i="28"/>
  <c r="BF26" i="39"/>
  <c r="CR28" i="28"/>
  <c r="BF27" i="39"/>
  <c r="CR29" i="28"/>
  <c r="BF28" i="39"/>
  <c r="CR30" i="28"/>
  <c r="BF29" i="39"/>
  <c r="CR31" i="28"/>
  <c r="BF30" i="39"/>
  <c r="CR32" i="28"/>
  <c r="BF31" i="39"/>
  <c r="CR33" i="28"/>
  <c r="BF32" i="39"/>
  <c r="CR34" i="28"/>
  <c r="BF33" i="39"/>
  <c r="CR35" i="28"/>
  <c r="BF34" i="39"/>
  <c r="CR36" i="28"/>
  <c r="BF35" i="39"/>
  <c r="CR37" i="28"/>
  <c r="BF36" i="39"/>
  <c r="CR38" i="28"/>
  <c r="BF37" i="39"/>
  <c r="CR39" i="28"/>
  <c r="BF38" i="39"/>
  <c r="CR40" i="28"/>
  <c r="BF39" i="39"/>
  <c r="CR41" i="28"/>
  <c r="BF40" i="39"/>
  <c r="CR42" i="28"/>
  <c r="BF41" i="39"/>
  <c r="CR43" i="28"/>
  <c r="BF42" i="39"/>
  <c r="CR44" i="28"/>
  <c r="BF43" i="39"/>
  <c r="CR45" i="28"/>
  <c r="BF44" i="39"/>
  <c r="CR46" i="28"/>
  <c r="BF45" i="39"/>
  <c r="CR47" i="28"/>
  <c r="BF46" i="39"/>
  <c r="CR48" i="28"/>
  <c r="BF47" i="39"/>
  <c r="CR49" i="28"/>
  <c r="BF48" i="39"/>
  <c r="CR50" i="28"/>
  <c r="BF49" i="39"/>
  <c r="CR51" i="28"/>
  <c r="BF50" i="39"/>
  <c r="CR52" i="28"/>
  <c r="BF51" i="39"/>
  <c r="CR53" i="28"/>
  <c r="BF52" i="39"/>
  <c r="CR54" i="28"/>
  <c r="BF53" i="39"/>
  <c r="CR55" i="28"/>
  <c r="BF54" i="39"/>
  <c r="CR56" i="28"/>
  <c r="BF55" i="39"/>
  <c r="CR57" i="28"/>
  <c r="BF56" i="39"/>
  <c r="CR58" i="28"/>
  <c r="BF57" i="39"/>
  <c r="CR59" i="28"/>
  <c r="BF58" i="39"/>
  <c r="CR60" i="28"/>
  <c r="BF59" i="39"/>
  <c r="CR61" i="28"/>
  <c r="BF60" i="39"/>
  <c r="CR62" i="28"/>
  <c r="BF61" i="39"/>
  <c r="CR63" i="28"/>
  <c r="BF62" i="39"/>
  <c r="CR64" i="28"/>
  <c r="BF63" i="39"/>
  <c r="BW6" i="28"/>
  <c r="AO5" i="39"/>
  <c r="BW7" i="28"/>
  <c r="AO6" i="39"/>
  <c r="BW8" i="28"/>
  <c r="AO7" i="39"/>
  <c r="BW9" i="28"/>
  <c r="AO8" i="39"/>
  <c r="BW10" i="28"/>
  <c r="AO9" i="39"/>
  <c r="BW11" i="28"/>
  <c r="AO10" i="39"/>
  <c r="BW12" i="28"/>
  <c r="AO11" i="39"/>
  <c r="BW13" i="28"/>
  <c r="AO12" i="39"/>
  <c r="BW14" i="28"/>
  <c r="AO13" i="39"/>
  <c r="BW15" i="28"/>
  <c r="AO14" i="39"/>
  <c r="BW16" i="28"/>
  <c r="AO15" i="39"/>
  <c r="BW17" i="28"/>
  <c r="AO16" i="39"/>
  <c r="BW18" i="28"/>
  <c r="AO17" i="39"/>
  <c r="BW19" i="28"/>
  <c r="AO18" i="39"/>
  <c r="BW20" i="28"/>
  <c r="AO19" i="39"/>
  <c r="BW21" i="28"/>
  <c r="AO20" i="39"/>
  <c r="BW22" i="28"/>
  <c r="AO21" i="39"/>
  <c r="BW23" i="28"/>
  <c r="AO22" i="39"/>
  <c r="BW24" i="28"/>
  <c r="AO23" i="39"/>
  <c r="BW25" i="28"/>
  <c r="AO24" i="39"/>
  <c r="BW26" i="28"/>
  <c r="AO25" i="39"/>
  <c r="BW27" i="28"/>
  <c r="AO26" i="39"/>
  <c r="BW28" i="28"/>
  <c r="AO27" i="39"/>
  <c r="BW29" i="28"/>
  <c r="AO28" i="39"/>
  <c r="BW30" i="28"/>
  <c r="AO29" i="39"/>
  <c r="BW31" i="28"/>
  <c r="AO30" i="39"/>
  <c r="BW32" i="28"/>
  <c r="AO31" i="39"/>
  <c r="BW33" i="28"/>
  <c r="AO32" i="39"/>
  <c r="BW34" i="28"/>
  <c r="AO33" i="39"/>
  <c r="BW35" i="28"/>
  <c r="AO34" i="39"/>
  <c r="BW36" i="28"/>
  <c r="AO35" i="39"/>
  <c r="BW37" i="28"/>
  <c r="AO36" i="39"/>
  <c r="BW38" i="28"/>
  <c r="AO37" i="39"/>
  <c r="BW39" i="28"/>
  <c r="AO38" i="39"/>
  <c r="BW40" i="28"/>
  <c r="AO39" i="39"/>
  <c r="BW41" i="28"/>
  <c r="AO40" i="39"/>
  <c r="BW42" i="28"/>
  <c r="AO41" i="39"/>
  <c r="BW43" i="28"/>
  <c r="AO42" i="39"/>
  <c r="BW44" i="28"/>
  <c r="AO43" i="39"/>
  <c r="BW45" i="28"/>
  <c r="AO44" i="39"/>
  <c r="BW46" i="28"/>
  <c r="AO45" i="39"/>
  <c r="BW47" i="28"/>
  <c r="AO46" i="39"/>
  <c r="BW48" i="28"/>
  <c r="AO47" i="39"/>
  <c r="BW49" i="28"/>
  <c r="AO48" i="39"/>
  <c r="BW50" i="28"/>
  <c r="AO49" i="39"/>
  <c r="BW51" i="28"/>
  <c r="AO50" i="39"/>
  <c r="BW52" i="28"/>
  <c r="AO51" i="39"/>
  <c r="BW53" i="28"/>
  <c r="AO52" i="39"/>
  <c r="BW54" i="28"/>
  <c r="AO53" i="39"/>
  <c r="BW55" i="28"/>
  <c r="AO54" i="39"/>
  <c r="BW56" i="28"/>
  <c r="AO55" i="39"/>
  <c r="BW57" i="28"/>
  <c r="AO56" i="39"/>
  <c r="BW58" i="28"/>
  <c r="AO57" i="39"/>
  <c r="BW59" i="28"/>
  <c r="AO58" i="39"/>
  <c r="BW60" i="28"/>
  <c r="AO59" i="39"/>
  <c r="BW61" i="28"/>
  <c r="AO60" i="39"/>
  <c r="BW62" i="28"/>
  <c r="AO61" i="39"/>
  <c r="BW63" i="28"/>
  <c r="AO62" i="39"/>
  <c r="BW64" i="28"/>
  <c r="AO63" i="39"/>
  <c r="BW65" i="28"/>
  <c r="AO64" i="39"/>
  <c r="BW66" i="28"/>
  <c r="AO65" i="39"/>
  <c r="BW67" i="28"/>
  <c r="AO66" i="39"/>
  <c r="BW68" i="28"/>
  <c r="AO67" i="39"/>
  <c r="BW69" i="28"/>
  <c r="AO68" i="39"/>
  <c r="BW70" i="28"/>
  <c r="AO69" i="39"/>
  <c r="BW71" i="28"/>
  <c r="AO70" i="39"/>
  <c r="BW72" i="28"/>
  <c r="AO71" i="39"/>
  <c r="BW73" i="28"/>
  <c r="AO72" i="39"/>
  <c r="BW74" i="28"/>
  <c r="AO73" i="39"/>
  <c r="C7" i="9"/>
  <c r="AB23" i="11"/>
  <c r="AB22" i="11"/>
  <c r="AH23" i="11"/>
  <c r="AH22" i="11"/>
  <c r="AB23" i="12"/>
  <c r="AB22" i="12"/>
  <c r="AH23" i="12"/>
  <c r="AH22" i="12"/>
  <c r="AB33" i="9"/>
  <c r="AB32" i="9"/>
  <c r="AH33" i="9"/>
  <c r="AH32" i="9"/>
  <c r="AB33" i="10"/>
  <c r="AB32" i="10"/>
  <c r="AH33" i="10"/>
  <c r="AH32" i="10"/>
  <c r="AH20" i="12"/>
  <c r="S7" i="12"/>
  <c r="AN22" i="12"/>
  <c r="R21" i="34" s="1"/>
  <c r="AH21" i="34" s="1"/>
  <c r="AI21" i="12"/>
  <c r="AH20" i="11"/>
  <c r="S7" i="11"/>
  <c r="AN22" i="11"/>
  <c r="M21" i="34" s="1"/>
  <c r="AG21" i="34" s="1"/>
  <c r="AI21" i="34" s="1"/>
  <c r="AI21" i="11"/>
  <c r="AH30" i="10"/>
  <c r="S7" i="10"/>
  <c r="AN32" i="10"/>
  <c r="H31" i="34" s="1"/>
  <c r="X31" i="34" s="1"/>
  <c r="AI31" i="10"/>
  <c r="AH30" i="9"/>
  <c r="S7" i="9"/>
  <c r="AN32" i="9"/>
  <c r="C31" i="34" s="1"/>
  <c r="W31" i="34" s="1"/>
  <c r="Y31" i="34" s="1"/>
  <c r="AI31" i="9"/>
  <c r="AB20" i="12"/>
  <c r="J7" i="12"/>
  <c r="AM22" i="12"/>
  <c r="Q21" i="34" s="1"/>
  <c r="AC21" i="12"/>
  <c r="AB20" i="11"/>
  <c r="J7" i="11"/>
  <c r="AM22" i="11"/>
  <c r="L21" i="34" s="1"/>
  <c r="AC21" i="11"/>
  <c r="AB30" i="10"/>
  <c r="J7" i="10"/>
  <c r="AM32" i="10"/>
  <c r="G31" i="34" s="1"/>
  <c r="AC31" i="10"/>
  <c r="AB30" i="9"/>
  <c r="J7" i="9"/>
  <c r="AM32" i="9"/>
  <c r="B31" i="34" s="1"/>
  <c r="AC31" i="9"/>
  <c r="AB31" i="34" l="1"/>
  <c r="D31" i="34"/>
  <c r="AC31" i="34"/>
  <c r="I31" i="34"/>
  <c r="AL21" i="34"/>
  <c r="N21" i="34"/>
  <c r="AM21" i="34"/>
  <c r="S21" i="34"/>
  <c r="C8" i="9"/>
  <c r="AN33" i="10"/>
  <c r="H32" i="34" s="1"/>
  <c r="X32" i="34" s="1"/>
  <c r="AI32" i="10"/>
  <c r="AI33" i="10"/>
  <c r="AM33" i="10"/>
  <c r="G32" i="34" s="1"/>
  <c r="AC32" i="10"/>
  <c r="AC33" i="10"/>
  <c r="AN33" i="9"/>
  <c r="C32" i="34" s="1"/>
  <c r="W32" i="34" s="1"/>
  <c r="Y32" i="34" s="1"/>
  <c r="AI32" i="9"/>
  <c r="AI33" i="9"/>
  <c r="AJ33" i="9" s="1"/>
  <c r="AM33" i="9"/>
  <c r="B32" i="34" s="1"/>
  <c r="AC32" i="9"/>
  <c r="AC33" i="9"/>
  <c r="AD33" i="9" s="1"/>
  <c r="AN23" i="12"/>
  <c r="R22" i="34" s="1"/>
  <c r="AH22" i="34" s="1"/>
  <c r="AI22" i="12"/>
  <c r="AI23" i="12"/>
  <c r="AM23" i="12"/>
  <c r="Q22" i="34" s="1"/>
  <c r="AC22" i="12"/>
  <c r="AC23" i="12"/>
  <c r="AN23" i="11"/>
  <c r="M22" i="34" s="1"/>
  <c r="AG22" i="34" s="1"/>
  <c r="AI22" i="34" s="1"/>
  <c r="AI22" i="11"/>
  <c r="AI23" i="11"/>
  <c r="AM23" i="11"/>
  <c r="L22" i="34" s="1"/>
  <c r="AC22" i="11"/>
  <c r="AC23" i="11"/>
  <c r="AP22" i="12"/>
  <c r="R21" i="35" s="1"/>
  <c r="AH21" i="35" s="1"/>
  <c r="AJ21" i="12"/>
  <c r="AR22" i="12" s="1"/>
  <c r="R21" i="36" s="1"/>
  <c r="AH21" i="36" s="1"/>
  <c r="AH19" i="12"/>
  <c r="S8" i="12"/>
  <c r="AN21" i="12"/>
  <c r="R20" i="34" s="1"/>
  <c r="AH20" i="34" s="1"/>
  <c r="AI20" i="12"/>
  <c r="AP22" i="11"/>
  <c r="M21" i="35" s="1"/>
  <c r="AG21" i="35" s="1"/>
  <c r="AI21" i="35" s="1"/>
  <c r="AJ21" i="11"/>
  <c r="AR22" i="11" s="1"/>
  <c r="M21" i="36" s="1"/>
  <c r="AG21" i="36" s="1"/>
  <c r="AI21" i="36" s="1"/>
  <c r="AH19" i="11"/>
  <c r="S8" i="11"/>
  <c r="AN21" i="11"/>
  <c r="M20" i="34" s="1"/>
  <c r="AG20" i="34" s="1"/>
  <c r="AI20" i="34" s="1"/>
  <c r="AI20" i="11"/>
  <c r="AP32" i="10"/>
  <c r="H31" i="35" s="1"/>
  <c r="X31" i="35" s="1"/>
  <c r="AJ31" i="10"/>
  <c r="AR32" i="10" s="1"/>
  <c r="H31" i="36" s="1"/>
  <c r="X31" i="36" s="1"/>
  <c r="AH29" i="10"/>
  <c r="S8" i="10"/>
  <c r="AN31" i="10"/>
  <c r="H30" i="34" s="1"/>
  <c r="X30" i="34" s="1"/>
  <c r="AI30" i="10"/>
  <c r="AP32" i="9"/>
  <c r="C31" i="35" s="1"/>
  <c r="W31" i="35" s="1"/>
  <c r="Y31" i="35" s="1"/>
  <c r="AJ31" i="9"/>
  <c r="AR32" i="9" s="1"/>
  <c r="C31" i="36" s="1"/>
  <c r="W31" i="36" s="1"/>
  <c r="Y31" i="36" s="1"/>
  <c r="AH29" i="9"/>
  <c r="S8" i="9"/>
  <c r="AN31" i="9"/>
  <c r="C30" i="34" s="1"/>
  <c r="W30" i="34" s="1"/>
  <c r="Y30" i="34" s="1"/>
  <c r="AI30" i="9"/>
  <c r="AO22" i="12"/>
  <c r="Q21" i="35" s="1"/>
  <c r="AD21" i="12"/>
  <c r="AQ22" i="12" s="1"/>
  <c r="Q21" i="36" s="1"/>
  <c r="AB19" i="12"/>
  <c r="J8" i="12"/>
  <c r="AM21" i="12"/>
  <c r="Q20" i="34" s="1"/>
  <c r="AC20" i="12"/>
  <c r="AO22" i="11"/>
  <c r="L21" i="35" s="1"/>
  <c r="AD21" i="11"/>
  <c r="AQ22" i="11" s="1"/>
  <c r="L21" i="36" s="1"/>
  <c r="AB19" i="11"/>
  <c r="J8" i="11"/>
  <c r="AM21" i="11"/>
  <c r="L20" i="34" s="1"/>
  <c r="AC20" i="11"/>
  <c r="AO32" i="10"/>
  <c r="G31" i="35" s="1"/>
  <c r="AD31" i="10"/>
  <c r="AQ32" i="10" s="1"/>
  <c r="G31" i="36" s="1"/>
  <c r="AB29" i="10"/>
  <c r="J8" i="10"/>
  <c r="AM31" i="10"/>
  <c r="G30" i="34" s="1"/>
  <c r="AC30" i="10"/>
  <c r="AO32" i="9"/>
  <c r="B31" i="35" s="1"/>
  <c r="AD31" i="9"/>
  <c r="AQ32" i="9" s="1"/>
  <c r="B31" i="36" s="1"/>
  <c r="AB29" i="9"/>
  <c r="J8" i="9"/>
  <c r="AM31" i="9"/>
  <c r="B30" i="34" s="1"/>
  <c r="AC30" i="9"/>
  <c r="AB30" i="34" l="1"/>
  <c r="D30" i="34"/>
  <c r="AB31" i="36"/>
  <c r="D31" i="36"/>
  <c r="AB31" i="35"/>
  <c r="D31" i="35"/>
  <c r="AC30" i="34"/>
  <c r="I30" i="34"/>
  <c r="AC31" i="36"/>
  <c r="I31" i="36"/>
  <c r="AC31" i="35"/>
  <c r="I31" i="35"/>
  <c r="AL20" i="34"/>
  <c r="N20" i="34"/>
  <c r="AL21" i="36"/>
  <c r="N21" i="36"/>
  <c r="AL21" i="35"/>
  <c r="N21" i="35"/>
  <c r="AM20" i="34"/>
  <c r="S20" i="34"/>
  <c r="AM21" i="36"/>
  <c r="S21" i="36"/>
  <c r="AM21" i="35"/>
  <c r="S21" i="35"/>
  <c r="AL22" i="34"/>
  <c r="N22" i="34"/>
  <c r="AM22" i="34"/>
  <c r="S22" i="34"/>
  <c r="AB32" i="34"/>
  <c r="D32" i="34"/>
  <c r="AC32" i="34"/>
  <c r="I32" i="34"/>
  <c r="AN21" i="34"/>
  <c r="AD31" i="34"/>
  <c r="C9" i="9"/>
  <c r="AD23" i="11"/>
  <c r="AO23" i="11"/>
  <c r="L22" i="35" s="1"/>
  <c r="AD22" i="11"/>
  <c r="AQ23" i="11" s="1"/>
  <c r="L22" i="36" s="1"/>
  <c r="AJ23" i="11"/>
  <c r="N23" i="34"/>
  <c r="AP23" i="11"/>
  <c r="M22" i="35" s="1"/>
  <c r="AG22" i="35" s="1"/>
  <c r="AJ22" i="11"/>
  <c r="AR23" i="11" s="1"/>
  <c r="M22" i="36" s="1"/>
  <c r="AG22" i="36" s="1"/>
  <c r="AD23" i="12"/>
  <c r="AO23" i="12"/>
  <c r="Q22" i="35" s="1"/>
  <c r="AD22" i="12"/>
  <c r="AQ23" i="12" s="1"/>
  <c r="Q22" i="36" s="1"/>
  <c r="AJ23" i="12"/>
  <c r="S23" i="34"/>
  <c r="AP23" i="12"/>
  <c r="R22" i="35" s="1"/>
  <c r="AH22" i="35" s="1"/>
  <c r="AJ22" i="12"/>
  <c r="AR23" i="12" s="1"/>
  <c r="R22" i="36" s="1"/>
  <c r="AH22" i="36" s="1"/>
  <c r="AO33" i="9"/>
  <c r="B32" i="35" s="1"/>
  <c r="AD32" i="9"/>
  <c r="AQ33" i="9" s="1"/>
  <c r="B32" i="36" s="1"/>
  <c r="AP33" i="9"/>
  <c r="C32" i="35" s="1"/>
  <c r="W32" i="35" s="1"/>
  <c r="AJ32" i="9"/>
  <c r="AR33" i="9" s="1"/>
  <c r="C32" i="36" s="1"/>
  <c r="W32" i="36" s="1"/>
  <c r="AD33" i="10"/>
  <c r="AO33" i="10"/>
  <c r="G32" i="35" s="1"/>
  <c r="AD32" i="10"/>
  <c r="AQ33" i="10" s="1"/>
  <c r="G32" i="36" s="1"/>
  <c r="AJ33" i="10"/>
  <c r="I33" i="34"/>
  <c r="AP33" i="10"/>
  <c r="H32" i="35" s="1"/>
  <c r="X32" i="35" s="1"/>
  <c r="AJ32" i="10"/>
  <c r="AR33" i="10" s="1"/>
  <c r="H32" i="36" s="1"/>
  <c r="X32" i="36" s="1"/>
  <c r="AP21" i="12"/>
  <c r="R20" i="35" s="1"/>
  <c r="AH20" i="35" s="1"/>
  <c r="AJ20" i="12"/>
  <c r="AR21" i="12" s="1"/>
  <c r="R20" i="36" s="1"/>
  <c r="AH20" i="36" s="1"/>
  <c r="AH18" i="12"/>
  <c r="S9" i="12"/>
  <c r="AN20" i="12"/>
  <c r="R19" i="34" s="1"/>
  <c r="AH19" i="34" s="1"/>
  <c r="AI19" i="12"/>
  <c r="BK22" i="12"/>
  <c r="AP21" i="11"/>
  <c r="M20" i="35" s="1"/>
  <c r="AG20" i="35" s="1"/>
  <c r="AI20" i="35" s="1"/>
  <c r="AJ20" i="11"/>
  <c r="AR21" i="11" s="1"/>
  <c r="M20" i="36" s="1"/>
  <c r="AG20" i="36" s="1"/>
  <c r="AI20" i="36" s="1"/>
  <c r="AH18" i="11"/>
  <c r="S9" i="11"/>
  <c r="AN20" i="11"/>
  <c r="M19" i="34" s="1"/>
  <c r="AG19" i="34" s="1"/>
  <c r="AI19" i="34" s="1"/>
  <c r="AI19" i="11"/>
  <c r="BK22" i="11"/>
  <c r="AP31" i="10"/>
  <c r="H30" i="35" s="1"/>
  <c r="X30" i="35" s="1"/>
  <c r="AJ30" i="10"/>
  <c r="AR31" i="10" s="1"/>
  <c r="H30" i="36" s="1"/>
  <c r="X30" i="36" s="1"/>
  <c r="AH28" i="10"/>
  <c r="S9" i="10"/>
  <c r="AN30" i="10"/>
  <c r="H29" i="34" s="1"/>
  <c r="X29" i="34" s="1"/>
  <c r="AI29" i="10"/>
  <c r="BK32" i="10"/>
  <c r="AP31" i="9"/>
  <c r="C30" i="35" s="1"/>
  <c r="W30" i="35" s="1"/>
  <c r="Y30" i="35" s="1"/>
  <c r="AJ30" i="9"/>
  <c r="AR31" i="9" s="1"/>
  <c r="C30" i="36" s="1"/>
  <c r="W30" i="36" s="1"/>
  <c r="Y30" i="36" s="1"/>
  <c r="AH28" i="9"/>
  <c r="S9" i="9"/>
  <c r="AN30" i="9"/>
  <c r="C29" i="34" s="1"/>
  <c r="W29" i="34" s="1"/>
  <c r="Y29" i="34" s="1"/>
  <c r="AI29" i="9"/>
  <c r="AO21" i="12"/>
  <c r="Q20" i="35" s="1"/>
  <c r="AD20" i="12"/>
  <c r="AQ21" i="12" s="1"/>
  <c r="Q20" i="36" s="1"/>
  <c r="AB18" i="12"/>
  <c r="J9" i="12"/>
  <c r="AM20" i="12"/>
  <c r="Q19" i="34" s="1"/>
  <c r="AC19" i="12"/>
  <c r="BL22" i="12"/>
  <c r="AO21" i="11"/>
  <c r="L20" i="35" s="1"/>
  <c r="AD20" i="11"/>
  <c r="AQ21" i="11" s="1"/>
  <c r="L20" i="36" s="1"/>
  <c r="AB18" i="11"/>
  <c r="J9" i="11"/>
  <c r="AM20" i="11"/>
  <c r="L19" i="34" s="1"/>
  <c r="AC19" i="11"/>
  <c r="BL22" i="11"/>
  <c r="AO31" i="10"/>
  <c r="G30" i="35" s="1"/>
  <c r="AD30" i="10"/>
  <c r="AQ31" i="10" s="1"/>
  <c r="G30" i="36" s="1"/>
  <c r="AB28" i="10"/>
  <c r="J9" i="10"/>
  <c r="AM30" i="10"/>
  <c r="G29" i="34" s="1"/>
  <c r="AC29" i="10"/>
  <c r="BL32" i="10"/>
  <c r="AO31" i="9"/>
  <c r="B30" i="35" s="1"/>
  <c r="AD30" i="9"/>
  <c r="AQ31" i="9" s="1"/>
  <c r="B30" i="36" s="1"/>
  <c r="AB28" i="9"/>
  <c r="J9" i="9"/>
  <c r="AM30" i="9"/>
  <c r="B29" i="34" s="1"/>
  <c r="AC29" i="9"/>
  <c r="AB29" i="34" l="1"/>
  <c r="D29" i="34"/>
  <c r="AB30" i="36"/>
  <c r="D30" i="36"/>
  <c r="AB30" i="35"/>
  <c r="D30" i="35"/>
  <c r="AC29" i="34"/>
  <c r="I29" i="34"/>
  <c r="AC30" i="36"/>
  <c r="I30" i="36"/>
  <c r="AC30" i="35"/>
  <c r="I30" i="35"/>
  <c r="AL19" i="34"/>
  <c r="N19" i="34"/>
  <c r="AL20" i="36"/>
  <c r="N20" i="36"/>
  <c r="AL20" i="35"/>
  <c r="N20" i="35"/>
  <c r="AM19" i="34"/>
  <c r="S19" i="34"/>
  <c r="AM20" i="36"/>
  <c r="S20" i="36"/>
  <c r="AM20" i="35"/>
  <c r="S20" i="35"/>
  <c r="AC32" i="36"/>
  <c r="I32" i="36"/>
  <c r="AC32" i="35"/>
  <c r="I32" i="35"/>
  <c r="Y32" i="36"/>
  <c r="Y32" i="35"/>
  <c r="AB32" i="36"/>
  <c r="AD32" i="36" s="1"/>
  <c r="D32" i="36"/>
  <c r="AB32" i="35"/>
  <c r="AD32" i="35" s="1"/>
  <c r="D32" i="35"/>
  <c r="AM22" i="36"/>
  <c r="S22" i="36"/>
  <c r="AM22" i="35"/>
  <c r="S22" i="35"/>
  <c r="AI22" i="36"/>
  <c r="AI22" i="35"/>
  <c r="AL22" i="36"/>
  <c r="AN22" i="36" s="1"/>
  <c r="N22" i="36"/>
  <c r="AL22" i="35"/>
  <c r="AN22" i="35" s="1"/>
  <c r="N22" i="35"/>
  <c r="AD32" i="34"/>
  <c r="AN22" i="34"/>
  <c r="AN21" i="35"/>
  <c r="AN21" i="36"/>
  <c r="AN20" i="34"/>
  <c r="AD31" i="35"/>
  <c r="AD31" i="36"/>
  <c r="AD30" i="34"/>
  <c r="C10" i="9"/>
  <c r="BK33" i="10"/>
  <c r="BL33" i="10"/>
  <c r="BK23" i="12"/>
  <c r="BL23" i="12"/>
  <c r="BK23" i="11"/>
  <c r="BL23" i="11"/>
  <c r="AP20" i="12"/>
  <c r="R19" i="35" s="1"/>
  <c r="AH19" i="35" s="1"/>
  <c r="AJ19" i="12"/>
  <c r="AR20" i="12" s="1"/>
  <c r="R19" i="36" s="1"/>
  <c r="AH19" i="36" s="1"/>
  <c r="AH17" i="12"/>
  <c r="S10" i="12"/>
  <c r="AN19" i="12"/>
  <c r="R18" i="34" s="1"/>
  <c r="AH18" i="34" s="1"/>
  <c r="AI18" i="12"/>
  <c r="BK21" i="12"/>
  <c r="AP20" i="11"/>
  <c r="M19" i="35" s="1"/>
  <c r="AG19" i="35" s="1"/>
  <c r="AI19" i="35" s="1"/>
  <c r="AJ19" i="11"/>
  <c r="AR20" i="11" s="1"/>
  <c r="M19" i="36" s="1"/>
  <c r="AG19" i="36" s="1"/>
  <c r="AI19" i="36" s="1"/>
  <c r="AH17" i="11"/>
  <c r="S10" i="11"/>
  <c r="AN19" i="11"/>
  <c r="M18" i="34" s="1"/>
  <c r="AG18" i="34" s="1"/>
  <c r="AI18" i="34" s="1"/>
  <c r="AI18" i="11"/>
  <c r="BK21" i="11"/>
  <c r="AP30" i="10"/>
  <c r="H29" i="35" s="1"/>
  <c r="X29" i="35" s="1"/>
  <c r="AJ29" i="10"/>
  <c r="AR30" i="10" s="1"/>
  <c r="H29" i="36" s="1"/>
  <c r="X29" i="36" s="1"/>
  <c r="AH27" i="10"/>
  <c r="S10" i="10"/>
  <c r="AN29" i="10"/>
  <c r="H28" i="34" s="1"/>
  <c r="X28" i="34" s="1"/>
  <c r="AI28" i="10"/>
  <c r="BK31" i="10"/>
  <c r="AP30" i="9"/>
  <c r="C29" i="35" s="1"/>
  <c r="W29" i="35" s="1"/>
  <c r="Y29" i="35" s="1"/>
  <c r="AJ29" i="9"/>
  <c r="AR30" i="9" s="1"/>
  <c r="C29" i="36" s="1"/>
  <c r="W29" i="36" s="1"/>
  <c r="Y29" i="36" s="1"/>
  <c r="AH27" i="9"/>
  <c r="S10" i="9"/>
  <c r="AN29" i="9"/>
  <c r="C28" i="34" s="1"/>
  <c r="W28" i="34" s="1"/>
  <c r="Y28" i="34" s="1"/>
  <c r="AI28" i="9"/>
  <c r="AO20" i="12"/>
  <c r="Q19" i="35" s="1"/>
  <c r="AD19" i="12"/>
  <c r="AQ20" i="12" s="1"/>
  <c r="Q19" i="36" s="1"/>
  <c r="AB17" i="12"/>
  <c r="J10" i="12"/>
  <c r="AM19" i="12"/>
  <c r="Q18" i="34" s="1"/>
  <c r="AC18" i="12"/>
  <c r="BL21" i="12"/>
  <c r="AO20" i="11"/>
  <c r="L19" i="35" s="1"/>
  <c r="AD19" i="11"/>
  <c r="AQ20" i="11" s="1"/>
  <c r="L19" i="36" s="1"/>
  <c r="AB17" i="11"/>
  <c r="J10" i="11"/>
  <c r="AM19" i="11"/>
  <c r="L18" i="34" s="1"/>
  <c r="AC18" i="11"/>
  <c r="BL21" i="11"/>
  <c r="AO30" i="10"/>
  <c r="G29" i="35" s="1"/>
  <c r="AD29" i="10"/>
  <c r="AQ30" i="10" s="1"/>
  <c r="G29" i="36" s="1"/>
  <c r="AB27" i="10"/>
  <c r="J10" i="10"/>
  <c r="AM29" i="10"/>
  <c r="G28" i="34" s="1"/>
  <c r="AC28" i="10"/>
  <c r="BL31" i="10"/>
  <c r="AO30" i="9"/>
  <c r="B29" i="35" s="1"/>
  <c r="AD29" i="9"/>
  <c r="AQ30" i="9" s="1"/>
  <c r="B29" i="36" s="1"/>
  <c r="AB27" i="9"/>
  <c r="J10" i="9"/>
  <c r="AM29" i="9"/>
  <c r="B28" i="34" s="1"/>
  <c r="AC28" i="9"/>
  <c r="AB28" i="34" l="1"/>
  <c r="D28" i="34"/>
  <c r="AB29" i="36"/>
  <c r="D29" i="36"/>
  <c r="AB29" i="35"/>
  <c r="D29" i="35"/>
  <c r="AC28" i="34"/>
  <c r="I28" i="34"/>
  <c r="AC29" i="36"/>
  <c r="I29" i="36"/>
  <c r="AC29" i="35"/>
  <c r="I29" i="35"/>
  <c r="AL18" i="34"/>
  <c r="N18" i="34"/>
  <c r="AL19" i="36"/>
  <c r="N19" i="36"/>
  <c r="AL19" i="35"/>
  <c r="N19" i="35"/>
  <c r="AM18" i="34"/>
  <c r="S18" i="34"/>
  <c r="AM19" i="36"/>
  <c r="S19" i="36"/>
  <c r="AM19" i="35"/>
  <c r="S19" i="35"/>
  <c r="AN20" i="35"/>
  <c r="AN20" i="36"/>
  <c r="AN19" i="34"/>
  <c r="AD30" i="35"/>
  <c r="AD30" i="36"/>
  <c r="AD29" i="34"/>
  <c r="C11" i="9"/>
  <c r="AP19" i="12"/>
  <c r="R18" i="35" s="1"/>
  <c r="AH18" i="35" s="1"/>
  <c r="AJ18" i="12"/>
  <c r="AR19" i="12" s="1"/>
  <c r="R18" i="36" s="1"/>
  <c r="AH18" i="36" s="1"/>
  <c r="AH16" i="12"/>
  <c r="S11" i="12"/>
  <c r="AN18" i="12"/>
  <c r="R17" i="34" s="1"/>
  <c r="AH17" i="34" s="1"/>
  <c r="AI17" i="12"/>
  <c r="BK20" i="12"/>
  <c r="AP19" i="11"/>
  <c r="M18" i="35" s="1"/>
  <c r="AG18" i="35" s="1"/>
  <c r="AI18" i="35" s="1"/>
  <c r="AJ18" i="11"/>
  <c r="AR19" i="11" s="1"/>
  <c r="M18" i="36" s="1"/>
  <c r="AG18" i="36" s="1"/>
  <c r="AI18" i="36" s="1"/>
  <c r="AH16" i="11"/>
  <c r="S11" i="11"/>
  <c r="AN18" i="11"/>
  <c r="M17" i="34" s="1"/>
  <c r="AG17" i="34" s="1"/>
  <c r="AI17" i="34" s="1"/>
  <c r="AI17" i="11"/>
  <c r="BK20" i="11"/>
  <c r="AP29" i="10"/>
  <c r="H28" i="35" s="1"/>
  <c r="X28" i="35" s="1"/>
  <c r="AJ28" i="10"/>
  <c r="AR29" i="10" s="1"/>
  <c r="H28" i="36" s="1"/>
  <c r="X28" i="36" s="1"/>
  <c r="AH26" i="10"/>
  <c r="S11" i="10"/>
  <c r="AN28" i="10"/>
  <c r="H27" i="34" s="1"/>
  <c r="X27" i="34" s="1"/>
  <c r="AI27" i="10"/>
  <c r="BK30" i="10"/>
  <c r="AP29" i="9"/>
  <c r="C28" i="35" s="1"/>
  <c r="W28" i="35" s="1"/>
  <c r="Y28" i="35" s="1"/>
  <c r="AJ28" i="9"/>
  <c r="AR29" i="9" s="1"/>
  <c r="C28" i="36" s="1"/>
  <c r="W28" i="36" s="1"/>
  <c r="Y28" i="36" s="1"/>
  <c r="AH26" i="9"/>
  <c r="S11" i="9"/>
  <c r="AN28" i="9"/>
  <c r="C27" i="34" s="1"/>
  <c r="W27" i="34" s="1"/>
  <c r="Y27" i="34" s="1"/>
  <c r="AI27" i="9"/>
  <c r="AO19" i="12"/>
  <c r="Q18" i="35" s="1"/>
  <c r="AD18" i="12"/>
  <c r="AQ19" i="12" s="1"/>
  <c r="Q18" i="36" s="1"/>
  <c r="AB16" i="12"/>
  <c r="J11" i="12"/>
  <c r="AM18" i="12"/>
  <c r="Q17" i="34" s="1"/>
  <c r="AC17" i="12"/>
  <c r="BL20" i="12"/>
  <c r="AO19" i="11"/>
  <c r="L18" i="35" s="1"/>
  <c r="AD18" i="11"/>
  <c r="AQ19" i="11" s="1"/>
  <c r="L18" i="36" s="1"/>
  <c r="AB16" i="11"/>
  <c r="J11" i="11"/>
  <c r="AM18" i="11"/>
  <c r="L17" i="34" s="1"/>
  <c r="AC17" i="11"/>
  <c r="BL20" i="11"/>
  <c r="AO29" i="10"/>
  <c r="G28" i="35" s="1"/>
  <c r="AD28" i="10"/>
  <c r="AQ29" i="10" s="1"/>
  <c r="G28" i="36" s="1"/>
  <c r="AB26" i="10"/>
  <c r="J11" i="10"/>
  <c r="AM28" i="10"/>
  <c r="G27" i="34" s="1"/>
  <c r="AC27" i="10"/>
  <c r="BL30" i="10"/>
  <c r="AO29" i="9"/>
  <c r="B28" i="35" s="1"/>
  <c r="AD28" i="9"/>
  <c r="AQ29" i="9" s="1"/>
  <c r="B28" i="36" s="1"/>
  <c r="AB26" i="9"/>
  <c r="J11" i="9"/>
  <c r="AM28" i="9"/>
  <c r="B27" i="34" s="1"/>
  <c r="AC27" i="9"/>
  <c r="AB27" i="34" l="1"/>
  <c r="D27" i="34"/>
  <c r="AB28" i="36"/>
  <c r="D28" i="36"/>
  <c r="AB28" i="35"/>
  <c r="D28" i="35"/>
  <c r="AC27" i="34"/>
  <c r="I27" i="34"/>
  <c r="AC28" i="36"/>
  <c r="I28" i="36"/>
  <c r="AC28" i="35"/>
  <c r="I28" i="35"/>
  <c r="AL17" i="34"/>
  <c r="N17" i="34"/>
  <c r="AL18" i="36"/>
  <c r="N18" i="36"/>
  <c r="AL18" i="35"/>
  <c r="N18" i="35"/>
  <c r="AM17" i="34"/>
  <c r="S17" i="34"/>
  <c r="AM18" i="36"/>
  <c r="S18" i="36"/>
  <c r="AM18" i="35"/>
  <c r="S18" i="35"/>
  <c r="AN19" i="35"/>
  <c r="AN19" i="36"/>
  <c r="AN18" i="34"/>
  <c r="AD29" i="35"/>
  <c r="AD29" i="36"/>
  <c r="AD28" i="34"/>
  <c r="C12" i="9"/>
  <c r="AP18" i="12"/>
  <c r="R17" i="35" s="1"/>
  <c r="AH17" i="35" s="1"/>
  <c r="AJ17" i="12"/>
  <c r="AR18" i="12" s="1"/>
  <c r="R17" i="36" s="1"/>
  <c r="AH17" i="36" s="1"/>
  <c r="AH15" i="12"/>
  <c r="S12" i="12"/>
  <c r="AN17" i="12"/>
  <c r="R16" i="34" s="1"/>
  <c r="AH16" i="34" s="1"/>
  <c r="AI16" i="12"/>
  <c r="BK19" i="12"/>
  <c r="AP18" i="11"/>
  <c r="M17" i="35" s="1"/>
  <c r="AG17" i="35" s="1"/>
  <c r="AI17" i="35" s="1"/>
  <c r="AJ17" i="11"/>
  <c r="AR18" i="11" s="1"/>
  <c r="M17" i="36" s="1"/>
  <c r="AG17" i="36" s="1"/>
  <c r="AI17" i="36" s="1"/>
  <c r="AH15" i="11"/>
  <c r="S12" i="11"/>
  <c r="AN17" i="11"/>
  <c r="M16" i="34" s="1"/>
  <c r="AG16" i="34" s="1"/>
  <c r="AI16" i="34" s="1"/>
  <c r="AI16" i="11"/>
  <c r="BK19" i="11"/>
  <c r="AP28" i="10"/>
  <c r="H27" i="35" s="1"/>
  <c r="X27" i="35" s="1"/>
  <c r="AJ27" i="10"/>
  <c r="AR28" i="10" s="1"/>
  <c r="H27" i="36" s="1"/>
  <c r="X27" i="36" s="1"/>
  <c r="AH25" i="10"/>
  <c r="S12" i="10"/>
  <c r="AN27" i="10"/>
  <c r="H26" i="34" s="1"/>
  <c r="X26" i="34" s="1"/>
  <c r="AI26" i="10"/>
  <c r="BK29" i="10"/>
  <c r="AP28" i="9"/>
  <c r="C27" i="35" s="1"/>
  <c r="W27" i="35" s="1"/>
  <c r="Y27" i="35" s="1"/>
  <c r="AJ27" i="9"/>
  <c r="AR28" i="9" s="1"/>
  <c r="C27" i="36" s="1"/>
  <c r="W27" i="36" s="1"/>
  <c r="Y27" i="36" s="1"/>
  <c r="AH25" i="9"/>
  <c r="S12" i="9"/>
  <c r="AN27" i="9"/>
  <c r="C26" i="34" s="1"/>
  <c r="W26" i="34" s="1"/>
  <c r="Y26" i="34" s="1"/>
  <c r="AI26" i="9"/>
  <c r="AO18" i="12"/>
  <c r="Q17" i="35" s="1"/>
  <c r="AD17" i="12"/>
  <c r="AQ18" i="12" s="1"/>
  <c r="Q17" i="36" s="1"/>
  <c r="AB15" i="12"/>
  <c r="J12" i="12"/>
  <c r="AM17" i="12"/>
  <c r="Q16" i="34" s="1"/>
  <c r="AC16" i="12"/>
  <c r="BL19" i="12"/>
  <c r="AO18" i="11"/>
  <c r="L17" i="35" s="1"/>
  <c r="AD17" i="11"/>
  <c r="AQ18" i="11" s="1"/>
  <c r="L17" i="36" s="1"/>
  <c r="AB15" i="11"/>
  <c r="J12" i="11"/>
  <c r="AM17" i="11"/>
  <c r="L16" i="34" s="1"/>
  <c r="AC16" i="11"/>
  <c r="BL19" i="11"/>
  <c r="AO28" i="10"/>
  <c r="G27" i="35" s="1"/>
  <c r="AD27" i="10"/>
  <c r="AQ28" i="10" s="1"/>
  <c r="G27" i="36" s="1"/>
  <c r="AB25" i="10"/>
  <c r="J12" i="10"/>
  <c r="AM27" i="10"/>
  <c r="G26" i="34" s="1"/>
  <c r="AC26" i="10"/>
  <c r="BL29" i="10"/>
  <c r="AO28" i="9"/>
  <c r="B27" i="35" s="1"/>
  <c r="AD27" i="9"/>
  <c r="AQ28" i="9" s="1"/>
  <c r="B27" i="36" s="1"/>
  <c r="AB25" i="9"/>
  <c r="J12" i="9"/>
  <c r="AM27" i="9"/>
  <c r="B26" i="34" s="1"/>
  <c r="AC26" i="9"/>
  <c r="AB26" i="34" l="1"/>
  <c r="D26" i="34"/>
  <c r="AB27" i="36"/>
  <c r="D27" i="36"/>
  <c r="AB27" i="35"/>
  <c r="D27" i="35"/>
  <c r="AC26" i="34"/>
  <c r="I26" i="34"/>
  <c r="AC27" i="36"/>
  <c r="I27" i="36"/>
  <c r="AC27" i="35"/>
  <c r="I27" i="35"/>
  <c r="AL16" i="34"/>
  <c r="N16" i="34"/>
  <c r="AL17" i="36"/>
  <c r="N17" i="36"/>
  <c r="AL17" i="35"/>
  <c r="N17" i="35"/>
  <c r="AM16" i="34"/>
  <c r="S16" i="34"/>
  <c r="AM17" i="36"/>
  <c r="S17" i="36"/>
  <c r="AM17" i="35"/>
  <c r="S17" i="35"/>
  <c r="AN18" i="35"/>
  <c r="AN18" i="36"/>
  <c r="AN17" i="34"/>
  <c r="AD28" i="35"/>
  <c r="AD28" i="36"/>
  <c r="AD27" i="34"/>
  <c r="C13" i="9"/>
  <c r="AP17" i="12"/>
  <c r="R16" i="35" s="1"/>
  <c r="AH16" i="35" s="1"/>
  <c r="AJ16" i="12"/>
  <c r="AR17" i="12" s="1"/>
  <c r="R16" i="36" s="1"/>
  <c r="AH16" i="36" s="1"/>
  <c r="AH14" i="12"/>
  <c r="S13" i="12"/>
  <c r="AN16" i="12"/>
  <c r="R15" i="34" s="1"/>
  <c r="AH15" i="34" s="1"/>
  <c r="AI15" i="12"/>
  <c r="BK18" i="12"/>
  <c r="AP17" i="11"/>
  <c r="M16" i="35" s="1"/>
  <c r="AG16" i="35" s="1"/>
  <c r="AI16" i="35" s="1"/>
  <c r="AJ16" i="11"/>
  <c r="AR17" i="11" s="1"/>
  <c r="M16" i="36" s="1"/>
  <c r="AG16" i="36" s="1"/>
  <c r="AI16" i="36" s="1"/>
  <c r="AH14" i="11"/>
  <c r="S13" i="11"/>
  <c r="AN16" i="11"/>
  <c r="M15" i="34" s="1"/>
  <c r="AG15" i="34" s="1"/>
  <c r="AI15" i="34" s="1"/>
  <c r="AI15" i="11"/>
  <c r="BK18" i="11"/>
  <c r="AP27" i="10"/>
  <c r="H26" i="35" s="1"/>
  <c r="X26" i="35" s="1"/>
  <c r="AJ26" i="10"/>
  <c r="AR27" i="10" s="1"/>
  <c r="H26" i="36" s="1"/>
  <c r="X26" i="36" s="1"/>
  <c r="AH24" i="10"/>
  <c r="S13" i="10"/>
  <c r="AN26" i="10"/>
  <c r="H25" i="34" s="1"/>
  <c r="X25" i="34" s="1"/>
  <c r="AI25" i="10"/>
  <c r="BK28" i="10"/>
  <c r="AP27" i="9"/>
  <c r="C26" i="35" s="1"/>
  <c r="W26" i="35" s="1"/>
  <c r="Y26" i="35" s="1"/>
  <c r="AJ26" i="9"/>
  <c r="AR27" i="9" s="1"/>
  <c r="C26" i="36" s="1"/>
  <c r="W26" i="36" s="1"/>
  <c r="Y26" i="36" s="1"/>
  <c r="AH24" i="9"/>
  <c r="S13" i="9"/>
  <c r="AN26" i="9"/>
  <c r="C25" i="34" s="1"/>
  <c r="W25" i="34" s="1"/>
  <c r="Y25" i="34" s="1"/>
  <c r="AI25" i="9"/>
  <c r="AO17" i="12"/>
  <c r="Q16" i="35" s="1"/>
  <c r="AD16" i="12"/>
  <c r="AQ17" i="12" s="1"/>
  <c r="Q16" i="36" s="1"/>
  <c r="AB14" i="12"/>
  <c r="J13" i="12"/>
  <c r="AM16" i="12"/>
  <c r="Q15" i="34" s="1"/>
  <c r="AC15" i="12"/>
  <c r="BL18" i="12"/>
  <c r="AO17" i="11"/>
  <c r="L16" i="35" s="1"/>
  <c r="AD16" i="11"/>
  <c r="AQ17" i="11" s="1"/>
  <c r="L16" i="36" s="1"/>
  <c r="AB14" i="11"/>
  <c r="J13" i="11"/>
  <c r="AM16" i="11"/>
  <c r="L15" i="34" s="1"/>
  <c r="AC15" i="11"/>
  <c r="BL18" i="11"/>
  <c r="AO27" i="10"/>
  <c r="G26" i="35" s="1"/>
  <c r="AD26" i="10"/>
  <c r="AQ27" i="10" s="1"/>
  <c r="G26" i="36" s="1"/>
  <c r="AB24" i="10"/>
  <c r="J13" i="10"/>
  <c r="AM26" i="10"/>
  <c r="G25" i="34" s="1"/>
  <c r="AC25" i="10"/>
  <c r="BL28" i="10"/>
  <c r="AO27" i="9"/>
  <c r="B26" i="35" s="1"/>
  <c r="AD26" i="9"/>
  <c r="AQ27" i="9" s="1"/>
  <c r="B26" i="36" s="1"/>
  <c r="AB24" i="9"/>
  <c r="J13" i="9"/>
  <c r="AM26" i="9"/>
  <c r="B25" i="34" s="1"/>
  <c r="AC25" i="9"/>
  <c r="AB25" i="34" l="1"/>
  <c r="D25" i="34"/>
  <c r="AB26" i="36"/>
  <c r="D26" i="36"/>
  <c r="AB26" i="35"/>
  <c r="D26" i="35"/>
  <c r="AC25" i="34"/>
  <c r="I25" i="34"/>
  <c r="AC26" i="36"/>
  <c r="I26" i="36"/>
  <c r="AC26" i="35"/>
  <c r="I26" i="35"/>
  <c r="AL15" i="34"/>
  <c r="N15" i="34"/>
  <c r="AL16" i="36"/>
  <c r="N16" i="36"/>
  <c r="AL16" i="35"/>
  <c r="N16" i="35"/>
  <c r="AM15" i="34"/>
  <c r="S15" i="34"/>
  <c r="AM16" i="36"/>
  <c r="S16" i="36"/>
  <c r="AM16" i="35"/>
  <c r="S16" i="35"/>
  <c r="AN17" i="35"/>
  <c r="AN17" i="36"/>
  <c r="AN16" i="34"/>
  <c r="AD27" i="35"/>
  <c r="AD27" i="36"/>
  <c r="AD26" i="34"/>
  <c r="C14" i="9"/>
  <c r="AP16" i="12"/>
  <c r="R15" i="35" s="1"/>
  <c r="AH15" i="35" s="1"/>
  <c r="AJ15" i="12"/>
  <c r="AR16" i="12" s="1"/>
  <c r="R15" i="36" s="1"/>
  <c r="AH15" i="36" s="1"/>
  <c r="S14" i="12"/>
  <c r="AH13" i="12"/>
  <c r="AN15" i="12"/>
  <c r="R14" i="34" s="1"/>
  <c r="AH14" i="34" s="1"/>
  <c r="AI14" i="12"/>
  <c r="BK17" i="12"/>
  <c r="AP16" i="11"/>
  <c r="M15" i="35" s="1"/>
  <c r="AG15" i="35" s="1"/>
  <c r="AI15" i="35" s="1"/>
  <c r="AJ15" i="11"/>
  <c r="AR16" i="11" s="1"/>
  <c r="M15" i="36" s="1"/>
  <c r="AG15" i="36" s="1"/>
  <c r="AI15" i="36" s="1"/>
  <c r="S14" i="11"/>
  <c r="AH13" i="11"/>
  <c r="AN15" i="11"/>
  <c r="M14" i="34" s="1"/>
  <c r="AG14" i="34" s="1"/>
  <c r="AI14" i="34" s="1"/>
  <c r="AI14" i="11"/>
  <c r="BK17" i="11"/>
  <c r="AP26" i="10"/>
  <c r="H25" i="35" s="1"/>
  <c r="X25" i="35" s="1"/>
  <c r="AJ25" i="10"/>
  <c r="AR26" i="10" s="1"/>
  <c r="H25" i="36" s="1"/>
  <c r="X25" i="36" s="1"/>
  <c r="AH23" i="10"/>
  <c r="S14" i="10"/>
  <c r="AN25" i="10"/>
  <c r="H24" i="34" s="1"/>
  <c r="X24" i="34" s="1"/>
  <c r="AI24" i="10"/>
  <c r="BK27" i="10"/>
  <c r="AP26" i="9"/>
  <c r="C25" i="35" s="1"/>
  <c r="W25" i="35" s="1"/>
  <c r="Y25" i="35" s="1"/>
  <c r="AJ25" i="9"/>
  <c r="AR26" i="9" s="1"/>
  <c r="C25" i="36" s="1"/>
  <c r="W25" i="36" s="1"/>
  <c r="Y25" i="36" s="1"/>
  <c r="AH23" i="9"/>
  <c r="S14" i="9"/>
  <c r="AN25" i="9"/>
  <c r="C24" i="34" s="1"/>
  <c r="W24" i="34" s="1"/>
  <c r="Y24" i="34" s="1"/>
  <c r="AI24" i="9"/>
  <c r="AO16" i="12"/>
  <c r="Q15" i="35" s="1"/>
  <c r="AD15" i="12"/>
  <c r="AQ16" i="12" s="1"/>
  <c r="Q15" i="36" s="1"/>
  <c r="J14" i="12"/>
  <c r="AB13" i="12"/>
  <c r="AM15" i="12"/>
  <c r="Q14" i="34" s="1"/>
  <c r="AC14" i="12"/>
  <c r="BL17" i="12"/>
  <c r="AO16" i="11"/>
  <c r="L15" i="35" s="1"/>
  <c r="AD15" i="11"/>
  <c r="AQ16" i="11" s="1"/>
  <c r="L15" i="36" s="1"/>
  <c r="J14" i="11"/>
  <c r="AB13" i="11"/>
  <c r="AM15" i="11"/>
  <c r="L14" i="34" s="1"/>
  <c r="AC14" i="11"/>
  <c r="BL17" i="11"/>
  <c r="AO26" i="10"/>
  <c r="G25" i="35" s="1"/>
  <c r="AD25" i="10"/>
  <c r="AQ26" i="10" s="1"/>
  <c r="G25" i="36" s="1"/>
  <c r="AB23" i="10"/>
  <c r="J14" i="10"/>
  <c r="AM25" i="10"/>
  <c r="G24" i="34" s="1"/>
  <c r="AC24" i="10"/>
  <c r="BL27" i="10"/>
  <c r="AO26" i="9"/>
  <c r="B25" i="35" s="1"/>
  <c r="AD25" i="9"/>
  <c r="AQ26" i="9" s="1"/>
  <c r="B25" i="36" s="1"/>
  <c r="AB23" i="9"/>
  <c r="J14" i="9"/>
  <c r="AM25" i="9"/>
  <c r="B24" i="34" s="1"/>
  <c r="AC24" i="9"/>
  <c r="AB24" i="34" l="1"/>
  <c r="D24" i="34"/>
  <c r="AB25" i="36"/>
  <c r="D25" i="36"/>
  <c r="AB25" i="35"/>
  <c r="D25" i="35"/>
  <c r="AC24" i="34"/>
  <c r="I24" i="34"/>
  <c r="AC25" i="36"/>
  <c r="I25" i="36"/>
  <c r="AC25" i="35"/>
  <c r="I25" i="35"/>
  <c r="AL14" i="34"/>
  <c r="N14" i="34"/>
  <c r="AL15" i="36"/>
  <c r="N15" i="36"/>
  <c r="AL15" i="35"/>
  <c r="N15" i="35"/>
  <c r="AM14" i="34"/>
  <c r="S14" i="34"/>
  <c r="AM15" i="36"/>
  <c r="S15" i="36"/>
  <c r="AM15" i="35"/>
  <c r="S15" i="35"/>
  <c r="AN16" i="35"/>
  <c r="AN16" i="36"/>
  <c r="AN15" i="34"/>
  <c r="AD26" i="35"/>
  <c r="AD26" i="36"/>
  <c r="AD25" i="34"/>
  <c r="C15" i="9"/>
  <c r="AP15" i="12"/>
  <c r="R14" i="35" s="1"/>
  <c r="AH14" i="35" s="1"/>
  <c r="AJ14" i="12"/>
  <c r="AR15" i="12" s="1"/>
  <c r="R14" i="36" s="1"/>
  <c r="AH14" i="36" s="1"/>
  <c r="AN14" i="12"/>
  <c r="R13" i="34" s="1"/>
  <c r="AH13" i="34" s="1"/>
  <c r="AI13" i="12"/>
  <c r="S15" i="12"/>
  <c r="AH12" i="12"/>
  <c r="BK16" i="12"/>
  <c r="AP15" i="11"/>
  <c r="M14" i="35" s="1"/>
  <c r="AG14" i="35" s="1"/>
  <c r="AI14" i="35" s="1"/>
  <c r="AJ14" i="11"/>
  <c r="AR15" i="11" s="1"/>
  <c r="M14" i="36" s="1"/>
  <c r="AG14" i="36" s="1"/>
  <c r="AI14" i="36" s="1"/>
  <c r="AN14" i="11"/>
  <c r="M13" i="34" s="1"/>
  <c r="AG13" i="34" s="1"/>
  <c r="AI13" i="34" s="1"/>
  <c r="AI13" i="11"/>
  <c r="S15" i="11"/>
  <c r="AH12" i="11"/>
  <c r="BK16" i="11"/>
  <c r="AP25" i="10"/>
  <c r="H24" i="35" s="1"/>
  <c r="X24" i="35" s="1"/>
  <c r="AJ24" i="10"/>
  <c r="AR25" i="10" s="1"/>
  <c r="H24" i="36" s="1"/>
  <c r="X24" i="36" s="1"/>
  <c r="AH22" i="10"/>
  <c r="S15" i="10"/>
  <c r="AN24" i="10"/>
  <c r="H23" i="34" s="1"/>
  <c r="X23" i="34" s="1"/>
  <c r="AI23" i="10"/>
  <c r="BK26" i="10"/>
  <c r="AP25" i="9"/>
  <c r="C24" i="35" s="1"/>
  <c r="W24" i="35" s="1"/>
  <c r="Y24" i="35" s="1"/>
  <c r="AJ24" i="9"/>
  <c r="AR25" i="9" s="1"/>
  <c r="C24" i="36" s="1"/>
  <c r="W24" i="36" s="1"/>
  <c r="Y24" i="36" s="1"/>
  <c r="AH22" i="9"/>
  <c r="S15" i="9"/>
  <c r="AN24" i="9"/>
  <c r="C23" i="34" s="1"/>
  <c r="W23" i="34" s="1"/>
  <c r="Y23" i="34" s="1"/>
  <c r="AI23" i="9"/>
  <c r="AO15" i="12"/>
  <c r="Q14" i="35" s="1"/>
  <c r="AD14" i="12"/>
  <c r="AQ15" i="12" s="1"/>
  <c r="Q14" i="36" s="1"/>
  <c r="AM14" i="12"/>
  <c r="Q13" i="34" s="1"/>
  <c r="AC13" i="12"/>
  <c r="J15" i="12"/>
  <c r="AB12" i="12"/>
  <c r="BL16" i="12"/>
  <c r="AO15" i="11"/>
  <c r="L14" i="35" s="1"/>
  <c r="AD14" i="11"/>
  <c r="AQ15" i="11" s="1"/>
  <c r="L14" i="36" s="1"/>
  <c r="AM14" i="11"/>
  <c r="L13" i="34" s="1"/>
  <c r="AC13" i="11"/>
  <c r="J15" i="11"/>
  <c r="AB12" i="11"/>
  <c r="BL16" i="11"/>
  <c r="AO25" i="10"/>
  <c r="G24" i="35" s="1"/>
  <c r="AD24" i="10"/>
  <c r="AQ25" i="10" s="1"/>
  <c r="G24" i="36" s="1"/>
  <c r="AB22" i="10"/>
  <c r="J15" i="10"/>
  <c r="AM24" i="10"/>
  <c r="G23" i="34" s="1"/>
  <c r="AC23" i="10"/>
  <c r="BL26" i="10"/>
  <c r="AO25" i="9"/>
  <c r="B24" i="35" s="1"/>
  <c r="AD24" i="9"/>
  <c r="AQ25" i="9" s="1"/>
  <c r="B24" i="36" s="1"/>
  <c r="AB22" i="9"/>
  <c r="J15" i="9"/>
  <c r="AM24" i="9"/>
  <c r="B23" i="34" s="1"/>
  <c r="AC23" i="9"/>
  <c r="AB23" i="34" l="1"/>
  <c r="D23" i="34"/>
  <c r="AB24" i="36"/>
  <c r="D24" i="36"/>
  <c r="AB24" i="35"/>
  <c r="D24" i="35"/>
  <c r="AC23" i="34"/>
  <c r="I23" i="34"/>
  <c r="AC24" i="36"/>
  <c r="I24" i="36"/>
  <c r="AC24" i="35"/>
  <c r="I24" i="35"/>
  <c r="AL13" i="34"/>
  <c r="N13" i="34"/>
  <c r="AL14" i="36"/>
  <c r="N14" i="36"/>
  <c r="AL14" i="35"/>
  <c r="N14" i="35"/>
  <c r="AM13" i="34"/>
  <c r="S13" i="34"/>
  <c r="AM14" i="36"/>
  <c r="S14" i="36"/>
  <c r="AM14" i="35"/>
  <c r="S14" i="35"/>
  <c r="AN15" i="35"/>
  <c r="AN15" i="36"/>
  <c r="AN14" i="34"/>
  <c r="AD25" i="35"/>
  <c r="AD25" i="36"/>
  <c r="AD24" i="34"/>
  <c r="C16" i="9"/>
  <c r="AN13" i="12"/>
  <c r="R12" i="34" s="1"/>
  <c r="AH12" i="34" s="1"/>
  <c r="AI12" i="12"/>
  <c r="S16" i="12"/>
  <c r="AH11" i="12"/>
  <c r="AP14" i="12"/>
  <c r="R13" i="35" s="1"/>
  <c r="AH13" i="35" s="1"/>
  <c r="AJ13" i="12"/>
  <c r="AR14" i="12" s="1"/>
  <c r="R13" i="36" s="1"/>
  <c r="AH13" i="36" s="1"/>
  <c r="BK15" i="12"/>
  <c r="AN13" i="11"/>
  <c r="M12" i="34" s="1"/>
  <c r="AG12" i="34" s="1"/>
  <c r="AI12" i="34" s="1"/>
  <c r="AI12" i="11"/>
  <c r="S16" i="11"/>
  <c r="AH11" i="11"/>
  <c r="AP14" i="11"/>
  <c r="M13" i="35" s="1"/>
  <c r="AG13" i="35" s="1"/>
  <c r="AI13" i="35" s="1"/>
  <c r="AJ13" i="11"/>
  <c r="AR14" i="11" s="1"/>
  <c r="M13" i="36" s="1"/>
  <c r="AG13" i="36" s="1"/>
  <c r="AI13" i="36" s="1"/>
  <c r="BK15" i="11"/>
  <c r="AP24" i="10"/>
  <c r="H23" i="35" s="1"/>
  <c r="X23" i="35" s="1"/>
  <c r="AJ23" i="10"/>
  <c r="AR24" i="10" s="1"/>
  <c r="H23" i="36" s="1"/>
  <c r="X23" i="36" s="1"/>
  <c r="AH21" i="10"/>
  <c r="S16" i="10"/>
  <c r="AN23" i="10"/>
  <c r="H22" i="34" s="1"/>
  <c r="X22" i="34" s="1"/>
  <c r="AI22" i="10"/>
  <c r="BK25" i="10"/>
  <c r="AP24" i="9"/>
  <c r="C23" i="35" s="1"/>
  <c r="W23" i="35" s="1"/>
  <c r="Y23" i="35" s="1"/>
  <c r="AJ23" i="9"/>
  <c r="AR24" i="9" s="1"/>
  <c r="C23" i="36" s="1"/>
  <c r="W23" i="36" s="1"/>
  <c r="Y23" i="36" s="1"/>
  <c r="AH21" i="9"/>
  <c r="S16" i="9"/>
  <c r="AN23" i="9"/>
  <c r="C22" i="34" s="1"/>
  <c r="W22" i="34" s="1"/>
  <c r="Y22" i="34" s="1"/>
  <c r="AI22" i="9"/>
  <c r="AM13" i="12"/>
  <c r="Q12" i="34" s="1"/>
  <c r="AC12" i="12"/>
  <c r="J16" i="12"/>
  <c r="AB11" i="12"/>
  <c r="AO14" i="12"/>
  <c r="Q13" i="35" s="1"/>
  <c r="AD13" i="12"/>
  <c r="AQ14" i="12" s="1"/>
  <c r="Q13" i="36" s="1"/>
  <c r="BL15" i="12"/>
  <c r="AM13" i="11"/>
  <c r="L12" i="34" s="1"/>
  <c r="AC12" i="11"/>
  <c r="J16" i="11"/>
  <c r="AB11" i="11"/>
  <c r="AO14" i="11"/>
  <c r="L13" i="35" s="1"/>
  <c r="AD13" i="11"/>
  <c r="AQ14" i="11" s="1"/>
  <c r="L13" i="36" s="1"/>
  <c r="BL15" i="11"/>
  <c r="AO24" i="10"/>
  <c r="G23" i="35" s="1"/>
  <c r="AD23" i="10"/>
  <c r="AQ24" i="10" s="1"/>
  <c r="G23" i="36" s="1"/>
  <c r="AB21" i="10"/>
  <c r="J16" i="10"/>
  <c r="AM23" i="10"/>
  <c r="G22" i="34" s="1"/>
  <c r="AC22" i="10"/>
  <c r="BL25" i="10"/>
  <c r="AO24" i="9"/>
  <c r="B23" i="35" s="1"/>
  <c r="AD23" i="9"/>
  <c r="AQ24" i="9" s="1"/>
  <c r="B23" i="36" s="1"/>
  <c r="AB21" i="9"/>
  <c r="J16" i="9"/>
  <c r="AM23" i="9"/>
  <c r="B22" i="34" s="1"/>
  <c r="AC22" i="9"/>
  <c r="AB22" i="34" l="1"/>
  <c r="D22" i="34"/>
  <c r="AB23" i="36"/>
  <c r="D23" i="36"/>
  <c r="AB23" i="35"/>
  <c r="D23" i="35"/>
  <c r="AC22" i="34"/>
  <c r="I22" i="34"/>
  <c r="AC23" i="36"/>
  <c r="I23" i="36"/>
  <c r="AC23" i="35"/>
  <c r="I23" i="35"/>
  <c r="AL13" i="36"/>
  <c r="N13" i="36"/>
  <c r="AL13" i="35"/>
  <c r="N13" i="35"/>
  <c r="AL12" i="34"/>
  <c r="N12" i="34"/>
  <c r="AM13" i="36"/>
  <c r="S13" i="36"/>
  <c r="AM13" i="35"/>
  <c r="S13" i="35"/>
  <c r="AM12" i="34"/>
  <c r="S12" i="34"/>
  <c r="AN14" i="35"/>
  <c r="AN14" i="36"/>
  <c r="AN13" i="34"/>
  <c r="AD24" i="35"/>
  <c r="AD24" i="36"/>
  <c r="AD23" i="34"/>
  <c r="C17" i="9"/>
  <c r="BK14" i="12"/>
  <c r="AN12" i="12"/>
  <c r="R11" i="34" s="1"/>
  <c r="AH11" i="34" s="1"/>
  <c r="AI11" i="12"/>
  <c r="S17" i="12"/>
  <c r="AH10" i="12"/>
  <c r="AP13" i="12"/>
  <c r="R12" i="35" s="1"/>
  <c r="AH12" i="35" s="1"/>
  <c r="AJ12" i="12"/>
  <c r="AR13" i="12" s="1"/>
  <c r="R12" i="36" s="1"/>
  <c r="AH12" i="36" s="1"/>
  <c r="BK14" i="11"/>
  <c r="AN12" i="11"/>
  <c r="M11" i="34" s="1"/>
  <c r="AG11" i="34" s="1"/>
  <c r="AI11" i="34" s="1"/>
  <c r="AI11" i="11"/>
  <c r="S17" i="11"/>
  <c r="AH10" i="11"/>
  <c r="AP13" i="11"/>
  <c r="M12" i="35" s="1"/>
  <c r="AG12" i="35" s="1"/>
  <c r="AI12" i="35" s="1"/>
  <c r="AJ12" i="11"/>
  <c r="AR13" i="11" s="1"/>
  <c r="M12" i="36" s="1"/>
  <c r="AG12" i="36" s="1"/>
  <c r="AI12" i="36" s="1"/>
  <c r="AP23" i="10"/>
  <c r="H22" i="35" s="1"/>
  <c r="X22" i="35" s="1"/>
  <c r="AJ22" i="10"/>
  <c r="AR23" i="10" s="1"/>
  <c r="H22" i="36" s="1"/>
  <c r="X22" i="36" s="1"/>
  <c r="AH20" i="10"/>
  <c r="S17" i="10"/>
  <c r="AN22" i="10"/>
  <c r="H21" i="34" s="1"/>
  <c r="X21" i="34" s="1"/>
  <c r="AI21" i="10"/>
  <c r="BK24" i="10"/>
  <c r="AP23" i="9"/>
  <c r="C22" i="35" s="1"/>
  <c r="W22" i="35" s="1"/>
  <c r="Y22" i="35" s="1"/>
  <c r="AJ22" i="9"/>
  <c r="AR23" i="9" s="1"/>
  <c r="C22" i="36" s="1"/>
  <c r="W22" i="36" s="1"/>
  <c r="Y22" i="36" s="1"/>
  <c r="AH20" i="9"/>
  <c r="S17" i="9"/>
  <c r="AN22" i="9"/>
  <c r="C21" i="34" s="1"/>
  <c r="W21" i="34" s="1"/>
  <c r="Y21" i="34" s="1"/>
  <c r="AI21" i="9"/>
  <c r="BL14" i="12"/>
  <c r="AM12" i="12"/>
  <c r="Q11" i="34" s="1"/>
  <c r="AC11" i="12"/>
  <c r="J17" i="12"/>
  <c r="AB10" i="12"/>
  <c r="AO13" i="12"/>
  <c r="Q12" i="35" s="1"/>
  <c r="AD12" i="12"/>
  <c r="AQ13" i="12" s="1"/>
  <c r="Q12" i="36" s="1"/>
  <c r="BL14" i="11"/>
  <c r="AM12" i="11"/>
  <c r="L11" i="34" s="1"/>
  <c r="AC11" i="11"/>
  <c r="J17" i="11"/>
  <c r="AB10" i="11"/>
  <c r="AO13" i="11"/>
  <c r="L12" i="35" s="1"/>
  <c r="AD12" i="11"/>
  <c r="AQ13" i="11" s="1"/>
  <c r="L12" i="36" s="1"/>
  <c r="AO23" i="10"/>
  <c r="G22" i="35" s="1"/>
  <c r="AD22" i="10"/>
  <c r="AQ23" i="10" s="1"/>
  <c r="G22" i="36" s="1"/>
  <c r="AB20" i="10"/>
  <c r="J17" i="10"/>
  <c r="AM22" i="10"/>
  <c r="G21" i="34" s="1"/>
  <c r="AC21" i="10"/>
  <c r="BL24" i="10"/>
  <c r="AO23" i="9"/>
  <c r="B22" i="35" s="1"/>
  <c r="AD22" i="9"/>
  <c r="AQ23" i="9" s="1"/>
  <c r="B22" i="36" s="1"/>
  <c r="AB20" i="9"/>
  <c r="J17" i="9"/>
  <c r="AM22" i="9"/>
  <c r="B21" i="34" s="1"/>
  <c r="AC21" i="9"/>
  <c r="AB21" i="34" l="1"/>
  <c r="D21" i="34"/>
  <c r="AB22" i="36"/>
  <c r="D22" i="36"/>
  <c r="AB22" i="35"/>
  <c r="D22" i="35"/>
  <c r="AC21" i="34"/>
  <c r="I21" i="34"/>
  <c r="AC22" i="36"/>
  <c r="I22" i="36"/>
  <c r="AC22" i="35"/>
  <c r="I22" i="35"/>
  <c r="AL12" i="36"/>
  <c r="N12" i="36"/>
  <c r="AL12" i="35"/>
  <c r="N12" i="35"/>
  <c r="AL11" i="34"/>
  <c r="N11" i="34"/>
  <c r="AM12" i="36"/>
  <c r="S12" i="36"/>
  <c r="AM12" i="35"/>
  <c r="S12" i="35"/>
  <c r="AM11" i="34"/>
  <c r="S11" i="34"/>
  <c r="AN12" i="34"/>
  <c r="AN13" i="35"/>
  <c r="AN13" i="36"/>
  <c r="AD23" i="35"/>
  <c r="AD23" i="36"/>
  <c r="AD22" i="34"/>
  <c r="C18" i="9"/>
  <c r="BK13" i="12"/>
  <c r="AN11" i="12"/>
  <c r="R10" i="34" s="1"/>
  <c r="AH10" i="34" s="1"/>
  <c r="AI10" i="12"/>
  <c r="S18" i="12"/>
  <c r="AH9" i="12"/>
  <c r="AP12" i="12"/>
  <c r="R11" i="35" s="1"/>
  <c r="AH11" i="35" s="1"/>
  <c r="AJ11" i="12"/>
  <c r="AR12" i="12" s="1"/>
  <c r="R11" i="36" s="1"/>
  <c r="AH11" i="36" s="1"/>
  <c r="BK13" i="11"/>
  <c r="AN11" i="11"/>
  <c r="M10" i="34" s="1"/>
  <c r="AG10" i="34" s="1"/>
  <c r="AI10" i="34" s="1"/>
  <c r="AI10" i="11"/>
  <c r="S18" i="11"/>
  <c r="AH9" i="11"/>
  <c r="AP12" i="11"/>
  <c r="M11" i="35" s="1"/>
  <c r="AG11" i="35" s="1"/>
  <c r="AI11" i="35" s="1"/>
  <c r="AJ11" i="11"/>
  <c r="AR12" i="11" s="1"/>
  <c r="M11" i="36" s="1"/>
  <c r="AG11" i="36" s="1"/>
  <c r="AI11" i="36" s="1"/>
  <c r="AP22" i="10"/>
  <c r="H21" i="35" s="1"/>
  <c r="X21" i="35" s="1"/>
  <c r="AJ21" i="10"/>
  <c r="AR22" i="10" s="1"/>
  <c r="H21" i="36" s="1"/>
  <c r="X21" i="36" s="1"/>
  <c r="AH19" i="10"/>
  <c r="S18" i="10"/>
  <c r="AN21" i="10"/>
  <c r="H20" i="34" s="1"/>
  <c r="X20" i="34" s="1"/>
  <c r="AI20" i="10"/>
  <c r="BK23" i="10"/>
  <c r="AP22" i="9"/>
  <c r="C21" i="35" s="1"/>
  <c r="W21" i="35" s="1"/>
  <c r="Y21" i="35" s="1"/>
  <c r="AJ21" i="9"/>
  <c r="AR22" i="9" s="1"/>
  <c r="C21" i="36" s="1"/>
  <c r="W21" i="36" s="1"/>
  <c r="Y21" i="36" s="1"/>
  <c r="AH19" i="9"/>
  <c r="S18" i="9"/>
  <c r="AN21" i="9"/>
  <c r="C20" i="34" s="1"/>
  <c r="W20" i="34" s="1"/>
  <c r="Y20" i="34" s="1"/>
  <c r="AI20" i="9"/>
  <c r="BL13" i="12"/>
  <c r="AM11" i="12"/>
  <c r="Q10" i="34" s="1"/>
  <c r="AC10" i="12"/>
  <c r="J18" i="12"/>
  <c r="AB9" i="12"/>
  <c r="AO12" i="12"/>
  <c r="Q11" i="35" s="1"/>
  <c r="AD11" i="12"/>
  <c r="AQ12" i="12" s="1"/>
  <c r="Q11" i="36" s="1"/>
  <c r="BL13" i="11"/>
  <c r="AM11" i="11"/>
  <c r="L10" i="34" s="1"/>
  <c r="AC10" i="11"/>
  <c r="J18" i="11"/>
  <c r="AB9" i="11"/>
  <c r="AO12" i="11"/>
  <c r="L11" i="35" s="1"/>
  <c r="AD11" i="11"/>
  <c r="AQ12" i="11" s="1"/>
  <c r="L11" i="36" s="1"/>
  <c r="AO22" i="10"/>
  <c r="G21" i="35" s="1"/>
  <c r="AD21" i="10"/>
  <c r="AQ22" i="10" s="1"/>
  <c r="G21" i="36" s="1"/>
  <c r="AB19" i="10"/>
  <c r="J18" i="10"/>
  <c r="AM21" i="10"/>
  <c r="G20" i="34" s="1"/>
  <c r="AC20" i="10"/>
  <c r="BL23" i="10"/>
  <c r="AO22" i="9"/>
  <c r="B21" i="35" s="1"/>
  <c r="AD21" i="9"/>
  <c r="AQ22" i="9" s="1"/>
  <c r="B21" i="36" s="1"/>
  <c r="AB19" i="9"/>
  <c r="J18" i="9"/>
  <c r="AM21" i="9"/>
  <c r="B20" i="34" s="1"/>
  <c r="AC20" i="9"/>
  <c r="AB20" i="34" l="1"/>
  <c r="D20" i="34"/>
  <c r="AB21" i="36"/>
  <c r="D21" i="36"/>
  <c r="AB21" i="35"/>
  <c r="D21" i="35"/>
  <c r="AC20" i="34"/>
  <c r="I20" i="34"/>
  <c r="AC21" i="36"/>
  <c r="I21" i="36"/>
  <c r="AC21" i="35"/>
  <c r="I21" i="35"/>
  <c r="AL11" i="36"/>
  <c r="N11" i="36"/>
  <c r="AL11" i="35"/>
  <c r="N11" i="35"/>
  <c r="AL10" i="34"/>
  <c r="N10" i="34"/>
  <c r="AM11" i="36"/>
  <c r="S11" i="36"/>
  <c r="AM11" i="35"/>
  <c r="S11" i="35"/>
  <c r="AM10" i="34"/>
  <c r="S10" i="34"/>
  <c r="AN11" i="34"/>
  <c r="AN12" i="35"/>
  <c r="AN12" i="36"/>
  <c r="AD22" i="35"/>
  <c r="AD22" i="36"/>
  <c r="AD21" i="34"/>
  <c r="C19" i="9"/>
  <c r="BK12" i="12"/>
  <c r="AN10" i="12"/>
  <c r="R9" i="34" s="1"/>
  <c r="AH9" i="34" s="1"/>
  <c r="AI9" i="12"/>
  <c r="S19" i="12"/>
  <c r="AH8" i="12"/>
  <c r="AP11" i="12"/>
  <c r="R10" i="35" s="1"/>
  <c r="AH10" i="35" s="1"/>
  <c r="AJ10" i="12"/>
  <c r="AR11" i="12" s="1"/>
  <c r="R10" i="36" s="1"/>
  <c r="AH10" i="36" s="1"/>
  <c r="BK12" i="11"/>
  <c r="AN10" i="11"/>
  <c r="M9" i="34" s="1"/>
  <c r="AG9" i="34" s="1"/>
  <c r="AI9" i="34" s="1"/>
  <c r="AI9" i="11"/>
  <c r="S19" i="11"/>
  <c r="AH8" i="11"/>
  <c r="AP11" i="11"/>
  <c r="M10" i="35" s="1"/>
  <c r="AG10" i="35" s="1"/>
  <c r="AI10" i="35" s="1"/>
  <c r="AJ10" i="11"/>
  <c r="AR11" i="11" s="1"/>
  <c r="M10" i="36" s="1"/>
  <c r="AG10" i="36" s="1"/>
  <c r="AI10" i="36" s="1"/>
  <c r="AP21" i="10"/>
  <c r="H20" i="35" s="1"/>
  <c r="X20" i="35" s="1"/>
  <c r="AJ20" i="10"/>
  <c r="AR21" i="10" s="1"/>
  <c r="H20" i="36" s="1"/>
  <c r="X20" i="36" s="1"/>
  <c r="S19" i="10"/>
  <c r="AH18" i="10"/>
  <c r="AN20" i="10"/>
  <c r="H19" i="34" s="1"/>
  <c r="X19" i="34" s="1"/>
  <c r="AI19" i="10"/>
  <c r="BK22" i="10"/>
  <c r="AP21" i="9"/>
  <c r="C20" i="35" s="1"/>
  <c r="W20" i="35" s="1"/>
  <c r="Y20" i="35" s="1"/>
  <c r="AJ20" i="9"/>
  <c r="AR21" i="9" s="1"/>
  <c r="C20" i="36" s="1"/>
  <c r="W20" i="36" s="1"/>
  <c r="Y20" i="36" s="1"/>
  <c r="S19" i="9"/>
  <c r="AH18" i="9"/>
  <c r="AN20" i="9"/>
  <c r="C19" i="34" s="1"/>
  <c r="W19" i="34" s="1"/>
  <c r="Y19" i="34" s="1"/>
  <c r="AI19" i="9"/>
  <c r="BL12" i="12"/>
  <c r="AM10" i="12"/>
  <c r="Q9" i="34" s="1"/>
  <c r="AC9" i="12"/>
  <c r="J19" i="12"/>
  <c r="AB8" i="12"/>
  <c r="AO11" i="12"/>
  <c r="Q10" i="35" s="1"/>
  <c r="AD10" i="12"/>
  <c r="AQ11" i="12" s="1"/>
  <c r="Q10" i="36" s="1"/>
  <c r="BL12" i="11"/>
  <c r="AM10" i="11"/>
  <c r="L9" i="34" s="1"/>
  <c r="AC9" i="11"/>
  <c r="J19" i="11"/>
  <c r="AB8" i="11"/>
  <c r="AO11" i="11"/>
  <c r="L10" i="35" s="1"/>
  <c r="AD10" i="11"/>
  <c r="AQ11" i="11" s="1"/>
  <c r="L10" i="36" s="1"/>
  <c r="AO21" i="10"/>
  <c r="G20" i="35" s="1"/>
  <c r="AD20" i="10"/>
  <c r="AQ21" i="10" s="1"/>
  <c r="G20" i="36" s="1"/>
  <c r="J19" i="10"/>
  <c r="AB18" i="10"/>
  <c r="AM20" i="10"/>
  <c r="G19" i="34" s="1"/>
  <c r="AC19" i="10"/>
  <c r="BL22" i="10"/>
  <c r="AO21" i="9"/>
  <c r="B20" i="35" s="1"/>
  <c r="AD20" i="9"/>
  <c r="AQ21" i="9" s="1"/>
  <c r="B20" i="36" s="1"/>
  <c r="J19" i="9"/>
  <c r="AB18" i="9"/>
  <c r="AM20" i="9"/>
  <c r="B19" i="34" s="1"/>
  <c r="AC19" i="9"/>
  <c r="AB19" i="34" l="1"/>
  <c r="D19" i="34"/>
  <c r="AB20" i="36"/>
  <c r="D20" i="36"/>
  <c r="AB20" i="35"/>
  <c r="D20" i="35"/>
  <c r="AC19" i="34"/>
  <c r="I19" i="34"/>
  <c r="AC20" i="36"/>
  <c r="I20" i="36"/>
  <c r="AC20" i="35"/>
  <c r="I20" i="35"/>
  <c r="AL10" i="36"/>
  <c r="N10" i="36"/>
  <c r="AL10" i="35"/>
  <c r="N10" i="35"/>
  <c r="AL9" i="34"/>
  <c r="N9" i="34"/>
  <c r="AM10" i="36"/>
  <c r="S10" i="36"/>
  <c r="AM10" i="35"/>
  <c r="S10" i="35"/>
  <c r="AM9" i="34"/>
  <c r="S9" i="34"/>
  <c r="AN10" i="34"/>
  <c r="AN11" i="35"/>
  <c r="AN11" i="36"/>
  <c r="AD21" i="35"/>
  <c r="AD21" i="36"/>
  <c r="AD20" i="34"/>
  <c r="C20" i="9"/>
  <c r="BK11" i="12"/>
  <c r="AN9" i="12"/>
  <c r="R8" i="34" s="1"/>
  <c r="AH8" i="34" s="1"/>
  <c r="AI8" i="12"/>
  <c r="S20" i="12"/>
  <c r="AH7" i="12"/>
  <c r="AP10" i="12"/>
  <c r="R9" i="35" s="1"/>
  <c r="AH9" i="35" s="1"/>
  <c r="AJ9" i="12"/>
  <c r="AR10" i="12" s="1"/>
  <c r="R9" i="36" s="1"/>
  <c r="AH9" i="36" s="1"/>
  <c r="BK11" i="11"/>
  <c r="AN9" i="11"/>
  <c r="M8" i="34" s="1"/>
  <c r="AG8" i="34" s="1"/>
  <c r="AI8" i="34" s="1"/>
  <c r="AI8" i="11"/>
  <c r="S20" i="11"/>
  <c r="AH7" i="11"/>
  <c r="AP10" i="11"/>
  <c r="M9" i="35" s="1"/>
  <c r="AG9" i="35" s="1"/>
  <c r="AI9" i="35" s="1"/>
  <c r="AJ9" i="11"/>
  <c r="AR10" i="11" s="1"/>
  <c r="M9" i="36" s="1"/>
  <c r="AG9" i="36" s="1"/>
  <c r="AI9" i="36" s="1"/>
  <c r="AP20" i="10"/>
  <c r="H19" i="35" s="1"/>
  <c r="X19" i="35" s="1"/>
  <c r="AJ19" i="10"/>
  <c r="AR20" i="10" s="1"/>
  <c r="H19" i="36" s="1"/>
  <c r="X19" i="36" s="1"/>
  <c r="AN19" i="10"/>
  <c r="H18" i="34" s="1"/>
  <c r="X18" i="34" s="1"/>
  <c r="AI18" i="10"/>
  <c r="S20" i="10"/>
  <c r="AH17" i="10"/>
  <c r="BK21" i="10"/>
  <c r="AP20" i="9"/>
  <c r="C19" i="35" s="1"/>
  <c r="W19" i="35" s="1"/>
  <c r="Y19" i="35" s="1"/>
  <c r="AJ19" i="9"/>
  <c r="AR20" i="9" s="1"/>
  <c r="C19" i="36" s="1"/>
  <c r="W19" i="36" s="1"/>
  <c r="Y19" i="36" s="1"/>
  <c r="AN19" i="9"/>
  <c r="C18" i="34" s="1"/>
  <c r="W18" i="34" s="1"/>
  <c r="Y18" i="34" s="1"/>
  <c r="AI18" i="9"/>
  <c r="S20" i="9"/>
  <c r="AH17" i="9"/>
  <c r="BL11" i="12"/>
  <c r="AM9" i="12"/>
  <c r="Q8" i="34" s="1"/>
  <c r="AC8" i="12"/>
  <c r="J20" i="12"/>
  <c r="AB7" i="12"/>
  <c r="AO10" i="12"/>
  <c r="Q9" i="35" s="1"/>
  <c r="AD9" i="12"/>
  <c r="AQ10" i="12" s="1"/>
  <c r="Q9" i="36" s="1"/>
  <c r="BL11" i="11"/>
  <c r="AM9" i="11"/>
  <c r="L8" i="34" s="1"/>
  <c r="AC8" i="11"/>
  <c r="J20" i="11"/>
  <c r="AB7" i="11"/>
  <c r="AO10" i="11"/>
  <c r="L9" i="35" s="1"/>
  <c r="AD9" i="11"/>
  <c r="AQ10" i="11" s="1"/>
  <c r="L9" i="36" s="1"/>
  <c r="AO20" i="10"/>
  <c r="G19" i="35" s="1"/>
  <c r="AD19" i="10"/>
  <c r="AQ20" i="10" s="1"/>
  <c r="G19" i="36" s="1"/>
  <c r="AM19" i="10"/>
  <c r="G18" i="34" s="1"/>
  <c r="AC18" i="10"/>
  <c r="J20" i="10"/>
  <c r="AB17" i="10"/>
  <c r="BL21" i="10"/>
  <c r="AO20" i="9"/>
  <c r="B19" i="35" s="1"/>
  <c r="AD19" i="9"/>
  <c r="AQ20" i="9" s="1"/>
  <c r="B19" i="36" s="1"/>
  <c r="AM19" i="9"/>
  <c r="B18" i="34" s="1"/>
  <c r="AC18" i="9"/>
  <c r="J20" i="9"/>
  <c r="AB17" i="9"/>
  <c r="AB18" i="34" l="1"/>
  <c r="D18" i="34"/>
  <c r="AB19" i="36"/>
  <c r="D19" i="36"/>
  <c r="AB19" i="35"/>
  <c r="D19" i="35"/>
  <c r="AC18" i="34"/>
  <c r="I18" i="34"/>
  <c r="AC19" i="36"/>
  <c r="I19" i="36"/>
  <c r="AC19" i="35"/>
  <c r="I19" i="35"/>
  <c r="AL9" i="36"/>
  <c r="N9" i="36"/>
  <c r="AL9" i="35"/>
  <c r="N9" i="35"/>
  <c r="AL8" i="34"/>
  <c r="N8" i="34"/>
  <c r="AM9" i="36"/>
  <c r="S9" i="36"/>
  <c r="AM9" i="35"/>
  <c r="S9" i="35"/>
  <c r="AM8" i="34"/>
  <c r="S8" i="34"/>
  <c r="AN9" i="34"/>
  <c r="AN10" i="35"/>
  <c r="AN10" i="36"/>
  <c r="AD20" i="35"/>
  <c r="AD20" i="36"/>
  <c r="AD19" i="34"/>
  <c r="C21" i="9"/>
  <c r="BK10" i="12"/>
  <c r="AN8" i="12"/>
  <c r="R7" i="34" s="1"/>
  <c r="AH7" i="34" s="1"/>
  <c r="AI7" i="12"/>
  <c r="S21" i="12"/>
  <c r="AH6" i="12"/>
  <c r="AP9" i="12"/>
  <c r="R8" i="35" s="1"/>
  <c r="AH8" i="35" s="1"/>
  <c r="AJ8" i="12"/>
  <c r="AR9" i="12" s="1"/>
  <c r="R8" i="36" s="1"/>
  <c r="AH8" i="36" s="1"/>
  <c r="BK10" i="11"/>
  <c r="AN8" i="11"/>
  <c r="M7" i="34" s="1"/>
  <c r="AG7" i="34" s="1"/>
  <c r="AI7" i="34" s="1"/>
  <c r="AI7" i="11"/>
  <c r="S21" i="11"/>
  <c r="AH6" i="11"/>
  <c r="AP9" i="11"/>
  <c r="M8" i="35" s="1"/>
  <c r="AG8" i="35" s="1"/>
  <c r="AI8" i="35" s="1"/>
  <c r="AJ8" i="11"/>
  <c r="AR9" i="11" s="1"/>
  <c r="M8" i="36" s="1"/>
  <c r="AG8" i="36" s="1"/>
  <c r="AI8" i="36" s="1"/>
  <c r="AN18" i="10"/>
  <c r="H17" i="34" s="1"/>
  <c r="X17" i="34" s="1"/>
  <c r="AI17" i="10"/>
  <c r="S21" i="10"/>
  <c r="AH16" i="10"/>
  <c r="AP19" i="10"/>
  <c r="H18" i="35" s="1"/>
  <c r="X18" i="35" s="1"/>
  <c r="AJ18" i="10"/>
  <c r="AR19" i="10" s="1"/>
  <c r="H18" i="36" s="1"/>
  <c r="X18" i="36" s="1"/>
  <c r="BK20" i="10"/>
  <c r="AN18" i="9"/>
  <c r="C17" i="34" s="1"/>
  <c r="W17" i="34" s="1"/>
  <c r="Y17" i="34" s="1"/>
  <c r="AI17" i="9"/>
  <c r="S21" i="9"/>
  <c r="AH16" i="9"/>
  <c r="AP19" i="9"/>
  <c r="C18" i="35" s="1"/>
  <c r="W18" i="35" s="1"/>
  <c r="Y18" i="35" s="1"/>
  <c r="AJ18" i="9"/>
  <c r="AR19" i="9" s="1"/>
  <c r="C18" i="36" s="1"/>
  <c r="W18" i="36" s="1"/>
  <c r="Y18" i="36" s="1"/>
  <c r="BK20" i="9"/>
  <c r="BL10" i="12"/>
  <c r="AM8" i="12"/>
  <c r="Q7" i="34" s="1"/>
  <c r="AC7" i="12"/>
  <c r="J21" i="12"/>
  <c r="AB6" i="12"/>
  <c r="AO9" i="12"/>
  <c r="Q8" i="35" s="1"/>
  <c r="AD8" i="12"/>
  <c r="AQ9" i="12" s="1"/>
  <c r="Q8" i="36" s="1"/>
  <c r="BL10" i="11"/>
  <c r="AM8" i="11"/>
  <c r="L7" i="34" s="1"/>
  <c r="AC7" i="11"/>
  <c r="J21" i="11"/>
  <c r="AB6" i="11"/>
  <c r="AO9" i="11"/>
  <c r="L8" i="35" s="1"/>
  <c r="AD8" i="11"/>
  <c r="AQ9" i="11" s="1"/>
  <c r="L8" i="36" s="1"/>
  <c r="AM18" i="10"/>
  <c r="G17" i="34" s="1"/>
  <c r="AC17" i="10"/>
  <c r="J21" i="10"/>
  <c r="AB16" i="10"/>
  <c r="AO19" i="10"/>
  <c r="G18" i="35" s="1"/>
  <c r="AD18" i="10"/>
  <c r="AQ19" i="10" s="1"/>
  <c r="G18" i="36" s="1"/>
  <c r="BL20" i="10"/>
  <c r="AM18" i="9"/>
  <c r="B17" i="34" s="1"/>
  <c r="AC17" i="9"/>
  <c r="J21" i="9"/>
  <c r="AB16" i="9"/>
  <c r="AO19" i="9"/>
  <c r="B18" i="35" s="1"/>
  <c r="AD18" i="9"/>
  <c r="AQ19" i="9" s="1"/>
  <c r="B18" i="36" s="1"/>
  <c r="BL20" i="9"/>
  <c r="AB18" i="36" l="1"/>
  <c r="D18" i="36"/>
  <c r="AB18" i="35"/>
  <c r="D18" i="35"/>
  <c r="AB17" i="34"/>
  <c r="D17" i="34"/>
  <c r="AC18" i="36"/>
  <c r="I18" i="36"/>
  <c r="AC18" i="35"/>
  <c r="I18" i="35"/>
  <c r="AC17" i="34"/>
  <c r="I17" i="34"/>
  <c r="AL8" i="36"/>
  <c r="N8" i="36"/>
  <c r="AL8" i="35"/>
  <c r="N8" i="35"/>
  <c r="AL7" i="34"/>
  <c r="N7" i="34"/>
  <c r="AM8" i="36"/>
  <c r="S8" i="36"/>
  <c r="AM8" i="35"/>
  <c r="S8" i="35"/>
  <c r="AM7" i="34"/>
  <c r="S7" i="34"/>
  <c r="AN8" i="34"/>
  <c r="AN9" i="35"/>
  <c r="AN9" i="36"/>
  <c r="AD19" i="35"/>
  <c r="AD19" i="36"/>
  <c r="AD18" i="34"/>
  <c r="C22" i="9"/>
  <c r="BK21" i="9"/>
  <c r="BL21" i="9"/>
  <c r="BK9" i="12"/>
  <c r="AN7" i="12"/>
  <c r="R6" i="34" s="1"/>
  <c r="AH6" i="34" s="1"/>
  <c r="AI6" i="12"/>
  <c r="S22" i="12"/>
  <c r="AH5" i="12"/>
  <c r="AP8" i="12"/>
  <c r="R7" i="35" s="1"/>
  <c r="AH7" i="35" s="1"/>
  <c r="AJ7" i="12"/>
  <c r="AR8" i="12" s="1"/>
  <c r="R7" i="36" s="1"/>
  <c r="AH7" i="36" s="1"/>
  <c r="BK9" i="11"/>
  <c r="AN7" i="11"/>
  <c r="M6" i="34" s="1"/>
  <c r="AG6" i="34" s="1"/>
  <c r="AI6" i="34" s="1"/>
  <c r="AI6" i="11"/>
  <c r="S22" i="11"/>
  <c r="AH5" i="11"/>
  <c r="AP8" i="11"/>
  <c r="M7" i="35" s="1"/>
  <c r="AG7" i="35" s="1"/>
  <c r="AI7" i="35" s="1"/>
  <c r="AJ7" i="11"/>
  <c r="AR8" i="11" s="1"/>
  <c r="M7" i="36" s="1"/>
  <c r="AG7" i="36" s="1"/>
  <c r="AI7" i="36" s="1"/>
  <c r="BK19" i="10"/>
  <c r="AN17" i="10"/>
  <c r="H16" i="34" s="1"/>
  <c r="X16" i="34" s="1"/>
  <c r="AI16" i="10"/>
  <c r="S22" i="10"/>
  <c r="AH15" i="10"/>
  <c r="AP18" i="10"/>
  <c r="H17" i="35" s="1"/>
  <c r="X17" i="35" s="1"/>
  <c r="AJ17" i="10"/>
  <c r="AR18" i="10" s="1"/>
  <c r="H17" i="36" s="1"/>
  <c r="X17" i="36" s="1"/>
  <c r="BK19" i="9"/>
  <c r="AN17" i="9"/>
  <c r="C16" i="34" s="1"/>
  <c r="W16" i="34" s="1"/>
  <c r="Y16" i="34" s="1"/>
  <c r="AI16" i="9"/>
  <c r="S22" i="9"/>
  <c r="AH15" i="9"/>
  <c r="AP18" i="9"/>
  <c r="C17" i="35" s="1"/>
  <c r="W17" i="35" s="1"/>
  <c r="Y17" i="35" s="1"/>
  <c r="AJ17" i="9"/>
  <c r="AR18" i="9" s="1"/>
  <c r="C17" i="36" s="1"/>
  <c r="W17" i="36" s="1"/>
  <c r="Y17" i="36" s="1"/>
  <c r="BL9" i="12"/>
  <c r="AM7" i="12"/>
  <c r="Q6" i="34" s="1"/>
  <c r="AC6" i="12"/>
  <c r="J22" i="12"/>
  <c r="AB5" i="12"/>
  <c r="AO8" i="12"/>
  <c r="Q7" i="35" s="1"/>
  <c r="AD7" i="12"/>
  <c r="AQ8" i="12" s="1"/>
  <c r="Q7" i="36" s="1"/>
  <c r="BL9" i="11"/>
  <c r="AM7" i="11"/>
  <c r="L6" i="34" s="1"/>
  <c r="AC6" i="11"/>
  <c r="J22" i="11"/>
  <c r="AB5" i="11"/>
  <c r="AO8" i="11"/>
  <c r="L7" i="35" s="1"/>
  <c r="AD7" i="11"/>
  <c r="AQ8" i="11" s="1"/>
  <c r="L7" i="36" s="1"/>
  <c r="BL19" i="10"/>
  <c r="AM17" i="10"/>
  <c r="G16" i="34" s="1"/>
  <c r="AC16" i="10"/>
  <c r="J22" i="10"/>
  <c r="AB15" i="10"/>
  <c r="AO18" i="10"/>
  <c r="G17" i="35" s="1"/>
  <c r="AD17" i="10"/>
  <c r="AQ18" i="10" s="1"/>
  <c r="G17" i="36" s="1"/>
  <c r="BL19" i="9"/>
  <c r="AM17" i="9"/>
  <c r="B16" i="34" s="1"/>
  <c r="AC16" i="9"/>
  <c r="J22" i="9"/>
  <c r="AB15" i="9"/>
  <c r="AO18" i="9"/>
  <c r="B17" i="35" s="1"/>
  <c r="AD17" i="9"/>
  <c r="AQ18" i="9" s="1"/>
  <c r="B17" i="36" s="1"/>
  <c r="AB17" i="36" l="1"/>
  <c r="D17" i="36"/>
  <c r="AB17" i="35"/>
  <c r="D17" i="35"/>
  <c r="AB16" i="34"/>
  <c r="D16" i="34"/>
  <c r="AC17" i="36"/>
  <c r="I17" i="36"/>
  <c r="AC17" i="35"/>
  <c r="I17" i="35"/>
  <c r="AC16" i="34"/>
  <c r="I16" i="34"/>
  <c r="AL7" i="36"/>
  <c r="N7" i="36"/>
  <c r="AL7" i="35"/>
  <c r="N7" i="35"/>
  <c r="AL6" i="34"/>
  <c r="N6" i="34"/>
  <c r="AM7" i="36"/>
  <c r="S7" i="36"/>
  <c r="AM7" i="35"/>
  <c r="S7" i="35"/>
  <c r="AM6" i="34"/>
  <c r="S6" i="34"/>
  <c r="AN7" i="34"/>
  <c r="AN8" i="35"/>
  <c r="AN8" i="36"/>
  <c r="AD17" i="34"/>
  <c r="AD18" i="35"/>
  <c r="AD18" i="36"/>
  <c r="C23" i="9"/>
  <c r="BK22" i="9"/>
  <c r="BL22" i="9"/>
  <c r="BK8" i="12"/>
  <c r="AN6" i="12"/>
  <c r="R5" i="34" s="1"/>
  <c r="AH5" i="34" s="1"/>
  <c r="AI5" i="12"/>
  <c r="S23" i="12"/>
  <c r="AH4" i="12"/>
  <c r="AP7" i="12"/>
  <c r="R6" i="35" s="1"/>
  <c r="AH6" i="35" s="1"/>
  <c r="AJ6" i="12"/>
  <c r="AR7" i="12" s="1"/>
  <c r="R6" i="36" s="1"/>
  <c r="AH6" i="36" s="1"/>
  <c r="BK8" i="11"/>
  <c r="AN6" i="11"/>
  <c r="M5" i="34" s="1"/>
  <c r="AG5" i="34" s="1"/>
  <c r="AI5" i="34" s="1"/>
  <c r="AI5" i="11"/>
  <c r="S23" i="11"/>
  <c r="AH4" i="11"/>
  <c r="AP7" i="11"/>
  <c r="M6" i="35" s="1"/>
  <c r="AG6" i="35" s="1"/>
  <c r="AI6" i="35" s="1"/>
  <c r="AJ6" i="11"/>
  <c r="AR7" i="11" s="1"/>
  <c r="M6" i="36" s="1"/>
  <c r="AG6" i="36" s="1"/>
  <c r="AI6" i="36" s="1"/>
  <c r="BK18" i="10"/>
  <c r="AN16" i="10"/>
  <c r="H15" i="34" s="1"/>
  <c r="X15" i="34" s="1"/>
  <c r="AI15" i="10"/>
  <c r="S23" i="10"/>
  <c r="AH14" i="10"/>
  <c r="AP17" i="10"/>
  <c r="H16" i="35" s="1"/>
  <c r="X16" i="35" s="1"/>
  <c r="AJ16" i="10"/>
  <c r="AR17" i="10" s="1"/>
  <c r="H16" i="36" s="1"/>
  <c r="X16" i="36" s="1"/>
  <c r="BK18" i="9"/>
  <c r="AN16" i="9"/>
  <c r="C15" i="34" s="1"/>
  <c r="W15" i="34" s="1"/>
  <c r="Y15" i="34" s="1"/>
  <c r="AI15" i="9"/>
  <c r="S23" i="9"/>
  <c r="AH14" i="9"/>
  <c r="AP17" i="9"/>
  <c r="C16" i="35" s="1"/>
  <c r="W16" i="35" s="1"/>
  <c r="Y16" i="35" s="1"/>
  <c r="AJ16" i="9"/>
  <c r="AR17" i="9" s="1"/>
  <c r="C16" i="36" s="1"/>
  <c r="W16" i="36" s="1"/>
  <c r="Y16" i="36" s="1"/>
  <c r="BL8" i="12"/>
  <c r="AM6" i="12"/>
  <c r="Q5" i="34" s="1"/>
  <c r="AC5" i="12"/>
  <c r="J23" i="12"/>
  <c r="AB4" i="12"/>
  <c r="AO7" i="12"/>
  <c r="Q6" i="35" s="1"/>
  <c r="AD6" i="12"/>
  <c r="AQ7" i="12" s="1"/>
  <c r="Q6" i="36" s="1"/>
  <c r="BL8" i="11"/>
  <c r="AM6" i="11"/>
  <c r="L5" i="34" s="1"/>
  <c r="AC5" i="11"/>
  <c r="J23" i="11"/>
  <c r="AB4" i="11"/>
  <c r="AO7" i="11"/>
  <c r="L6" i="35" s="1"/>
  <c r="AD6" i="11"/>
  <c r="AQ7" i="11" s="1"/>
  <c r="L6" i="36" s="1"/>
  <c r="BL18" i="10"/>
  <c r="AM16" i="10"/>
  <c r="G15" i="34" s="1"/>
  <c r="AC15" i="10"/>
  <c r="J23" i="10"/>
  <c r="AB14" i="10"/>
  <c r="AO17" i="10"/>
  <c r="G16" i="35" s="1"/>
  <c r="AD16" i="10"/>
  <c r="AQ17" i="10" s="1"/>
  <c r="G16" i="36" s="1"/>
  <c r="BL18" i="9"/>
  <c r="AM16" i="9"/>
  <c r="B15" i="34" s="1"/>
  <c r="AC15" i="9"/>
  <c r="J23" i="9"/>
  <c r="AB14" i="9"/>
  <c r="AO17" i="9"/>
  <c r="B16" i="35" s="1"/>
  <c r="AD16" i="9"/>
  <c r="AQ17" i="9" s="1"/>
  <c r="B16" i="36" s="1"/>
  <c r="AB16" i="36" l="1"/>
  <c r="D16" i="36"/>
  <c r="AB16" i="35"/>
  <c r="D16" i="35"/>
  <c r="AB15" i="34"/>
  <c r="D15" i="34"/>
  <c r="AC16" i="36"/>
  <c r="I16" i="36"/>
  <c r="AC16" i="35"/>
  <c r="I16" i="35"/>
  <c r="AC15" i="34"/>
  <c r="I15" i="34"/>
  <c r="AL6" i="36"/>
  <c r="N6" i="36"/>
  <c r="AL6" i="35"/>
  <c r="N6" i="35"/>
  <c r="AL5" i="34"/>
  <c r="N5" i="34"/>
  <c r="AM6" i="36"/>
  <c r="S6" i="36"/>
  <c r="AM6" i="35"/>
  <c r="S6" i="35"/>
  <c r="AM5" i="34"/>
  <c r="S5" i="34"/>
  <c r="AN6" i="34"/>
  <c r="AN7" i="35"/>
  <c r="AN7" i="36"/>
  <c r="AD16" i="34"/>
  <c r="AD17" i="35"/>
  <c r="AD17" i="36"/>
  <c r="C24" i="9"/>
  <c r="BK23" i="9"/>
  <c r="BL23" i="9"/>
  <c r="BK7" i="12"/>
  <c r="AN5" i="12"/>
  <c r="R4" i="34" s="1"/>
  <c r="AH4" i="34" s="1"/>
  <c r="AI4" i="12"/>
  <c r="AH3" i="12"/>
  <c r="AP6" i="12"/>
  <c r="R5" i="35" s="1"/>
  <c r="AH5" i="35" s="1"/>
  <c r="AJ5" i="12"/>
  <c r="AR6" i="12" s="1"/>
  <c r="R5" i="36" s="1"/>
  <c r="AH5" i="36" s="1"/>
  <c r="BK7" i="11"/>
  <c r="AN5" i="11"/>
  <c r="M4" i="34" s="1"/>
  <c r="AG4" i="34" s="1"/>
  <c r="AI4" i="34" s="1"/>
  <c r="AI4" i="11"/>
  <c r="AH3" i="11"/>
  <c r="AP6" i="11"/>
  <c r="M5" i="35" s="1"/>
  <c r="AG5" i="35" s="1"/>
  <c r="AI5" i="35" s="1"/>
  <c r="AJ5" i="11"/>
  <c r="AR6" i="11" s="1"/>
  <c r="M5" i="36" s="1"/>
  <c r="AG5" i="36" s="1"/>
  <c r="AI5" i="36" s="1"/>
  <c r="BK17" i="10"/>
  <c r="AN15" i="10"/>
  <c r="H14" i="34" s="1"/>
  <c r="X14" i="34" s="1"/>
  <c r="AI14" i="10"/>
  <c r="S24" i="10"/>
  <c r="AH13" i="10"/>
  <c r="AP16" i="10"/>
  <c r="H15" i="35" s="1"/>
  <c r="X15" i="35" s="1"/>
  <c r="AJ15" i="10"/>
  <c r="AR16" i="10" s="1"/>
  <c r="H15" i="36" s="1"/>
  <c r="X15" i="36" s="1"/>
  <c r="BK17" i="9"/>
  <c r="AN15" i="9"/>
  <c r="C14" i="34" s="1"/>
  <c r="W14" i="34" s="1"/>
  <c r="Y14" i="34" s="1"/>
  <c r="AI14" i="9"/>
  <c r="S24" i="9"/>
  <c r="AH13" i="9"/>
  <c r="AP16" i="9"/>
  <c r="C15" i="35" s="1"/>
  <c r="W15" i="35" s="1"/>
  <c r="Y15" i="35" s="1"/>
  <c r="AJ15" i="9"/>
  <c r="AR16" i="9" s="1"/>
  <c r="C15" i="36" s="1"/>
  <c r="W15" i="36" s="1"/>
  <c r="Y15" i="36" s="1"/>
  <c r="BL7" i="12"/>
  <c r="AM5" i="12"/>
  <c r="Q4" i="34" s="1"/>
  <c r="AC4" i="12"/>
  <c r="AB3" i="12"/>
  <c r="AO6" i="12"/>
  <c r="Q5" i="35" s="1"/>
  <c r="AD5" i="12"/>
  <c r="AQ6" i="12" s="1"/>
  <c r="Q5" i="36" s="1"/>
  <c r="BL7" i="11"/>
  <c r="AM5" i="11"/>
  <c r="L4" i="34" s="1"/>
  <c r="AC4" i="11"/>
  <c r="AB3" i="11"/>
  <c r="AO6" i="11"/>
  <c r="L5" i="35" s="1"/>
  <c r="AD5" i="11"/>
  <c r="AQ6" i="11" s="1"/>
  <c r="L5" i="36" s="1"/>
  <c r="BL17" i="10"/>
  <c r="AM15" i="10"/>
  <c r="G14" i="34" s="1"/>
  <c r="AC14" i="10"/>
  <c r="J24" i="10"/>
  <c r="AB13" i="10"/>
  <c r="AO16" i="10"/>
  <c r="G15" i="35" s="1"/>
  <c r="AD15" i="10"/>
  <c r="AQ16" i="10" s="1"/>
  <c r="G15" i="36" s="1"/>
  <c r="BL17" i="9"/>
  <c r="AM15" i="9"/>
  <c r="B14" i="34" s="1"/>
  <c r="AC14" i="9"/>
  <c r="J24" i="9"/>
  <c r="AB13" i="9"/>
  <c r="AO16" i="9"/>
  <c r="B15" i="35" s="1"/>
  <c r="AD15" i="9"/>
  <c r="AQ16" i="9" s="1"/>
  <c r="B15" i="36" s="1"/>
  <c r="AB15" i="36" l="1"/>
  <c r="D15" i="36"/>
  <c r="AB15" i="35"/>
  <c r="D15" i="35"/>
  <c r="AB14" i="34"/>
  <c r="D14" i="34"/>
  <c r="AC15" i="36"/>
  <c r="I15" i="36"/>
  <c r="AC15" i="35"/>
  <c r="I15" i="35"/>
  <c r="AC14" i="34"/>
  <c r="I14" i="34"/>
  <c r="AL5" i="36"/>
  <c r="N5" i="36"/>
  <c r="AL5" i="35"/>
  <c r="N5" i="35"/>
  <c r="AL4" i="34"/>
  <c r="N4" i="34"/>
  <c r="AM5" i="36"/>
  <c r="S5" i="36"/>
  <c r="AM5" i="35"/>
  <c r="S5" i="35"/>
  <c r="AM4" i="34"/>
  <c r="S4" i="34"/>
  <c r="AN5" i="34"/>
  <c r="AN6" i="35"/>
  <c r="AN6" i="36"/>
  <c r="AD15" i="34"/>
  <c r="AD16" i="35"/>
  <c r="AD16" i="36"/>
  <c r="C25" i="9"/>
  <c r="BK24" i="9"/>
  <c r="BL24" i="9"/>
  <c r="BK6" i="12"/>
  <c r="AN4" i="12"/>
  <c r="R3" i="34" s="1"/>
  <c r="AH3" i="34" s="1"/>
  <c r="AI3" i="12"/>
  <c r="AP5" i="12"/>
  <c r="R4" i="35" s="1"/>
  <c r="AH4" i="35" s="1"/>
  <c r="AJ4" i="12"/>
  <c r="AR5" i="12" s="1"/>
  <c r="R4" i="36" s="1"/>
  <c r="AH4" i="36" s="1"/>
  <c r="BK6" i="11"/>
  <c r="AN4" i="11"/>
  <c r="M3" i="34" s="1"/>
  <c r="AG3" i="34" s="1"/>
  <c r="AI3" i="34" s="1"/>
  <c r="AI3" i="11"/>
  <c r="AP5" i="11"/>
  <c r="M4" i="35" s="1"/>
  <c r="AG4" i="35" s="1"/>
  <c r="AI4" i="35" s="1"/>
  <c r="AJ4" i="11"/>
  <c r="AR5" i="11" s="1"/>
  <c r="M4" i="36" s="1"/>
  <c r="AG4" i="36" s="1"/>
  <c r="AI4" i="36" s="1"/>
  <c r="BK16" i="10"/>
  <c r="AN14" i="10"/>
  <c r="H13" i="34" s="1"/>
  <c r="X13" i="34" s="1"/>
  <c r="AI13" i="10"/>
  <c r="S25" i="10"/>
  <c r="AH12" i="10"/>
  <c r="AP15" i="10"/>
  <c r="H14" i="35" s="1"/>
  <c r="X14" i="35" s="1"/>
  <c r="AJ14" i="10"/>
  <c r="AR15" i="10" s="1"/>
  <c r="H14" i="36" s="1"/>
  <c r="X14" i="36" s="1"/>
  <c r="BK16" i="9"/>
  <c r="AN14" i="9"/>
  <c r="C13" i="34" s="1"/>
  <c r="W13" i="34" s="1"/>
  <c r="Y13" i="34" s="1"/>
  <c r="AI13" i="9"/>
  <c r="S25" i="9"/>
  <c r="AH12" i="9"/>
  <c r="AP15" i="9"/>
  <c r="C14" i="35" s="1"/>
  <c r="W14" i="35" s="1"/>
  <c r="Y14" i="35" s="1"/>
  <c r="AJ14" i="9"/>
  <c r="AR15" i="9" s="1"/>
  <c r="C14" i="36" s="1"/>
  <c r="W14" i="36" s="1"/>
  <c r="Y14" i="36" s="1"/>
  <c r="BL6" i="12"/>
  <c r="AM4" i="12"/>
  <c r="Q3" i="34" s="1"/>
  <c r="AC3" i="12"/>
  <c r="AO5" i="12"/>
  <c r="Q4" i="35" s="1"/>
  <c r="AD4" i="12"/>
  <c r="AQ5" i="12" s="1"/>
  <c r="Q4" i="36" s="1"/>
  <c r="BL6" i="11"/>
  <c r="AM4" i="11"/>
  <c r="L3" i="34" s="1"/>
  <c r="AC3" i="11"/>
  <c r="AO5" i="11"/>
  <c r="L4" i="35" s="1"/>
  <c r="AD4" i="11"/>
  <c r="AQ5" i="11" s="1"/>
  <c r="L4" i="36" s="1"/>
  <c r="BL16" i="10"/>
  <c r="AM14" i="10"/>
  <c r="G13" i="34" s="1"/>
  <c r="AC13" i="10"/>
  <c r="J25" i="10"/>
  <c r="AB12" i="10"/>
  <c r="AO15" i="10"/>
  <c r="G14" i="35" s="1"/>
  <c r="AD14" i="10"/>
  <c r="AQ15" i="10" s="1"/>
  <c r="G14" i="36" s="1"/>
  <c r="BL16" i="9"/>
  <c r="AM14" i="9"/>
  <c r="B13" i="34" s="1"/>
  <c r="AC13" i="9"/>
  <c r="J25" i="9"/>
  <c r="AB12" i="9"/>
  <c r="AO15" i="9"/>
  <c r="B14" i="35" s="1"/>
  <c r="AD14" i="9"/>
  <c r="AQ15" i="9" s="1"/>
  <c r="B14" i="36" s="1"/>
  <c r="AB14" i="36" l="1"/>
  <c r="D14" i="36"/>
  <c r="AB14" i="35"/>
  <c r="D14" i="35"/>
  <c r="AB13" i="34"/>
  <c r="D13" i="34"/>
  <c r="AC14" i="36"/>
  <c r="I14" i="36"/>
  <c r="AC14" i="35"/>
  <c r="I14" i="35"/>
  <c r="AC13" i="34"/>
  <c r="I13" i="34"/>
  <c r="AL4" i="36"/>
  <c r="N4" i="36"/>
  <c r="AL4" i="35"/>
  <c r="N4" i="35"/>
  <c r="AL3" i="34"/>
  <c r="N3" i="34"/>
  <c r="AM4" i="36"/>
  <c r="S4" i="36"/>
  <c r="AM4" i="35"/>
  <c r="S4" i="35"/>
  <c r="AM3" i="34"/>
  <c r="S3" i="34"/>
  <c r="AN4" i="34"/>
  <c r="AN5" i="35"/>
  <c r="AN5" i="36"/>
  <c r="AD14" i="34"/>
  <c r="AD15" i="35"/>
  <c r="AD15" i="36"/>
  <c r="C26" i="9"/>
  <c r="BK25" i="9"/>
  <c r="BL25" i="9"/>
  <c r="BK5" i="12"/>
  <c r="AP4" i="12"/>
  <c r="R3" i="35" s="1"/>
  <c r="AH3" i="35" s="1"/>
  <c r="AJ3" i="12"/>
  <c r="AR4" i="12" s="1"/>
  <c r="R3" i="36" s="1"/>
  <c r="AH3" i="36" s="1"/>
  <c r="C8" i="13"/>
  <c r="Y11" i="13" s="1"/>
  <c r="BK5" i="11"/>
  <c r="AP4" i="11"/>
  <c r="M3" i="35" s="1"/>
  <c r="AG3" i="35" s="1"/>
  <c r="AI3" i="35" s="1"/>
  <c r="AJ3" i="11"/>
  <c r="AR4" i="11" s="1"/>
  <c r="M3" i="36" s="1"/>
  <c r="AG3" i="36" s="1"/>
  <c r="AI3" i="36" s="1"/>
  <c r="C7" i="13"/>
  <c r="W11" i="13" s="1"/>
  <c r="X11" i="13" s="1"/>
  <c r="BK15" i="10"/>
  <c r="AN13" i="10"/>
  <c r="H12" i="34" s="1"/>
  <c r="X12" i="34" s="1"/>
  <c r="AI12" i="10"/>
  <c r="S26" i="10"/>
  <c r="AH11" i="10"/>
  <c r="AP14" i="10"/>
  <c r="H13" i="35" s="1"/>
  <c r="X13" i="35" s="1"/>
  <c r="AJ13" i="10"/>
  <c r="AR14" i="10" s="1"/>
  <c r="H13" i="36" s="1"/>
  <c r="X13" i="36" s="1"/>
  <c r="BK15" i="9"/>
  <c r="AN13" i="9"/>
  <c r="C12" i="34" s="1"/>
  <c r="W12" i="34" s="1"/>
  <c r="Y12" i="34" s="1"/>
  <c r="AI12" i="9"/>
  <c r="S26" i="9"/>
  <c r="AH11" i="9"/>
  <c r="AP14" i="9"/>
  <c r="C13" i="35" s="1"/>
  <c r="W13" i="35" s="1"/>
  <c r="Y13" i="35" s="1"/>
  <c r="AJ13" i="9"/>
  <c r="AR14" i="9" s="1"/>
  <c r="C13" i="36" s="1"/>
  <c r="W13" i="36" s="1"/>
  <c r="Y13" i="36" s="1"/>
  <c r="BL5" i="12"/>
  <c r="AO4" i="12"/>
  <c r="Q3" i="35" s="1"/>
  <c r="AD3" i="12"/>
  <c r="AQ4" i="12" s="1"/>
  <c r="Q3" i="36" s="1"/>
  <c r="B8" i="13"/>
  <c r="Y10" i="13" s="1"/>
  <c r="BL5" i="11"/>
  <c r="AO4" i="11"/>
  <c r="L3" i="35" s="1"/>
  <c r="AD3" i="11"/>
  <c r="AQ4" i="11" s="1"/>
  <c r="L3" i="36" s="1"/>
  <c r="B7" i="13"/>
  <c r="W10" i="13" s="1"/>
  <c r="X10" i="13" s="1"/>
  <c r="BL15" i="10"/>
  <c r="AM13" i="10"/>
  <c r="G12" i="34" s="1"/>
  <c r="AC12" i="10"/>
  <c r="J26" i="10"/>
  <c r="AB11" i="10"/>
  <c r="AO14" i="10"/>
  <c r="G13" i="35" s="1"/>
  <c r="AD13" i="10"/>
  <c r="AQ14" i="10" s="1"/>
  <c r="G13" i="36" s="1"/>
  <c r="BL15" i="9"/>
  <c r="AM13" i="9"/>
  <c r="B12" i="34" s="1"/>
  <c r="AC12" i="9"/>
  <c r="J26" i="9"/>
  <c r="AB11" i="9"/>
  <c r="AO14" i="9"/>
  <c r="B13" i="35" s="1"/>
  <c r="AD13" i="9"/>
  <c r="AQ14" i="9" s="1"/>
  <c r="B13" i="36" s="1"/>
  <c r="AB13" i="36" l="1"/>
  <c r="D13" i="36"/>
  <c r="AB13" i="35"/>
  <c r="D13" i="35"/>
  <c r="AB12" i="34"/>
  <c r="D12" i="34"/>
  <c r="AC13" i="36"/>
  <c r="I13" i="36"/>
  <c r="AC13" i="35"/>
  <c r="I13" i="35"/>
  <c r="AC12" i="34"/>
  <c r="I12" i="34"/>
  <c r="AL3" i="36"/>
  <c r="N3" i="36"/>
  <c r="AL3" i="35"/>
  <c r="N3" i="35"/>
  <c r="AM3" i="36"/>
  <c r="S3" i="36"/>
  <c r="AM3" i="35"/>
  <c r="S3" i="35"/>
  <c r="AN3" i="34"/>
  <c r="AN4" i="35"/>
  <c r="AN4" i="36"/>
  <c r="AD13" i="34"/>
  <c r="AD14" i="35"/>
  <c r="AD14" i="36"/>
  <c r="C27" i="9"/>
  <c r="BK26" i="9"/>
  <c r="BL26" i="9"/>
  <c r="K8" i="13"/>
  <c r="Y56" i="13" s="1"/>
  <c r="G8" i="13"/>
  <c r="Y37" i="13" s="1"/>
  <c r="BK4" i="12"/>
  <c r="K7" i="13"/>
  <c r="W56" i="13" s="1"/>
  <c r="X56" i="13" s="1"/>
  <c r="G7" i="13"/>
  <c r="W37" i="13" s="1"/>
  <c r="X37" i="13" s="1"/>
  <c r="BK4" i="11"/>
  <c r="BK14" i="10"/>
  <c r="AN12" i="10"/>
  <c r="H11" i="34" s="1"/>
  <c r="X11" i="34" s="1"/>
  <c r="AI11" i="10"/>
  <c r="S27" i="10"/>
  <c r="AH10" i="10"/>
  <c r="AP13" i="10"/>
  <c r="H12" i="35" s="1"/>
  <c r="X12" i="35" s="1"/>
  <c r="AJ12" i="10"/>
  <c r="AR13" i="10" s="1"/>
  <c r="H12" i="36" s="1"/>
  <c r="X12" i="36" s="1"/>
  <c r="BK14" i="9"/>
  <c r="AN12" i="9"/>
  <c r="C11" i="34" s="1"/>
  <c r="W11" i="34" s="1"/>
  <c r="Y11" i="34" s="1"/>
  <c r="AI11" i="9"/>
  <c r="S27" i="9"/>
  <c r="AH10" i="9"/>
  <c r="AP13" i="9"/>
  <c r="C12" i="35" s="1"/>
  <c r="W12" i="35" s="1"/>
  <c r="Y12" i="35" s="1"/>
  <c r="AJ12" i="9"/>
  <c r="AR13" i="9" s="1"/>
  <c r="C12" i="36" s="1"/>
  <c r="W12" i="36" s="1"/>
  <c r="Y12" i="36" s="1"/>
  <c r="J8" i="13"/>
  <c r="Y55" i="13" s="1"/>
  <c r="F8" i="13"/>
  <c r="Y36" i="13" s="1"/>
  <c r="BL4" i="12"/>
  <c r="J7" i="13"/>
  <c r="W55" i="13" s="1"/>
  <c r="X55" i="13" s="1"/>
  <c r="F7" i="13"/>
  <c r="W36" i="13" s="1"/>
  <c r="X36" i="13" s="1"/>
  <c r="BL4" i="11"/>
  <c r="BL14" i="10"/>
  <c r="AM12" i="10"/>
  <c r="G11" i="34" s="1"/>
  <c r="AC11" i="10"/>
  <c r="J27" i="10"/>
  <c r="AB10" i="10"/>
  <c r="AO13" i="10"/>
  <c r="G12" i="35" s="1"/>
  <c r="AD12" i="10"/>
  <c r="AQ13" i="10" s="1"/>
  <c r="G12" i="36" s="1"/>
  <c r="BL14" i="9"/>
  <c r="AM12" i="9"/>
  <c r="B11" i="34" s="1"/>
  <c r="AC11" i="9"/>
  <c r="J27" i="9"/>
  <c r="AB10" i="9"/>
  <c r="AO13" i="9"/>
  <c r="B12" i="35" s="1"/>
  <c r="AD12" i="9"/>
  <c r="AQ13" i="9" s="1"/>
  <c r="B12" i="36" s="1"/>
  <c r="AB12" i="36" l="1"/>
  <c r="D12" i="36"/>
  <c r="AB12" i="35"/>
  <c r="D12" i="35"/>
  <c r="AB11" i="34"/>
  <c r="D11" i="34"/>
  <c r="AC12" i="36"/>
  <c r="I12" i="36"/>
  <c r="AC12" i="35"/>
  <c r="I12" i="35"/>
  <c r="AC11" i="34"/>
  <c r="I11" i="34"/>
  <c r="AN3" i="35"/>
  <c r="AN3" i="36"/>
  <c r="AD12" i="34"/>
  <c r="AD13" i="35"/>
  <c r="AD13" i="36"/>
  <c r="C28" i="9"/>
  <c r="BK27" i="9"/>
  <c r="BL27" i="9"/>
  <c r="BK13" i="10"/>
  <c r="AN11" i="10"/>
  <c r="H10" i="34" s="1"/>
  <c r="X10" i="34" s="1"/>
  <c r="AI10" i="10"/>
  <c r="S28" i="10"/>
  <c r="AH9" i="10"/>
  <c r="AP12" i="10"/>
  <c r="H11" i="35" s="1"/>
  <c r="X11" i="35" s="1"/>
  <c r="AJ11" i="10"/>
  <c r="AR12" i="10" s="1"/>
  <c r="H11" i="36" s="1"/>
  <c r="X11" i="36" s="1"/>
  <c r="BK13" i="9"/>
  <c r="AN11" i="9"/>
  <c r="C10" i="34" s="1"/>
  <c r="W10" i="34" s="1"/>
  <c r="Y10" i="34" s="1"/>
  <c r="AI10" i="9"/>
  <c r="S28" i="9"/>
  <c r="AH9" i="9"/>
  <c r="AP12" i="9"/>
  <c r="C11" i="35" s="1"/>
  <c r="W11" i="35" s="1"/>
  <c r="Y11" i="35" s="1"/>
  <c r="AJ11" i="9"/>
  <c r="AR12" i="9" s="1"/>
  <c r="C11" i="36" s="1"/>
  <c r="W11" i="36" s="1"/>
  <c r="Y11" i="36" s="1"/>
  <c r="BL13" i="10"/>
  <c r="AM11" i="10"/>
  <c r="G10" i="34" s="1"/>
  <c r="AC10" i="10"/>
  <c r="J28" i="10"/>
  <c r="AB9" i="10"/>
  <c r="AO12" i="10"/>
  <c r="G11" i="35" s="1"/>
  <c r="AD11" i="10"/>
  <c r="AQ12" i="10" s="1"/>
  <c r="G11" i="36" s="1"/>
  <c r="BL13" i="9"/>
  <c r="AM11" i="9"/>
  <c r="B10" i="34" s="1"/>
  <c r="AC10" i="9"/>
  <c r="J28" i="9"/>
  <c r="AB9" i="9"/>
  <c r="AO12" i="9"/>
  <c r="B11" i="35" s="1"/>
  <c r="AD11" i="9"/>
  <c r="AQ12" i="9" s="1"/>
  <c r="B11" i="36" s="1"/>
  <c r="AB11" i="36" l="1"/>
  <c r="D11" i="36"/>
  <c r="AB11" i="35"/>
  <c r="D11" i="35"/>
  <c r="AB10" i="34"/>
  <c r="D10" i="34"/>
  <c r="AC11" i="36"/>
  <c r="I11" i="36"/>
  <c r="AC11" i="35"/>
  <c r="I11" i="35"/>
  <c r="AC10" i="34"/>
  <c r="I10" i="34"/>
  <c r="AD11" i="34"/>
  <c r="AD12" i="35"/>
  <c r="AD12" i="36"/>
  <c r="C29" i="9"/>
  <c r="BK28" i="9"/>
  <c r="BL28" i="9"/>
  <c r="BK12" i="10"/>
  <c r="AN10" i="10"/>
  <c r="H9" i="34" s="1"/>
  <c r="X9" i="34" s="1"/>
  <c r="AI9" i="10"/>
  <c r="S29" i="10"/>
  <c r="AH8" i="10"/>
  <c r="AP11" i="10"/>
  <c r="H10" i="35" s="1"/>
  <c r="X10" i="35" s="1"/>
  <c r="AJ10" i="10"/>
  <c r="AR11" i="10" s="1"/>
  <c r="H10" i="36" s="1"/>
  <c r="X10" i="36" s="1"/>
  <c r="BK12" i="9"/>
  <c r="AN10" i="9"/>
  <c r="C9" i="34" s="1"/>
  <c r="W9" i="34" s="1"/>
  <c r="Y9" i="34" s="1"/>
  <c r="AI9" i="9"/>
  <c r="S29" i="9"/>
  <c r="AH8" i="9"/>
  <c r="AP11" i="9"/>
  <c r="C10" i="35" s="1"/>
  <c r="W10" i="35" s="1"/>
  <c r="Y10" i="35" s="1"/>
  <c r="AJ10" i="9"/>
  <c r="AR11" i="9" s="1"/>
  <c r="C10" i="36" s="1"/>
  <c r="W10" i="36" s="1"/>
  <c r="Y10" i="36" s="1"/>
  <c r="BL12" i="10"/>
  <c r="AM10" i="10"/>
  <c r="G9" i="34" s="1"/>
  <c r="AC9" i="10"/>
  <c r="J29" i="10"/>
  <c r="AB8" i="10"/>
  <c r="AO11" i="10"/>
  <c r="G10" i="35" s="1"/>
  <c r="AD10" i="10"/>
  <c r="AQ11" i="10" s="1"/>
  <c r="G10" i="36" s="1"/>
  <c r="BL12" i="9"/>
  <c r="AM10" i="9"/>
  <c r="B9" i="34" s="1"/>
  <c r="AC9" i="9"/>
  <c r="J29" i="9"/>
  <c r="AB8" i="9"/>
  <c r="AO11" i="9"/>
  <c r="B10" i="35" s="1"/>
  <c r="AD10" i="9"/>
  <c r="AQ11" i="9" s="1"/>
  <c r="B10" i="36" s="1"/>
  <c r="AB10" i="36" l="1"/>
  <c r="D10" i="36"/>
  <c r="AB10" i="35"/>
  <c r="D10" i="35"/>
  <c r="AB9" i="34"/>
  <c r="D9" i="34"/>
  <c r="AC10" i="36"/>
  <c r="I10" i="36"/>
  <c r="AC10" i="35"/>
  <c r="I10" i="35"/>
  <c r="AC9" i="34"/>
  <c r="I9" i="34"/>
  <c r="AD10" i="34"/>
  <c r="AD11" i="35"/>
  <c r="AD11" i="36"/>
  <c r="C30" i="9"/>
  <c r="BK29" i="9"/>
  <c r="BL29" i="9"/>
  <c r="BK11" i="10"/>
  <c r="AN9" i="10"/>
  <c r="H8" i="34" s="1"/>
  <c r="X8" i="34" s="1"/>
  <c r="AI8" i="10"/>
  <c r="S30" i="10"/>
  <c r="AH7" i="10"/>
  <c r="AP10" i="10"/>
  <c r="H9" i="35" s="1"/>
  <c r="X9" i="35" s="1"/>
  <c r="AJ9" i="10"/>
  <c r="AR10" i="10" s="1"/>
  <c r="H9" i="36" s="1"/>
  <c r="X9" i="36" s="1"/>
  <c r="BK11" i="9"/>
  <c r="AN9" i="9"/>
  <c r="C8" i="34" s="1"/>
  <c r="W8" i="34" s="1"/>
  <c r="Y8" i="34" s="1"/>
  <c r="AI8" i="9"/>
  <c r="S30" i="9"/>
  <c r="AH7" i="9"/>
  <c r="AP10" i="9"/>
  <c r="C9" i="35" s="1"/>
  <c r="W9" i="35" s="1"/>
  <c r="Y9" i="35" s="1"/>
  <c r="AJ9" i="9"/>
  <c r="AR10" i="9" s="1"/>
  <c r="C9" i="36" s="1"/>
  <c r="W9" i="36" s="1"/>
  <c r="Y9" i="36" s="1"/>
  <c r="BL11" i="10"/>
  <c r="AM9" i="10"/>
  <c r="G8" i="34" s="1"/>
  <c r="AC8" i="10"/>
  <c r="J30" i="10"/>
  <c r="AB7" i="10"/>
  <c r="AO10" i="10"/>
  <c r="G9" i="35" s="1"/>
  <c r="AD9" i="10"/>
  <c r="AQ10" i="10" s="1"/>
  <c r="G9" i="36" s="1"/>
  <c r="BL11" i="9"/>
  <c r="AM9" i="9"/>
  <c r="B8" i="34" s="1"/>
  <c r="AC8" i="9"/>
  <c r="J30" i="9"/>
  <c r="AB7" i="9"/>
  <c r="AO10" i="9"/>
  <c r="B9" i="35" s="1"/>
  <c r="AD9" i="9"/>
  <c r="AQ10" i="9" s="1"/>
  <c r="B9" i="36" s="1"/>
  <c r="AB9" i="36" l="1"/>
  <c r="D9" i="36"/>
  <c r="AB9" i="35"/>
  <c r="D9" i="35"/>
  <c r="AB8" i="34"/>
  <c r="D8" i="34"/>
  <c r="AC9" i="36"/>
  <c r="I9" i="36"/>
  <c r="AC9" i="35"/>
  <c r="I9" i="35"/>
  <c r="AC8" i="34"/>
  <c r="I8" i="34"/>
  <c r="AD9" i="34"/>
  <c r="AD10" i="35"/>
  <c r="AD10" i="36"/>
  <c r="C31" i="9"/>
  <c r="BK30" i="9"/>
  <c r="BL30" i="9"/>
  <c r="BK10" i="10"/>
  <c r="AN8" i="10"/>
  <c r="H7" i="34" s="1"/>
  <c r="X7" i="34" s="1"/>
  <c r="AI7" i="10"/>
  <c r="S31" i="10"/>
  <c r="AH6" i="10"/>
  <c r="AP9" i="10"/>
  <c r="H8" i="35" s="1"/>
  <c r="X8" i="35" s="1"/>
  <c r="AJ8" i="10"/>
  <c r="AR9" i="10" s="1"/>
  <c r="H8" i="36" s="1"/>
  <c r="X8" i="36" s="1"/>
  <c r="BK10" i="9"/>
  <c r="AN8" i="9"/>
  <c r="C7" i="34" s="1"/>
  <c r="W7" i="34" s="1"/>
  <c r="Y7" i="34" s="1"/>
  <c r="AI7" i="9"/>
  <c r="S31" i="9"/>
  <c r="AH6" i="9"/>
  <c r="AP9" i="9"/>
  <c r="C8" i="35" s="1"/>
  <c r="W8" i="35" s="1"/>
  <c r="Y8" i="35" s="1"/>
  <c r="AJ8" i="9"/>
  <c r="AR9" i="9" s="1"/>
  <c r="C8" i="36" s="1"/>
  <c r="W8" i="36" s="1"/>
  <c r="Y8" i="36" s="1"/>
  <c r="BL10" i="10"/>
  <c r="AM8" i="10"/>
  <c r="G7" i="34" s="1"/>
  <c r="AC7" i="10"/>
  <c r="J31" i="10"/>
  <c r="AB6" i="10"/>
  <c r="AO9" i="10"/>
  <c r="G8" i="35" s="1"/>
  <c r="AD8" i="10"/>
  <c r="AQ9" i="10" s="1"/>
  <c r="G8" i="36" s="1"/>
  <c r="BL10" i="9"/>
  <c r="AM8" i="9"/>
  <c r="B7" i="34" s="1"/>
  <c r="AC7" i="9"/>
  <c r="J31" i="9"/>
  <c r="AB6" i="9"/>
  <c r="AO9" i="9"/>
  <c r="B8" i="35" s="1"/>
  <c r="AD8" i="9"/>
  <c r="AQ9" i="9" s="1"/>
  <c r="B8" i="36" s="1"/>
  <c r="AB8" i="36" l="1"/>
  <c r="D8" i="36"/>
  <c r="AB8" i="35"/>
  <c r="D8" i="35"/>
  <c r="AB7" i="34"/>
  <c r="D7" i="34"/>
  <c r="AC8" i="36"/>
  <c r="I8" i="36"/>
  <c r="AC8" i="35"/>
  <c r="I8" i="35"/>
  <c r="AC7" i="34"/>
  <c r="I7" i="34"/>
  <c r="AD8" i="34"/>
  <c r="AD9" i="35"/>
  <c r="AD9" i="36"/>
  <c r="C32" i="9"/>
  <c r="BK31" i="9"/>
  <c r="BL31" i="9"/>
  <c r="BK9" i="10"/>
  <c r="AN7" i="10"/>
  <c r="H6" i="34" s="1"/>
  <c r="X6" i="34" s="1"/>
  <c r="AI6" i="10"/>
  <c r="S32" i="10"/>
  <c r="AH5" i="10"/>
  <c r="AP8" i="10"/>
  <c r="H7" i="35" s="1"/>
  <c r="X7" i="35" s="1"/>
  <c r="AJ7" i="10"/>
  <c r="AR8" i="10" s="1"/>
  <c r="H7" i="36" s="1"/>
  <c r="X7" i="36" s="1"/>
  <c r="BK9" i="9"/>
  <c r="AN7" i="9"/>
  <c r="C6" i="34" s="1"/>
  <c r="W6" i="34" s="1"/>
  <c r="Y6" i="34" s="1"/>
  <c r="AI6" i="9"/>
  <c r="S32" i="9"/>
  <c r="AH5" i="9"/>
  <c r="AP8" i="9"/>
  <c r="C7" i="35" s="1"/>
  <c r="W7" i="35" s="1"/>
  <c r="Y7" i="35" s="1"/>
  <c r="AJ7" i="9"/>
  <c r="AR8" i="9" s="1"/>
  <c r="C7" i="36" s="1"/>
  <c r="W7" i="36" s="1"/>
  <c r="Y7" i="36" s="1"/>
  <c r="BL9" i="10"/>
  <c r="AM7" i="10"/>
  <c r="G6" i="34" s="1"/>
  <c r="AC6" i="10"/>
  <c r="J32" i="10"/>
  <c r="AB5" i="10"/>
  <c r="AO8" i="10"/>
  <c r="G7" i="35" s="1"/>
  <c r="AD7" i="10"/>
  <c r="AQ8" i="10" s="1"/>
  <c r="G7" i="36" s="1"/>
  <c r="BL9" i="9"/>
  <c r="AM7" i="9"/>
  <c r="B6" i="34" s="1"/>
  <c r="AC6" i="9"/>
  <c r="J32" i="9"/>
  <c r="AB5" i="9"/>
  <c r="AO8" i="9"/>
  <c r="B7" i="35" s="1"/>
  <c r="AD7" i="9"/>
  <c r="AQ8" i="9" s="1"/>
  <c r="B7" i="36" s="1"/>
  <c r="AB7" i="36" l="1"/>
  <c r="D7" i="36"/>
  <c r="AB7" i="35"/>
  <c r="D7" i="35"/>
  <c r="AB6" i="34"/>
  <c r="D6" i="34"/>
  <c r="AC7" i="36"/>
  <c r="I7" i="36"/>
  <c r="AC7" i="35"/>
  <c r="I7" i="35"/>
  <c r="AC6" i="34"/>
  <c r="I6" i="34"/>
  <c r="AD7" i="34"/>
  <c r="AD8" i="35"/>
  <c r="AD8" i="36"/>
  <c r="C33" i="9"/>
  <c r="BK32" i="9"/>
  <c r="BL32" i="9"/>
  <c r="BK8" i="10"/>
  <c r="AN6" i="10"/>
  <c r="H5" i="34" s="1"/>
  <c r="X5" i="34" s="1"/>
  <c r="AI5" i="10"/>
  <c r="S33" i="10"/>
  <c r="AH4" i="10"/>
  <c r="AP7" i="10"/>
  <c r="H6" i="35" s="1"/>
  <c r="X6" i="35" s="1"/>
  <c r="AJ6" i="10"/>
  <c r="AR7" i="10" s="1"/>
  <c r="H6" i="36" s="1"/>
  <c r="X6" i="36" s="1"/>
  <c r="BK8" i="9"/>
  <c r="AN6" i="9"/>
  <c r="C5" i="34" s="1"/>
  <c r="W5" i="34" s="1"/>
  <c r="Y5" i="34" s="1"/>
  <c r="AI5" i="9"/>
  <c r="S33" i="9"/>
  <c r="AH4" i="9"/>
  <c r="AP7" i="9"/>
  <c r="C6" i="35" s="1"/>
  <c r="W6" i="35" s="1"/>
  <c r="Y6" i="35" s="1"/>
  <c r="AJ6" i="9"/>
  <c r="AR7" i="9" s="1"/>
  <c r="C6" i="36" s="1"/>
  <c r="W6" i="36" s="1"/>
  <c r="Y6" i="36" s="1"/>
  <c r="BL8" i="10"/>
  <c r="AM6" i="10"/>
  <c r="G5" i="34" s="1"/>
  <c r="AC5" i="10"/>
  <c r="J33" i="10"/>
  <c r="AB4" i="10"/>
  <c r="AO7" i="10"/>
  <c r="G6" i="35" s="1"/>
  <c r="AD6" i="10"/>
  <c r="AQ7" i="10" s="1"/>
  <c r="G6" i="36" s="1"/>
  <c r="BL8" i="9"/>
  <c r="AM6" i="9"/>
  <c r="B5" i="34" s="1"/>
  <c r="AC5" i="9"/>
  <c r="J33" i="9"/>
  <c r="AB4" i="9"/>
  <c r="AO7" i="9"/>
  <c r="B6" i="35" s="1"/>
  <c r="AD6" i="9"/>
  <c r="AQ7" i="9" s="1"/>
  <c r="B6" i="36" s="1"/>
  <c r="AB6" i="36" l="1"/>
  <c r="D6" i="36"/>
  <c r="AB6" i="35"/>
  <c r="D6" i="35"/>
  <c r="AB5" i="34"/>
  <c r="D5" i="34"/>
  <c r="AC6" i="36"/>
  <c r="I6" i="36"/>
  <c r="AC6" i="35"/>
  <c r="I6" i="35"/>
  <c r="AC5" i="34"/>
  <c r="I5" i="34"/>
  <c r="AD6" i="34"/>
  <c r="AD7" i="35"/>
  <c r="AD7" i="36"/>
  <c r="BK33" i="9"/>
  <c r="BL33" i="9"/>
  <c r="BK7" i="10"/>
  <c r="AN5" i="10"/>
  <c r="H4" i="34" s="1"/>
  <c r="X4" i="34" s="1"/>
  <c r="AI4" i="10"/>
  <c r="AH3" i="10"/>
  <c r="AP6" i="10"/>
  <c r="H5" i="35" s="1"/>
  <c r="X5" i="35" s="1"/>
  <c r="AJ5" i="10"/>
  <c r="AR6" i="10" s="1"/>
  <c r="H5" i="36" s="1"/>
  <c r="X5" i="36" s="1"/>
  <c r="BK7" i="9"/>
  <c r="AN5" i="9"/>
  <c r="C4" i="34" s="1"/>
  <c r="W4" i="34" s="1"/>
  <c r="Y4" i="34" s="1"/>
  <c r="AI4" i="9"/>
  <c r="AH3" i="9"/>
  <c r="AP6" i="9"/>
  <c r="C5" i="35" s="1"/>
  <c r="W5" i="35" s="1"/>
  <c r="Y5" i="35" s="1"/>
  <c r="AJ5" i="9"/>
  <c r="AR6" i="9" s="1"/>
  <c r="C5" i="36" s="1"/>
  <c r="W5" i="36" s="1"/>
  <c r="Y5" i="36" s="1"/>
  <c r="BL7" i="10"/>
  <c r="AM5" i="10"/>
  <c r="G4" i="34" s="1"/>
  <c r="AC4" i="10"/>
  <c r="AB3" i="10"/>
  <c r="AO6" i="10"/>
  <c r="G5" i="35" s="1"/>
  <c r="AD5" i="10"/>
  <c r="AQ6" i="10" s="1"/>
  <c r="G5" i="36" s="1"/>
  <c r="BL7" i="9"/>
  <c r="AM5" i="9"/>
  <c r="B4" i="34" s="1"/>
  <c r="AC4" i="9"/>
  <c r="AB3" i="9"/>
  <c r="AO6" i="9"/>
  <c r="B5" i="35" s="1"/>
  <c r="AD5" i="9"/>
  <c r="AQ6" i="9" s="1"/>
  <c r="B5" i="36" s="1"/>
  <c r="AB5" i="36" l="1"/>
  <c r="D5" i="36"/>
  <c r="AB5" i="35"/>
  <c r="D5" i="35"/>
  <c r="AB4" i="34"/>
  <c r="D4" i="34"/>
  <c r="AC5" i="36"/>
  <c r="I5" i="36"/>
  <c r="AC5" i="35"/>
  <c r="I5" i="35"/>
  <c r="AC4" i="34"/>
  <c r="I4" i="34"/>
  <c r="AD5" i="34"/>
  <c r="AD6" i="35"/>
  <c r="AD6" i="36"/>
  <c r="BK6" i="10"/>
  <c r="AN4" i="10"/>
  <c r="H3" i="34" s="1"/>
  <c r="X3" i="34" s="1"/>
  <c r="AI3" i="10"/>
  <c r="AP5" i="10"/>
  <c r="H4" i="35" s="1"/>
  <c r="X4" i="35" s="1"/>
  <c r="AJ4" i="10"/>
  <c r="AR5" i="10" s="1"/>
  <c r="H4" i="36" s="1"/>
  <c r="X4" i="36" s="1"/>
  <c r="BK6" i="9"/>
  <c r="AN4" i="9"/>
  <c r="C3" i="34" s="1"/>
  <c r="W3" i="34" s="1"/>
  <c r="Y3" i="34" s="1"/>
  <c r="AI3" i="9"/>
  <c r="AP5" i="9"/>
  <c r="C4" i="35" s="1"/>
  <c r="W4" i="35" s="1"/>
  <c r="Y4" i="35" s="1"/>
  <c r="AJ4" i="9"/>
  <c r="AR5" i="9" s="1"/>
  <c r="C4" i="36" s="1"/>
  <c r="W4" i="36" s="1"/>
  <c r="Y4" i="36" s="1"/>
  <c r="BL6" i="10"/>
  <c r="AM4" i="10"/>
  <c r="G3" i="34" s="1"/>
  <c r="AC3" i="10"/>
  <c r="AO5" i="10"/>
  <c r="G4" i="35" s="1"/>
  <c r="AD4" i="10"/>
  <c r="AQ5" i="10" s="1"/>
  <c r="G4" i="36" s="1"/>
  <c r="BL6" i="9"/>
  <c r="AM4" i="9"/>
  <c r="B3" i="34" s="1"/>
  <c r="AC3" i="9"/>
  <c r="AO5" i="9"/>
  <c r="B4" i="35" s="1"/>
  <c r="AD4" i="9"/>
  <c r="AQ5" i="9" s="1"/>
  <c r="B4" i="36" s="1"/>
  <c r="AB4" i="36" l="1"/>
  <c r="D4" i="36"/>
  <c r="AB4" i="35"/>
  <c r="D4" i="35"/>
  <c r="AB3" i="34"/>
  <c r="D3" i="34"/>
  <c r="AC4" i="36"/>
  <c r="I4" i="36"/>
  <c r="AC4" i="35"/>
  <c r="I4" i="35"/>
  <c r="AC3" i="34"/>
  <c r="I3" i="34"/>
  <c r="AD4" i="34"/>
  <c r="AD5" i="35"/>
  <c r="AD5" i="36"/>
  <c r="BK5" i="10"/>
  <c r="AP4" i="10"/>
  <c r="H3" i="35" s="1"/>
  <c r="X3" i="35" s="1"/>
  <c r="AJ3" i="10"/>
  <c r="AR4" i="10" s="1"/>
  <c r="H3" i="36" s="1"/>
  <c r="X3" i="36" s="1"/>
  <c r="C6" i="13"/>
  <c r="Y7" i="13" s="1"/>
  <c r="BK5" i="9"/>
  <c r="AP4" i="9"/>
  <c r="C3" i="35" s="1"/>
  <c r="W3" i="35" s="1"/>
  <c r="Y3" i="35" s="1"/>
  <c r="AJ3" i="9"/>
  <c r="AR4" i="9" s="1"/>
  <c r="C3" i="36" s="1"/>
  <c r="W3" i="36" s="1"/>
  <c r="Y3" i="36" s="1"/>
  <c r="C5" i="13"/>
  <c r="W7" i="13" s="1"/>
  <c r="X7" i="13" s="1"/>
  <c r="BL5" i="10"/>
  <c r="AO4" i="10"/>
  <c r="G3" i="35" s="1"/>
  <c r="AD3" i="10"/>
  <c r="AQ4" i="10" s="1"/>
  <c r="G3" i="36" s="1"/>
  <c r="B6" i="13"/>
  <c r="Y6" i="13" s="1"/>
  <c r="BL5" i="9"/>
  <c r="AO4" i="9"/>
  <c r="B3" i="35" s="1"/>
  <c r="AD3" i="9"/>
  <c r="AQ4" i="9" s="1"/>
  <c r="B3" i="36" s="1"/>
  <c r="B5" i="13"/>
  <c r="W6" i="13" s="1"/>
  <c r="X6" i="13" s="1"/>
  <c r="AB3" i="36" l="1"/>
  <c r="D3" i="36"/>
  <c r="AB3" i="35"/>
  <c r="D3" i="35"/>
  <c r="AC3" i="36"/>
  <c r="I3" i="36"/>
  <c r="AC3" i="35"/>
  <c r="I3" i="35"/>
  <c r="AD3" i="34"/>
  <c r="AD4" i="35"/>
  <c r="AD4" i="36"/>
  <c r="K6" i="13"/>
  <c r="Y52" i="13" s="1"/>
  <c r="G6" i="13"/>
  <c r="Y33" i="13" s="1"/>
  <c r="BK4" i="10"/>
  <c r="K5" i="13"/>
  <c r="W52" i="13" s="1"/>
  <c r="X52" i="13" s="1"/>
  <c r="G5" i="13"/>
  <c r="W33" i="13" s="1"/>
  <c r="X33" i="13" s="1"/>
  <c r="BK4" i="9"/>
  <c r="J6" i="13"/>
  <c r="Y51" i="13" s="1"/>
  <c r="F6" i="13"/>
  <c r="Y32" i="13" s="1"/>
  <c r="BL4" i="10"/>
  <c r="J5" i="13"/>
  <c r="W51" i="13" s="1"/>
  <c r="X51" i="13" s="1"/>
  <c r="F5" i="13"/>
  <c r="W32" i="13" s="1"/>
  <c r="X32" i="13" s="1"/>
  <c r="BL4" i="9"/>
  <c r="AD3" i="35" l="1"/>
  <c r="AD3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tc={337AFDB6-5831-4E1C-A847-09B9B95DE645}</author>
  </authors>
  <commentList>
    <comment ref="F38" authorId="0" shapeId="0" xr:uid="{337AFDB6-5831-4E1C-A847-09B9B95DE645}">
      <text>
        <t>[Threaded comment]
Your version of Excel allows you to read this threaded comment; however, any edits to it will get removed if the file is opened in a newer version of Excel. Learn more: https://go.microsoft.com/fwlink/?linkid=870924
Comment:
    E disini sebagai usia saat ini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tc={2F53C04C-2276-4208-9F05-1BDAEB49E455}</author>
  </authors>
  <commentList>
    <comment ref="F38" authorId="0" shapeId="0" xr:uid="{2F53C04C-2276-4208-9F05-1BDAEB49E455}">
      <text>
        <t>[Threaded comment]
Your version of Excel allows you to read this threaded comment; however, any edits to it will get removed if the file is opened in a newer version of Excel. Learn more: https://go.microsoft.com/fwlink/?linkid=870924
Comment:
    E disini sebagai usia saat ini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tc={C9556CB3-1E8C-4136-A75F-20F5B6223BF2}</author>
  </authors>
  <commentList>
    <comment ref="F38" authorId="0" shapeId="0" xr:uid="{C9556CB3-1E8C-4136-A75F-20F5B6223BF2}">
      <text>
        <t>[Threaded comment]
Your version of Excel allows you to read this threaded comment; however, any edits to it will get removed if the file is opened in a newer version of Excel. Learn more: https://go.microsoft.com/fwlink/?linkid=870924
Comment:
    E disini sebagai usia saat ini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tc={6EC217CB-0423-4A84-BF89-767041384BFD}</author>
  </authors>
  <commentList>
    <comment ref="F38" authorId="0" shapeId="0" xr:uid="{6EC217CB-0423-4A84-BF89-767041384BFD}">
      <text>
        <t>[Threaded comment]
Your version of Excel allows you to read this threaded comment; however, any edits to it will get removed if the file is opened in a newer version of Excel. Learn more: https://go.microsoft.com/fwlink/?linkid=870924
Comment:
    E disini sebagai usia saat ini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<sst xmlns="http://schemas.openxmlformats.org/spreadsheetml/2006/main" count="9208" uniqueCount="754">
  <si>
    <t>l</t>
  </si>
  <si>
    <t>p</t>
  </si>
  <si>
    <t>Estimasi Parameter</t>
  </si>
  <si>
    <t>gamma-gompertz</t>
  </si>
  <si>
    <t>makeham</t>
  </si>
  <si>
    <t>Kontruksi Tabel Mortalita</t>
  </si>
  <si>
    <t>Distribusi</t>
  </si>
  <si>
    <t>Usia</t>
  </si>
  <si>
    <t>Jk</t>
  </si>
  <si>
    <t>30_l_ggo</t>
  </si>
  <si>
    <t>30_l_mk</t>
  </si>
  <si>
    <t>TMI</t>
  </si>
  <si>
    <t>30_p_ggo</t>
  </si>
  <si>
    <t>30_p_mk</t>
  </si>
  <si>
    <t>40_l_ggo</t>
  </si>
  <si>
    <t>40_l_mk</t>
  </si>
  <si>
    <t>40_p_ggo</t>
  </si>
  <si>
    <t>40_p_mk</t>
  </si>
  <si>
    <t>Plot</t>
  </si>
  <si>
    <t>Gamma-Gompertz</t>
  </si>
  <si>
    <t>laki-laki</t>
  </si>
  <si>
    <t>perempuan</t>
  </si>
  <si>
    <t>usia</t>
  </si>
  <si>
    <t>Makeham</t>
  </si>
  <si>
    <t>Iuran Normal</t>
  </si>
  <si>
    <t>Kewajiban Aktuaria</t>
  </si>
  <si>
    <t>PVFB</t>
  </si>
  <si>
    <t>saat</t>
  </si>
  <si>
    <t>A</t>
  </si>
  <si>
    <t>B</t>
  </si>
  <si>
    <t>C</t>
  </si>
  <si>
    <t>D</t>
  </si>
  <si>
    <t>G</t>
  </si>
  <si>
    <t>NC</t>
  </si>
  <si>
    <t>AL</t>
  </si>
  <si>
    <t>Gamma-Go</t>
  </si>
  <si>
    <t>Visualisasi</t>
  </si>
  <si>
    <t>RSE</t>
  </si>
  <si>
    <t>Usia 30</t>
  </si>
  <si>
    <t>Usia 40</t>
  </si>
  <si>
    <t>Param</t>
  </si>
  <si>
    <t>No</t>
  </si>
  <si>
    <t>Periode</t>
  </si>
  <si>
    <t>Data Inflasi</t>
  </si>
  <si>
    <t>Februari 2024</t>
  </si>
  <si>
    <t>Januari 2024</t>
  </si>
  <si>
    <t>Desember 2023</t>
  </si>
  <si>
    <t>November 2023</t>
  </si>
  <si>
    <t>Oktober 2023</t>
  </si>
  <si>
    <t>September 2023</t>
  </si>
  <si>
    <t>Agustus 2023</t>
  </si>
  <si>
    <t>Juli 2023</t>
  </si>
  <si>
    <t>Juni 2023</t>
  </si>
  <si>
    <t>Mei 2023</t>
  </si>
  <si>
    <t>4 %</t>
  </si>
  <si>
    <t>April 2023</t>
  </si>
  <si>
    <t>Maret 2023</t>
  </si>
  <si>
    <t>Februari 2023</t>
  </si>
  <si>
    <t>Januari 2023</t>
  </si>
  <si>
    <t>Semua Tahun</t>
  </si>
  <si>
    <t>Tahun 2023</t>
  </si>
  <si>
    <t>Setahun</t>
  </si>
  <si>
    <t>Peserta</t>
  </si>
  <si>
    <t>Jenis Kelamin</t>
  </si>
  <si>
    <t>Usia Saat Ini</t>
  </si>
  <si>
    <t>Laki-laki</t>
  </si>
  <si>
    <t>Perempuan</t>
  </si>
  <si>
    <t>Usia Masuk Program Pensiun</t>
  </si>
  <si>
    <t>Gaji Pokok Terakhir</t>
  </si>
  <si>
    <t>Masa Kerja</t>
  </si>
  <si>
    <t>Usia Pensiun</t>
  </si>
  <si>
    <t>Miu(x)</t>
  </si>
  <si>
    <t>Gaji Pokok Terakhir/Tahun</t>
  </si>
  <si>
    <t xml:space="preserve"> 1825 Gompertz        </t>
  </si>
  <si>
    <t xml:space="preserve"> &lt;NA&gt; Gompertz        </t>
  </si>
  <si>
    <t xml:space="preserve"> &lt;NA&gt; Inverse-Gompertz</t>
  </si>
  <si>
    <t xml:space="preserve"> 1860 Makeham         </t>
  </si>
  <si>
    <t xml:space="preserve"> &lt;NA&gt; Makeham         </t>
  </si>
  <si>
    <t xml:space="preserve"> 1870 Opperman        </t>
  </si>
  <si>
    <t xml:space="preserve"> 1871 Thiele          </t>
  </si>
  <si>
    <t xml:space="preserve"> 1883 Wittstein       </t>
  </si>
  <si>
    <t xml:space="preserve"> 1932 Perks           </t>
  </si>
  <si>
    <t xml:space="preserve"> 1939 Weibull         </t>
  </si>
  <si>
    <t xml:space="preserve"> &lt;NA&gt; Inverse-Weibull </t>
  </si>
  <si>
    <t xml:space="preserve"> 1943 Van der Maen    </t>
  </si>
  <si>
    <t xml:space="preserve"> 1960 Strehler-Mildvan</t>
  </si>
  <si>
    <t xml:space="preserve"> &lt;NA&gt; Quadratic       </t>
  </si>
  <si>
    <t xml:space="preserve"> 1971 Beard           </t>
  </si>
  <si>
    <t xml:space="preserve"> 1971 Beard-Makeham   </t>
  </si>
  <si>
    <t xml:space="preserve"> 1979 Gamma-Gompertz  </t>
  </si>
  <si>
    <t xml:space="preserve"> 1979 Siler           </t>
  </si>
  <si>
    <t xml:space="preserve"> 1980 Heligman-Pollard</t>
  </si>
  <si>
    <t xml:space="preserve"> 1983 Rogers-Planck   </t>
  </si>
  <si>
    <t xml:space="preserve"> 1987 Martinelle      </t>
  </si>
  <si>
    <t xml:space="preserve"> 1992 Carriere        </t>
  </si>
  <si>
    <t xml:space="preserve"> 1992 Kostaki         </t>
  </si>
  <si>
    <t xml:space="preserve"> 1998 Kannisto        </t>
  </si>
  <si>
    <t xml:space="preserve"> 1998 Kannisto-Makeham</t>
  </si>
  <si>
    <t xml:space="preserve">mu[x] = A exp[Bx]                                                        3   </t>
  </si>
  <si>
    <t xml:space="preserve"> mu[x] = 1/sigma * exp[(x-M)/sigma)]                                      3   </t>
  </si>
  <si>
    <t xml:space="preserve"> mu[x] = [1- exp(-(x-M)/sigma)] / [exp(-(x-M)/sigma) - 1]                 2   </t>
  </si>
  <si>
    <t xml:space="preserve"> mu[x] = A exp[Bx] + C                                                    3   </t>
  </si>
  <si>
    <t xml:space="preserve"> mu[x] = 1/sigma * exp[(x-M)/sigma)] + C                                  3   </t>
  </si>
  <si>
    <t xml:space="preserve"> mu[x] = A/sqrt(x) - B + C*sqrt(x)                                        1   </t>
  </si>
  <si>
    <t xml:space="preserve"> mu[x] = A exp(-Bx) + C exp[-.5D (x-E)^2] + F exp(Gx)                     6   </t>
  </si>
  <si>
    <t xml:space="preserve"> q[x] = (1/B) A^-[(Bx)^N] + A^-[(M-x)^N]                                  6   </t>
  </si>
  <si>
    <t xml:space="preserve"> mu[x] = [A + BC^x] / [BC^-x + 1 + DC^x]                                  3   </t>
  </si>
  <si>
    <t xml:space="preserve"> mu[x] = 1/sigma * (x/M)^(M/sigma - 1)                                    1   </t>
  </si>
  <si>
    <t xml:space="preserve"> mu[x] = 1/sigma * (x/M)^[-M/sigma - 1] / [exp((x/M)^(-M/sigma)) - 1]     2   </t>
  </si>
  <si>
    <t xml:space="preserve"> mu[x] = A + Bx + Cx^2 + I/[N - x]                                        4   </t>
  </si>
  <si>
    <t xml:space="preserve"> mu[x] = A + Bx + I/[N - x]                                               5   </t>
  </si>
  <si>
    <t xml:space="preserve"> mu[x] = K * exp[-V0 * (1 - Bx)/D]                                        3   </t>
  </si>
  <si>
    <t xml:space="preserve"> mu[x] = A + Bx + Cx^2                                                    5   </t>
  </si>
  <si>
    <t xml:space="preserve"> mu[x] = A exp(Bx) / [1 + KA exp(Bx)]                                     4   </t>
  </si>
  <si>
    <t xml:space="preserve"> mu[x] = A exp(Bx) / [1 + KA exp(Bx)] + C                                 4   </t>
  </si>
  <si>
    <t xml:space="preserve"> mu[x] = A exp(Bx) / (1 + AG/B * [exp(Bx) - 1])                           4   </t>
  </si>
  <si>
    <t xml:space="preserve"> mu[x] = A exp(-Bx) + C + D exp(Ex)                                       6   </t>
  </si>
  <si>
    <t xml:space="preserve"> q[x]/p[x] = A^[(x + B)^C] + D exp[-E log(x/F)^2] + G H^x                 6   </t>
  </si>
  <si>
    <t xml:space="preserve"> q[x] = A^[(x + B)^C] + D exp[-E log(x/F)^2] + GH^x / [1 + GH^x]          6   </t>
  </si>
  <si>
    <t xml:space="preserve"> q[x] = A^[(x + B)^C] + D exp[-E log(x/F)^2] + GH^x / [1 + KGH^x]         6   </t>
  </si>
  <si>
    <t xml:space="preserve"> q[x] = A^[(x + B)^C] + D exp[-E log(x/F)^2] + GH^(x^K) / [1 + GH^(x^K)]  6   </t>
  </si>
  <si>
    <t xml:space="preserve"> q[x] = A0 + A1 exp[-Ax] + A2 exp[B(x - u) - exp(-C(x - u))] + A3 exp[Dx] 6   </t>
  </si>
  <si>
    <t xml:space="preserve"> mu[x] = [A exp(Bx) + C] / [1 + D exp(Bx)] + K exp(Bx)                    6   </t>
  </si>
  <si>
    <t xml:space="preserve"> l[x] = P1 l[x](weibull) + P2 l[x](invweibull) + P3 l[x](gompertz)        6   </t>
  </si>
  <si>
    <t xml:space="preserve"> l[x] = P1 l[x](weibull) + P2 l[x](invgompertz) + P3 l[x](gompertz)       6   </t>
  </si>
  <si>
    <t xml:space="preserve"> q[x]/p[x] = A^[(x+B)^C] + D exp[-(E_i log(x/F_))^2] + G H^x              6   </t>
  </si>
  <si>
    <t xml:space="preserve"> mu[x] = A exp(Bx) / [1 + A exp(Bx)]                                      5   </t>
  </si>
  <si>
    <t xml:space="preserve"> mu[x] = A exp(Bx) / [1 + A exp(Bx)] + C  </t>
  </si>
  <si>
    <t xml:space="preserve">gompertz        </t>
  </si>
  <si>
    <t xml:space="preserve"> gompertz0       </t>
  </si>
  <si>
    <t xml:space="preserve"> invgompertz     </t>
  </si>
  <si>
    <t xml:space="preserve"> makeham         </t>
  </si>
  <si>
    <t xml:space="preserve"> makeham0        </t>
  </si>
  <si>
    <t xml:space="preserve"> opperman        </t>
  </si>
  <si>
    <t xml:space="preserve"> thiele          </t>
  </si>
  <si>
    <t xml:space="preserve"> wittstein       </t>
  </si>
  <si>
    <t xml:space="preserve"> perks           </t>
  </si>
  <si>
    <t xml:space="preserve"> weibull         </t>
  </si>
  <si>
    <t xml:space="preserve"> invweibull      </t>
  </si>
  <si>
    <t xml:space="preserve"> vandermaen      </t>
  </si>
  <si>
    <t xml:space="preserve"> vandermaen2     </t>
  </si>
  <si>
    <t xml:space="preserve"> strehler_mildvan</t>
  </si>
  <si>
    <t xml:space="preserve"> quadratic       </t>
  </si>
  <si>
    <t xml:space="preserve"> beard           </t>
  </si>
  <si>
    <t xml:space="preserve"> beard_makeham   </t>
  </si>
  <si>
    <t xml:space="preserve"> ggompertz       </t>
  </si>
  <si>
    <t xml:space="preserve"> siler           </t>
  </si>
  <si>
    <t xml:space="preserve"> HP              </t>
  </si>
  <si>
    <t xml:space="preserve"> HP2             </t>
  </si>
  <si>
    <t xml:space="preserve"> HP3             </t>
  </si>
  <si>
    <t xml:space="preserve"> HP4             </t>
  </si>
  <si>
    <t xml:space="preserve"> rogersplanck    </t>
  </si>
  <si>
    <t xml:space="preserve"> martinelle      </t>
  </si>
  <si>
    <t xml:space="preserve"> carriere1       </t>
  </si>
  <si>
    <t xml:space="preserve"> carriere2       </t>
  </si>
  <si>
    <t xml:space="preserve"> kostaki         </t>
  </si>
  <si>
    <t xml:space="preserve"> kannisto        </t>
  </si>
  <si>
    <t xml:space="preserve"> kannisto_makeham</t>
  </si>
  <si>
    <t>tpx.l30g</t>
  </si>
  <si>
    <t>mux.l30g</t>
  </si>
  <si>
    <t>L30ggo</t>
  </si>
  <si>
    <t>tpx.l30m</t>
  </si>
  <si>
    <t>mux.l30m</t>
  </si>
  <si>
    <t>L30mk</t>
  </si>
  <si>
    <t>tpx.p30g</t>
  </si>
  <si>
    <t>mux.p30g</t>
  </si>
  <si>
    <t>tpx.p30m</t>
  </si>
  <si>
    <t>mux.p30m</t>
  </si>
  <si>
    <t>P30ggo</t>
  </si>
  <si>
    <t>P30mk</t>
  </si>
  <si>
    <t>tpx.l40g</t>
  </si>
  <si>
    <t>mux.l40g</t>
  </si>
  <si>
    <t>tpx.l40m</t>
  </si>
  <si>
    <t>mux.l40m</t>
  </si>
  <si>
    <t>L40ggo</t>
  </si>
  <si>
    <t>L40mk</t>
  </si>
  <si>
    <t>tpx.p40g</t>
  </si>
  <si>
    <t>mux.p40g</t>
  </si>
  <si>
    <t>tpx.p40m</t>
  </si>
  <si>
    <t>mux.p40m</t>
  </si>
  <si>
    <t>P40ggo</t>
  </si>
  <si>
    <t>P40mk</t>
  </si>
  <si>
    <t>tqx.p30g</t>
  </si>
  <si>
    <t>tqx.p30m</t>
  </si>
  <si>
    <t>tqx.l40g</t>
  </si>
  <si>
    <t>tqx.p40g</t>
  </si>
  <si>
    <t>tqx.p40m</t>
  </si>
  <si>
    <t>MAPE</t>
  </si>
  <si>
    <t>RMSE</t>
  </si>
  <si>
    <t>Tahun</t>
  </si>
  <si>
    <t>Tingkat Kenaikan Gaji</t>
  </si>
  <si>
    <t>Perhitungan Gaji</t>
  </si>
  <si>
    <t>Akumulasi Gaji</t>
  </si>
  <si>
    <t>ini cara cepatnya</t>
  </si>
  <si>
    <t>l_ggo</t>
  </si>
  <si>
    <t>l_mk</t>
  </si>
  <si>
    <t>p_ggo</t>
  </si>
  <si>
    <t>p_mk</t>
  </si>
  <si>
    <t>Terbaru</t>
  </si>
  <si>
    <t>tqx.140m</t>
  </si>
  <si>
    <t>p30</t>
  </si>
  <si>
    <t>p40</t>
  </si>
  <si>
    <t>p60</t>
  </si>
  <si>
    <t>p30*p31</t>
  </si>
  <si>
    <t>p30*p31*p32</t>
  </si>
  <si>
    <t>dan setererusnya</t>
  </si>
  <si>
    <t>Br</t>
  </si>
  <si>
    <t>p30*p31*…*p59</t>
  </si>
  <si>
    <t>Masa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</si>
  <si>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</si>
  <si>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</si>
  <si>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</si>
  <si>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</si>
  <si>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</si>
  <si>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</si>
  <si>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</si>
  <si>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</si>
  <si>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</si>
  <si>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</si>
  <si>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</si>
  <si>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</si>
  <si>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</si>
  <si>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</si>
  <si>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</si>
  <si>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</si>
  <si>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</si>
  <si>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</si>
  <si>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</si>
  <si>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</si>
  <si>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</si>
  <si>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</si>
  <si>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</si>
  <si>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</si>
  <si>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</si>
  <si>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</si>
  <si>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</si>
  <si>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</si>
  <si>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</si>
  <si>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</si>
  <si>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</si>
  <si>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</si>
  <si>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</si>
  <si>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</si>
  <si>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</si>
  <si>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</si>
  <si>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</si>
  <si>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</si>
  <si>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</si>
  <si>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</si>
  <si>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v^t</t>
  </si>
  <si>
    <t>anuitas</t>
  </si>
  <si>
    <t>p40*p41</t>
  </si>
  <si>
    <t>p40*p41*p42</t>
  </si>
  <si>
    <t>p40*p41*…*p59</t>
  </si>
  <si>
    <t>dst</t>
  </si>
  <si>
    <t>Gamma-Gom</t>
  </si>
  <si>
    <t>GGO</t>
  </si>
  <si>
    <t>MK</t>
  </si>
  <si>
    <t xml:space="preserve">Gamma-Gompertz : </t>
  </si>
  <si>
    <t>Menunjukkan bahwa PVFB yang diperoleh peserta laki-laki akan lebih tinggi apabila menggunakan tabel mortalita makeham. Hal ini dikarenakan tingkat kematian yang ada pada tabel mortalita makeham lebih kecil daripada tabel mortalita gamma-gompertz.</t>
  </si>
  <si>
    <t>Sedangkan hasil PVFB yang diperoleh peserta perempuan akan lebih tinggi apabila menggunakan tabel mortalita gamma-gompertz. Hal ini dikarenakan tingkat kematian yang ada pada tabel mortalita ggo lebih kecil daripada tabel mortalita makeham.</t>
  </si>
  <si>
    <t>Jenis kelamin yang sama</t>
  </si>
  <si>
    <t>PVFB perempuan lebih tinggi dibandingkan laki-laki, hal tersebut dikarenakan peluang kematian perempuan yang lebih rendah dibandingkan laki-laki.</t>
  </si>
  <si>
    <t>Hukum mortalita yang sama/diusia dan gaji yang sama diperoleh :</t>
  </si>
  <si>
    <t>PVFB laki-laki lebih tinggi dibandingkan perempuan, hal tersebut dikarenakan peluang kematian laki-laki yang lebih rendah dibandingkan perempuan.</t>
  </si>
  <si>
    <t>Menunjukkan bahwa NC yang diperoleh peserta laki-laki akan lebih tinggi apabila menggunakan tabel mortalita makeham. Hal ini dikarenakan tingkat kematian yang ada pada tabel mortalita makeham lebih kecil daripada tabel mortalita gamma-gompertz.</t>
  </si>
  <si>
    <t>Sedangkan hasil NC yang diperoleh peserta perempuan akan lebih tinggi apabila menggunakan tabel mortalita gamma-gompertz. Hal ini dikarenakan tingkat kematian yang ada pada tabel mortalita ggo lebih kecil daripada tabel mortalita makeham.</t>
  </si>
  <si>
    <t>Menunjukkan bahwa AL yang diperoleh peserta laki-laki akan lebih tinggi apabila menggunakan tabel mortalita makeham. Hal ini dikarenakan tingkat kematian yang ada pada tabel mortalita makeham lebih kecil daripada tabel mortalita gamma-gompertz.</t>
  </si>
  <si>
    <t>Sedangkan hasil AL yang diperoleh peserta perempuan akan lebih tinggi apabila menggunakan tabel mortalita gamma-gompertz. Hal ini dikarenakan tingkat kematian yang ada pada tabel mortalita ggo lebih kecil daripada tabel mortalita makeham.</t>
  </si>
  <si>
    <t xml:space="preserve">Dapat dilihat bahwa nilai PVFB peserta dengan usia saat ini 40 lebih besar dibandingkan dengan usia 30. Hal tersebut dikarenakan semakin lama masa maka PVFB yang harus dibayarkan semakin kecil. </t>
  </si>
  <si>
    <t>Berdasarkan sisa masa pensiun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</si>
  <si>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</si>
  <si>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</si>
  <si>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</si>
  <si>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</si>
  <si>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</si>
  <si>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</si>
  <si>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</si>
  <si>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</si>
  <si>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</si>
  <si>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</si>
  <si>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</si>
  <si>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</si>
  <si>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</si>
  <si>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</si>
  <si>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</si>
  <si>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</si>
  <si>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</si>
  <si>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</si>
  <si>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</si>
  <si>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</si>
  <si>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</si>
  <si>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</si>
  <si>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</si>
  <si>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</si>
  <si>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</si>
  <si>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</si>
  <si>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</si>
  <si>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</si>
  <si>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</si>
  <si>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</si>
  <si>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</si>
  <si>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total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</si>
  <si>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</si>
  <si>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</si>
  <si>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</si>
  <si>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</si>
  <si>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</si>
  <si>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</si>
  <si>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</si>
  <si>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</si>
  <si>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</si>
  <si>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</si>
  <si>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r>
      <rPr>
        <sz val="8"/>
        <color rgb="FFFFFFFF"/>
        <rFont val="Calibri"/>
        <family val="1"/>
      </rPr>
      <t>Usia</t>
    </r>
  </si>
  <si>
    <r>
      <rPr>
        <sz val="8"/>
        <color rgb="FFFFFFFF"/>
        <rFont val="Calibri"/>
        <family val="1"/>
      </rPr>
      <t>Laki-Laki</t>
    </r>
  </si>
  <si>
    <t>tpx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</si>
  <si>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</si>
  <si>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</si>
  <si>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</si>
  <si>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</si>
  <si>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</si>
  <si>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</si>
  <si>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</si>
  <si>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</si>
  <si>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</si>
  <si>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</si>
  <si>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</si>
  <si>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</si>
  <si>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</si>
  <si>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</si>
  <si>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</si>
  <si>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</si>
  <si>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</si>
  <si>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</si>
  <si>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</si>
  <si>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</si>
  <si>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</si>
  <si>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</si>
  <si>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</si>
  <si>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</si>
  <si>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</si>
  <si>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</si>
  <si>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</si>
  <si>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</si>
  <si>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</si>
  <si>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</si>
  <si>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</si>
  <si>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</si>
  <si>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</si>
  <si>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</si>
  <si>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</si>
  <si>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</si>
  <si>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</si>
  <si>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</si>
  <si>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</si>
  <si>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</si>
  <si>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</si>
  <si>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</si>
  <si>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</si>
  <si>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</si>
  <si>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</si>
  <si>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</si>
  <si>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</si>
  <si>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</si>
  <si>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</si>
  <si>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</si>
  <si>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</si>
  <si>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</si>
  <si>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</si>
  <si>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</si>
  <si>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</si>
  <si>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</si>
  <si>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</si>
  <si>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</si>
  <si>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</si>
  <si>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</si>
  <si>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</si>
  <si>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</si>
  <si>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</si>
  <si>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</si>
  <si>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</si>
  <si>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</si>
  <si>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</si>
  <si>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</si>
  <si>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</si>
  <si>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</si>
  <si>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</si>
  <si>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</si>
  <si>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</si>
  <si>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</si>
  <si>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</si>
  <si>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</si>
  <si>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</si>
  <si>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</si>
  <si>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</si>
  <si>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</si>
  <si>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</si>
  <si>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</si>
  <si>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</si>
  <si>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</si>
  <si>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</si>
  <si>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</si>
  <si>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</si>
  <si>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</si>
  <si>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</si>
  <si>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</si>
  <si>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</si>
  <si>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</si>
  <si>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</si>
  <si>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</si>
  <si>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</si>
  <si>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</si>
  <si>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</si>
  <si>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</si>
  <si>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</si>
  <si>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</si>
  <si>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</si>
  <si>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</si>
  <si>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</si>
  <si>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</si>
  <si>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</si>
  <si>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</si>
  <si>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</si>
  <si>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</si>
  <si>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</si>
  <si>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</si>
  <si>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</si>
  <si>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</si>
  <si>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</si>
  <si>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</si>
  <si>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</si>
  <si>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</si>
  <si>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</si>
  <si>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</si>
  <si>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</si>
  <si>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</si>
  <si>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</si>
  <si>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</si>
  <si>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</si>
  <si>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</si>
  <si>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</si>
  <si>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</si>
  <si>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</si>
  <si>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</si>
  <si>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</si>
  <si>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</si>
  <si>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</si>
  <si>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</si>
  <si>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</si>
  <si>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</si>
  <si>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</si>
  <si>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</si>
  <si>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</si>
  <si>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</si>
  <si>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</si>
  <si>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</si>
  <si>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</si>
  <si>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</si>
  <si>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</si>
  <si>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</si>
  <si>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</si>
  <si>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</si>
  <si>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</si>
  <si>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</si>
  <si>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</si>
  <si>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</si>
  <si>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</si>
  <si>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</si>
  <si>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</si>
  <si>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</si>
  <si>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</si>
  <si>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</si>
  <si>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</si>
  <si>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</si>
  <si>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</si>
  <si>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</si>
  <si>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</si>
  <si>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</si>
  <si>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</si>
  <si>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</si>
  <si>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</si>
  <si>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</si>
  <si>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</si>
  <si>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</si>
  <si>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</si>
  <si>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</si>
  <si>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</si>
  <si>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</si>
  <si>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</si>
  <si>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</si>
  <si>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</si>
  <si>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</si>
  <si>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</si>
  <si>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</si>
  <si>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</si>
  <si>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</si>
  <si>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</si>
  <si>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</si>
  <si>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</si>
  <si>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</si>
  <si>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</si>
  <si>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</si>
  <si>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</si>
  <si>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</si>
  <si>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</si>
  <si>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</si>
  <si>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</si>
  <si>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</si>
  <si>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</si>
  <si>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</si>
  <si>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</si>
  <si>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</si>
  <si>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</si>
  <si>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</si>
  <si>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</si>
  <si>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</si>
  <si>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</si>
  <si>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</si>
  <si>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</si>
  <si>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</si>
  <si>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</si>
  <si>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</si>
  <si>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</si>
  <si>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</si>
  <si>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</si>
  <si>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</si>
  <si>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</si>
  <si>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</si>
  <si>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</si>
  <si>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</si>
  <si>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</si>
  <si>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</si>
  <si>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</si>
  <si>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</si>
  <si>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</si>
  <si>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</si>
  <si>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</si>
  <si>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</si>
  <si>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</si>
  <si>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</si>
  <si>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</si>
  <si>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</si>
  <si>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</si>
  <si>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</si>
  <si>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</si>
  <si>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</si>
  <si>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</si>
  <si>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</si>
  <si>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</si>
  <si>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</si>
  <si>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</si>
  <si>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</si>
  <si>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</si>
  <si>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</si>
  <si>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</si>
  <si>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</si>
  <si>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</si>
  <si>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</si>
  <si>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</si>
  <si>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</si>
  <si>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</si>
  <si>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</si>
  <si>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</si>
  <si>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</si>
  <si>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</si>
  <si>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</si>
  <si>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</si>
  <si>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</si>
  <si>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</si>
  <si>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</si>
  <si>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</si>
  <si>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</si>
  <si>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</si>
  <si>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</si>
  <si>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</si>
  <si>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</si>
  <si>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</si>
  <si>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</si>
  <si>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</si>
  <si>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</si>
  <si>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</si>
  <si>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</si>
  <si>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</si>
  <si>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</si>
  <si>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</si>
  <si>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</si>
  <si>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</si>
  <si>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</si>
  <si>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</si>
  <si>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</si>
  <si>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</si>
  <si>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</si>
  <si>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</si>
  <si>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</si>
  <si>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</si>
  <si>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</si>
  <si>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</si>
  <si>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</si>
  <si>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</si>
  <si>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</si>
  <si>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</si>
  <si>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</si>
  <si>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</si>
  <si>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</si>
  <si>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</si>
  <si>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</si>
  <si>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</si>
  <si>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</si>
  <si>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</si>
  <si>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</si>
  <si>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</si>
  <si>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</si>
  <si>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</si>
  <si>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</si>
  <si>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</si>
  <si>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</si>
  <si>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</si>
  <si>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</si>
  <si>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</si>
  <si>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</si>
  <si>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</si>
  <si>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</si>
  <si>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</si>
  <si>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</si>
  <si>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</si>
  <si>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</si>
  <si>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</si>
  <si>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</si>
  <si>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</si>
  <si>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</si>
  <si>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</si>
  <si>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</si>
  <si>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</si>
  <si>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</si>
  <si>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</si>
  <si>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</si>
  <si>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</si>
  <si>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</si>
  <si>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</si>
  <si>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</si>
  <si>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</si>
  <si>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</si>
  <si>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</si>
  <si>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</si>
  <si>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</si>
  <si>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</si>
  <si>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</si>
  <si>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</si>
  <si>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</si>
  <si>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</si>
  <si>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</si>
  <si>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</si>
  <si>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</si>
  <si>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</si>
  <si>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</si>
  <si>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</si>
  <si>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</si>
  <si>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</si>
  <si>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</si>
  <si>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</si>
  <si>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</si>
  <si>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</si>
  <si>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</si>
  <si>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</si>
  <si>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</si>
  <si>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</si>
  <si>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</si>
  <si>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</si>
  <si>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</si>
  <si>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</si>
  <si>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</si>
  <si>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</si>
  <si>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</si>
  <si>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</si>
  <si>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</si>
  <si>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</si>
  <si>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</si>
  <si>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</si>
  <si>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</si>
  <si>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</si>
  <si>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</si>
  <si>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</si>
  <si>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</si>
  <si>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</si>
  <si>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</si>
  <si>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</si>
  <si>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</si>
  <si>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</si>
  <si>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</si>
  <si>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</si>
  <si>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</si>
  <si>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</si>
  <si>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</si>
  <si>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</si>
  <si>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</si>
  <si>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</si>
  <si>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</si>
  <si>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</si>
  <si>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</si>
  <si>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</si>
  <si>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</si>
  <si>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</si>
  <si>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</si>
  <si>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</si>
  <si>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</si>
  <si>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</si>
  <si>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</si>
  <si>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</si>
  <si>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</si>
  <si>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</si>
  <si>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</si>
  <si>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</si>
  <si>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</si>
  <si>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</si>
  <si>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</si>
  <si>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</si>
  <si>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Anuitas</t>
  </si>
  <si>
    <t>Perbandingan</t>
  </si>
  <si>
    <t>L</t>
  </si>
  <si>
    <t>P</t>
  </si>
  <si>
    <t>max</t>
  </si>
  <si>
    <t>min</t>
  </si>
  <si>
    <t>mean</t>
  </si>
  <si>
    <t>Laju Kematian</t>
  </si>
  <si>
    <t>Peluang Hidup</t>
  </si>
  <si>
    <t>b</t>
  </si>
  <si>
    <t>Parameter</t>
  </si>
  <si>
    <t>manual</t>
  </si>
  <si>
    <t>Selisih</t>
  </si>
  <si>
    <t>Peserta A</t>
  </si>
  <si>
    <t>Peserta B</t>
  </si>
  <si>
    <t>Peserta C</t>
  </si>
  <si>
    <t>x</t>
  </si>
  <si>
    <t>selisih</t>
  </si>
  <si>
    <t>s</t>
  </si>
  <si>
    <t>tqx.130m</t>
  </si>
  <si>
    <t>&gt;</t>
  </si>
  <si>
    <t>&lt;</t>
  </si>
  <si>
    <t>t</t>
  </si>
  <si>
    <t>p30+s</t>
  </si>
  <si>
    <t>tp30+s</t>
  </si>
  <si>
    <t>p40+s</t>
  </si>
  <si>
    <t>tp40+s</t>
  </si>
  <si>
    <t>Peluang Mati</t>
  </si>
  <si>
    <t>Peserta D</t>
  </si>
  <si>
    <t xml:space="preserve"> </t>
  </si>
  <si>
    <t>qx</t>
  </si>
  <si>
    <t>Untuk mengetahui hasil RSE tinggi atau tidak alias akurat atau tidak :</t>
  </si>
  <si>
    <r>
      <t>RSE yang rendah (&lt; 10%)</t>
    </r>
    <r>
      <rPr>
        <sz val="11"/>
        <color theme="1"/>
        <rFont val="Calibri"/>
        <family val="2"/>
        <scheme val="minor"/>
      </rPr>
      <t xml:space="preserve"> berarti model cukup akurat dan dapat dipercaya.</t>
    </r>
  </si>
  <si>
    <r>
      <t>RSE sedang (10% - 20%)</t>
    </r>
    <r>
      <rPr>
        <sz val="11"/>
        <color theme="1"/>
        <rFont val="Calibri"/>
        <family val="2"/>
        <scheme val="minor"/>
      </rPr>
      <t xml:space="preserve"> menunjukkan model cukup baik, tetapi masih ada ruang untuk perbaikan.</t>
    </r>
  </si>
  <si>
    <r>
      <t>RSE yang tinggi (&gt; 20%)</t>
    </r>
    <r>
      <rPr>
        <sz val="11"/>
        <color theme="1"/>
        <rFont val="Calibri"/>
        <family val="2"/>
        <scheme val="minor"/>
      </rPr>
      <t xml:space="preserve"> menunjukkan model tidak akurat, dan perlu dilakukan penyesuaian signifikan untuk meningkatkan keakuratan prediksi.</t>
    </r>
  </si>
  <si>
    <t>SMAPE</t>
  </si>
  <si>
    <t>Data Aktual</t>
  </si>
  <si>
    <t>Peluang Kematian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</si>
</sst>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Rp&quot;* #,##0_-;\-&quot;Rp&quot;* #,##0_-;_-&quot;Rp&quot;* &quot;-&quot;_-;_-@_-"/>
    <numFmt numFmtId="164" formatCode="0.00000;\-0.00000;0"/>
    <numFmt numFmtId="165" formatCode="0.00000"/>
    <numFmt numFmtId="166" formatCode="0.0000"/>
    <numFmt numFmtId="167" formatCode="0.00000000000000000000"/>
    <numFmt numFmtId="168" formatCode="0.00000000"/>
    <numFmt numFmtId="169" formatCode="0.00000_ ;\-0.00000\ "/>
    <numFmt numFmtId="170" formatCode="0.0000E+00"/>
    <numFmt numFmtId="171" formatCode="0.000"/>
    <numFmt numFmtId="172" formatCode="#,##0_ ;\-#,##0\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0.79998168889431442"/>
      <name val="Times New Roman"/>
      <family val="1"/>
    </font>
    <font>
      <sz val="7"/>
      <color rgb="FF000000"/>
      <name val="Arial Unicode MS"/>
      <family val="2"/>
    </font>
    <font>
      <sz val="8"/>
      <name val="Calibri"/>
      <family val="2"/>
      <scheme val="minor"/>
    </font>
    <font>
      <b/>
      <sz val="12"/>
      <color theme="9" tint="0.79998168889431442"/>
      <name val="Times New Roman"/>
      <family val="1"/>
    </font>
    <font>
      <sz val="12"/>
      <color theme="6" tint="0.79998168889431442"/>
      <name val="Times New Roman"/>
      <family val="1"/>
    </font>
    <font>
      <sz val="12"/>
      <color theme="5" tint="0.79998168889431442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FFFFFF"/>
      <name val="Calibri"/>
      <family val="1"/>
    </font>
    <font>
      <sz val="8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43B6E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6" fillId="0" borderId="0"/>
  </cellStyleXfs>
  <cellXfs count="2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10" fontId="5" fillId="0" borderId="9" xfId="0" applyNumberFormat="1" applyFont="1" applyBorder="1" applyAlignment="1">
      <alignment horizontal="right"/>
    </xf>
    <xf numFmtId="0" fontId="1" fillId="0" borderId="0" xfId="0" applyFont="1"/>
    <xf numFmtId="10" fontId="1" fillId="3" borderId="9" xfId="0" applyNumberFormat="1" applyFont="1" applyFill="1" applyBorder="1"/>
    <xf numFmtId="0" fontId="4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9" borderId="0" xfId="0" applyFont="1" applyFill="1" applyAlignment="1">
      <alignment vertical="center"/>
    </xf>
    <xf numFmtId="0" fontId="1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9" xfId="0" applyFont="1" applyBorder="1"/>
    <xf numFmtId="165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 textRotation="255"/>
    </xf>
    <xf numFmtId="0" fontId="1" fillId="0" borderId="0" xfId="0" applyFont="1" applyAlignment="1">
      <alignment horizontal="left"/>
    </xf>
    <xf numFmtId="0" fontId="1" fillId="11" borderId="9" xfId="0" applyFont="1" applyFill="1" applyBorder="1" applyAlignment="1">
      <alignment horizontal="center" vertical="center"/>
    </xf>
    <xf numFmtId="0" fontId="1" fillId="11" borderId="9" xfId="0" applyFont="1" applyFill="1" applyBorder="1"/>
    <xf numFmtId="165" fontId="1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vertical="center" textRotation="255"/>
    </xf>
    <xf numFmtId="0" fontId="5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vertical="top"/>
    </xf>
    <xf numFmtId="0" fontId="1" fillId="14" borderId="9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3" fillId="16" borderId="23" xfId="1" applyFont="1" applyFill="1" applyBorder="1" applyAlignment="1">
      <alignment horizontal="center" vertical="top" wrapText="1"/>
    </xf>
    <xf numFmtId="0" fontId="13" fillId="16" borderId="23" xfId="1" applyFont="1" applyFill="1" applyBorder="1" applyAlignment="1">
      <alignment horizontal="left" vertical="top" wrapText="1" indent="1"/>
    </xf>
    <xf numFmtId="1" fontId="14" fillId="0" borderId="23" xfId="1" applyNumberFormat="1" applyFont="1" applyBorder="1" applyAlignment="1">
      <alignment horizontal="center" vertical="top" shrinkToFit="1"/>
    </xf>
    <xf numFmtId="165" fontId="13" fillId="0" borderId="23" xfId="1" applyNumberFormat="1" applyFont="1" applyBorder="1" applyAlignment="1">
      <alignment horizontal="left" vertical="top" wrapText="1" indent="1"/>
    </xf>
    <xf numFmtId="166" fontId="0" fillId="0" borderId="0" xfId="0" applyNumberFormat="1"/>
    <xf numFmtId="165" fontId="1" fillId="0" borderId="0" xfId="0" applyNumberFormat="1" applyFont="1"/>
    <xf numFmtId="165" fontId="1" fillId="0" borderId="9" xfId="0" applyNumberFormat="1" applyFont="1" applyBorder="1"/>
    <xf numFmtId="0" fontId="6" fillId="2" borderId="10" xfId="0" applyFont="1" applyFill="1" applyBorder="1" applyAlignment="1">
      <alignment horizontal="center"/>
    </xf>
    <xf numFmtId="165" fontId="1" fillId="0" borderId="13" xfId="0" applyNumberFormat="1" applyFont="1" applyBorder="1"/>
    <xf numFmtId="0" fontId="1" fillId="0" borderId="13" xfId="0" applyFont="1" applyBorder="1"/>
    <xf numFmtId="0" fontId="9" fillId="2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165" fontId="1" fillId="7" borderId="9" xfId="0" applyNumberFormat="1" applyFont="1" applyFill="1" applyBorder="1"/>
    <xf numFmtId="165" fontId="9" fillId="2" borderId="9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167" fontId="6" fillId="2" borderId="1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11" borderId="10" xfId="0" applyFont="1" applyFill="1" applyBorder="1"/>
    <xf numFmtId="0" fontId="1" fillId="11" borderId="10" xfId="0" applyFont="1" applyFill="1" applyBorder="1" applyAlignment="1">
      <alignment horizontal="left"/>
    </xf>
    <xf numFmtId="0" fontId="1" fillId="11" borderId="17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1" xfId="0" applyFont="1" applyFill="1" applyBorder="1"/>
    <xf numFmtId="2" fontId="5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11" borderId="9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/>
    </xf>
    <xf numFmtId="0" fontId="6" fillId="0" borderId="19" xfId="0" applyFont="1" applyBorder="1"/>
    <xf numFmtId="0" fontId="6" fillId="2" borderId="0" xfId="0" applyFont="1" applyFill="1" applyAlignment="1">
      <alignment horizontal="center" vertical="center"/>
    </xf>
    <xf numFmtId="2" fontId="6" fillId="2" borderId="9" xfId="0" applyNumberFormat="1" applyFont="1" applyFill="1" applyBorder="1" applyAlignment="1">
      <alignment horizont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/>
    </xf>
    <xf numFmtId="2" fontId="6" fillId="2" borderId="12" xfId="0" applyNumberFormat="1" applyFont="1" applyFill="1" applyBorder="1" applyAlignment="1">
      <alignment horizontal="right"/>
    </xf>
    <xf numFmtId="0" fontId="1" fillId="5" borderId="9" xfId="0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right" vertical="center"/>
    </xf>
    <xf numFmtId="2" fontId="1" fillId="5" borderId="9" xfId="0" applyNumberFormat="1" applyFont="1" applyFill="1" applyBorder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165" fontId="0" fillId="0" borderId="0" xfId="0" applyNumberFormat="1"/>
    <xf numFmtId="165" fontId="1" fillId="5" borderId="9" xfId="0" applyNumberFormat="1" applyFont="1" applyFill="1" applyBorder="1"/>
    <xf numFmtId="166" fontId="1" fillId="0" borderId="9" xfId="0" applyNumberFormat="1" applyFont="1" applyBorder="1"/>
    <xf numFmtId="166" fontId="1" fillId="5" borderId="9" xfId="0" applyNumberFormat="1" applyFont="1" applyFill="1" applyBorder="1"/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9" xfId="2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top" wrapText="1"/>
    </xf>
    <xf numFmtId="169" fontId="1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" fillId="0" borderId="26" xfId="0" applyFont="1" applyBorder="1" applyAlignment="1">
      <alignment vertical="top" wrapText="1"/>
    </xf>
    <xf numFmtId="166" fontId="17" fillId="0" borderId="0" xfId="0" applyNumberFormat="1" applyFont="1" applyAlignment="1">
      <alignment vertical="center"/>
    </xf>
    <xf numFmtId="170" fontId="17" fillId="0" borderId="0" xfId="0" applyNumberFormat="1" applyFont="1" applyAlignment="1">
      <alignment vertical="center"/>
    </xf>
    <xf numFmtId="0" fontId="1" fillId="9" borderId="26" xfId="0" applyFont="1" applyFill="1" applyBorder="1" applyAlignment="1">
      <alignment horizontal="center" vertical="top" wrapText="1"/>
    </xf>
    <xf numFmtId="10" fontId="1" fillId="9" borderId="8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8" fillId="0" borderId="0" xfId="0" applyFont="1"/>
    <xf numFmtId="0" fontId="19" fillId="0" borderId="26" xfId="0" applyFont="1" applyBorder="1" applyAlignment="1">
      <alignment horizontal="center" vertical="top" wrapText="1"/>
    </xf>
    <xf numFmtId="10" fontId="19" fillId="0" borderId="8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42" fontId="1" fillId="0" borderId="9" xfId="0" applyNumberFormat="1" applyFont="1" applyBorder="1" applyAlignment="1">
      <alignment horizontal="center"/>
    </xf>
    <xf numFmtId="42" fontId="1" fillId="0" borderId="9" xfId="0" applyNumberFormat="1" applyFont="1" applyBorder="1" applyAlignment="1">
      <alignment horizontal="center" vertical="center"/>
    </xf>
    <xf numFmtId="42" fontId="1" fillId="0" borderId="9" xfId="0" applyNumberFormat="1" applyFont="1" applyBorder="1" applyAlignment="1">
      <alignment horizontal="right"/>
    </xf>
    <xf numFmtId="42" fontId="5" fillId="0" borderId="9" xfId="0" applyNumberFormat="1" applyFont="1" applyBorder="1" applyAlignment="1">
      <alignment horizontal="center" vertical="center"/>
    </xf>
    <xf numFmtId="42" fontId="5" fillId="0" borderId="9" xfId="0" applyNumberFormat="1" applyFont="1" applyBorder="1" applyAlignment="1">
      <alignment horizontal="right"/>
    </xf>
    <xf numFmtId="42" fontId="1" fillId="0" borderId="0" xfId="0" applyNumberFormat="1" applyFont="1" applyAlignment="1">
      <alignment horizontal="right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172" fontId="1" fillId="0" borderId="8" xfId="0" applyNumberFormat="1" applyFont="1" applyBorder="1" applyAlignment="1">
      <alignment horizontal="center" vertical="center" wrapText="1"/>
    </xf>
    <xf numFmtId="3" fontId="1" fillId="0" borderId="26" xfId="0" applyNumberFormat="1" applyFont="1" applyBorder="1" applyAlignment="1">
      <alignment horizontal="center" vertical="center" wrapText="1"/>
    </xf>
    <xf numFmtId="3" fontId="17" fillId="0" borderId="26" xfId="0" applyNumberFormat="1" applyFont="1" applyBorder="1" applyAlignment="1">
      <alignment horizontal="center" vertical="center" wrapText="1"/>
    </xf>
    <xf numFmtId="3" fontId="17" fillId="0" borderId="8" xfId="0" applyNumberFormat="1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165" fontId="6" fillId="2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255"/>
    </xf>
    <xf numFmtId="0" fontId="6" fillId="2" borderId="9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 vertical="center" textRotation="255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textRotation="255"/>
    </xf>
    <xf numFmtId="0" fontId="1" fillId="0" borderId="15" xfId="0" applyFont="1" applyBorder="1" applyAlignment="1">
      <alignment horizontal="center" vertical="center" textRotation="255"/>
    </xf>
    <xf numFmtId="0" fontId="1" fillId="0" borderId="11" xfId="0" applyFont="1" applyBorder="1" applyAlignment="1">
      <alignment horizontal="center" vertical="center" textRotation="255"/>
    </xf>
    <xf numFmtId="165" fontId="6" fillId="2" borderId="21" xfId="0" applyNumberFormat="1" applyFont="1" applyFill="1" applyBorder="1" applyAlignment="1">
      <alignment horizontal="center"/>
    </xf>
    <xf numFmtId="165" fontId="6" fillId="2" borderId="24" xfId="0" applyNumberFormat="1" applyFont="1" applyFill="1" applyBorder="1" applyAlignment="1">
      <alignment horizontal="center"/>
    </xf>
    <xf numFmtId="165" fontId="6" fillId="2" borderId="22" xfId="0" applyNumberFormat="1" applyFont="1" applyFill="1" applyBorder="1" applyAlignment="1">
      <alignment horizontal="center"/>
    </xf>
    <xf numFmtId="165" fontId="1" fillId="2" borderId="21" xfId="0" applyNumberFormat="1" applyFont="1" applyFill="1" applyBorder="1" applyAlignment="1">
      <alignment horizontal="center"/>
    </xf>
    <xf numFmtId="165" fontId="1" fillId="2" borderId="24" xfId="0" applyNumberFormat="1" applyFont="1" applyFill="1" applyBorder="1" applyAlignment="1">
      <alignment horizontal="center"/>
    </xf>
    <xf numFmtId="165" fontId="1" fillId="2" borderId="22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168" fontId="1" fillId="0" borderId="12" xfId="0" applyNumberFormat="1" applyFont="1" applyBorder="1" applyAlignment="1">
      <alignment horizontal="center"/>
    </xf>
    <xf numFmtId="168" fontId="1" fillId="0" borderId="13" xfId="0" applyNumberFormat="1" applyFont="1" applyBorder="1" applyAlignment="1">
      <alignment horizontal="center"/>
    </xf>
    <xf numFmtId="0" fontId="6" fillId="2" borderId="24" xfId="0" applyFont="1" applyFill="1" applyBorder="1" applyAlignment="1">
      <alignment horizontal="center" vertical="center" wrapText="1"/>
    </xf>
    <xf numFmtId="165" fontId="1" fillId="2" borderId="12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3" fontId="1" fillId="0" borderId="10" xfId="0" applyNumberFormat="1" applyFont="1" applyBorder="1" applyAlignment="1">
      <alignment horizontal="center" vertical="center" textRotation="255"/>
    </xf>
    <xf numFmtId="3" fontId="1" fillId="0" borderId="15" xfId="0" applyNumberFormat="1" applyFont="1" applyBorder="1" applyAlignment="1">
      <alignment horizontal="center" vertical="center" textRotation="255"/>
    </xf>
    <xf numFmtId="3" fontId="1" fillId="0" borderId="11" xfId="0" applyNumberFormat="1" applyFont="1" applyBorder="1" applyAlignment="1">
      <alignment horizontal="center" vertical="center" textRotation="255"/>
    </xf>
    <xf numFmtId="0" fontId="6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14" borderId="9" xfId="0" applyFont="1" applyFill="1" applyBorder="1" applyAlignment="1">
      <alignment horizontal="left" vertical="top" wrapText="1"/>
    </xf>
    <xf numFmtId="0" fontId="1" fillId="14" borderId="17" xfId="0" applyFont="1" applyFill="1" applyBorder="1" applyAlignment="1">
      <alignment horizontal="left" vertical="top" wrapText="1"/>
    </xf>
    <xf numFmtId="0" fontId="1" fillId="14" borderId="16" xfId="0" applyFont="1" applyFill="1" applyBorder="1" applyAlignment="1">
      <alignment horizontal="left" vertical="top" wrapText="1"/>
    </xf>
    <xf numFmtId="0" fontId="1" fillId="14" borderId="18" xfId="0" applyFont="1" applyFill="1" applyBorder="1" applyAlignment="1">
      <alignment horizontal="left" vertical="top" wrapText="1"/>
    </xf>
    <xf numFmtId="0" fontId="1" fillId="14" borderId="19" xfId="0" applyFont="1" applyFill="1" applyBorder="1" applyAlignment="1">
      <alignment horizontal="left" vertical="top" wrapText="1"/>
    </xf>
    <xf numFmtId="0" fontId="1" fillId="14" borderId="20" xfId="0" applyFont="1" applyFill="1" applyBorder="1" applyAlignment="1">
      <alignment horizontal="left" vertical="top" wrapText="1"/>
    </xf>
    <xf numFmtId="0" fontId="1" fillId="14" borderId="21" xfId="0" applyFont="1" applyFill="1" applyBorder="1" applyAlignment="1">
      <alignment horizontal="left" vertical="top" wrapText="1"/>
    </xf>
    <xf numFmtId="0" fontId="1" fillId="14" borderId="24" xfId="0" applyFont="1" applyFill="1" applyBorder="1" applyAlignment="1">
      <alignment horizontal="left" vertical="top" wrapText="1"/>
    </xf>
    <xf numFmtId="0" fontId="1" fillId="14" borderId="22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" xfId="0" builtinId="0"/>
    <cellStyle name="Normal 2" xfId="1" xr:uid="{7B9344F0-0F3F-4C09-9227-9BBE7B022851}"/>
    <cellStyle name="Normal 3" xfId="2" xr:uid="{F94F983D-7C28-4D08-B420-C6F1C0A29A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microsoft.com/office/2017/06/relationships/rdRichValue" Target="richData/rdrichvalue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eetMetadata" Target="metadata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microsoft.com/office/2017/06/relationships/rdRichValueStructure" Target="richData/rdrichvaluestructure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22/10/relationships/richValueRel" Target="richData/richValueRel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P30ggo vs P30mk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'Output_Tabel Mortalita'!$B$210</c:f>
              <c:strCache>
                <c:ptCount val="1"/>
                <c:pt idx="0">
                  <c:v>tpx.p30g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Mortalita'!$A$211:$A$281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'Output_Tabel Mortalita'!$B$211:$B$281</c:f>
              <c:numCache>
                <c:formatCode>0.00000</c:formatCode>
                <c:ptCount val="71"/>
                <c:pt idx="0">
                  <c:v>0.99874640049742103</c:v>
                </c:pt>
                <c:pt idx="1">
                  <c:v>0.99862944837813705</c:v>
                </c:pt>
                <c:pt idx="2">
                  <c:v>0.99850159427430396</c:v>
                </c:pt>
                <c:pt idx="3">
                  <c:v>0.99836182365588499</c:v>
                </c:pt>
                <c:pt idx="4">
                  <c:v>0.99820902791917998</c:v>
                </c:pt>
                <c:pt idx="5">
                  <c:v>0.99804199572856001</c:v>
                </c:pt>
                <c:pt idx="6">
                  <c:v>0.99785940357629299</c:v>
                </c:pt>
                <c:pt idx="7">
                  <c:v>0.99765980548890398</c:v>
                </c:pt>
                <c:pt idx="8">
                  <c:v>0.99744162180759999</c:v>
                </c:pt>
                <c:pt idx="9">
                  <c:v>0.99720312696387803</c:v>
                </c:pt>
                <c:pt idx="10">
                  <c:v>0.99694243616173395</c:v>
                </c:pt>
                <c:pt idx="11">
                  <c:v>0.99665749087827904</c:v>
                </c:pt>
                <c:pt idx="12">
                  <c:v>0.99634604307961105</c:v>
                </c:pt>
                <c:pt idx="13">
                  <c:v>0.996005638048721</c:v>
                </c:pt>
                <c:pt idx="14">
                  <c:v>0.99563359571104504</c:v>
                </c:pt>
                <c:pt idx="15">
                  <c:v>0.99522699033732598</c:v>
                </c:pt>
                <c:pt idx="16">
                  <c:v>0.99478262849462396</c:v>
                </c:pt>
                <c:pt idx="17">
                  <c:v>0.99429702511134999</c:v>
                </c:pt>
                <c:pt idx="18">
                  <c:v>0.99376637751200103</c:v>
                </c:pt>
                <c:pt idx="19">
                  <c:v>0.993186537270912</c:v>
                </c:pt>
                <c:pt idx="20">
                  <c:v>0.992552979730291</c:v>
                </c:pt>
                <c:pt idx="21">
                  <c:v>0.99186077101811398</c:v>
                </c:pt>
                <c:pt idx="22">
                  <c:v>0.99110453239979601</c:v>
                </c:pt>
                <c:pt idx="23">
                  <c:v>0.99027840179349702</c:v>
                </c:pt>
                <c:pt idx="24">
                  <c:v>0.98937599227724604</c:v>
                </c:pt>
                <c:pt idx="25">
                  <c:v>0.98839034741909904</c:v>
                </c:pt>
                <c:pt idx="26">
                  <c:v>0.98731389326450802</c:v>
                </c:pt>
                <c:pt idx="27">
                  <c:v>0.98613838682719701</c:v>
                </c:pt>
                <c:pt idx="28">
                  <c:v>0.98485486094023</c:v>
                </c:pt>
                <c:pt idx="29">
                  <c:v>0.983453565348265</c:v>
                </c:pt>
                <c:pt idx="30">
                  <c:v>0.98192390395015505</c:v>
                </c:pt>
                <c:pt idx="31">
                  <c:v>0.98025436813719502</c:v>
                </c:pt>
                <c:pt idx="32">
                  <c:v>0.97843246622798896</c:v>
                </c:pt>
                <c:pt idx="33">
                  <c:v>0.97644464905845696</c:v>
                </c:pt>
                <c:pt idx="34">
                  <c:v>0.97427623187282197</c:v>
                </c:pt>
                <c:pt idx="35">
                  <c:v>0.97191131276067499</c:v>
                </c:pt>
                <c:pt idx="36">
                  <c:v>0.96933268800800199</c:v>
                </c:pt>
                <c:pt idx="37">
                  <c:v>0.96652176488804198</c:v>
                </c:pt>
                <c:pt idx="38">
                  <c:v>0.96345847259710604</c:v>
                </c:pt>
                <c:pt idx="39">
                  <c:v>0.96012117226920801</c:v>
                </c:pt>
                <c:pt idx="40">
                  <c:v>0.95648656726554504</c:v>
                </c:pt>
                <c:pt idx="41">
                  <c:v>0.95252961525148205</c:v>
                </c:pt>
                <c:pt idx="42">
                  <c:v>0.94822344394723801</c:v>
                </c:pt>
                <c:pt idx="43">
                  <c:v>0.94353927287063499</c:v>
                </c:pt>
                <c:pt idx="44">
                  <c:v>0.93844634389400305</c:v>
                </c:pt>
                <c:pt idx="45">
                  <c:v>0.93291186401948301</c:v>
                </c:pt>
                <c:pt idx="46">
                  <c:v>0.92690096443457004</c:v>
                </c:pt>
                <c:pt idx="47">
                  <c:v>0.92037668065833</c:v>
                </c:pt>
                <c:pt idx="48">
                  <c:v>0.91329995941936104</c:v>
                </c:pt>
                <c:pt idx="49">
                  <c:v>0.90562969882651401</c:v>
                </c:pt>
                <c:pt idx="50">
                  <c:v>0.89732282938451302</c:v>
                </c:pt>
                <c:pt idx="51">
                  <c:v>0.88833444446899101</c:v>
                </c:pt>
                <c:pt idx="52">
                  <c:v>0.87861798996855001</c:v>
                </c:pt>
                <c:pt idx="53">
                  <c:v>0.86812552390654196</c:v>
                </c:pt>
                <c:pt idx="54">
                  <c:v>0.85680805790968195</c:v>
                </c:pt>
                <c:pt idx="55">
                  <c:v>0.84461599332890103</c:v>
                </c:pt>
                <c:pt idx="56">
                  <c:v>0.83149966554785604</c:v>
                </c:pt>
                <c:pt idx="57">
                  <c:v>0.81741001041820505</c:v>
                </c:pt>
                <c:pt idx="58">
                  <c:v>0.80229936668104795</c:v>
                </c:pt>
                <c:pt idx="59">
                  <c:v>0.786122427493535</c:v>
                </c:pt>
                <c:pt idx="60">
                  <c:v>0.76883735255544705</c:v>
                </c:pt>
                <c:pt idx="61">
                  <c:v>0.75040704956916304</c:v>
                </c:pt>
                <c:pt idx="62">
                  <c:v>0.73080062957894598</c:v>
                </c:pt>
                <c:pt idx="63">
                  <c:v>0.70999503482812198</c:v>
                </c:pt>
                <c:pt idx="64">
                  <c:v>0.68797682983838304</c:v>
                </c:pt>
                <c:pt idx="65">
                  <c:v>0.66474413617730699</c:v>
                </c:pt>
                <c:pt idx="66">
                  <c:v>0.64030867864937702</c:v>
                </c:pt>
                <c:pt idx="67">
                  <c:v>0.61469789533188801</c:v>
                </c:pt>
                <c:pt idx="68">
                  <c:v>0.587957046125967</c:v>
                </c:pt>
                <c:pt idx="69">
                  <c:v>0.56015123468954398</c:v>
                </c:pt>
                <c:pt idx="70">
                  <c:v>0.53136723758304305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BFF-91C1-5DAF398E02F4}"/>
            </c:ext>
          </c:extLst>
        </c:ser>
        <c:ser>
          <c:idx val="1"/>
          <c:order val="1"/>
          <c:tx>
            <c:strRef>
              <c:f>'Output_Tabel Mortalita'!$I$210</c:f>
              <c:strCache>
                <c:ptCount val="1"/>
                <c:pt idx="0">
                  <c:v>tpx.p30m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Mortalita'!$A$211:$A$281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'Output_Tabel Mortalita'!$I$211:$I$281</c:f>
              <c:numCache>
                <c:formatCode>0.00000</c:formatCode>
                <c:ptCount val="71"/>
                <c:pt idx="0">
                  <c:v>0.99848055055822504</c:v>
                </c:pt>
                <c:pt idx="1">
                  <c:v>0.99838000621066902</c:v>
                </c:pt>
                <c:pt idx="2">
                  <c:v>0.99826970726769704</c:v>
                </c:pt>
                <c:pt idx="3">
                  <c:v>0.99814870860058003</c:v>
                </c:pt>
                <c:pt idx="4">
                  <c:v>0.998015973759242</c:v>
                </c:pt>
                <c:pt idx="5">
                  <c:v>0.99787036620001401</c:v>
                </c:pt>
                <c:pt idx="6">
                  <c:v>0.99771063968123097</c:v>
                </c:pt>
                <c:pt idx="7">
                  <c:v>0.997535427749906</c:v>
                </c:pt>
                <c:pt idx="8">
                  <c:v>0.99734323223605803</c:v>
                </c:pt>
                <c:pt idx="9">
                  <c:v>0.99713241066413005</c:v>
                </c:pt>
                <c:pt idx="10">
                  <c:v>0.99690116248337002</c:v>
                </c:pt>
                <c:pt idx="11">
                  <c:v>0.99664751401087803</c:v>
                </c:pt>
                <c:pt idx="12">
                  <c:v>0.99636930197245299</c:v>
                </c:pt>
                <c:pt idx="13">
                  <c:v>0.99606415551721705</c:v>
                </c:pt>
                <c:pt idx="14">
                  <c:v>0.99572947657245903</c:v>
                </c:pt>
                <c:pt idx="15">
                  <c:v>0.99536241839505701</c:v>
                </c:pt>
                <c:pt idx="16">
                  <c:v>0.99495986216547505</c:v>
                </c:pt>
                <c:pt idx="17">
                  <c:v>0.99451839145959198</c:v>
                </c:pt>
                <c:pt idx="18">
                  <c:v>0.99403426442270804</c:v>
                </c:pt>
                <c:pt idx="19">
                  <c:v>0.99350338345911504</c:v>
                </c:pt>
                <c:pt idx="20">
                  <c:v>0.99292126223979904</c:v>
                </c:pt>
                <c:pt idx="21">
                  <c:v>0.99228298982041996</c:v>
                </c:pt>
                <c:pt idx="22">
                  <c:v>0.99158319165196196</c:v>
                </c:pt>
                <c:pt idx="23">
                  <c:v>0.990815987257888</c:v>
                </c:pt>
                <c:pt idx="24">
                  <c:v>0.989974944344577</c:v>
                </c:pt>
                <c:pt idx="25">
                  <c:v>0.98905302910707904</c:v>
                </c:pt>
                <c:pt idx="26">
                  <c:v>0.98804255249043804</c:v>
                </c:pt>
                <c:pt idx="27">
                  <c:v>0.98693511216897101</c:v>
                </c:pt>
                <c:pt idx="28">
                  <c:v>0.98572153001315399</c:v>
                </c:pt>
                <c:pt idx="29">
                  <c:v>0.98439178482742395</c:v>
                </c:pt>
                <c:pt idx="30">
                  <c:v>0.98293494016404204</c:v>
                </c:pt>
                <c:pt idx="31">
                  <c:v>0.98133906705013996</c:v>
                </c:pt>
                <c:pt idx="32">
                  <c:v>0.97959116150953196</c:v>
                </c:pt>
                <c:pt idx="33">
                  <c:v>0.97767705682077799</c:v>
                </c:pt>
                <c:pt idx="34">
                  <c:v>0.97558133053158302</c:v>
                </c:pt>
                <c:pt idx="35">
                  <c:v>0.97328720635093402</c:v>
                </c:pt>
                <c:pt idx="36">
                  <c:v>0.97077645116903799</c:v>
                </c:pt>
                <c:pt idx="37">
                  <c:v>0.96802926761645502</c:v>
                </c:pt>
                <c:pt idx="38">
                  <c:v>0.96502418277407898</c:v>
                </c:pt>
                <c:pt idx="39">
                  <c:v>0.96173793389184303</c:v>
                </c:pt>
                <c:pt idx="40">
                  <c:v>0.95814535227429498</c:v>
                </c:pt>
                <c:pt idx="41">
                  <c:v>0.95421924685444004</c:v>
                </c:pt>
                <c:pt idx="42">
                  <c:v>0.949930289413495</c:v>
                </c:pt>
                <c:pt idx="43">
                  <c:v>0.94524690392420296</c:v>
                </c:pt>
                <c:pt idx="44">
                  <c:v>0.940135163110697</c:v>
                </c:pt>
                <c:pt idx="45">
                  <c:v>0.93455869604035202</c:v>
                </c:pt>
                <c:pt idx="46">
                  <c:v>0.92847861140466803</c:v>
                </c:pt>
                <c:pt idx="47">
                  <c:v>0.92185344211781195</c:v>
                </c:pt>
                <c:pt idx="48">
                  <c:v>0.914639117972459</c:v>
                </c:pt>
                <c:pt idx="49">
                  <c:v>0.906788974349101</c:v>
                </c:pt>
                <c:pt idx="50">
                  <c:v>0.89825380637809005</c:v>
                </c:pt>
                <c:pt idx="51">
                  <c:v>0.88898197949707303</c:v>
                </c:pt>
                <c:pt idx="52">
                  <c:v>0.87891960901299904</c:v>
                </c:pt>
                <c:pt idx="53">
                  <c:v>0.86801082303583499</c:v>
                </c:pt>
                <c:pt idx="54">
                  <c:v>0.85619812494896197</c:v>
                </c:pt>
                <c:pt idx="55">
                  <c:v>0.84342287334158506</c:v>
                </c:pt>
                <c:pt idx="56">
                  <c:v>0.82962589894110295</c:v>
                </c:pt>
                <c:pt idx="57">
                  <c:v>0.81474827939662797</c:v>
                </c:pt>
                <c:pt idx="58">
                  <c:v>0.79873229357725395</c:v>
                </c:pt>
                <c:pt idx="59">
                  <c:v>0.78152257709918205</c:v>
                </c:pt>
                <c:pt idx="60">
                  <c:v>0.76306749975580501</c:v>
                </c:pt>
                <c:pt idx="61">
                  <c:v>0.74332078299155102</c:v>
                </c:pt>
                <c:pt idx="62">
                  <c:v>0.72224337105434699</c:v>
                </c:pt>
                <c:pt idx="63">
                  <c:v>0.69980556243263103</c:v>
                </c:pt>
                <c:pt idx="64">
                  <c:v>0.67598939802526903</c:v>
                </c:pt>
                <c:pt idx="65">
                  <c:v>0.65079128857846602</c:v>
                </c:pt>
                <c:pt idx="66">
                  <c:v>0.62422484565736902</c:v>
                </c:pt>
                <c:pt idx="67">
                  <c:v>0.596323857322967</c:v>
                </c:pt>
                <c:pt idx="68">
                  <c:v>0.56714532151645403</c:v>
                </c:pt>
                <c:pt idx="69">
                  <c:v>0.53677241707271295</c:v>
                </c:pt>
                <c:pt idx="70">
                  <c:v>0.50531725505718905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BFF-91C1-5DAF398E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551103"/>
        <c:axId val="1496548703"/>
      </c:lineChart>
      <c:catAx>
        <c:axId val="14965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48703"/>
        <c:crosses val="autoZero"/>
        <c:auto val="1"/>
        <c:lblAlgn val="ctr"/>
        <c:lblOffset val="100"/>
        <c:noMultiLvlLbl val="0"/>
      </c:catAx>
      <c:valAx>
        <c:axId val="14965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Kematian'!$Q$2:$Q$62</c:f>
              <c:numCache>
                <c:formatCode>0.00000</c:formatCode>
                <c:ptCount val="61"/>
                <c:pt idx="0">
                  <c:v>3.5145709423313599E-3</c:v>
                </c:pt>
                <c:pt idx="1">
                  <c:v>3.8750623544796499E-3</c:v>
                </c:pt>
                <c:pt idx="2">
                  <c:v>4.2723973266829496E-3</c:v>
                </c:pt>
                <c:pt idx="3">
                  <c:v>4.7103129141753304E-3</c:v>
                </c:pt>
                <c:pt idx="4">
                  <c:v>5.1929190881322201E-3</c:v>
                </c:pt>
                <c:pt idx="5">
                  <c:v>5.72473462657407E-3</c:v>
                </c:pt>
                <c:pt idx="6">
                  <c:v>6.31072617311184E-3</c:v>
                </c:pt>
                <c:pt idx="7">
                  <c:v>6.9563506798272796E-3</c:v>
                </c:pt>
                <c:pt idx="8">
                  <c:v>7.6676014504447297E-3</c:v>
                </c:pt>
                <c:pt idx="9">
                  <c:v>8.4510579953996894E-3</c:v>
                </c:pt>
                <c:pt idx="10">
                  <c:v>9.3139399001813498E-3</c:v>
                </c:pt>
                <c:pt idx="11">
                  <c:v>1.0264164890902001E-2</c:v>
                </c:pt>
                <c:pt idx="12">
                  <c:v>1.13104112546104E-2</c:v>
                </c:pt>
                <c:pt idx="13">
                  <c:v>1.2462184734259399E-2</c:v>
                </c:pt>
                <c:pt idx="14">
                  <c:v>1.3729889966923901E-2</c:v>
                </c:pt>
                <c:pt idx="15">
                  <c:v>1.5124906465873601E-2</c:v>
                </c:pt>
                <c:pt idx="16">
                  <c:v>1.6659669059003599E-2</c:v>
                </c:pt>
                <c:pt idx="17">
                  <c:v>1.8347752583987301E-2</c:v>
                </c:pt>
                <c:pt idx="18">
                  <c:v>2.0203960499887302E-2</c:v>
                </c:pt>
                <c:pt idx="19">
                  <c:v>2.2244416900892901E-2</c:v>
                </c:pt>
                <c:pt idx="20">
                  <c:v>2.44866612049063E-2</c:v>
                </c:pt>
                <c:pt idx="21">
                  <c:v>2.6949744532059599E-2</c:v>
                </c:pt>
                <c:pt idx="22">
                  <c:v>2.9654326479842001E-2</c:v>
                </c:pt>
                <c:pt idx="23">
                  <c:v>3.2622770636278303E-2</c:v>
                </c:pt>
                <c:pt idx="24">
                  <c:v>3.5879236744794402E-2</c:v>
                </c:pt>
                <c:pt idx="25">
                  <c:v>3.9449766939116102E-2</c:v>
                </c:pt>
                <c:pt idx="26">
                  <c:v>4.3362362900365201E-2</c:v>
                </c:pt>
                <c:pt idx="27">
                  <c:v>4.7647050150387699E-2</c:v>
                </c:pt>
                <c:pt idx="28">
                  <c:v>5.2335924987709302E-2</c:v>
                </c:pt>
                <c:pt idx="29">
                  <c:v>5.7463178802709902E-2</c:v>
                </c:pt>
                <c:pt idx="30">
                  <c:v>6.30650936905192E-2</c:v>
                </c:pt>
                <c:pt idx="31">
                  <c:v>6.9180002436205507E-2</c:v>
                </c:pt>
                <c:pt idx="32">
                  <c:v>7.5848205110197797E-2</c:v>
                </c:pt>
                <c:pt idx="33">
                  <c:v>8.3111833728687398E-2</c:v>
                </c:pt>
                <c:pt idx="34">
                  <c:v>9.10146557654158E-2</c:v>
                </c:pt>
                <c:pt idx="35">
                  <c:v>9.9601806826265807E-2</c:v>
                </c:pt>
                <c:pt idx="36">
                  <c:v>0.10891944261318701</c:v>
                </c:pt>
                <c:pt idx="37">
                  <c:v>0.119014300523985</c:v>
                </c:pt>
                <c:pt idx="38">
                  <c:v>0.12993316199003699</c:v>
                </c:pt>
                <c:pt idx="39">
                  <c:v>0.14172220808660799</c:v>
                </c:pt>
                <c:pt idx="40">
                  <c:v>0.15442626320418701</c:v>
                </c:pt>
                <c:pt idx="41">
                  <c:v>0.168087924777613</c:v>
                </c:pt>
                <c:pt idx="42">
                  <c:v>0.182746581338422</c:v>
                </c:pt>
                <c:pt idx="43">
                  <c:v>0.198437326539884</c:v>
                </c:pt>
                <c:pt idx="44">
                  <c:v>0.21518978328243099</c:v>
                </c:pt>
                <c:pt idx="45">
                  <c:v>0.23302685951341801</c:v>
                </c:pt>
                <c:pt idx="46">
                  <c:v>0.25196346543202602</c:v>
                </c:pt>
                <c:pt idx="47">
                  <c:v>0.272005230288073</c:v>
                </c:pt>
                <c:pt idx="48">
                  <c:v>0.29314726515255202</c:v>
                </c:pt>
                <c:pt idx="49">
                  <c:v>0.315373025237636</c:v>
                </c:pt>
                <c:pt idx="50">
                  <c:v>0.338653330719208</c:v>
                </c:pt>
                <c:pt idx="51">
                  <c:v>0.36294560767845901</c:v>
                </c:pt>
                <c:pt idx="52">
                  <c:v>0.38819340988476397</c:v>
                </c:pt>
                <c:pt idx="53">
                  <c:v>0.41432627700017999</c:v>
                </c:pt>
                <c:pt idx="54">
                  <c:v>0.44125997499062097</c:v>
                </c:pt>
                <c:pt idx="55">
                  <c:v>0.46889715007654797</c:v>
                </c:pt>
                <c:pt idx="56">
                  <c:v>0.49712840893502003</c:v>
                </c:pt>
                <c:pt idx="57">
                  <c:v>0.52583381608924795</c:v>
                </c:pt>
                <c:pt idx="58">
                  <c:v>0.55488477599375896</c:v>
                </c:pt>
                <c:pt idx="59">
                  <c:v>0.58414624411503602</c:v>
                </c:pt>
                <c:pt idx="60">
                  <c:v>0.61347919036790899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C-44C0-B89E-1E2AFFEE4105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Kematian'!$R$2:$R$62</c:f>
              <c:numCache>
                <c:formatCode>0.00000</c:formatCode>
                <c:ptCount val="61"/>
                <c:pt idx="0">
                  <c:v>2.6067754041227201E-3</c:v>
                </c:pt>
                <c:pt idx="1">
                  <c:v>2.86278610792881E-3</c:v>
                </c:pt>
                <c:pt idx="2">
                  <c:v>3.1439130804726801E-3</c:v>
                </c:pt>
                <c:pt idx="3">
                  <c:v>3.4526149327427898E-3</c:v>
                </c:pt>
                <c:pt idx="4">
                  <c:v>3.79158982383412E-3</c:v>
                </c:pt>
                <c:pt idx="5">
                  <c:v>4.1637985692516604E-3</c:v>
                </c:pt>
                <c:pt idx="6">
                  <c:v>4.5724899306359796E-3</c:v>
                </c:pt>
                <c:pt idx="7">
                  <c:v>5.0212282829349402E-3</c:v>
                </c:pt>
                <c:pt idx="8">
                  <c:v>5.5139238705776304E-3</c:v>
                </c:pt>
                <c:pt idx="9">
                  <c:v>6.0548658805145402E-3</c:v>
                </c:pt>
                <c:pt idx="10">
                  <c:v>6.6487585769989897E-3</c:v>
                </c:pt>
                <c:pt idx="11">
                  <c:v>7.30076076059145E-3</c:v>
                </c:pt>
                <c:pt idx="12">
                  <c:v>8.0165288319168707E-3</c:v>
                </c:pt>
                <c:pt idx="13">
                  <c:v>8.8022637589895807E-3</c:v>
                </c:pt>
                <c:pt idx="14">
                  <c:v>9.6647622651632702E-3</c:v>
                </c:pt>
                <c:pt idx="15">
                  <c:v>1.06114725726097E-2</c:v>
                </c:pt>
                <c:pt idx="16">
                  <c:v>1.1650555053218501E-2</c:v>
                </c:pt>
                <c:pt idx="17">
                  <c:v>1.27909481543653E-2</c:v>
                </c:pt>
                <c:pt idx="18">
                  <c:v>1.40424399803908E-2</c:v>
                </c:pt>
                <c:pt idx="19">
                  <c:v>1.5415745920970701E-2</c:v>
                </c:pt>
                <c:pt idx="20">
                  <c:v>1.6922592723736401E-2</c:v>
                </c:pt>
                <c:pt idx="21">
                  <c:v>1.8575809409173499E-2</c:v>
                </c:pt>
                <c:pt idx="22">
                  <c:v>2.0389425419354502E-2</c:v>
                </c:pt>
                <c:pt idx="23">
                  <c:v>2.2378776376482799E-2</c:v>
                </c:pt>
                <c:pt idx="24">
                  <c:v>2.4560617800181001E-2</c:v>
                </c:pt>
                <c:pt idx="25">
                  <c:v>2.69532470911534E-2</c:v>
                </c:pt>
                <c:pt idx="26">
                  <c:v>2.9576634029987E-2</c:v>
                </c:pt>
                <c:pt idx="27">
                  <c:v>3.2452559959545803E-2</c:v>
                </c:pt>
                <c:pt idx="28">
                  <c:v>3.5604765713158598E-2</c:v>
                </c:pt>
                <c:pt idx="29">
                  <c:v>3.9059108213389197E-2</c:v>
                </c:pt>
                <c:pt idx="30">
                  <c:v>4.2843725491654501E-2</c:v>
                </c:pt>
                <c:pt idx="31">
                  <c:v>4.6989209660582801E-2</c:v>
                </c:pt>
                <c:pt idx="32">
                  <c:v>5.1528787101234701E-2</c:v>
                </c:pt>
                <c:pt idx="33">
                  <c:v>5.6498504797830501E-2</c:v>
                </c:pt>
                <c:pt idx="34">
                  <c:v>6.1937421354423497E-2</c:v>
                </c:pt>
                <c:pt idx="35">
                  <c:v>6.7887800751482999E-2</c:v>
                </c:pt>
                <c:pt idx="36">
                  <c:v>7.4395306335746203E-2</c:v>
                </c:pt>
                <c:pt idx="37">
                  <c:v>8.1509191874232501E-2</c:v>
                </c:pt>
                <c:pt idx="38">
                  <c:v>8.9282485733880604E-2</c:v>
                </c:pt>
                <c:pt idx="39">
                  <c:v>9.7772163364191603E-2</c:v>
                </c:pt>
                <c:pt idx="40">
                  <c:v>0.10703930225630499</c:v>
                </c:pt>
                <c:pt idx="41">
                  <c:v>0.117149212426615</c:v>
                </c:pt>
                <c:pt idx="42">
                  <c:v>0.12817153423035699</c:v>
                </c:pt>
                <c:pt idx="43">
                  <c:v>0.14018029396201201</c:v>
                </c:pt>
                <c:pt idx="44">
                  <c:v>0.15325390626646801</c:v>
                </c:pt>
                <c:pt idx="45">
                  <c:v>0.16747511090191</c:v>
                </c:pt>
                <c:pt idx="46">
                  <c:v>0.18293082991291301</c:v>
                </c:pt>
                <c:pt idx="47">
                  <c:v>0.199711929860072</c:v>
                </c:pt>
                <c:pt idx="48">
                  <c:v>0.21791287250342301</c:v>
                </c:pt>
                <c:pt idx="49">
                  <c:v>0.23763123636950201</c:v>
                </c:pt>
                <c:pt idx="50">
                  <c:v>0.25896709109251498</c:v>
                </c:pt>
                <c:pt idx="51">
                  <c:v>0.28202220648353898</c:v>
                </c:pt>
                <c:pt idx="52">
                  <c:v>0.30689907914902997</c:v>
                </c:pt>
                <c:pt idx="53">
                  <c:v>0.333699761373284</c:v>
                </c:pt>
                <c:pt idx="54">
                  <c:v>0.36252448013189398</c:v>
                </c:pt>
                <c:pt idx="55">
                  <c:v>0.39347003874295</c:v>
                </c:pt>
                <c:pt idx="56">
                  <c:v>0.42662799999125001</c:v>
                </c:pt>
                <c:pt idx="57">
                  <c:v>0.46208265772359802</c:v>
                </c:pt>
                <c:pt idx="58">
                  <c:v>0.499908813964621</c:v>
                </c:pt>
                <c:pt idx="59">
                  <c:v>0.54016939046480095</c:v>
                </c:pt>
                <c:pt idx="60">
                  <c:v>0.582912917014762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C-44C0-B89E-1E2AFFEE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31744"/>
        <c:axId val="1660125504"/>
      </c:lineChart>
      <c:catAx>
        <c:axId val="16601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layout>
            <c:manualLayout>
              <c:xMode val="edge"/>
              <c:yMode val="edge"/>
              <c:x val="0.53470995586517944"/>
              <c:y val="0.7981103395507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25504"/>
        <c:crosses val="autoZero"/>
        <c:auto val="1"/>
        <c:lblAlgn val="ctr"/>
        <c:lblOffset val="100"/>
        <c:tickLblSkip val="10"/>
        <c:noMultiLvlLbl val="0"/>
      </c:catAx>
      <c:valAx>
        <c:axId val="166012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µ_40+s</a:t>
                </a:r>
              </a:p>
            </c:rich>
          </c:tx>
          <c:layout>
            <c:manualLayout>
              <c:xMode val="edge"/>
              <c:yMode val="edge"/>
              <c:x val="2.2227112964926229E-2"/>
              <c:y val="0.2857060825663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31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507436570428"/>
          <c:y val="5.0925925925925923E-2"/>
          <c:w val="0.84738582677165353"/>
          <c:h val="0.69779709827938163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Kematian'!$B$2:$B$72</c:f>
              <c:numCache>
                <c:formatCode>General</c:formatCode>
                <c:ptCount val="71"/>
                <c:pt idx="0">
                  <c:v>1.6477839181494201E-3</c:v>
                </c:pt>
                <c:pt idx="1">
                  <c:v>1.80027876514622E-3</c:v>
                </c:pt>
                <c:pt idx="2">
                  <c:v>1.9668863113518399E-3</c:v>
                </c:pt>
                <c:pt idx="3">
                  <c:v>2.1489126223998502E-3</c:v>
                </c:pt>
                <c:pt idx="4">
                  <c:v>2.3477846343125299E-3</c:v>
                </c:pt>
                <c:pt idx="5">
                  <c:v>2.56506133950142E-3</c:v>
                </c:pt>
                <c:pt idx="6">
                  <c:v>2.8024460079808899E-3</c:v>
                </c:pt>
                <c:pt idx="7">
                  <c:v>3.0617995395991098E-3</c:v>
                </c:pt>
                <c:pt idx="8">
                  <c:v>3.34515505195673E-3</c:v>
                </c:pt>
                <c:pt idx="9">
                  <c:v>3.6547338183705899E-3</c:v>
                </c:pt>
                <c:pt idx="10">
                  <c:v>3.9929626808229701E-3</c:v>
                </c:pt>
                <c:pt idx="11">
                  <c:v>4.36249307439944E-3</c:v>
                </c:pt>
                <c:pt idx="12">
                  <c:v>4.7662218123512602E-3</c:v>
                </c:pt>
                <c:pt idx="13">
                  <c:v>5.20731379472007E-3</c:v>
                </c:pt>
                <c:pt idx="14">
                  <c:v>5.6892268185416801E-3</c:v>
                </c:pt>
                <c:pt idx="15">
                  <c:v>6.2157386841205503E-3</c:v>
                </c:pt>
                <c:pt idx="16">
                  <c:v>6.7909768098657602E-3</c:v>
                </c:pt>
                <c:pt idx="17">
                  <c:v>7.4194505878442604E-3</c:v>
                </c:pt>
                <c:pt idx="18">
                  <c:v>8.1060867336923501E-3</c:v>
                </c:pt>
                <c:pt idx="19">
                  <c:v>8.8562679079994197E-3</c:v>
                </c:pt>
                <c:pt idx="20">
                  <c:v>9.6758749119237996E-3</c:v>
                </c:pt>
                <c:pt idx="21">
                  <c:v>1.0571332787819399E-2</c:v>
                </c:pt>
                <c:pt idx="22">
                  <c:v>1.15496611862643E-2</c:v>
                </c:pt>
                <c:pt idx="23">
                  <c:v>1.26185293943264E-2</c:v>
                </c:pt>
                <c:pt idx="24">
                  <c:v>1.3786316456443799E-2</c:v>
                </c:pt>
                <c:pt idx="25">
                  <c:v>1.50621768592162E-2</c:v>
                </c:pt>
                <c:pt idx="26">
                  <c:v>1.6456112295023299E-2</c:v>
                </c:pt>
                <c:pt idx="27">
                  <c:v>1.7979050067037101E-2</c:v>
                </c:pt>
                <c:pt idx="28">
                  <c:v>1.9642928750258502E-2</c:v>
                </c:pt>
                <c:pt idx="29">
                  <c:v>2.1460791780090398E-2</c:v>
                </c:pt>
                <c:pt idx="30">
                  <c:v>2.3446889702104699E-2</c:v>
                </c:pt>
                <c:pt idx="31">
                  <c:v>2.5616791884555599E-2</c:v>
                </c:pt>
                <c:pt idx="32">
                  <c:v>2.7987508569375499E-2</c:v>
                </c:pt>
                <c:pt idx="33">
                  <c:v>3.0577624218430001E-2</c:v>
                </c:pt>
                <c:pt idx="34">
                  <c:v>3.34074432003581E-2</c:v>
                </c:pt>
                <c:pt idx="35">
                  <c:v>3.6499148960061699E-2</c:v>
                </c:pt>
                <c:pt idx="36">
                  <c:v>3.9876977918602403E-2</c:v>
                </c:pt>
                <c:pt idx="37">
                  <c:v>4.35674094667357E-2</c:v>
                </c:pt>
                <c:pt idx="38">
                  <c:v>4.7599373541477301E-2</c:v>
                </c:pt>
                <c:pt idx="39">
                  <c:v>5.2004477412928303E-2</c:v>
                </c:pt>
                <c:pt idx="40">
                  <c:v>5.6817253459182197E-2</c:v>
                </c:pt>
                <c:pt idx="41">
                  <c:v>6.2075429871663798E-2</c:v>
                </c:pt>
                <c:pt idx="42">
                  <c:v>6.7820226413006807E-2</c:v>
                </c:pt>
                <c:pt idx="43">
                  <c:v>7.4096677545967396E-2</c:v>
                </c:pt>
                <c:pt idx="44">
                  <c:v>8.0953985466437797E-2</c:v>
                </c:pt>
                <c:pt idx="45">
                  <c:v>8.8445905808047301E-2</c:v>
                </c:pt>
                <c:pt idx="46">
                  <c:v>9.6631169041956802E-2</c:v>
                </c:pt>
                <c:pt idx="47">
                  <c:v>0.105573940875273</c:v>
                </c:pt>
                <c:pt idx="48">
                  <c:v>0.115344325257223</c:v>
                </c:pt>
                <c:pt idx="49">
                  <c:v>0.126018913936254</c:v>
                </c:pt>
                <c:pt idx="50">
                  <c:v>0.13768138687611001</c:v>
                </c:pt>
                <c:pt idx="51">
                  <c:v>0.15042316823767801</c:v>
                </c:pt>
                <c:pt idx="52">
                  <c:v>0.16434414306893799</c:v>
                </c:pt>
                <c:pt idx="53">
                  <c:v>0.179553440321291</c:v>
                </c:pt>
                <c:pt idx="54">
                  <c:v>0.19617028833045499</c:v>
                </c:pt>
                <c:pt idx="55">
                  <c:v>0.214324949468197</c:v>
                </c:pt>
                <c:pt idx="56">
                  <c:v>0.23415974129180001</c:v>
                </c:pt>
                <c:pt idx="57">
                  <c:v>0.255830152196236</c:v>
                </c:pt>
                <c:pt idx="58">
                  <c:v>0.27950606031483299</c:v>
                </c:pt>
                <c:pt idx="59">
                  <c:v>0.30537306522361002</c:v>
                </c:pt>
                <c:pt idx="60">
                  <c:v>0.33363394288874498</c:v>
                </c:pt>
                <c:pt idx="61">
                  <c:v>0.36451023526277099</c:v>
                </c:pt>
                <c:pt idx="62">
                  <c:v>0.39824398699060298</c:v>
                </c:pt>
                <c:pt idx="63">
                  <c:v>0.43509964283975999</c:v>
                </c:pt>
                <c:pt idx="64">
                  <c:v>0.47536612072904799</c:v>
                </c:pt>
                <c:pt idx="65">
                  <c:v>0.519359076606554</c:v>
                </c:pt>
                <c:pt idx="66">
                  <c:v>0.56742337893171602</c:v>
                </c:pt>
                <c:pt idx="67">
                  <c:v>0.61993581215936899</c:v>
                </c:pt>
                <c:pt idx="68">
                  <c:v>0.67730803041884602</c:v>
                </c:pt>
                <c:pt idx="69">
                  <c:v>0.73998978454254805</c:v>
                </c:pt>
                <c:pt idx="70">
                  <c:v>0.80847244774121496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5-44E9-A4D8-47F393F62F39}"/>
            </c:ext>
          </c:extLst>
        </c:ser>
        <c:ser>
          <c:idx val="1"/>
          <c:order val="1"/>
          <c:tx>
            <c:v>Perempuan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Kematian'!$C$2:$C$72</c:f>
              <c:numCache>
                <c:formatCode>General</c:formatCode>
                <c:ptCount val="71"/>
                <c:pt idx="0">
                  <c:v>1.4732938446871901E-3</c:v>
                </c:pt>
                <c:pt idx="1">
                  <c:v>1.5694007626630101E-3</c:v>
                </c:pt>
                <c:pt idx="2">
                  <c:v>1.67484289959995E-3</c:v>
                </c:pt>
                <c:pt idx="3">
                  <c:v>1.7905270197028E-3</c:v>
                </c:pt>
                <c:pt idx="4">
                  <c:v>1.9174479645236999E-3</c:v>
                </c:pt>
                <c:pt idx="5">
                  <c:v>2.05669720823932E-3</c:v>
                </c:pt>
                <c:pt idx="6">
                  <c:v>2.2094722439336698E-3</c:v>
                </c:pt>
                <c:pt idx="7">
                  <c:v>2.3770868816050499E-3</c:v>
                </c:pt>
                <c:pt idx="8">
                  <c:v>2.5609825464564598E-3</c:v>
                </c:pt>
                <c:pt idx="9">
                  <c:v>2.7627406746304601E-3</c:v>
                </c:pt>
                <c:pt idx="10">
                  <c:v>2.9840963129875E-3</c:v>
                </c:pt>
                <c:pt idx="11">
                  <c:v>3.2269530398807899E-3</c:v>
                </c:pt>
                <c:pt idx="12">
                  <c:v>3.4933993352409599E-3</c:v>
                </c:pt>
                <c:pt idx="13">
                  <c:v>3.78572654074742E-3</c:v>
                </c:pt>
                <c:pt idx="14">
                  <c:v>4.1064485645372602E-3</c:v>
                </c:pt>
                <c:pt idx="15">
                  <c:v>4.4583234999050897E-3</c:v>
                </c:pt>
                <c:pt idx="16">
                  <c:v>4.8443773439069302E-3</c:v>
                </c:pt>
                <c:pt idx="17">
                  <c:v>5.2679300198393798E-3</c:v>
                </c:pt>
                <c:pt idx="18">
                  <c:v>5.7326239273780303E-3</c:v>
                </c:pt>
                <c:pt idx="19">
                  <c:v>6.24245526589607E-3</c:v>
                </c:pt>
                <c:pt idx="20">
                  <c:v>6.8018084003321697E-3</c:v>
                </c:pt>
                <c:pt idx="21">
                  <c:v>7.41549356514167E-3</c:v>
                </c:pt>
                <c:pt idx="22">
                  <c:v>8.0887882305714504E-3</c:v>
                </c:pt>
                <c:pt idx="23">
                  <c:v>8.8274824869935195E-3</c:v>
                </c:pt>
                <c:pt idx="24">
                  <c:v>9.6379288375859993E-3</c:v>
                </c:pt>
                <c:pt idx="25">
                  <c:v>1.05270968275607E-2</c:v>
                </c:pt>
                <c:pt idx="26">
                  <c:v>1.15026329797288E-2</c:v>
                </c:pt>
                <c:pt idx="27">
                  <c:v>1.2572926551828701E-2</c:v>
                </c:pt>
                <c:pt idx="28">
                  <c:v>1.3747181681105501E-2</c:v>
                </c:pt>
                <c:pt idx="29">
                  <c:v>1.50354965365592E-2</c:v>
                </c:pt>
                <c:pt idx="30">
                  <c:v>1.64489501595423E-2</c:v>
                </c:pt>
                <c:pt idx="31">
                  <c:v>1.79996977395043E-2</c:v>
                </c:pt>
                <c:pt idx="32">
                  <c:v>1.97010751442207E-2</c:v>
                </c:pt>
                <c:pt idx="33">
                  <c:v>2.1567713603428001E-2</c:v>
                </c:pt>
                <c:pt idx="34">
                  <c:v>2.36156655321022E-2</c:v>
                </c:pt>
                <c:pt idx="35">
                  <c:v>2.58625425754163E-2</c:v>
                </c:pt>
                <c:pt idx="36">
                  <c:v>2.8327667062513402E-2</c:v>
                </c:pt>
                <c:pt idx="37">
                  <c:v>3.1032238171541299E-2</c:v>
                </c:pt>
                <c:pt idx="38">
                  <c:v>3.3999514234910502E-2</c:v>
                </c:pt>
                <c:pt idx="39">
                  <c:v>3.7255012752532603E-2</c:v>
                </c:pt>
                <c:pt idx="40">
                  <c:v>4.0826729833081499E-2</c:v>
                </c:pt>
                <c:pt idx="41">
                  <c:v>4.4745380950392599E-2</c:v>
                </c:pt>
                <c:pt idx="42">
                  <c:v>4.9044665085418299E-2</c:v>
                </c:pt>
                <c:pt idx="43">
                  <c:v>5.37615545252636E-2</c:v>
                </c:pt>
                <c:pt idx="44">
                  <c:v>5.8936612811471001E-2</c:v>
                </c:pt>
                <c:pt idx="45">
                  <c:v>6.4614343571792202E-2</c:v>
                </c:pt>
                <c:pt idx="46">
                  <c:v>7.0843573235275403E-2</c:v>
                </c:pt>
                <c:pt idx="47">
                  <c:v>7.76778709218785E-2</c:v>
                </c:pt>
                <c:pt idx="48">
                  <c:v>8.5176009117507501E-2</c:v>
                </c:pt>
                <c:pt idx="49">
                  <c:v>9.3402469096118004E-2</c:v>
                </c:pt>
                <c:pt idx="50">
                  <c:v>0.102427995435327</c:v>
                </c:pt>
                <c:pt idx="51">
                  <c:v>0.11233020439417001</c:v>
                </c:pt>
                <c:pt idx="52">
                  <c:v>0.12319425138482799</c:v>
                </c:pt>
                <c:pt idx="53">
                  <c:v>0.13511356327834501</c:v>
                </c:pt>
                <c:pt idx="54">
                  <c:v>0.14819064184189401</c:v>
                </c:pt>
                <c:pt idx="55">
                  <c:v>0.16253794521687001</c:v>
                </c:pt>
                <c:pt idx="56">
                  <c:v>0.17827885501818899</c:v>
                </c:pt>
                <c:pt idx="57">
                  <c:v>0.19554873737151199</c:v>
                </c:pt>
                <c:pt idx="58">
                  <c:v>0.21449610701291799</c:v>
                </c:pt>
                <c:pt idx="59">
                  <c:v>0.23528390446186601</c:v>
                </c:pt>
                <c:pt idx="60">
                  <c:v>0.25809089725068002</c:v>
                </c:pt>
                <c:pt idx="61">
                  <c:v>0.28311321726060001</c:v>
                </c:pt>
                <c:pt idx="62">
                  <c:v>0.31056604738496202</c:v>
                </c:pt>
                <c:pt idx="63">
                  <c:v>0.34068547202417598</c:v>
                </c:pt>
                <c:pt idx="64">
                  <c:v>0.37373050732610102</c:v>
                </c:pt>
                <c:pt idx="65">
                  <c:v>0.40998532863114401</c:v>
                </c:pt>
                <c:pt idx="66">
                  <c:v>0.44976171427731398</c:v>
                </c:pt>
                <c:pt idx="67">
                  <c:v>0.49340172678105099</c:v>
                </c:pt>
                <c:pt idx="68">
                  <c:v>0.54128065445103402</c:v>
                </c:pt>
                <c:pt idx="69">
                  <c:v>0.59381023873176997</c:v>
                </c:pt>
                <c:pt idx="70">
                  <c:v>0.65144221503095601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5-44E9-A4D8-47F393F6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09903"/>
        <c:axId val="1210897423"/>
      </c:lineChart>
      <c:catAx>
        <c:axId val="121090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897423"/>
        <c:crosses val="autoZero"/>
        <c:auto val="1"/>
        <c:lblAlgn val="ctr"/>
        <c:lblOffset val="100"/>
        <c:tickLblSkip val="10"/>
        <c:noMultiLvlLbl val="0"/>
      </c:catAx>
      <c:valAx>
        <c:axId val="121089742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0990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507436570428"/>
          <c:y val="5.0925925925925923E-2"/>
          <c:w val="0.84850831146106742"/>
          <c:h val="0.69779709827938163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Kematian'!$G$2:$G$62</c:f>
              <c:numCache>
                <c:formatCode>0.00000</c:formatCode>
                <c:ptCount val="61"/>
                <c:pt idx="0">
                  <c:v>4.0992806714864596E-3</c:v>
                </c:pt>
                <c:pt idx="1">
                  <c:v>4.4757703629301404E-3</c:v>
                </c:pt>
                <c:pt idx="2">
                  <c:v>4.8868379657595199E-3</c:v>
                </c:pt>
                <c:pt idx="3">
                  <c:v>5.3356592162111501E-3</c:v>
                </c:pt>
                <c:pt idx="4">
                  <c:v>5.8257015194002996E-3</c:v>
                </c:pt>
                <c:pt idx="5">
                  <c:v>6.3607507370416101E-3</c:v>
                </c:pt>
                <c:pt idx="6">
                  <c:v>6.9449404354319398E-3</c:v>
                </c:pt>
                <c:pt idx="7">
                  <c:v>7.5827838196534103E-3</c:v>
                </c:pt>
                <c:pt idx="8">
                  <c:v>8.2792086007067497E-3</c:v>
                </c:pt>
                <c:pt idx="9">
                  <c:v>9.0395950649438499E-3</c:v>
                </c:pt>
                <c:pt idx="10">
                  <c:v>9.8698176399080705E-3</c:v>
                </c:pt>
                <c:pt idx="11">
                  <c:v>1.07762902777026E-2</c:v>
                </c:pt>
                <c:pt idx="12">
                  <c:v>1.1766016006499401E-2</c:v>
                </c:pt>
                <c:pt idx="13">
                  <c:v>1.2846641033004201E-2</c:v>
                </c:pt>
                <c:pt idx="14">
                  <c:v>1.40265138138482E-2</c:v>
                </c:pt>
                <c:pt idx="15">
                  <c:v>1.5314749552270201E-2</c:v>
                </c:pt>
                <c:pt idx="16">
                  <c:v>1.6721300618360802E-2</c:v>
                </c:pt>
                <c:pt idx="17">
                  <c:v>1.8257033436908598E-2</c:v>
                </c:pt>
                <c:pt idx="18">
                  <c:v>1.9933812436849201E-2</c:v>
                </c:pt>
                <c:pt idx="19">
                  <c:v>2.1764591710876999E-2</c:v>
                </c:pt>
                <c:pt idx="20">
                  <c:v>2.3763515093343401E-2</c:v>
                </c:pt>
                <c:pt idx="21">
                  <c:v>2.5946025429600599E-2</c:v>
                </c:pt>
                <c:pt idx="22">
                  <c:v>2.83289838809604E-2</c:v>
                </c:pt>
                <c:pt idx="23">
                  <c:v>3.0930800186969601E-2</c:v>
                </c:pt>
                <c:pt idx="24">
                  <c:v>3.3771574891350999E-2</c:v>
                </c:pt>
                <c:pt idx="25">
                  <c:v>3.68732546303914E-2</c:v>
                </c:pt>
                <c:pt idx="26">
                  <c:v>4.0259801683466802E-2</c:v>
                </c:pt>
                <c:pt idx="27">
                  <c:v>4.3957379095582498E-2</c:v>
                </c:pt>
                <c:pt idx="28">
                  <c:v>4.7994552802108598E-2</c:v>
                </c:pt>
                <c:pt idx="29">
                  <c:v>5.2402512317238401E-2</c:v>
                </c:pt>
                <c:pt idx="30">
                  <c:v>5.7215311691121103E-2</c:v>
                </c:pt>
                <c:pt idx="31">
                  <c:v>6.2470132597198101E-2</c:v>
                </c:pt>
                <c:pt idx="32">
                  <c:v>6.8207571582249202E-2</c:v>
                </c:pt>
                <c:pt idx="33">
                  <c:v>7.4471953698320006E-2</c:v>
                </c:pt>
                <c:pt idx="34">
                  <c:v>8.1311674939520906E-2</c:v>
                </c:pt>
                <c:pt idx="35">
                  <c:v>8.8779576129219898E-2</c:v>
                </c:pt>
                <c:pt idx="36">
                  <c:v>9.6933351146126404E-2</c:v>
                </c:pt>
                <c:pt idx="37">
                  <c:v>0.10583599264304799</c:v>
                </c:pt>
                <c:pt idx="38">
                  <c:v>0.11555627870176199</c:v>
                </c:pt>
                <c:pt idx="39">
                  <c:v>0.126169304183679</c:v>
                </c:pt>
                <c:pt idx="40">
                  <c:v>0.13775706088132</c:v>
                </c:pt>
                <c:pt idx="41">
                  <c:v>0.150409070952575</c:v>
                </c:pt>
                <c:pt idx="42">
                  <c:v>0.164223078531431</c:v>
                </c:pt>
                <c:pt idx="43">
                  <c:v>0.179305804858233</c:v>
                </c:pt>
                <c:pt idx="44">
                  <c:v>0.195773772763319</c:v>
                </c:pt>
                <c:pt idx="45">
                  <c:v>0.213754206873632</c:v>
                </c:pt>
                <c:pt idx="46">
                  <c:v>0.233386016496934</c:v>
                </c:pt>
                <c:pt idx="47">
                  <c:v>0.25482086877697502</c:v>
                </c:pt>
                <c:pt idx="48">
                  <c:v>0.27822436041036203</c:v>
                </c:pt>
                <c:pt idx="49">
                  <c:v>0.30377729697731998</c:v>
                </c:pt>
                <c:pt idx="50">
                  <c:v>0.33167708976992599</c:v>
                </c:pt>
                <c:pt idx="51">
                  <c:v>0.36213928090911901</c:v>
                </c:pt>
                <c:pt idx="52">
                  <c:v>0.395399208532905</c:v>
                </c:pt>
                <c:pt idx="53">
                  <c:v>0.43171382492030802</c:v>
                </c:pt>
                <c:pt idx="54">
                  <c:v>0.471363681597118</c:v>
                </c:pt>
                <c:pt idx="55">
                  <c:v>0.51465509675955201</c:v>
                </c:pt>
                <c:pt idx="56">
                  <c:v>0.56192252176041901</c:v>
                </c:pt>
                <c:pt idx="57">
                  <c:v>0.61353112494027695</c:v>
                </c:pt>
                <c:pt idx="58">
                  <c:v>0.66987961276518504</c:v>
                </c:pt>
                <c:pt idx="59">
                  <c:v>0.73140331006596604</c:v>
                </c:pt>
                <c:pt idx="60">
                  <c:v>0.79857752317564001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47D5-96A2-A67C84E7E154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Kematian'!$H$2:$H$62</c:f>
              <c:numCache>
                <c:formatCode>0.00000</c:formatCode>
                <c:ptCount val="61"/>
                <c:pt idx="0">
                  <c:v>2.85901982845837E-3</c:v>
                </c:pt>
                <c:pt idx="1">
                  <c:v>3.1089747972014099E-3</c:v>
                </c:pt>
                <c:pt idx="2">
                  <c:v>3.3829937432638098E-3</c:v>
                </c:pt>
                <c:pt idx="3">
                  <c:v>3.6833933839620298E-3</c:v>
                </c:pt>
                <c:pt idx="4">
                  <c:v>4.01271347451911E-3</c:v>
                </c:pt>
                <c:pt idx="5">
                  <c:v>4.3737382806488603E-3</c:v>
                </c:pt>
                <c:pt idx="6">
                  <c:v>4.7695201183756098E-3</c:v>
                </c:pt>
                <c:pt idx="7">
                  <c:v>5.2034051601089204E-3</c:v>
                </c:pt>
                <c:pt idx="8">
                  <c:v>5.6790617251529299E-3</c:v>
                </c:pt>
                <c:pt idx="9">
                  <c:v>6.2005112938350801E-3</c:v>
                </c:pt>
                <c:pt idx="10">
                  <c:v>6.7721625074657404E-3</c:v>
                </c:pt>
                <c:pt idx="11">
                  <c:v>7.3988484415845202E-3</c:v>
                </c:pt>
                <c:pt idx="12">
                  <c:v>8.0858674676231295E-3</c:v>
                </c:pt>
                <c:pt idx="13">
                  <c:v>8.8390280484533599E-3</c:v>
                </c:pt>
                <c:pt idx="14">
                  <c:v>9.6646978465480902E-3</c:v>
                </c:pt>
                <c:pt idx="15">
                  <c:v>1.0569857559944501E-2</c:v>
                </c:pt>
                <c:pt idx="16">
                  <c:v>1.1562159941170699E-2</c:v>
                </c:pt>
                <c:pt idx="17">
                  <c:v>1.26499944981158E-2</c:v>
                </c:pt>
                <c:pt idx="18">
                  <c:v>1.3842558423863401E-2</c:v>
                </c:pt>
                <c:pt idx="19">
                  <c:v>1.5149934355171099E-2</c:v>
                </c:pt>
                <c:pt idx="20">
                  <c:v>1.6583175617010299E-2</c:v>
                </c:pt>
                <c:pt idx="21">
                  <c:v>1.8154399673876501E-2</c:v>
                </c:pt>
                <c:pt idx="22">
                  <c:v>1.9876890577960101E-2</c:v>
                </c:pt>
                <c:pt idx="23">
                  <c:v>2.17652112803353E-2</c:v>
                </c:pt>
                <c:pt idx="24">
                  <c:v>2.38353267547134E-2</c:v>
                </c:pt>
                <c:pt idx="25">
                  <c:v>2.6104738974718801E-2</c:v>
                </c:pt>
                <c:pt idx="26">
                  <c:v>2.8592634885867E-2</c:v>
                </c:pt>
                <c:pt idx="27">
                  <c:v>3.13200486232856E-2</c:v>
                </c:pt>
                <c:pt idx="28">
                  <c:v>3.4310039346661901E-2</c:v>
                </c:pt>
                <c:pt idx="29">
                  <c:v>3.7587886195940598E-2</c:v>
                </c:pt>
                <c:pt idx="30">
                  <c:v>4.1181302016038299E-2</c:v>
                </c:pt>
                <c:pt idx="31">
                  <c:v>4.5120667657532698E-2</c:v>
                </c:pt>
                <c:pt idx="32">
                  <c:v>4.9439288834239099E-2</c:v>
                </c:pt>
                <c:pt idx="33">
                  <c:v>5.4173677709302301E-2</c:v>
                </c:pt>
                <c:pt idx="34">
                  <c:v>5.9363861590495698E-2</c:v>
                </c:pt>
                <c:pt idx="35">
                  <c:v>6.5053721344620896E-2</c:v>
                </c:pt>
                <c:pt idx="36">
                  <c:v>7.1291362392161106E-2</c:v>
                </c:pt>
                <c:pt idx="37">
                  <c:v>7.8129521418796102E-2</c:v>
                </c:pt>
                <c:pt idx="38">
                  <c:v>8.5626012242356705E-2</c:v>
                </c:pt>
                <c:pt idx="39">
                  <c:v>9.3844214604839896E-2</c:v>
                </c:pt>
                <c:pt idx="40">
                  <c:v>0.10285361002202099</c:v>
                </c:pt>
                <c:pt idx="41">
                  <c:v>0.112730369221047</c:v>
                </c:pt>
                <c:pt idx="42">
                  <c:v>0.123557996132564</c:v>
                </c:pt>
                <c:pt idx="43">
                  <c:v>0.135428033882046</c:v>
                </c:pt>
                <c:pt idx="44">
                  <c:v>0.14844083874922001</c:v>
                </c:pt>
                <c:pt idx="45">
                  <c:v>0.162706428639071</c:v>
                </c:pt>
                <c:pt idx="46">
                  <c:v>0.17834541323790901</c:v>
                </c:pt>
                <c:pt idx="47">
                  <c:v>0.19549001371858599</c:v>
                </c:pt>
                <c:pt idx="48">
                  <c:v>0.21428518061605001</c:v>
                </c:pt>
                <c:pt idx="49">
                  <c:v>0.23488981932441</c:v>
                </c:pt>
                <c:pt idx="50">
                  <c:v>0.257478133576589</c:v>
                </c:pt>
                <c:pt idx="51">
                  <c:v>0.282241098265125</c:v>
                </c:pt>
                <c:pt idx="52">
                  <c:v>0.30938807405622798</c:v>
                </c:pt>
                <c:pt idx="53">
                  <c:v>0.339148577447967</c:v>
                </c:pt>
                <c:pt idx="54">
                  <c:v>0.37177422123772502</c:v>
                </c:pt>
                <c:pt idx="55">
                  <c:v>0.40754084180475703</c:v>
                </c:pt>
                <c:pt idx="56">
                  <c:v>0.44675083119315301</c:v>
                </c:pt>
                <c:pt idx="57">
                  <c:v>0.48973569371201497</c:v>
                </c:pt>
                <c:pt idx="58">
                  <c:v>0.53685884866783495</c:v>
                </c:pt>
                <c:pt idx="59">
                  <c:v>0.58851870292503605</c:v>
                </c:pt>
                <c:pt idx="60">
                  <c:v>0.64515201927189902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6-47D5-96A2-A67C84E7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19983"/>
        <c:axId val="1210939663"/>
      </c:lineChart>
      <c:catAx>
        <c:axId val="12109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39663"/>
        <c:crosses val="autoZero"/>
        <c:auto val="1"/>
        <c:lblAlgn val="ctr"/>
        <c:lblOffset val="100"/>
        <c:tickLblSkip val="10"/>
        <c:noMultiLvlLbl val="0"/>
      </c:catAx>
      <c:valAx>
        <c:axId val="121093966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199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507436570428"/>
          <c:y val="5.0925925925925923E-2"/>
          <c:w val="0.84738582677165353"/>
          <c:h val="0.70242672790901128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Kematian'!$K$2:$K$72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Kematian'!$L$2:$L$72</c:f>
              <c:numCache>
                <c:formatCode>0.00000</c:formatCode>
                <c:ptCount val="71"/>
                <c:pt idx="0">
                  <c:v>1.4571936063476399E-3</c:v>
                </c:pt>
                <c:pt idx="1">
                  <c:v>1.6023173707675499E-3</c:v>
                </c:pt>
                <c:pt idx="2">
                  <c:v>1.7618762378902701E-3</c:v>
                </c:pt>
                <c:pt idx="3">
                  <c:v>1.9373022779243E-3</c:v>
                </c:pt>
                <c:pt idx="4">
                  <c:v>2.13016884866355E-3</c:v>
                </c:pt>
                <c:pt idx="5">
                  <c:v>2.3422043708854899E-3</c:v>
                </c:pt>
                <c:pt idx="6">
                  <c:v>2.5753074124942798E-3</c:v>
                </c:pt>
                <c:pt idx="7">
                  <c:v>2.8315631985118099E-3</c:v>
                </c:pt>
                <c:pt idx="8">
                  <c:v>3.1132616729472001E-3</c:v>
                </c:pt>
                <c:pt idx="9">
                  <c:v>3.4229172478350499E-3</c:v>
                </c:pt>
                <c:pt idx="10">
                  <c:v>3.76329038424683E-3</c:v>
                </c:pt>
                <c:pt idx="11">
                  <c:v>4.1374111597415296E-3</c:v>
                </c:pt>
                <c:pt idx="12">
                  <c:v>4.5486049863869499E-3</c:v>
                </c:pt>
                <c:pt idx="13">
                  <c:v>5.0005206529663499E-3</c:v>
                </c:pt>
                <c:pt idx="14">
                  <c:v>5.4971608740432996E-3</c:v>
                </c:pt>
                <c:pt idx="15">
                  <c:v>6.0429155368874402E-3</c:v>
                </c:pt>
                <c:pt idx="16">
                  <c:v>6.6425978444783302E-3</c:v>
                </c:pt>
                <c:pt idx="17">
                  <c:v>7.3014835584278501E-3</c:v>
                </c:pt>
                <c:pt idx="18">
                  <c:v>8.0253535491020406E-3</c:v>
                </c:pt>
                <c:pt idx="19">
                  <c:v>8.8205398607591606E-3</c:v>
                </c:pt>
                <c:pt idx="20">
                  <c:v>9.6939754962732296E-3</c:v>
                </c:pt>
                <c:pt idx="21">
                  <c:v>1.0653248117920301E-2</c:v>
                </c:pt>
                <c:pt idx="22">
                  <c:v>1.17066578464954E-2</c:v>
                </c:pt>
                <c:pt idx="23">
                  <c:v>1.28632793191828E-2</c:v>
                </c:pt>
                <c:pt idx="24">
                  <c:v>1.41330281353312E-2</c:v>
                </c:pt>
                <c:pt idx="25">
                  <c:v>1.5526731776464801E-2</c:v>
                </c:pt>
                <c:pt idx="26">
                  <c:v>1.7056205030052798E-2</c:v>
                </c:pt>
                <c:pt idx="27">
                  <c:v>1.87343298728915E-2</c:v>
                </c:pt>
                <c:pt idx="28">
                  <c:v>2.0575139676189898E-2</c:v>
                </c:pt>
                <c:pt idx="29">
                  <c:v>2.2593907476883099E-2</c:v>
                </c:pt>
                <c:pt idx="30">
                  <c:v>2.4807237914200801E-2</c:v>
                </c:pt>
                <c:pt idx="31">
                  <c:v>2.7233162252532299E-2</c:v>
                </c:pt>
                <c:pt idx="32">
                  <c:v>2.9891235696220899E-2</c:v>
                </c:pt>
                <c:pt idx="33">
                  <c:v>3.2802635943870298E-2</c:v>
                </c:pt>
                <c:pt idx="34">
                  <c:v>3.59902616236982E-2</c:v>
                </c:pt>
                <c:pt idx="35">
                  <c:v>3.9478828892160402E-2</c:v>
                </c:pt>
                <c:pt idx="36">
                  <c:v>4.32949640606521E-2</c:v>
                </c:pt>
                <c:pt idx="37">
                  <c:v>4.7467289635582603E-2</c:v>
                </c:pt>
                <c:pt idx="38">
                  <c:v>5.20265006129964E-2</c:v>
                </c:pt>
                <c:pt idx="39">
                  <c:v>5.7005427259919098E-2</c:v>
                </c:pt>
                <c:pt idx="40">
                  <c:v>6.2439079943665897E-2</c:v>
                </c:pt>
                <c:pt idx="41">
                  <c:v>6.8364670844870704E-2</c:v>
                </c:pt>
                <c:pt idx="42">
                  <c:v>7.4821606623194897E-2</c:v>
                </c:pt>
                <c:pt idx="43">
                  <c:v>8.1851445317332905E-2</c:v>
                </c:pt>
                <c:pt idx="44">
                  <c:v>8.9497809983142496E-2</c:v>
                </c:pt>
                <c:pt idx="45">
                  <c:v>9.7806250846832796E-2</c:v>
                </c:pt>
                <c:pt idx="46">
                  <c:v>0.10682404712858</c:v>
                </c:pt>
                <c:pt idx="47">
                  <c:v>0.116599939244753</c:v>
                </c:pt>
                <c:pt idx="48">
                  <c:v>0.12718378190871599</c:v>
                </c:pt>
                <c:pt idx="49">
                  <c:v>0.13862610882090001</c:v>
                </c:pt>
                <c:pt idx="50">
                  <c:v>0.150977600282302</c:v>
                </c:pt>
                <c:pt idx="51">
                  <c:v>0.16428844630525399</c:v>
                </c:pt>
                <c:pt idx="52">
                  <c:v>0.178607599758078</c:v>
                </c:pt>
                <c:pt idx="53">
                  <c:v>0.193981916885961</c:v>
                </c:pt>
                <c:pt idx="54">
                  <c:v>0.210455186298106</c:v>
                </c:pt>
                <c:pt idx="55">
                  <c:v>0.22806705226176099</c:v>
                </c:pt>
                <c:pt idx="56">
                  <c:v>0.24685184389791601</c:v>
                </c:pt>
                <c:pt idx="57">
                  <c:v>0.26683732854997899</c:v>
                </c:pt>
                <c:pt idx="58">
                  <c:v>0.28804341500818997</c:v>
                </c:pt>
                <c:pt idx="59">
                  <c:v>0.31048084010733601</c:v>
                </c:pt>
                <c:pt idx="60">
                  <c:v>0.33414988002554902</c:v>
                </c:pt>
                <c:pt idx="61">
                  <c:v>0.35903913481619298</c:v>
                </c:pt>
                <c:pt idx="62">
                  <c:v>0.38512444060740297</c:v>
                </c:pt>
                <c:pt idx="63">
                  <c:v>0.41236796773757101</c:v>
                </c:pt>
                <c:pt idx="64">
                  <c:v>0.44071756408672302</c:v>
                </c:pt>
                <c:pt idx="65">
                  <c:v>0.47010640032129902</c:v>
                </c:pt>
                <c:pt idx="66">
                  <c:v>0.500452967184568</c:v>
                </c:pt>
                <c:pt idx="67">
                  <c:v>0.53166146411580595</c:v>
                </c:pt>
                <c:pt idx="68">
                  <c:v>0.56362260352581794</c:v>
                </c:pt>
                <c:pt idx="69">
                  <c:v>0.59621483658904195</c:v>
                </c:pt>
                <c:pt idx="70">
                  <c:v>0.62930598547336802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4BF5-B32F-DA47E3203B68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Kematian'!$K$2:$K$72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Kematian'!$M$2:$M$72</c:f>
              <c:numCache>
                <c:formatCode>0.00000</c:formatCode>
                <c:ptCount val="71"/>
                <c:pt idx="0">
                  <c:v>1.1992396052824201E-3</c:v>
                </c:pt>
                <c:pt idx="1">
                  <c:v>1.3111973504845401E-3</c:v>
                </c:pt>
                <c:pt idx="2">
                  <c:v>1.4336065731651499E-3</c:v>
                </c:pt>
                <c:pt idx="3">
                  <c:v>1.5674428236058201E-3</c:v>
                </c:pt>
                <c:pt idx="4">
                  <c:v>1.7137726881839401E-3</c:v>
                </c:pt>
                <c:pt idx="5">
                  <c:v>1.8737622802258E-3</c:v>
                </c:pt>
                <c:pt idx="6">
                  <c:v>2.0486865219286501E-3</c:v>
                </c:pt>
                <c:pt idx="7">
                  <c:v>2.2399392908848E-3</c:v>
                </c:pt>
                <c:pt idx="8">
                  <c:v>2.4490445115422899E-3</c:v>
                </c:pt>
                <c:pt idx="9">
                  <c:v>2.67766827936147E-3</c:v>
                </c:pt>
                <c:pt idx="10">
                  <c:v>2.9276321135305598E-3</c:v>
                </c:pt>
                <c:pt idx="11">
                  <c:v>3.2009274429447201E-3</c:v>
                </c:pt>
                <c:pt idx="12">
                  <c:v>3.4997314398005201E-3</c:v>
                </c:pt>
                <c:pt idx="13">
                  <c:v>3.8264243256794701E-3</c:v>
                </c:pt>
                <c:pt idx="14">
                  <c:v>4.1836082864690699E-3</c:v>
                </c:pt>
                <c:pt idx="15">
                  <c:v>4.5741281449797203E-3</c:v>
                </c:pt>
                <c:pt idx="16">
                  <c:v>5.0010939537509401E-3</c:v>
                </c:pt>
                <c:pt idx="17">
                  <c:v>5.4679056853973798E-3</c:v>
                </c:pt>
                <c:pt idx="18">
                  <c:v>5.97828021402787E-3</c:v>
                </c:pt>
                <c:pt idx="19">
                  <c:v>6.5362807988914003E-3</c:v>
                </c:pt>
                <c:pt idx="20">
                  <c:v>7.1463493005824701E-3</c:v>
                </c:pt>
                <c:pt idx="21">
                  <c:v>7.8133413810032807E-3</c:v>
                </c:pt>
                <c:pt idx="22">
                  <c:v>8.5425649609684202E-3</c:v>
                </c:pt>
                <c:pt idx="23">
                  <c:v>9.3398222339959695E-3</c:v>
                </c:pt>
                <c:pt idx="24">
                  <c:v>1.0211455561611699E-2</c:v>
                </c:pt>
                <c:pt idx="25">
                  <c:v>1.1164397604564299E-2</c:v>
                </c:pt>
                <c:pt idx="26">
                  <c:v>1.2206226075883101E-2</c:v>
                </c:pt>
                <c:pt idx="27">
                  <c:v>1.33452235358832E-2</c:v>
                </c:pt>
                <c:pt idx="28">
                  <c:v>1.45904426862303E-2</c:v>
                </c:pt>
                <c:pt idx="29">
                  <c:v>1.59517776602075E-2</c:v>
                </c:pt>
                <c:pt idx="30">
                  <c:v>1.7440041849579702E-2</c:v>
                </c:pt>
                <c:pt idx="31">
                  <c:v>1.9067052855137798E-2</c:v>
                </c:pt>
                <c:pt idx="32">
                  <c:v>2.08457251983124E-2</c:v>
                </c:pt>
                <c:pt idx="33">
                  <c:v>2.2790171485388502E-2</c:v>
                </c:pt>
                <c:pt idx="34">
                  <c:v>2.49158127740099E-2</c:v>
                </c:pt>
                <c:pt idx="35">
                  <c:v>2.7239498954015399E-2</c:v>
                </c:pt>
                <c:pt idx="36">
                  <c:v>2.9779640021353401E-2</c:v>
                </c:pt>
                <c:pt idx="37">
                  <c:v>3.2556349195000299E-2</c:v>
                </c:pt>
                <c:pt idx="38">
                  <c:v>3.5591598902552798E-2</c:v>
                </c:pt>
                <c:pt idx="39">
                  <c:v>3.8909390740494001E-2</c:v>
                </c:pt>
                <c:pt idx="40">
                  <c:v>4.2535940600017502E-2</c:v>
                </c:pt>
                <c:pt idx="41">
                  <c:v>4.6499880238596199E-2</c:v>
                </c:pt>
                <c:pt idx="42">
                  <c:v>5.0832476670953197E-2</c:v>
                </c:pt>
                <c:pt idx="43">
                  <c:v>5.5567870850346299E-2</c:v>
                </c:pt>
                <c:pt idx="44">
                  <c:v>6.0743337211538899E-2</c:v>
                </c:pt>
                <c:pt idx="45">
                  <c:v>6.6399565749713299E-2</c:v>
                </c:pt>
                <c:pt idx="46">
                  <c:v>7.2580968413819794E-2</c:v>
                </c:pt>
                <c:pt idx="47">
                  <c:v>7.9336011697065306E-2</c:v>
                </c:pt>
                <c:pt idx="48">
                  <c:v>8.67175774096378E-2</c:v>
                </c:pt>
                <c:pt idx="49">
                  <c:v>9.4783353717073804E-2</c:v>
                </c:pt>
                <c:pt idx="50">
                  <c:v>0.103596258619068</c:v>
                </c:pt>
                <c:pt idx="51">
                  <c:v>0.11322489812448799</c:v>
                </c:pt>
                <c:pt idx="52">
                  <c:v>0.123744061444541</c:v>
                </c:pt>
                <c:pt idx="53">
                  <c:v>0.13523525557219901</c:v>
                </c:pt>
                <c:pt idx="54">
                  <c:v>0.14778728163565899</c:v>
                </c:pt>
                <c:pt idx="55">
                  <c:v>0.16149685539917799</c:v>
                </c:pt>
                <c:pt idx="56">
                  <c:v>0.176469274226696</c:v>
                </c:pt>
                <c:pt idx="57">
                  <c:v>0.19281913271141399</c:v>
                </c:pt>
                <c:pt idx="58">
                  <c:v>0.21067108899478501</c:v>
                </c:pt>
                <c:pt idx="59">
                  <c:v>0.23016068353594901</c:v>
                </c:pt>
                <c:pt idx="60">
                  <c:v>0.251435211729645</c:v>
                </c:pt>
                <c:pt idx="61">
                  <c:v>0.27465465128615701</c:v>
                </c:pt>
                <c:pt idx="62">
                  <c:v>0.29999264465708297</c:v>
                </c:pt>
                <c:pt idx="63">
                  <c:v>0.32763753598801398</c:v>
                </c:pt>
                <c:pt idx="64">
                  <c:v>0.35779346107258803</c:v>
                </c:pt>
                <c:pt idx="65">
                  <c:v>0.39068148753659698</c:v>
                </c:pt>
                <c:pt idx="66">
                  <c:v>0.42654080095705099</c:v>
                </c:pt>
                <c:pt idx="67">
                  <c:v>0.46562993077637399</c:v>
                </c:pt>
                <c:pt idx="68">
                  <c:v>0.50822800766003196</c:v>
                </c:pt>
                <c:pt idx="69">
                  <c:v>0.55463604131772604</c:v>
                </c:pt>
                <c:pt idx="70">
                  <c:v>0.60517820471305295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A-4BF5-B32F-DA47E32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26223"/>
        <c:axId val="1210919503"/>
      </c:lineChart>
      <c:catAx>
        <c:axId val="121092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19503"/>
        <c:crosses val="autoZero"/>
        <c:auto val="1"/>
        <c:lblAlgn val="ctr"/>
        <c:lblOffset val="100"/>
        <c:tickLblSkip val="10"/>
        <c:noMultiLvlLbl val="0"/>
      </c:catAx>
      <c:valAx>
        <c:axId val="121091950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26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8908121339278"/>
          <c:y val="5.0792611983711461E-2"/>
          <c:w val="0.84585824809860999"/>
          <c:h val="0.69858820535194888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Kematian'!$P$2:$P$62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Kematian'!$Q$2:$Q$62</c:f>
              <c:numCache>
                <c:formatCode>0.00000</c:formatCode>
                <c:ptCount val="61"/>
                <c:pt idx="0">
                  <c:v>3.5145709423313599E-3</c:v>
                </c:pt>
                <c:pt idx="1">
                  <c:v>3.8750623544796499E-3</c:v>
                </c:pt>
                <c:pt idx="2">
                  <c:v>4.2723973266829496E-3</c:v>
                </c:pt>
                <c:pt idx="3">
                  <c:v>4.7103129141753304E-3</c:v>
                </c:pt>
                <c:pt idx="4">
                  <c:v>5.1929190881322201E-3</c:v>
                </c:pt>
                <c:pt idx="5">
                  <c:v>5.72473462657407E-3</c:v>
                </c:pt>
                <c:pt idx="6">
                  <c:v>6.31072617311184E-3</c:v>
                </c:pt>
                <c:pt idx="7">
                  <c:v>6.9563506798272796E-3</c:v>
                </c:pt>
                <c:pt idx="8">
                  <c:v>7.6676014504447297E-3</c:v>
                </c:pt>
                <c:pt idx="9">
                  <c:v>8.4510579953996894E-3</c:v>
                </c:pt>
                <c:pt idx="10">
                  <c:v>9.3139399001813498E-3</c:v>
                </c:pt>
                <c:pt idx="11">
                  <c:v>1.0264164890902001E-2</c:v>
                </c:pt>
                <c:pt idx="12">
                  <c:v>1.13104112546104E-2</c:v>
                </c:pt>
                <c:pt idx="13">
                  <c:v>1.2462184734259399E-2</c:v>
                </c:pt>
                <c:pt idx="14">
                  <c:v>1.3729889966923901E-2</c:v>
                </c:pt>
                <c:pt idx="15">
                  <c:v>1.5124906465873601E-2</c:v>
                </c:pt>
                <c:pt idx="16">
                  <c:v>1.6659669059003599E-2</c:v>
                </c:pt>
                <c:pt idx="17">
                  <c:v>1.8347752583987301E-2</c:v>
                </c:pt>
                <c:pt idx="18">
                  <c:v>2.0203960499887302E-2</c:v>
                </c:pt>
                <c:pt idx="19">
                  <c:v>2.2244416900892901E-2</c:v>
                </c:pt>
                <c:pt idx="20">
                  <c:v>2.44866612049063E-2</c:v>
                </c:pt>
                <c:pt idx="21">
                  <c:v>2.6949744532059599E-2</c:v>
                </c:pt>
                <c:pt idx="22">
                  <c:v>2.9654326479842001E-2</c:v>
                </c:pt>
                <c:pt idx="23">
                  <c:v>3.2622770636278303E-2</c:v>
                </c:pt>
                <c:pt idx="24">
                  <c:v>3.5879236744794402E-2</c:v>
                </c:pt>
                <c:pt idx="25">
                  <c:v>3.9449766939116102E-2</c:v>
                </c:pt>
                <c:pt idx="26">
                  <c:v>4.3362362900365201E-2</c:v>
                </c:pt>
                <c:pt idx="27">
                  <c:v>4.7647050150387699E-2</c:v>
                </c:pt>
                <c:pt idx="28">
                  <c:v>5.2335924987709302E-2</c:v>
                </c:pt>
                <c:pt idx="29">
                  <c:v>5.7463178802709902E-2</c:v>
                </c:pt>
                <c:pt idx="30">
                  <c:v>6.30650936905192E-2</c:v>
                </c:pt>
                <c:pt idx="31">
                  <c:v>6.9180002436205507E-2</c:v>
                </c:pt>
                <c:pt idx="32">
                  <c:v>7.5848205110197797E-2</c:v>
                </c:pt>
                <c:pt idx="33">
                  <c:v>8.3111833728687398E-2</c:v>
                </c:pt>
                <c:pt idx="34">
                  <c:v>9.10146557654158E-2</c:v>
                </c:pt>
                <c:pt idx="35">
                  <c:v>9.9601806826265807E-2</c:v>
                </c:pt>
                <c:pt idx="36">
                  <c:v>0.10891944261318701</c:v>
                </c:pt>
                <c:pt idx="37">
                  <c:v>0.119014300523985</c:v>
                </c:pt>
                <c:pt idx="38">
                  <c:v>0.12993316199003699</c:v>
                </c:pt>
                <c:pt idx="39">
                  <c:v>0.14172220808660799</c:v>
                </c:pt>
                <c:pt idx="40">
                  <c:v>0.15442626320418701</c:v>
                </c:pt>
                <c:pt idx="41">
                  <c:v>0.168087924777613</c:v>
                </c:pt>
                <c:pt idx="42">
                  <c:v>0.182746581338422</c:v>
                </c:pt>
                <c:pt idx="43">
                  <c:v>0.198437326539884</c:v>
                </c:pt>
                <c:pt idx="44">
                  <c:v>0.21518978328243099</c:v>
                </c:pt>
                <c:pt idx="45">
                  <c:v>0.23302685951341801</c:v>
                </c:pt>
                <c:pt idx="46">
                  <c:v>0.25196346543202602</c:v>
                </c:pt>
                <c:pt idx="47">
                  <c:v>0.272005230288073</c:v>
                </c:pt>
                <c:pt idx="48">
                  <c:v>0.29314726515255202</c:v>
                </c:pt>
                <c:pt idx="49">
                  <c:v>0.315373025237636</c:v>
                </c:pt>
                <c:pt idx="50">
                  <c:v>0.338653330719208</c:v>
                </c:pt>
                <c:pt idx="51">
                  <c:v>0.36294560767845901</c:v>
                </c:pt>
                <c:pt idx="52">
                  <c:v>0.38819340988476397</c:v>
                </c:pt>
                <c:pt idx="53">
                  <c:v>0.41432627700017999</c:v>
                </c:pt>
                <c:pt idx="54">
                  <c:v>0.44125997499062097</c:v>
                </c:pt>
                <c:pt idx="55">
                  <c:v>0.46889715007654797</c:v>
                </c:pt>
                <c:pt idx="56">
                  <c:v>0.49712840893502003</c:v>
                </c:pt>
                <c:pt idx="57">
                  <c:v>0.52583381608924795</c:v>
                </c:pt>
                <c:pt idx="58">
                  <c:v>0.55488477599375896</c:v>
                </c:pt>
                <c:pt idx="59">
                  <c:v>0.58414624411503602</c:v>
                </c:pt>
                <c:pt idx="60">
                  <c:v>0.61347919036790899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E-49EB-9D3E-59FCDA41BE64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Kematian'!$P$2:$P$62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Kematian'!$R$2:$R$62</c:f>
              <c:numCache>
                <c:formatCode>0.00000</c:formatCode>
                <c:ptCount val="61"/>
                <c:pt idx="0">
                  <c:v>2.6067754041227201E-3</c:v>
                </c:pt>
                <c:pt idx="1">
                  <c:v>2.86278610792881E-3</c:v>
                </c:pt>
                <c:pt idx="2">
                  <c:v>3.1439130804726801E-3</c:v>
                </c:pt>
                <c:pt idx="3">
                  <c:v>3.4526149327427898E-3</c:v>
                </c:pt>
                <c:pt idx="4">
                  <c:v>3.79158982383412E-3</c:v>
                </c:pt>
                <c:pt idx="5">
                  <c:v>4.1637985692516604E-3</c:v>
                </c:pt>
                <c:pt idx="6">
                  <c:v>4.5724899306359796E-3</c:v>
                </c:pt>
                <c:pt idx="7">
                  <c:v>5.0212282829349402E-3</c:v>
                </c:pt>
                <c:pt idx="8">
                  <c:v>5.5139238705776304E-3</c:v>
                </c:pt>
                <c:pt idx="9">
                  <c:v>6.0548658805145402E-3</c:v>
                </c:pt>
                <c:pt idx="10">
                  <c:v>6.6487585769989897E-3</c:v>
                </c:pt>
                <c:pt idx="11">
                  <c:v>7.30076076059145E-3</c:v>
                </c:pt>
                <c:pt idx="12">
                  <c:v>8.0165288319168707E-3</c:v>
                </c:pt>
                <c:pt idx="13">
                  <c:v>8.8022637589895807E-3</c:v>
                </c:pt>
                <c:pt idx="14">
                  <c:v>9.6647622651632702E-3</c:v>
                </c:pt>
                <c:pt idx="15">
                  <c:v>1.06114725726097E-2</c:v>
                </c:pt>
                <c:pt idx="16">
                  <c:v>1.1650555053218501E-2</c:v>
                </c:pt>
                <c:pt idx="17">
                  <c:v>1.27909481543653E-2</c:v>
                </c:pt>
                <c:pt idx="18">
                  <c:v>1.40424399803908E-2</c:v>
                </c:pt>
                <c:pt idx="19">
                  <c:v>1.5415745920970701E-2</c:v>
                </c:pt>
                <c:pt idx="20">
                  <c:v>1.6922592723736401E-2</c:v>
                </c:pt>
                <c:pt idx="21">
                  <c:v>1.8575809409173499E-2</c:v>
                </c:pt>
                <c:pt idx="22">
                  <c:v>2.0389425419354502E-2</c:v>
                </c:pt>
                <c:pt idx="23">
                  <c:v>2.2378776376482799E-2</c:v>
                </c:pt>
                <c:pt idx="24">
                  <c:v>2.4560617800181001E-2</c:v>
                </c:pt>
                <c:pt idx="25">
                  <c:v>2.69532470911534E-2</c:v>
                </c:pt>
                <c:pt idx="26">
                  <c:v>2.9576634029987E-2</c:v>
                </c:pt>
                <c:pt idx="27">
                  <c:v>3.2452559959545803E-2</c:v>
                </c:pt>
                <c:pt idx="28">
                  <c:v>3.5604765713158598E-2</c:v>
                </c:pt>
                <c:pt idx="29">
                  <c:v>3.9059108213389197E-2</c:v>
                </c:pt>
                <c:pt idx="30">
                  <c:v>4.2843725491654501E-2</c:v>
                </c:pt>
                <c:pt idx="31">
                  <c:v>4.6989209660582801E-2</c:v>
                </c:pt>
                <c:pt idx="32">
                  <c:v>5.1528787101234701E-2</c:v>
                </c:pt>
                <c:pt idx="33">
                  <c:v>5.6498504797830501E-2</c:v>
                </c:pt>
                <c:pt idx="34">
                  <c:v>6.1937421354423497E-2</c:v>
                </c:pt>
                <c:pt idx="35">
                  <c:v>6.7887800751482999E-2</c:v>
                </c:pt>
                <c:pt idx="36">
                  <c:v>7.4395306335746203E-2</c:v>
                </c:pt>
                <c:pt idx="37">
                  <c:v>8.1509191874232501E-2</c:v>
                </c:pt>
                <c:pt idx="38">
                  <c:v>8.9282485733880604E-2</c:v>
                </c:pt>
                <c:pt idx="39">
                  <c:v>9.7772163364191603E-2</c:v>
                </c:pt>
                <c:pt idx="40">
                  <c:v>0.10703930225630499</c:v>
                </c:pt>
                <c:pt idx="41">
                  <c:v>0.117149212426615</c:v>
                </c:pt>
                <c:pt idx="42">
                  <c:v>0.12817153423035699</c:v>
                </c:pt>
                <c:pt idx="43">
                  <c:v>0.14018029396201201</c:v>
                </c:pt>
                <c:pt idx="44">
                  <c:v>0.15325390626646801</c:v>
                </c:pt>
                <c:pt idx="45">
                  <c:v>0.16747511090191</c:v>
                </c:pt>
                <c:pt idx="46">
                  <c:v>0.18293082991291301</c:v>
                </c:pt>
                <c:pt idx="47">
                  <c:v>0.199711929860072</c:v>
                </c:pt>
                <c:pt idx="48">
                  <c:v>0.21791287250342301</c:v>
                </c:pt>
                <c:pt idx="49">
                  <c:v>0.23763123636950201</c:v>
                </c:pt>
                <c:pt idx="50">
                  <c:v>0.25896709109251498</c:v>
                </c:pt>
                <c:pt idx="51">
                  <c:v>0.28202220648353898</c:v>
                </c:pt>
                <c:pt idx="52">
                  <c:v>0.30689907914902997</c:v>
                </c:pt>
                <c:pt idx="53">
                  <c:v>0.333699761373284</c:v>
                </c:pt>
                <c:pt idx="54">
                  <c:v>0.36252448013189398</c:v>
                </c:pt>
                <c:pt idx="55">
                  <c:v>0.39347003874295</c:v>
                </c:pt>
                <c:pt idx="56">
                  <c:v>0.42662799999125001</c:v>
                </c:pt>
                <c:pt idx="57">
                  <c:v>0.46208265772359802</c:v>
                </c:pt>
                <c:pt idx="58">
                  <c:v>0.499908813964621</c:v>
                </c:pt>
                <c:pt idx="59">
                  <c:v>0.54016939046480095</c:v>
                </c:pt>
                <c:pt idx="60">
                  <c:v>0.582912917014762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E-49EB-9D3E-59FCDA4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62223"/>
        <c:axId val="1210942063"/>
      </c:lineChart>
      <c:catAx>
        <c:axId val="121096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42063"/>
        <c:crosses val="autoZero"/>
        <c:auto val="1"/>
        <c:lblAlgn val="ctr"/>
        <c:lblOffset val="100"/>
        <c:tickLblSkip val="10"/>
        <c:noMultiLvlLbl val="0"/>
      </c:catAx>
      <c:valAx>
        <c:axId val="12109420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62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Hidup'!$D$2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Hidup'!$B$3:$B$73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Hidup'!$D$3:$D$73</c:f>
              <c:numCache>
                <c:formatCode>0.00000</c:formatCode>
                <c:ptCount val="71"/>
                <c:pt idx="0">
                  <c:v>1</c:v>
                </c:pt>
                <c:pt idx="1">
                  <c:v>0.99827857664262498</c:v>
                </c:pt>
                <c:pt idx="2">
                  <c:v>0.99640123061339503</c:v>
                </c:pt>
                <c:pt idx="3">
                  <c:v>0.99435418030418388</c:v>
                </c:pt>
                <c:pt idx="4">
                  <c:v>0.99212249193432278</c:v>
                </c:pt>
                <c:pt idx="5">
                  <c:v>0.98968999609995645</c:v>
                </c:pt>
                <c:pt idx="6">
                  <c:v>0.98703920088230113</c:v>
                </c:pt>
                <c:pt idx="7">
                  <c:v>0.98415120196418515</c:v>
                </c:pt>
                <c:pt idx="8">
                  <c:v>0.98100559037648638</c:v>
                </c:pt>
                <c:pt idx="9">
                  <c:v>0.9775803587043177</c:v>
                </c:pt>
                <c:pt idx="10">
                  <c:v>0.97385180683278261</c:v>
                </c:pt>
                <c:pt idx="11">
                  <c:v>0.96979444861015041</c:v>
                </c:pt>
                <c:pt idx="12">
                  <c:v>0.96538092115922802</c:v>
                </c:pt>
                <c:pt idx="13">
                  <c:v>0.96058189898286617</c:v>
                </c:pt>
                <c:pt idx="14">
                  <c:v>0.95536601549453604</c:v>
                </c:pt>
                <c:pt idx="15">
                  <c:v>0.94969979516740355</c:v>
                </c:pt>
                <c:pt idx="16">
                  <c:v>0.94354760014266204</c:v>
                </c:pt>
                <c:pt idx="17">
                  <c:v>0.93687159587660085</c:v>
                </c:pt>
                <c:pt idx="18">
                  <c:v>0.92963174124093495</c:v>
                </c:pt>
                <c:pt idx="19">
                  <c:v>0.92178580942480803</c:v>
                </c:pt>
                <c:pt idx="20">
                  <c:v>0.91328944701829928</c:v>
                </c:pt>
                <c:pt idx="21">
                  <c:v>0.90409627977955975</c:v>
                </c:pt>
                <c:pt idx="22">
                  <c:v>0.89415807478670073</c:v>
                </c:pt>
                <c:pt idx="23">
                  <c:v>0.8834249699271125</c:v>
                </c:pt>
                <c:pt idx="24">
                  <c:v>0.87184578294361337</c:v>
                </c:pt>
                <c:pt idx="25">
                  <c:v>0.85936841348445081</c:v>
                </c:pt>
                <c:pt idx="26">
                  <c:v>0.8459403527171302</c:v>
                </c:pt>
                <c:pt idx="27">
                  <c:v>0.83150931596256028</c:v>
                </c:pt>
                <c:pt idx="28">
                  <c:v>0.81602401435289018</c:v>
                </c:pt>
                <c:pt idx="29">
                  <c:v>0.79943508154359644</c:v>
                </c:pt>
                <c:pt idx="30">
                  <c:v>0.78169617080594211</c:v>
                </c:pt>
                <c:pt idx="31">
                  <c:v>0.76276523613255942</c:v>
                </c:pt>
                <c:pt idx="32">
                  <c:v>0.74260600800208021</c:v>
                </c:pt>
                <c:pt idx="33">
                  <c:v>0.72118966981972055</c:v>
                </c:pt>
                <c:pt idx="34">
                  <c:v>0.69849673439457527</c:v>
                </c:pt>
                <c:pt idx="35">
                  <c:v>0.67451911072753357</c:v>
                </c:pt>
                <c:pt idx="36">
                  <c:v>0.64926233947275436</c:v>
                </c:pt>
                <c:pt idx="37">
                  <c:v>0.6227479603620345</c:v>
                </c:pt>
                <c:pt idx="38">
                  <c:v>0.59501595642531913</c:v>
                </c:pt>
                <c:pt idx="39">
                  <c:v>0.56612719798727185</c:v>
                </c:pt>
                <c:pt idx="40">
                  <c:v>0.53616578447042962</c:v>
                </c:pt>
                <c:pt idx="41">
                  <c:v>0.50524115474114561</c:v>
                </c:pt>
                <c:pt idx="42">
                  <c:v>0.47348980844819272</c:v>
                </c:pt>
                <c:pt idx="43">
                  <c:v>0.4410764536359531</c:v>
                </c:pt>
                <c:pt idx="44">
                  <c:v>0.40819437286935895</c:v>
                </c:pt>
                <c:pt idx="45">
                  <c:v>0.37506478516637975</c:v>
                </c:pt>
                <c:pt idx="46">
                  <c:v>0.34193497912601339</c:v>
                </c:pt>
                <c:pt idx="47">
                  <c:v>0.30907500944790267</c:v>
                </c:pt>
                <c:pt idx="48">
                  <c:v>0.27677279055464171</c:v>
                </c:pt>
                <c:pt idx="49">
                  <c:v>0.24532749278611174</c:v>
                </c:pt>
                <c:pt idx="50">
                  <c:v>0.21504125258969692</c:v>
                </c:pt>
                <c:pt idx="51">
                  <c:v>0.186209349160219</c:v>
                </c:pt>
                <c:pt idx="52">
                  <c:v>0.15910917214677542</c:v>
                </c:pt>
                <c:pt idx="53">
                  <c:v>0.13398849781444017</c:v>
                </c:pt>
                <c:pt idx="54">
                  <c:v>0.11105378595884169</c:v>
                </c:pt>
                <c:pt idx="55">
                  <c:v>9.0459380151738045E-2</c:v>
                </c:pt>
                <c:pt idx="56">
                  <c:v>7.2298605829612644E-2</c:v>
                </c:pt>
                <c:pt idx="57">
                  <c:v>5.6597777404816543E-2</c:v>
                </c:pt>
                <c:pt idx="58">
                  <c:v>4.3314013363172713E-2</c:v>
                </c:pt>
                <c:pt idx="59">
                  <c:v>3.2337495890043609E-2</c:v>
                </c:pt>
                <c:pt idx="60">
                  <c:v>2.3498400081344007E-2</c:v>
                </c:pt>
                <c:pt idx="61">
                  <c:v>1.6578189689247295E-2</c:v>
                </c:pt>
                <c:pt idx="62">
                  <c:v>1.1324399309617173E-2</c:v>
                </c:pt>
                <c:pt idx="63">
                  <c:v>7.4674951401925834E-3</c:v>
                </c:pt>
                <c:pt idx="64">
                  <c:v>4.7380407165811466E-3</c:v>
                </c:pt>
                <c:pt idx="65">
                  <c:v>2.8822912299471953E-3</c:v>
                </c:pt>
                <c:pt idx="66">
                  <c:v>1.6745572214316023E-3</c:v>
                </c:pt>
                <c:pt idx="67">
                  <c:v>9.2520167585991974E-4</c:v>
                </c:pt>
                <c:pt idx="68">
                  <c:v>4.8386838317144247E-4</c:v>
                </c:pt>
                <c:pt idx="69">
                  <c:v>2.3832285728647899E-4</c:v>
                </c:pt>
                <c:pt idx="70">
                  <c:v>1.0993620395417901E-4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4AC8-BC39-5546CCCF0716}"/>
            </c:ext>
          </c:extLst>
        </c:ser>
        <c:ser>
          <c:idx val="1"/>
          <c:order val="1"/>
          <c:tx>
            <c:strRef>
              <c:f>'Peluang Hidup'!$F$2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Hidup'!$B$3:$B$73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Hidup'!$F$3:$F$73</c:f>
              <c:numCache>
                <c:formatCode>0.00000</c:formatCode>
                <c:ptCount val="71"/>
                <c:pt idx="0">
                  <c:v>1</c:v>
                </c:pt>
                <c:pt idx="1">
                  <c:v>0.99848055055822504</c:v>
                </c:pt>
                <c:pt idx="2">
                  <c:v>0.99686301826755297</c:v>
                </c:pt>
                <c:pt idx="3">
                  <c:v>0.99513815343194301</c:v>
                </c:pt>
                <c:pt idx="4">
                  <c:v>0.99329586272725978</c:v>
                </c:pt>
                <c:pt idx="5">
                  <c:v>0.99132513767077257</c:v>
                </c:pt>
                <c:pt idx="6">
                  <c:v>0.98921397815081313</c:v>
                </c:pt>
                <c:pt idx="7">
                  <c:v>0.98694931092246296</c:v>
                </c:pt>
                <c:pt idx="8">
                  <c:v>0.98451690303851402</c:v>
                </c:pt>
                <c:pt idx="9">
                  <c:v>0.98190127026746532</c:v>
                </c:pt>
                <c:pt idx="10">
                  <c:v>0.97908558065596918</c:v>
                </c:pt>
                <c:pt idx="11">
                  <c:v>0.97605155352664097</c:v>
                </c:pt>
                <c:pt idx="12">
                  <c:v>0.97277935436878216</c:v>
                </c:pt>
                <c:pt idx="13">
                  <c:v>0.96924748628563695</c:v>
                </c:pt>
                <c:pt idx="14">
                  <c:v>0.96543267891428841</c:v>
                </c:pt>
                <c:pt idx="15">
                  <c:v>0.96130977604127132</c:v>
                </c:pt>
                <c:pt idx="16">
                  <c:v>0.9568516235072505</c:v>
                </c:pt>
                <c:pt idx="17">
                  <c:v>0.95202895943758503</c:v>
                </c:pt>
                <c:pt idx="18">
                  <c:v>0.94681030936281618</c:v>
                </c:pt>
                <c:pt idx="19">
                  <c:v>0.94116188941530365</c:v>
                </c:pt>
                <c:pt idx="20">
                  <c:v>0.93504752151687764</c:v>
                </c:pt>
                <c:pt idx="21">
                  <c:v>0.92842856531873386</c:v>
                </c:pt>
                <c:pt idx="22">
                  <c:v>0.92126387262915632</c:v>
                </c:pt>
                <c:pt idx="23">
                  <c:v>0.91350977117526544</c:v>
                </c:pt>
                <c:pt idx="24">
                  <c:v>0.90512008579674796</c:v>
                </c:pt>
                <c:pt idx="25">
                  <c:v>0.89604620656179435</c:v>
                </c:pt>
                <c:pt idx="26">
                  <c:v>0.88623721481985018</c:v>
                </c:pt>
                <c:pt idx="27">
                  <c:v>0.87564007984262149</c:v>
                </c:pt>
                <c:pt idx="28">
                  <c:v>0.8641999404191244</c:v>
                </c:pt>
                <c:pt idx="29">
                  <c:v>0.85186048750721577</c:v>
                </c:pt>
                <c:pt idx="30">
                  <c:v>0.83856446572118759</c:v>
                </c:pt>
                <c:pt idx="31">
                  <c:v>0.82425431293734741</c:v>
                </c:pt>
                <c:pt idx="32">
                  <c:v>0.80887295846999063</c:v>
                </c:pt>
                <c:pt idx="33">
                  <c:v>0.79236480090126948</c:v>
                </c:pt>
                <c:pt idx="34">
                  <c:v>0.77467688647353483</c:v>
                </c:pt>
                <c:pt idx="35">
                  <c:v>0.75576030763791524</c:v>
                </c:pt>
                <c:pt idx="36">
                  <c:v>0.73557183849182894</c:v>
                </c:pt>
                <c:pt idx="37">
                  <c:v>0.71407581895098249</c:v>
                </c:pt>
                <c:pt idx="38">
                  <c:v>0.69124629204173993</c:v>
                </c:pt>
                <c:pt idx="39">
                  <c:v>0.66706938807319238</c:v>
                </c:pt>
                <c:pt idx="40">
                  <c:v>0.64154593504800805</c:v>
                </c:pt>
                <c:pt idx="41">
                  <c:v>0.61469425593671567</c:v>
                </c:pt>
                <c:pt idx="42">
                  <c:v>0.58655308994568323</c:v>
                </c:pt>
                <c:pt idx="43">
                  <c:v>0.55718454648848259</c:v>
                </c:pt>
                <c:pt idx="44">
                  <c:v>0.52667696748264925</c:v>
                </c:pt>
                <c:pt idx="45">
                  <c:v>0.49514753673094769</c:v>
                </c:pt>
                <c:pt idx="46">
                  <c:v>0.46274443627486678</c:v>
                </c:pt>
                <c:pt idx="47">
                  <c:v>0.42964831162772421</c:v>
                </c:pt>
                <c:pt idx="48">
                  <c:v>0.39607277497412391</c:v>
                </c:pt>
                <c:pt idx="49">
                  <c:v>0.36226365355523693</c:v>
                </c:pt>
                <c:pt idx="50">
                  <c:v>0.32849668685131134</c:v>
                </c:pt>
                <c:pt idx="51">
                  <c:v>0.29507339934678189</c:v>
                </c:pt>
                <c:pt idx="52">
                  <c:v>0.26231493464823252</c:v>
                </c:pt>
                <c:pt idx="53">
                  <c:v>0.23055373979929492</c:v>
                </c:pt>
                <c:pt idx="54">
                  <c:v>0.20012314143717572</c:v>
                </c:pt>
                <c:pt idx="55">
                  <c:v>0.17134505845740577</c:v>
                </c:pt>
                <c:pt idx="56">
                  <c:v>0.14451634153702703</c:v>
                </c:pt>
                <c:pt idx="57">
                  <c:v>0.1198944997593355</c:v>
                </c:pt>
                <c:pt idx="58">
                  <c:v>9.7683837388038028E-2</c:v>
                </c:pt>
                <c:pt idx="59">
                  <c:v>7.8023235482375122E-2</c:v>
                </c:pt>
                <c:pt idx="60">
                  <c:v>6.097692006780215E-2</c:v>
                </c:pt>
                <c:pt idx="61">
                  <c:v>4.6529505938947356E-2</c:v>
                </c:pt>
                <c:pt idx="62">
                  <c:v>3.4586348786748371E-2</c:v>
                </c:pt>
                <c:pt idx="63">
                  <c:v>2.4979761140202568E-2</c:v>
                </c:pt>
                <c:pt idx="64">
                  <c:v>1.748097579415224E-2</c:v>
                </c:pt>
                <c:pt idx="65">
                  <c:v>1.1816954303983272E-2</c:v>
                </c:pt>
                <c:pt idx="66">
                  <c:v>7.6903709185621233E-3</c:v>
                </c:pt>
                <c:pt idx="67">
                  <c:v>4.8005205996873605E-3</c:v>
                </c:pt>
                <c:pt idx="68">
                  <c:v>2.8626649611639297E-3</c:v>
                </c:pt>
                <c:pt idx="69">
                  <c:v>1.6235470397932042E-3</c:v>
                </c:pt>
                <c:pt idx="70">
                  <c:v>8.7147526878104628E-4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2-4AC8-BC39-5546CCCF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63744"/>
        <c:axId val="1650882944"/>
      </c:lineChart>
      <c:catAx>
        <c:axId val="16508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2944"/>
        <c:crosses val="autoZero"/>
        <c:auto val="1"/>
        <c:lblAlgn val="ctr"/>
        <c:lblOffset val="100"/>
        <c:tickLblSkip val="10"/>
        <c:noMultiLvlLbl val="0"/>
      </c:catAx>
      <c:valAx>
        <c:axId val="165088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6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Hidup'!$U$2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Hidup'!$S$3:$S$63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Hidup'!$U$3:$U$63</c:f>
              <c:numCache>
                <c:formatCode>0.00000</c:formatCode>
                <c:ptCount val="61"/>
                <c:pt idx="0">
                  <c:v>1</c:v>
                </c:pt>
                <c:pt idx="1">
                  <c:v>0.99572439740671104</c:v>
                </c:pt>
                <c:pt idx="2">
                  <c:v>0.99107698478305584</c:v>
                </c:pt>
                <c:pt idx="3">
                  <c:v>0.98602750782836213</c:v>
                </c:pt>
                <c:pt idx="4">
                  <c:v>0.98054364730797861</c:v>
                </c:pt>
                <c:pt idx="5">
                  <c:v>0.97459095646184946</c:v>
                </c:pt>
                <c:pt idx="6">
                  <c:v>0.96813281416721808</c:v>
                </c:pt>
                <c:pt idx="7">
                  <c:v>0.9611303986081372</c:v>
                </c:pt>
                <c:pt idx="8">
                  <c:v>0.95354268704803691</c:v>
                </c:pt>
                <c:pt idx="9">
                  <c:v>0.94532648824043852</c:v>
                </c:pt>
                <c:pt idx="10">
                  <c:v>0.93643651504419412</c:v>
                </c:pt>
                <c:pt idx="11">
                  <c:v>0.9268255059248649</c:v>
                </c:pt>
                <c:pt idx="12">
                  <c:v>0.91644440520667292</c:v>
                </c:pt>
                <c:pt idx="13">
                  <c:v>0.90524261316304966</c:v>
                </c:pt>
                <c:pt idx="14">
                  <c:v>0.89316831825782461</c:v>
                </c:pt>
                <c:pt idx="15">
                  <c:v>0.88016892501589783</c:v>
                </c:pt>
                <c:pt idx="16">
                  <c:v>0.86619159203261231</c:v>
                </c:pt>
                <c:pt idx="17">
                  <c:v>0.8511838954194727</c:v>
                </c:pt>
                <c:pt idx="18">
                  <c:v>0.83509463339351908</c:v>
                </c:pt>
                <c:pt idx="19">
                  <c:v>0.81787478757528886</c:v>
                </c:pt>
                <c:pt idx="20">
                  <c:v>0.79947865565190834</c:v>
                </c:pt>
                <c:pt idx="21">
                  <c:v>0.77986516812946527</c:v>
                </c:pt>
                <c:pt idx="22">
                  <c:v>0.75899939864016552</c:v>
                </c:pt>
                <c:pt idx="23">
                  <c:v>0.73685427234159984</c:v>
                </c:pt>
                <c:pt idx="24">
                  <c:v>0.71341246997356744</c:v>
                </c:pt>
                <c:pt idx="25">
                  <c:v>0.6886685157354473</c:v>
                </c:pt>
                <c:pt idx="26">
                  <c:v>0.66263102494530957</c:v>
                </c:pt>
                <c:pt idx="27">
                  <c:v>0.63532507213566247</c:v>
                </c:pt>
                <c:pt idx="28">
                  <c:v>0.60679462165317755</c:v>
                </c:pt>
                <c:pt idx="29">
                  <c:v>0.57710494099861753</c:v>
                </c:pt>
                <c:pt idx="30">
                  <c:v>0.54634489242986317</c:v>
                </c:pt>
                <c:pt idx="31">
                  <c:v>0.51462897157067045</c:v>
                </c:pt>
                <c:pt idx="32">
                  <c:v>0.48209893433477685</c:v>
                </c:pt>
                <c:pt idx="33">
                  <c:v>0.4489248275481017</c:v>
                </c:pt>
                <c:pt idx="34">
                  <c:v>0.41530521725726732</c:v>
                </c:pt>
                <c:pt idx="35">
                  <c:v>0.3814663958078891</c:v>
                </c:pt>
                <c:pt idx="36">
                  <c:v>0.34766034920410677</c:v>
                </c:pt>
                <c:pt idx="37">
                  <c:v>0.31416128553383421</c:v>
                </c:pt>
                <c:pt idx="38">
                  <c:v>0.28126056908541469</c:v>
                </c:pt>
                <c:pt idx="39">
                  <c:v>0.24925997836068825</c:v>
                </c:pt>
                <c:pt idx="40">
                  <c:v>0.2184633130122641</c:v>
                </c:pt>
                <c:pt idx="41">
                  <c:v>0.18916651519733649</c:v>
                </c:pt>
                <c:pt idx="42">
                  <c:v>0.16164664057272832</c:v>
                </c:pt>
                <c:pt idx="43">
                  <c:v>0.1361502023657182</c:v>
                </c:pt>
                <c:pt idx="44">
                  <c:v>0.1128816002203846</c:v>
                </c:pt>
                <c:pt idx="45">
                  <c:v>9.1992507567105142E-2</c:v>
                </c:pt>
                <c:pt idx="46">
                  <c:v>7.3573194417585808E-2</c:v>
                </c:pt>
                <c:pt idx="47">
                  <c:v>5.7646771399130832E-2</c:v>
                </c:pt>
                <c:pt idx="48">
                  <c:v>4.4167223811271882E-2</c:v>
                </c:pt>
                <c:pt idx="49">
                  <c:v>3.302184207352301E-2</c:v>
                </c:pt>
                <c:pt idx="50">
                  <c:v>2.403824955535595E-2</c:v>
                </c:pt>
                <c:pt idx="51">
                  <c:v>1.699571291814083E-2</c:v>
                </c:pt>
                <c:pt idx="52">
                  <c:v>1.1639859740772905E-2</c:v>
                </c:pt>
                <c:pt idx="53">
                  <c:v>7.6994180361812624E-3</c:v>
                </c:pt>
                <c:pt idx="54">
                  <c:v>4.9032403471725413E-3</c:v>
                </c:pt>
                <c:pt idx="55">
                  <c:v>2.9957776358817815E-3</c:v>
                </c:pt>
                <c:pt idx="56">
                  <c:v>1.7493793935001987E-3</c:v>
                </c:pt>
                <c:pt idx="57">
                  <c:v>9.7230290924606329E-4</c:v>
                </c:pt>
                <c:pt idx="58">
                  <c:v>5.1202557082148713E-4</c:v>
                </c:pt>
                <c:pt idx="59">
                  <c:v>2.5421580681494018E-4</c:v>
                </c:pt>
                <c:pt idx="60">
                  <c:v>1.1835456721877818E-4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E-4B3F-85C1-F2BF3218ECFC}"/>
            </c:ext>
          </c:extLst>
        </c:ser>
        <c:ser>
          <c:idx val="1"/>
          <c:order val="1"/>
          <c:tx>
            <c:strRef>
              <c:f>'Peluang Hidup'!$W$2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Hidup'!$S$3:$S$63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Hidup'!$W$3:$W$63</c:f>
              <c:numCache>
                <c:formatCode>0.00000</c:formatCode>
                <c:ptCount val="61"/>
                <c:pt idx="0">
                  <c:v>1</c:v>
                </c:pt>
                <c:pt idx="1">
                  <c:v>0.99702235899218905</c:v>
                </c:pt>
                <c:pt idx="2">
                  <c:v>0.99379337252099198</c:v>
                </c:pt>
                <c:pt idx="3">
                  <c:v>0.99029058217138133</c:v>
                </c:pt>
                <c:pt idx="4">
                  <c:v>0.98648970163868954</c:v>
                </c:pt>
                <c:pt idx="5">
                  <c:v>0.98236450436856093</c:v>
                </c:pt>
                <c:pt idx="6">
                  <c:v>0.97788671221051815</c:v>
                </c:pt>
                <c:pt idx="7">
                  <c:v>0.97302588728035899</c:v>
                </c:pt>
                <c:pt idx="8">
                  <c:v>0.96774932977598072</c:v>
                </c:pt>
                <c:pt idx="9">
                  <c:v>0.9620219851368037</c:v>
                </c:pt>
                <c:pt idx="10">
                  <c:v>0.9558063646898417</c:v>
                </c:pt>
                <c:pt idx="11">
                  <c:v>0.9490624847960728</c:v>
                </c:pt>
                <c:pt idx="12">
                  <c:v>0.94174783050844069</c:v>
                </c:pt>
                <c:pt idx="13">
                  <c:v>0.93381735088440354</c:v>
                </c:pt>
                <c:pt idx="14">
                  <c:v>0.92522349436440909</c:v>
                </c:pt>
                <c:pt idx="15">
                  <c:v>0.91591629403004604</c:v>
                </c:pt>
                <c:pt idx="16">
                  <c:v>0.9058435140804002</c:v>
                </c:pt>
                <c:pt idx="17">
                  <c:v>0.89495087048884669</c:v>
                </c:pt>
                <c:pt idx="18">
                  <c:v>0.88318234048568933</c:v>
                </c:pt>
                <c:pt idx="19">
                  <c:v>0.87048057719388383</c:v>
                </c:pt>
                <c:pt idx="20">
                  <c:v>0.85678744733763412</c:v>
                </c:pt>
                <c:pt idx="21">
                  <c:v>0.84204471132446901</c:v>
                </c:pt>
                <c:pt idx="22">
                  <c:v>0.82619486600591663</c:v>
                </c:pt>
                <c:pt idx="23">
                  <c:v>0.80918217083501021</c:v>
                </c:pt>
                <c:pt idx="24">
                  <c:v>0.79095387768677905</c:v>
                </c:pt>
                <c:pt idx="25">
                  <c:v>0.77146168295124051</c:v>
                </c:pt>
                <c:pt idx="26">
                  <c:v>0.75066341723819996</c:v>
                </c:pt>
                <c:pt idx="27">
                  <c:v>0.72852498267149557</c:v>
                </c:pt>
                <c:pt idx="28">
                  <c:v>0.70502253975977802</c:v>
                </c:pt>
                <c:pt idx="29">
                  <c:v>0.68014493463565506</c:v>
                </c:pt>
                <c:pt idx="30">
                  <c:v>0.65389634247963946</c:v>
                </c:pt>
                <c:pt idx="31">
                  <c:v>0.62629908367651255</c:v>
                </c:pt>
                <c:pt idx="32">
                  <c:v>0.59739654532950914</c:v>
                </c:pt>
                <c:pt idx="33">
                  <c:v>0.56725611210210047</c:v>
                </c:pt>
                <c:pt idx="34">
                  <c:v>0.53597197733309121</c:v>
                </c:pt>
                <c:pt idx="35">
                  <c:v>0.50366766899199222</c:v>
                </c:pt>
                <c:pt idx="36">
                  <c:v>0.47049808720342767</c:v>
                </c:pt>
                <c:pt idx="37">
                  <c:v>0.43665081379045551</c:v>
                </c:pt>
                <c:pt idx="38">
                  <c:v>0.40234642392167919</c:v>
                </c:pt>
                <c:pt idx="39">
                  <c:v>0.36783751130898362</c:v>
                </c:pt>
                <c:pt idx="40">
                  <c:v>0.33340613871032299</c:v>
                </c:pt>
                <c:pt idx="41">
                  <c:v>0.29935945303108807</c:v>
                </c:pt>
                <c:pt idx="42">
                  <c:v>0.26602326769239643</c:v>
                </c:pt>
                <c:pt idx="43">
                  <c:v>0.23373352179227275</c:v>
                </c:pt>
                <c:pt idx="44">
                  <c:v>0.20282568074465854</c:v>
                </c:pt>
                <c:pt idx="45">
                  <c:v>0.17362234610403537</c:v>
                </c:pt>
                <c:pt idx="46">
                  <c:v>0.1464195847160874</c:v>
                </c:pt>
                <c:pt idx="47">
                  <c:v>0.12147275009812257</c:v>
                </c:pt>
                <c:pt idx="48">
                  <c:v>9.8982820682635517E-2</c:v>
                </c:pt>
                <c:pt idx="49">
                  <c:v>7.9084476972396386E-2</c:v>
                </c:pt>
                <c:pt idx="50">
                  <c:v>6.1837231155470039E-2</c:v>
                </c:pt>
                <c:pt idx="51">
                  <c:v>4.7220856186564193E-2</c:v>
                </c:pt>
                <c:pt idx="52">
                  <c:v>3.5136096268945614E-2</c:v>
                </c:pt>
                <c:pt idx="53">
                  <c:v>2.5411163482236262E-2</c:v>
                </c:pt>
                <c:pt idx="54">
                  <c:v>1.7813864399521102E-2</c:v>
                </c:pt>
                <c:pt idx="55">
                  <c:v>1.206843594481343E-2</c:v>
                </c:pt>
                <c:pt idx="56">
                  <c:v>7.8754309174520459E-3</c:v>
                </c:pt>
                <c:pt idx="57">
                  <c:v>4.9324402509481405E-3</c:v>
                </c:pt>
                <c:pt idx="58">
                  <c:v>2.9532240533559602E-3</c:v>
                </c:pt>
                <c:pt idx="59">
                  <c:v>1.6830444748800765E-3</c:v>
                </c:pt>
                <c:pt idx="60">
                  <c:v>9.0864819238762804E-4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E-4B3F-85C1-F2BF3218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81984"/>
        <c:axId val="1650881024"/>
      </c:lineChart>
      <c:catAx>
        <c:axId val="16508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1024"/>
        <c:crosses val="autoZero"/>
        <c:auto val="1"/>
        <c:lblAlgn val="ctr"/>
        <c:lblOffset val="100"/>
        <c:tickLblSkip val="10"/>
        <c:noMultiLvlLbl val="0"/>
      </c:catAx>
      <c:valAx>
        <c:axId val="1650881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19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Hidup'!$AL$2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Hidup'!$AJ$3:$AJ$73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Hidup'!$AL$3:$AL$73</c:f>
              <c:numCache>
                <c:formatCode>0.00000</c:formatCode>
                <c:ptCount val="71"/>
                <c:pt idx="0">
                  <c:v>1</c:v>
                </c:pt>
                <c:pt idx="1">
                  <c:v>0.99847255898190801</c:v>
                </c:pt>
                <c:pt idx="2">
                  <c:v>0.99679569974947924</c:v>
                </c:pt>
                <c:pt idx="3">
                  <c:v>0.9949551196596842</c:v>
                </c:pt>
                <c:pt idx="4">
                  <c:v>0.99293521241687532</c:v>
                </c:pt>
                <c:pt idx="5">
                  <c:v>0.9907189630051928</c:v>
                </c:pt>
                <c:pt idx="6">
                  <c:v>0.98828783713101886</c:v>
                </c:pt>
                <c:pt idx="7">
                  <c:v>0.98562166559793252</c:v>
                </c:pt>
                <c:pt idx="8">
                  <c:v>0.98269852425821147</c:v>
                </c:pt>
                <c:pt idx="9">
                  <c:v>0.97949461045878206</c:v>
                </c:pt>
                <c:pt idx="10">
                  <c:v>0.97598411723485079</c:v>
                </c:pt>
                <c:pt idx="11">
                  <c:v>0.97213910691161121</c:v>
                </c:pt>
                <c:pt idx="12">
                  <c:v>0.96792938626490266</c:v>
                </c:pt>
                <c:pt idx="13">
                  <c:v>0.96332238597760611</c:v>
                </c:pt>
                <c:pt idx="14">
                  <c:v>0.95828304782284413</c:v>
                </c:pt>
                <c:pt idx="15">
                  <c:v>0.95277372382130898</c:v>
                </c:pt>
                <c:pt idx="16">
                  <c:v>0.94675409257006293</c:v>
                </c:pt>
                <c:pt idx="17">
                  <c:v>0.94018109903661973</c:v>
                </c:pt>
                <c:pt idx="18">
                  <c:v>0.93300892536222946</c:v>
                </c:pt>
                <c:pt idx="19">
                  <c:v>0.92518900162733975</c:v>
                </c:pt>
                <c:pt idx="20">
                  <c:v>0.91667006709638899</c:v>
                </c:pt>
                <c:pt idx="21">
                  <c:v>0.90739829416559858</c:v>
                </c:pt>
                <c:pt idx="22">
                  <c:v>0.89731748905867748</c:v>
                </c:pt>
                <c:pt idx="23">
                  <c:v>0.88636938520430653</c:v>
                </c:pt>
                <c:pt idx="24">
                  <c:v>0.87449404711363765</c:v>
                </c:pt>
                <c:pt idx="25">
                  <c:v>0.86163040435011717</c:v>
                </c:pt>
                <c:pt idx="26">
                  <c:v>0.84771693670157899</c:v>
                </c:pt>
                <c:pt idx="27">
                  <c:v>0.83269253272856436</c:v>
                </c:pt>
                <c:pt idx="28">
                  <c:v>0.81649754421761689</c:v>
                </c:pt>
                <c:pt idx="29">
                  <c:v>0.79907505838996529</c:v>
                </c:pt>
                <c:pt idx="30">
                  <c:v>0.78037240760802951</c:v>
                </c:pt>
                <c:pt idx="31">
                  <c:v>0.7603429323131321</c:v>
                </c:pt>
                <c:pt idx="32">
                  <c:v>0.7389480064789562</c:v>
                </c:pt>
                <c:pt idx="33">
                  <c:v>0.71615932538895966</c:v>
                </c:pt>
                <c:pt idx="34">
                  <c:v>0.69196144244125335</c:v>
                </c:pt>
                <c:pt idx="35">
                  <c:v>0.66635452439586296</c:v>
                </c:pt>
                <c:pt idx="36">
                  <c:v>0.63935727258430419</c:v>
                </c:pt>
                <c:pt idx="37">
                  <c:v>0.61100993093173039</c:v>
                </c:pt>
                <c:pt idx="38">
                  <c:v>0.58137727044283483</c:v>
                </c:pt>
                <c:pt idx="39">
                  <c:v>0.55055140492570476</c:v>
                </c:pt>
                <c:pt idx="40">
                  <c:v>0.5186542558490852</c:v>
                </c:pt>
                <c:pt idx="41">
                  <c:v>0.48583944806792156</c:v>
                </c:pt>
                <c:pt idx="42">
                  <c:v>0.4522933866539437</c:v>
                </c:pt>
                <c:pt idx="43">
                  <c:v>0.41823524348545904</c:v>
                </c:pt>
                <c:pt idx="44">
                  <c:v>0.38391557705044904</c:v>
                </c:pt>
                <c:pt idx="45">
                  <c:v>0.34961332741472373</c:v>
                </c:pt>
                <c:pt idx="46">
                  <c:v>0.31563097792991346</c:v>
                </c:pt>
                <c:pt idx="47">
                  <c:v>0.28228776236843206</c:v>
                </c:pt>
                <c:pt idx="48">
                  <c:v>0.24991092444722082</c:v>
                </c:pt>
                <c:pt idx="49">
                  <c:v>0.21882520514753823</c:v>
                </c:pt>
                <c:pt idx="50">
                  <c:v>0.18934093414272005</c:v>
                </c:pt>
                <c:pt idx="51">
                  <c:v>0.16174131890312946</c:v>
                </c:pt>
                <c:pt idx="52">
                  <c:v>0.1362697335067061</c:v>
                </c:pt>
                <c:pt idx="53">
                  <c:v>0.1131179757657878</c:v>
                </c:pt>
                <c:pt idx="54">
                  <c:v>9.2416548507228816E-2</c:v>
                </c:pt>
                <c:pt idx="55">
                  <c:v>7.4227993037163931E-2</c:v>
                </c:pt>
                <c:pt idx="56">
                  <c:v>5.8544134542762791E-2</c:v>
                </c:pt>
                <c:pt idx="57">
                  <c:v>4.528778446810821E-2</c:v>
                </c:pt>
                <c:pt idx="58">
                  <c:v>3.4319004922902421E-2</c:v>
                </c:pt>
                <c:pt idx="59">
                  <c:v>2.5445526334961902E-2</c:v>
                </c:pt>
                <c:pt idx="60">
                  <c:v>1.8436399270245239E-2</c:v>
                </c:pt>
                <c:pt idx="61">
                  <c:v>1.3037545426546924E-2</c:v>
                </c:pt>
                <c:pt idx="62">
                  <c:v>8.9876357411040175E-3</c:v>
                </c:pt>
                <c:pt idx="63">
                  <c:v>6.0327212252969265E-3</c:v>
                </c:pt>
                <c:pt idx="64">
                  <c:v>3.9382837717730386E-3</c:v>
                </c:pt>
                <c:pt idx="65">
                  <c:v>2.497815337887347E-3</c:v>
                </c:pt>
                <c:pt idx="66">
                  <c:v>1.5375847389756088E-3</c:v>
                </c:pt>
                <c:pt idx="67">
                  <c:v>9.177989603153761E-4</c:v>
                </c:pt>
                <c:pt idx="68">
                  <c:v>5.3080470537642628E-4</c:v>
                </c:pt>
                <c:pt idx="69">
                  <c:v>2.9723488325784106E-4</c:v>
                </c:pt>
                <c:pt idx="70">
                  <c:v>1.610634025915011E-4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4214-8D2D-75C20BB1304A}"/>
            </c:ext>
          </c:extLst>
        </c:ser>
        <c:ser>
          <c:idx val="1"/>
          <c:order val="1"/>
          <c:tx>
            <c:strRef>
              <c:f>'Peluang Hidup'!$AN$2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Hidup'!$AJ$3:$AJ$73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Hidup'!$AN$3:$AN$73</c:f>
              <c:numCache>
                <c:formatCode>0.00000</c:formatCode>
                <c:ptCount val="71"/>
                <c:pt idx="0">
                  <c:v>1</c:v>
                </c:pt>
                <c:pt idx="1">
                  <c:v>0.99874640049742103</c:v>
                </c:pt>
                <c:pt idx="2">
                  <c:v>0.99737756699838953</c:v>
                </c:pt>
                <c:pt idx="3">
                  <c:v>0.99588309074131831</c:v>
                </c:pt>
                <c:pt idx="4">
                  <c:v>0.99425165862056175</c:v>
                </c:pt>
                <c:pt idx="5">
                  <c:v>0.99247098165866332</c:v>
                </c:pt>
                <c:pt idx="6">
                  <c:v>0.99052771923729543</c:v>
                </c:pt>
                <c:pt idx="7">
                  <c:v>0.9884073991439134</c:v>
                </c:pt>
                <c:pt idx="8">
                  <c:v>0.98609433357371012</c:v>
                </c:pt>
                <c:pt idx="9">
                  <c:v>0.98357153133504593</c:v>
                </c:pt>
                <c:pt idx="10">
                  <c:v>0.98082060663995774</c:v>
                </c:pt>
                <c:pt idx="11">
                  <c:v>0.9778216850212692</c:v>
                </c:pt>
                <c:pt idx="12">
                  <c:v>0.97455330711966903</c:v>
                </c:pt>
                <c:pt idx="13">
                  <c:v>0.97099233131883123</c:v>
                </c:pt>
                <c:pt idx="14">
                  <c:v>0.96711383649562754</c:v>
                </c:pt>
                <c:pt idx="15">
                  <c:v>0.96289102649204539</c:v>
                </c:pt>
                <c:pt idx="16">
                  <c:v>0.95829513831849678</c:v>
                </c:pt>
                <c:pt idx="17">
                  <c:v>0.95329535657009346</c:v>
                </c:pt>
                <c:pt idx="18">
                  <c:v>0.94785873709010759</c:v>
                </c:pt>
                <c:pt idx="19">
                  <c:v>0.94195014355113638</c:v>
                </c:pt>
                <c:pt idx="20">
                  <c:v>0.93553220135539161</c:v>
                </c:pt>
                <c:pt idx="21">
                  <c:v>0.92856527408893252</c:v>
                </c:pt>
                <c:pt idx="22">
                  <c:v>0.92100746869849492</c:v>
                </c:pt>
                <c:pt idx="23">
                  <c:v>0.91281467660114157</c:v>
                </c:pt>
                <c:pt idx="24">
                  <c:v>0.90394065907822629</c:v>
                </c:pt>
                <c:pt idx="25">
                  <c:v>0.89433718653526795</c:v>
                </c:pt>
                <c:pt idx="26">
                  <c:v>0.88395424250941301</c:v>
                </c:pt>
                <c:pt idx="27">
                  <c:v>0.87274030463964769</c:v>
                </c:pt>
                <c:pt idx="28">
                  <c:v>0.86064271613641863</c:v>
                </c:pt>
                <c:pt idx="29">
                  <c:v>0.84760816251975446</c:v>
                </c:pt>
                <c:pt idx="30">
                  <c:v>0.83358326944834416</c:v>
                </c:pt>
                <c:pt idx="31">
                  <c:v>0.81851533820425215</c:v>
                </c:pt>
                <c:pt idx="32">
                  <c:v>0.80235323566201167</c:v>
                </c:pt>
                <c:pt idx="33">
                  <c:v>0.78504845515478894</c:v>
                </c:pt>
                <c:pt idx="34">
                  <c:v>0.76655636328750165</c:v>
                </c:pt>
                <c:pt idx="35">
                  <c:v>0.74683764514188111</c:v>
                </c:pt>
                <c:pt idx="36">
                  <c:v>0.72585995610893683</c:v>
                </c:pt>
                <c:pt idx="37">
                  <c:v>0.70359978237244614</c:v>
                </c:pt>
                <c:pt idx="38">
                  <c:v>0.6800445034334589</c:v>
                </c:pt>
                <c:pt idx="39">
                  <c:v>0.65519463857605775</c:v>
                </c:pt>
                <c:pt idx="40">
                  <c:v>0.62906624445414461</c:v>
                </c:pt>
                <c:pt idx="41">
                  <c:v>0.60169341274057297</c:v>
                </c:pt>
                <c:pt idx="42">
                  <c:v>0.57313079493712915</c:v>
                </c:pt>
                <c:pt idx="43">
                  <c:v>0.54345605620750281</c:v>
                </c:pt>
                <c:pt idx="44">
                  <c:v>0.51277213211117012</c:v>
                </c:pt>
                <c:pt idx="45">
                  <c:v>0.48120913263046033</c:v>
                </c:pt>
                <c:pt idx="46">
                  <c:v>0.44892570890548139</c:v>
                </c:pt>
                <c:pt idx="47">
                  <c:v>0.41610967254396375</c:v>
                </c:pt>
                <c:pt idx="48">
                  <c:v>0.38297763920583799</c:v>
                </c:pt>
                <c:pt idx="49">
                  <c:v>0.34977346234521456</c:v>
                </c:pt>
                <c:pt idx="50">
                  <c:v>0.31676523536120371</c:v>
                </c:pt>
                <c:pt idx="51">
                  <c:v>0.28424067724496649</c:v>
                </c:pt>
                <c:pt idx="52">
                  <c:v>0.2525007841158971</c:v>
                </c:pt>
                <c:pt idx="53">
                  <c:v>0.2218517314053923</c:v>
                </c:pt>
                <c:pt idx="54">
                  <c:v>0.19259515055587961</c:v>
                </c:pt>
                <c:pt idx="55">
                  <c:v>0.16501707691060602</c:v>
                </c:pt>
                <c:pt idx="56">
                  <c:v>0.13937606233108316</c:v>
                </c:pt>
                <c:pt idx="57">
                  <c:v>0.11589114921367279</c:v>
                </c:pt>
                <c:pt idx="58">
                  <c:v>9.4730585486126034E-2</c:v>
                </c:pt>
                <c:pt idx="59">
                  <c:v>7.600228874084379E-2</c:v>
                </c:pt>
                <c:pt idx="60">
                  <c:v>5.9747103720016681E-2</c:v>
                </c:pt>
                <c:pt idx="61">
                  <c:v>4.5935805046953326E-2</c:v>
                </c:pt>
                <c:pt idx="62">
                  <c:v>3.4470551934868518E-2</c:v>
                </c:pt>
                <c:pt idx="63">
                  <c:v>2.5191101055935666E-2</c:v>
                </c:pt>
                <c:pt idx="64">
                  <c:v>1.7885556671567784E-2</c:v>
                </c:pt>
                <c:pt idx="65">
                  <c:v>1.2304848578799946E-2</c:v>
                </c:pt>
                <c:pt idx="66">
                  <c:v>8.179575939306934E-3</c:v>
                </c:pt>
                <c:pt idx="67">
                  <c:v>5.2374534616098601E-3</c:v>
                </c:pt>
                <c:pt idx="68">
                  <c:v>3.2194516197502922E-3</c:v>
                </c:pt>
                <c:pt idx="69">
                  <c:v>1.8928992644938417E-3</c:v>
                </c:pt>
                <c:pt idx="70">
                  <c:v>1.0603098601491552E-3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4214-8D2D-75C20BB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42784"/>
        <c:axId val="1660125984"/>
      </c:lineChart>
      <c:catAx>
        <c:axId val="16601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5984"/>
        <c:crosses val="autoZero"/>
        <c:auto val="1"/>
        <c:lblAlgn val="ctr"/>
        <c:lblOffset val="100"/>
        <c:tickLblSkip val="10"/>
        <c:noMultiLvlLbl val="0"/>
      </c:catAx>
      <c:valAx>
        <c:axId val="166012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42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Hidup'!$BC$2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Hidup'!$BA$3:$BA$63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Hidup'!$BC$3:$BC$63</c:f>
              <c:numCache>
                <c:formatCode>0.00000</c:formatCode>
                <c:ptCount val="61"/>
                <c:pt idx="0">
                  <c:v>1</c:v>
                </c:pt>
                <c:pt idx="1">
                  <c:v>0.99631491380563797</c:v>
                </c:pt>
                <c:pt idx="2">
                  <c:v>0.99226764751889107</c:v>
                </c:pt>
                <c:pt idx="3">
                  <c:v>0.9878245181308567</c:v>
                </c:pt>
                <c:pt idx="4">
                  <c:v>0.98294911982214117</c:v>
                </c:pt>
                <c:pt idx="5">
                  <c:v>0.97760219373843527</c:v>
                </c:pt>
                <c:pt idx="6">
                  <c:v>0.97174151325481517</c:v>
                </c:pt>
                <c:pt idx="7">
                  <c:v>0.96532179142932262</c:v>
                </c:pt>
                <c:pt idx="8">
                  <c:v>0.95829461878306954</c:v>
                </c:pt>
                <c:pt idx="9">
                  <c:v>0.95060844118285392</c:v>
                </c:pt>
                <c:pt idx="10">
                  <c:v>0.94220858944566876</c:v>
                </c:pt>
                <c:pt idx="11">
                  <c:v>0.93303737432407741</c:v>
                </c:pt>
                <c:pt idx="12">
                  <c:v>0.92303426274232281</c:v>
                </c:pt>
                <c:pt idx="13">
                  <c:v>0.9121361534885124</c:v>
                </c:pt>
                <c:pt idx="14">
                  <c:v>0.90027777295095357</c:v>
                </c:pt>
                <c:pt idx="15">
                  <c:v>0.88739221380019251</c:v>
                </c:pt>
                <c:pt idx="16">
                  <c:v>0.8734116415955796</c:v>
                </c:pt>
                <c:pt idx="17">
                  <c:v>0.85826819590694281</c:v>
                </c:pt>
                <c:pt idx="18">
                  <c:v>0.84189511338354384</c:v>
                </c:pt>
                <c:pt idx="19">
                  <c:v>0.82422809988314949</c:v>
                </c:pt>
                <c:pt idx="20">
                  <c:v>0.80520697680582309</c:v>
                </c:pt>
                <c:pt idx="21">
                  <c:v>0.78477762257360983</c:v>
                </c:pt>
                <c:pt idx="22">
                  <c:v>0.76289422307755017</c:v>
                </c:pt>
                <c:pt idx="23">
                  <c:v>0.73952183412586514</c:v>
                </c:pt>
                <c:pt idx="24">
                  <c:v>0.71463924369114717</c:v>
                </c:pt>
                <c:pt idx="25">
                  <c:v>0.68824210133654085</c:v>
                </c:pt>
                <c:pt idx="26">
                  <c:v>0.66034625602759744</c:v>
                </c:pt>
                <c:pt idx="27">
                  <c:v>0.63099121135339953</c:v>
                </c:pt>
                <c:pt idx="28">
                  <c:v>0.60024356926424716</c:v>
                </c:pt>
                <c:pt idx="29">
                  <c:v>0.56820029084759727</c:v>
                </c:pt>
                <c:pt idx="30">
                  <c:v>0.53499155755187844</c:v>
                </c:pt>
                <c:pt idx="31">
                  <c:v>0.50078297213951428</c:v>
                </c:pt>
                <c:pt idx="32">
                  <c:v>0.46577680061608934</c:v>
                </c:pt>
                <c:pt idx="33">
                  <c:v>0.43021193123997969</c:v>
                </c:pt>
                <c:pt idx="34">
                  <c:v>0.39436222278478977</c:v>
                </c:pt>
                <c:pt idx="35">
                  <c:v>0.35853294079013431</c:v>
                </c:pt>
                <c:pt idx="36">
                  <c:v>0.323055046776965</c:v>
                </c:pt>
                <c:pt idx="37">
                  <c:v>0.28827721873833179</c:v>
                </c:pt>
                <c:pt idx="38">
                  <c:v>0.25455564506275657</c:v>
                </c:pt>
                <c:pt idx="39">
                  <c:v>0.22224184521717738</c:v>
                </c:pt>
                <c:pt idx="40">
                  <c:v>0.19166901667427513</c:v>
                </c:pt>
                <c:pt idx="41">
                  <c:v>0.16313766545660127</c:v>
                </c:pt>
                <c:pt idx="42">
                  <c:v>0.13690151300673689</c:v>
                </c:pt>
                <c:pt idx="43">
                  <c:v>0.11315484209889572</c:v>
                </c:pt>
                <c:pt idx="44">
                  <c:v>9.2022503708081849E-2</c:v>
                </c:pt>
                <c:pt idx="45">
                  <c:v>7.3553716022826093E-2</c:v>
                </c:pt>
                <c:pt idx="46">
                  <c:v>5.7720524483893552E-2</c:v>
                </c:pt>
                <c:pt idx="47">
                  <c:v>4.4421364465339591E-2</c:v>
                </c:pt>
                <c:pt idx="48">
                  <c:v>3.3489617773663077E-2</c:v>
                </c:pt>
                <c:pt idx="49">
                  <c:v>2.4706456905096985E-2</c:v>
                </c:pt>
                <c:pt idx="50">
                  <c:v>1.7816727421363233E-2</c:v>
                </c:pt>
                <c:pt idx="51">
                  <c:v>1.2546233271334747E-2</c:v>
                </c:pt>
                <c:pt idx="52">
                  <c:v>8.6186449918285619E-3</c:v>
                </c:pt>
                <c:pt idx="53">
                  <c:v>5.7703831826558024E-3</c:v>
                </c:pt>
                <c:pt idx="54">
                  <c:v>3.7622163360746144E-3</c:v>
                </c:pt>
                <c:pt idx="55">
                  <c:v>2.3868724510909493E-3</c:v>
                </c:pt>
                <c:pt idx="56">
                  <c:v>1.4725797418005391E-3</c:v>
                </c:pt>
                <c:pt idx="57">
                  <c:v>8.8299913953932625E-4</c:v>
                </c:pt>
                <c:pt idx="58">
                  <c:v>5.1439331630992804E-4</c:v>
                </c:pt>
                <c:pt idx="59">
                  <c:v>2.9104691096362039E-4</c:v>
                </c:pt>
                <c:pt idx="60">
                  <c:v>1.599197057438596E-4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6-475F-9CAA-1CE669A2CBD9}"/>
            </c:ext>
          </c:extLst>
        </c:ser>
        <c:ser>
          <c:idx val="1"/>
          <c:order val="1"/>
          <c:tx>
            <c:strRef>
              <c:f>'Peluang Hidup'!$BE$2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Hidup'!$BA$3:$BA$63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Hidup'!$BE$3:$BE$63</c:f>
              <c:numCache>
                <c:formatCode>0.00000</c:formatCode>
                <c:ptCount val="61"/>
                <c:pt idx="0">
                  <c:v>1</c:v>
                </c:pt>
                <c:pt idx="1">
                  <c:v>0.99727094639717595</c:v>
                </c:pt>
                <c:pt idx="2">
                  <c:v>0.99428246578881241</c:v>
                </c:pt>
                <c:pt idx="3">
                  <c:v>0.99101084681702267</c:v>
                </c:pt>
                <c:pt idx="4">
                  <c:v>0.98743040578611774</c:v>
                </c:pt>
                <c:pt idx="5">
                  <c:v>0.98351336326236771</c:v>
                </c:pt>
                <c:pt idx="6">
                  <c:v>0.97922972198464164</c:v>
                </c:pt>
                <c:pt idx="7">
                  <c:v>0.97454714864488878</c:v>
                </c:pt>
                <c:pt idx="8">
                  <c:v>0.96943086274483503</c:v>
                </c:pt>
                <c:pt idx="9">
                  <c:v>0.96384353649684529</c:v>
                </c:pt>
                <c:pt idx="10">
                  <c:v>0.95774521062523843</c:v>
                </c:pt>
                <c:pt idx="11">
                  <c:v>0.9510932319500911</c:v>
                </c:pt>
                <c:pt idx="12">
                  <c:v>0.94384221980975536</c:v>
                </c:pt>
                <c:pt idx="13">
                  <c:v>0.93594406970539712</c:v>
                </c:pt>
                <c:pt idx="14">
                  <c:v>0.92734800403281914</c:v>
                </c:pt>
                <c:pt idx="15">
                  <c:v>0.91800068139357194</c:v>
                </c:pt>
                <c:pt idx="16">
                  <c:v>0.90784637773133148</c:v>
                </c:pt>
                <c:pt idx="17">
                  <c:v>0.89682725438173383</c:v>
                </c:pt>
                <c:pt idx="18">
                  <c:v>0.88488372999874454</c:v>
                </c:pt>
                <c:pt idx="19">
                  <c:v>0.87195497513899423</c:v>
                </c:pt>
                <c:pt idx="20">
                  <c:v>0.85797954992679593</c:v>
                </c:pt>
                <c:pt idx="21">
                  <c:v>0.84289620651780894</c:v>
                </c:pt>
                <c:pt idx="22">
                  <c:v>0.8266448788075611</c:v>
                </c:pt>
                <c:pt idx="23">
                  <c:v>0.80916788170781873</c:v>
                </c:pt>
                <c:pt idx="24">
                  <c:v>0.79041134098374111</c:v>
                </c:pt>
                <c:pt idx="25">
                  <c:v>0.77032687167604919</c:v>
                </c:pt>
                <c:pt idx="26">
                  <c:v>0.74887351801966273</c:v>
                </c:pt>
                <c:pt idx="27">
                  <c:v>0.72601995993963864</c:v>
                </c:pt>
                <c:pt idx="28">
                  <c:v>0.70174698004298031</c:v>
                </c:pt>
                <c:pt idx="29">
                  <c:v>0.67605016991288547</c:v>
                </c:pt>
                <c:pt idx="30">
                  <c:v>0.6489428348994184</c:v>
                </c:pt>
                <c:pt idx="31">
                  <c:v>0.62045903209940889</c:v>
                </c:pt>
                <c:pt idx="32">
                  <c:v>0.5906566467398161</c:v>
                </c:pt>
                <c:pt idx="33">
                  <c:v>0.55962037811030962</c:v>
                </c:pt>
                <c:pt idx="34">
                  <c:v>0.52746446860851748</c:v>
                </c:pt>
                <c:pt idx="35">
                  <c:v>0.49433497037246976</c:v>
                </c:pt>
                <c:pt idx="36">
                  <c:v>0.46041130655739099</c:v>
                </c:pt>
                <c:pt idx="37">
                  <c:v>0.42590685311722576</c:v>
                </c:pt>
                <c:pt idx="38">
                  <c:v>0.39106824798153983</c:v>
                </c:pt>
                <c:pt idx="39">
                  <c:v>0.35617313512801907</c:v>
                </c:pt>
                <c:pt idx="40">
                  <c:v>0.32152607950838613</c:v>
                </c:pt>
                <c:pt idx="41">
                  <c:v>0.28745245342153242</c:v>
                </c:pt>
                <c:pt idx="42">
                  <c:v>0.2542902027523074</c:v>
                </c:pt>
                <c:pt idx="43">
                  <c:v>0.22237955626892528</c:v>
                </c:pt>
                <c:pt idx="44">
                  <c:v>0.19205094103509474</c:v>
                </c:pt>
                <c:pt idx="45">
                  <c:v>0.16361160194447999</c:v>
                </c:pt>
                <c:pt idx="46">
                  <c:v>0.13733167317927969</c:v>
                </c:pt>
                <c:pt idx="47">
                  <c:v>0.11343068265333191</c:v>
                </c:pt>
                <c:pt idx="48">
                  <c:v>9.206564602194707E-2</c:v>
                </c:pt>
                <c:pt idx="49">
                  <c:v>7.3321978029923587E-2</c:v>
                </c:pt>
                <c:pt idx="50">
                  <c:v>5.7208371872834424E-2</c:v>
                </c:pt>
                <c:pt idx="51">
                  <c:v>4.3656541775518552E-2</c:v>
                </c:pt>
                <c:pt idx="52">
                  <c:v>3.252628654012029E-2</c:v>
                </c:pt>
                <c:pt idx="53">
                  <c:v>2.3615745972317335E-2</c:v>
                </c:pt>
                <c:pt idx="54">
                  <c:v>1.6676063030046838E-2</c:v>
                </c:pt>
                <c:pt idx="55">
                  <c:v>1.1429042767682742E-2</c:v>
                </c:pt>
                <c:pt idx="56">
                  <c:v>7.5859413672203458E-3</c:v>
                </c:pt>
                <c:pt idx="57">
                  <c:v>4.8653373536288076E-3</c:v>
                </c:pt>
                <c:pt idx="58">
                  <c:v>3.0081966131702952E-3</c:v>
                </c:pt>
                <c:pt idx="59">
                  <c:v>1.7887316531768292E-3</c:v>
                </c:pt>
                <c:pt idx="60">
                  <c:v>1.0203790213842415E-3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6-475F-9CAA-1CE669A2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33664"/>
        <c:axId val="1660138944"/>
      </c:lineChart>
      <c:catAx>
        <c:axId val="16601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38944"/>
        <c:crosses val="autoZero"/>
        <c:auto val="1"/>
        <c:lblAlgn val="ctr"/>
        <c:lblOffset val="100"/>
        <c:tickLblSkip val="10"/>
        <c:noMultiLvlLbl val="0"/>
      </c:catAx>
      <c:valAx>
        <c:axId val="166013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33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Mati'!$D$2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Mati'!$A$3:$A$73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Mati'!$D$3:$D$73</c:f>
              <c:numCache>
                <c:formatCode>0.00000</c:formatCode>
                <c:ptCount val="71"/>
                <c:pt idx="0">
                  <c:v>0</c:v>
                </c:pt>
                <c:pt idx="1">
                  <c:v>1.7214233573750182E-3</c:v>
                </c:pt>
                <c:pt idx="2">
                  <c:v>3.5987693866049719E-3</c:v>
                </c:pt>
                <c:pt idx="3">
                  <c:v>5.6458196958161233E-3</c:v>
                </c:pt>
                <c:pt idx="4">
                  <c:v>7.877508065677219E-3</c:v>
                </c:pt>
                <c:pt idx="5">
                  <c:v>1.0310003900043552E-2</c:v>
                </c:pt>
                <c:pt idx="6">
                  <c:v>1.2960799117698873E-2</c:v>
                </c:pt>
                <c:pt idx="7">
                  <c:v>1.5848798035814848E-2</c:v>
                </c:pt>
                <c:pt idx="8">
                  <c:v>1.899440962351362E-2</c:v>
                </c:pt>
                <c:pt idx="9">
                  <c:v>2.2419641295682302E-2</c:v>
                </c:pt>
                <c:pt idx="10">
                  <c:v>2.6148193167217393E-2</c:v>
                </c:pt>
                <c:pt idx="11">
                  <c:v>3.0205551389849594E-2</c:v>
                </c:pt>
                <c:pt idx="12">
                  <c:v>3.4619078840771977E-2</c:v>
                </c:pt>
                <c:pt idx="13">
                  <c:v>3.9418101017133833E-2</c:v>
                </c:pt>
                <c:pt idx="14">
                  <c:v>4.4633984505463964E-2</c:v>
                </c:pt>
                <c:pt idx="15">
                  <c:v>5.0300204832596451E-2</c:v>
                </c:pt>
                <c:pt idx="16">
                  <c:v>5.6452399857337965E-2</c:v>
                </c:pt>
                <c:pt idx="17">
                  <c:v>6.3128404123399151E-2</c:v>
                </c:pt>
                <c:pt idx="18">
                  <c:v>7.036825875906505E-2</c:v>
                </c:pt>
                <c:pt idx="19">
                  <c:v>7.8214190575191966E-2</c:v>
                </c:pt>
                <c:pt idx="20">
                  <c:v>8.6710552981700717E-2</c:v>
                </c:pt>
                <c:pt idx="21">
                  <c:v>9.5903720220440247E-2</c:v>
                </c:pt>
                <c:pt idx="22">
                  <c:v>0.10584192521329927</c:v>
                </c:pt>
                <c:pt idx="23">
                  <c:v>0.1165750300728875</c:v>
                </c:pt>
                <c:pt idx="24">
                  <c:v>0.12815421705638663</c:v>
                </c:pt>
                <c:pt idx="25">
                  <c:v>0.14063158651554919</c:v>
                </c:pt>
                <c:pt idx="26">
                  <c:v>0.1540596472828698</c:v>
                </c:pt>
                <c:pt idx="27">
                  <c:v>0.16849068403743972</c:v>
                </c:pt>
                <c:pt idx="28">
                  <c:v>0.18397598564710982</c:v>
                </c:pt>
                <c:pt idx="29">
                  <c:v>0.20056491845640356</c:v>
                </c:pt>
                <c:pt idx="30">
                  <c:v>0.21830382919405789</c:v>
                </c:pt>
                <c:pt idx="31">
                  <c:v>0.23723476386744058</c:v>
                </c:pt>
                <c:pt idx="32">
                  <c:v>0.25739399199791979</c:v>
                </c:pt>
                <c:pt idx="33">
                  <c:v>0.27881033018027945</c:v>
                </c:pt>
                <c:pt idx="34">
                  <c:v>0.30150326560542473</c:v>
                </c:pt>
                <c:pt idx="35">
                  <c:v>0.32548088927246643</c:v>
                </c:pt>
                <c:pt idx="36">
                  <c:v>0.35073766052724564</c:v>
                </c:pt>
                <c:pt idx="37">
                  <c:v>0.3772520396379655</c:v>
                </c:pt>
                <c:pt idx="38">
                  <c:v>0.40498404357468087</c:v>
                </c:pt>
                <c:pt idx="39">
                  <c:v>0.43387280201272815</c:v>
                </c:pt>
                <c:pt idx="40">
                  <c:v>0.46383421552957038</c:v>
                </c:pt>
                <c:pt idx="41">
                  <c:v>0.49475884525885439</c:v>
                </c:pt>
                <c:pt idx="42">
                  <c:v>0.52651019155180734</c:v>
                </c:pt>
                <c:pt idx="43">
                  <c:v>0.55892354636404695</c:v>
                </c:pt>
                <c:pt idx="44">
                  <c:v>0.59180562713064111</c:v>
                </c:pt>
                <c:pt idx="45">
                  <c:v>0.62493521483362025</c:v>
                </c:pt>
                <c:pt idx="46">
                  <c:v>0.65806502087398666</c:v>
                </c:pt>
                <c:pt idx="47">
                  <c:v>0.69092499055209733</c:v>
                </c:pt>
                <c:pt idx="48">
                  <c:v>0.72322720944535823</c:v>
                </c:pt>
                <c:pt idx="49">
                  <c:v>0.75467250721388823</c:v>
                </c:pt>
                <c:pt idx="50">
                  <c:v>0.78495874741030303</c:v>
                </c:pt>
                <c:pt idx="51">
                  <c:v>0.81379065083978097</c:v>
                </c:pt>
                <c:pt idx="52">
                  <c:v>0.84089082785322455</c:v>
                </c:pt>
                <c:pt idx="53">
                  <c:v>0.86601150218555989</c:v>
                </c:pt>
                <c:pt idx="54">
                  <c:v>0.88894621404115837</c:v>
                </c:pt>
                <c:pt idx="55">
                  <c:v>0.90954061984826196</c:v>
                </c:pt>
                <c:pt idx="56">
                  <c:v>0.92770139417038733</c:v>
                </c:pt>
                <c:pt idx="57">
                  <c:v>0.94340222259518347</c:v>
                </c:pt>
                <c:pt idx="58">
                  <c:v>0.95668598663682725</c:v>
                </c:pt>
                <c:pt idx="59">
                  <c:v>0.96766250410995636</c:v>
                </c:pt>
                <c:pt idx="60">
                  <c:v>0.97650159991865604</c:v>
                </c:pt>
                <c:pt idx="61">
                  <c:v>0.98342181031075271</c:v>
                </c:pt>
                <c:pt idx="62">
                  <c:v>0.98867560069038285</c:v>
                </c:pt>
                <c:pt idx="63">
                  <c:v>0.99253250485980737</c:v>
                </c:pt>
                <c:pt idx="64">
                  <c:v>0.99526195928341887</c:v>
                </c:pt>
                <c:pt idx="65">
                  <c:v>0.99711770877005279</c:v>
                </c:pt>
                <c:pt idx="66">
                  <c:v>0.99832544277856838</c:v>
                </c:pt>
                <c:pt idx="67">
                  <c:v>0.99907479832414003</c:v>
                </c:pt>
                <c:pt idx="68">
                  <c:v>0.99951613161682851</c:v>
                </c:pt>
                <c:pt idx="69">
                  <c:v>0.99976167714271347</c:v>
                </c:pt>
                <c:pt idx="70">
                  <c:v>0.99989006379604584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3-46BF-8668-246566F7D726}"/>
            </c:ext>
          </c:extLst>
        </c:ser>
        <c:ser>
          <c:idx val="1"/>
          <c:order val="1"/>
          <c:tx>
            <c:strRef>
              <c:f>'Peluang Mati'!$F$2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Mati'!$A$3:$A$73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Mati'!$F$3:$F$73</c:f>
              <c:numCache>
                <c:formatCode>0.00000</c:formatCode>
                <c:ptCount val="71"/>
                <c:pt idx="0">
                  <c:v>0</c:v>
                </c:pt>
                <c:pt idx="1">
                  <c:v>1.519449441774956E-3</c:v>
                </c:pt>
                <c:pt idx="2">
                  <c:v>3.1369817324470306E-3</c:v>
                </c:pt>
                <c:pt idx="3">
                  <c:v>4.8618465680569933E-3</c:v>
                </c:pt>
                <c:pt idx="4">
                  <c:v>6.7041372727402182E-3</c:v>
                </c:pt>
                <c:pt idx="5">
                  <c:v>8.6748623292274285E-3</c:v>
                </c:pt>
                <c:pt idx="6">
                  <c:v>1.0786021849186866E-2</c:v>
                </c:pt>
                <c:pt idx="7">
                  <c:v>1.3050689077537037E-2</c:v>
                </c:pt>
                <c:pt idx="8">
                  <c:v>1.5483096961485976E-2</c:v>
                </c:pt>
                <c:pt idx="9">
                  <c:v>1.809872973253468E-2</c:v>
                </c:pt>
                <c:pt idx="10">
                  <c:v>2.0914419344030821E-2</c:v>
                </c:pt>
                <c:pt idx="11">
                  <c:v>2.3948446473359031E-2</c:v>
                </c:pt>
                <c:pt idx="12">
                  <c:v>2.7220645631217844E-2</c:v>
                </c:pt>
                <c:pt idx="13">
                  <c:v>3.075251371436305E-2</c:v>
                </c:pt>
                <c:pt idx="14">
                  <c:v>3.4567321085711589E-2</c:v>
                </c:pt>
                <c:pt idx="15">
                  <c:v>3.8690223958728676E-2</c:v>
                </c:pt>
                <c:pt idx="16">
                  <c:v>4.3148376492749496E-2</c:v>
                </c:pt>
                <c:pt idx="17">
                  <c:v>4.7971040562414968E-2</c:v>
                </c:pt>
                <c:pt idx="18">
                  <c:v>5.3189690637183817E-2</c:v>
                </c:pt>
                <c:pt idx="19">
                  <c:v>5.8838110584696346E-2</c:v>
                </c:pt>
                <c:pt idx="20">
                  <c:v>6.4952478483122356E-2</c:v>
                </c:pt>
                <c:pt idx="21">
                  <c:v>7.1571434681266144E-2</c:v>
                </c:pt>
                <c:pt idx="22">
                  <c:v>7.8736127370843678E-2</c:v>
                </c:pt>
                <c:pt idx="23">
                  <c:v>8.6490228824734561E-2</c:v>
                </c:pt>
                <c:pt idx="24">
                  <c:v>9.4879914203252036E-2</c:v>
                </c:pt>
                <c:pt idx="25">
                  <c:v>0.10395379343820565</c:v>
                </c:pt>
                <c:pt idx="26">
                  <c:v>0.11376278518014982</c:v>
                </c:pt>
                <c:pt idx="27">
                  <c:v>0.12435992015737851</c:v>
                </c:pt>
                <c:pt idx="28">
                  <c:v>0.1358000595808756</c:v>
                </c:pt>
                <c:pt idx="29">
                  <c:v>0.14813951249278423</c:v>
                </c:pt>
                <c:pt idx="30">
                  <c:v>0.16143553427881241</c:v>
                </c:pt>
                <c:pt idx="31">
                  <c:v>0.17574568706265259</c:v>
                </c:pt>
                <c:pt idx="32">
                  <c:v>0.19112704153000937</c:v>
                </c:pt>
                <c:pt idx="33">
                  <c:v>0.20763519909873052</c:v>
                </c:pt>
                <c:pt idx="34">
                  <c:v>0.22532311352646517</c:v>
                </c:pt>
                <c:pt idx="35">
                  <c:v>0.24423969236208476</c:v>
                </c:pt>
                <c:pt idx="36">
                  <c:v>0.26442816150817106</c:v>
                </c:pt>
                <c:pt idx="37">
                  <c:v>0.28592418104901751</c:v>
                </c:pt>
                <c:pt idx="38">
                  <c:v>0.30875370795826007</c:v>
                </c:pt>
                <c:pt idx="39">
                  <c:v>0.33293061192680762</c:v>
                </c:pt>
                <c:pt idx="40">
                  <c:v>0.35845406495199195</c:v>
                </c:pt>
                <c:pt idx="41">
                  <c:v>0.38530574406328433</c:v>
                </c:pt>
                <c:pt idx="42">
                  <c:v>0.41344691005431677</c:v>
                </c:pt>
                <c:pt idx="43">
                  <c:v>0.44281545351151741</c:v>
                </c:pt>
                <c:pt idx="44">
                  <c:v>0.47332303251735075</c:v>
                </c:pt>
                <c:pt idx="45">
                  <c:v>0.50485246326905231</c:v>
                </c:pt>
                <c:pt idx="46">
                  <c:v>0.53725556372513328</c:v>
                </c:pt>
                <c:pt idx="47">
                  <c:v>0.57035168837227579</c:v>
                </c:pt>
                <c:pt idx="48">
                  <c:v>0.60392722502587604</c:v>
                </c:pt>
                <c:pt idx="49">
                  <c:v>0.63773634644476307</c:v>
                </c:pt>
                <c:pt idx="50">
                  <c:v>0.67150331314868872</c:v>
                </c:pt>
                <c:pt idx="51">
                  <c:v>0.70492660065321811</c:v>
                </c:pt>
                <c:pt idx="52">
                  <c:v>0.73768506535176748</c:v>
                </c:pt>
                <c:pt idx="53">
                  <c:v>0.76944626020070506</c:v>
                </c:pt>
                <c:pt idx="54">
                  <c:v>0.79987685856282431</c:v>
                </c:pt>
                <c:pt idx="55">
                  <c:v>0.82865494154259423</c:v>
                </c:pt>
                <c:pt idx="56">
                  <c:v>0.85548365846297303</c:v>
                </c:pt>
                <c:pt idx="57">
                  <c:v>0.88010550024066447</c:v>
                </c:pt>
                <c:pt idx="58">
                  <c:v>0.90231616261196201</c:v>
                </c:pt>
                <c:pt idx="59">
                  <c:v>0.92197676451762489</c:v>
                </c:pt>
                <c:pt idx="60">
                  <c:v>0.9390230799321978</c:v>
                </c:pt>
                <c:pt idx="61">
                  <c:v>0.95347049406105266</c:v>
                </c:pt>
                <c:pt idx="62">
                  <c:v>0.96541365121325162</c:v>
                </c:pt>
                <c:pt idx="63">
                  <c:v>0.97502023885979738</c:v>
                </c:pt>
                <c:pt idx="64">
                  <c:v>0.9825190242058478</c:v>
                </c:pt>
                <c:pt idx="65">
                  <c:v>0.98818304569601678</c:v>
                </c:pt>
                <c:pt idx="66">
                  <c:v>0.99230962908143783</c:v>
                </c:pt>
                <c:pt idx="67">
                  <c:v>0.99519947940031261</c:v>
                </c:pt>
                <c:pt idx="68">
                  <c:v>0.99713733503883606</c:v>
                </c:pt>
                <c:pt idx="69">
                  <c:v>0.99837645296020683</c:v>
                </c:pt>
                <c:pt idx="70">
                  <c:v>0.99912852473121894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3-46BF-8668-246566F7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63744"/>
        <c:axId val="1650882944"/>
      </c:lineChart>
      <c:catAx>
        <c:axId val="16508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569360993802517"/>
              <c:y val="0.80896217762940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882944"/>
        <c:crosses val="autoZero"/>
        <c:auto val="1"/>
        <c:lblAlgn val="ctr"/>
        <c:lblOffset val="100"/>
        <c:tickLblSkip val="10"/>
        <c:noMultiLvlLbl val="0"/>
      </c:catAx>
      <c:valAx>
        <c:axId val="165088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tq_30</a:t>
                </a:r>
              </a:p>
            </c:rich>
          </c:tx>
          <c:layout>
            <c:manualLayout>
              <c:xMode val="edge"/>
              <c:yMode val="edge"/>
              <c:x val="1.9450545074723786E-2"/>
              <c:y val="0.31372916820963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86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Mortalita'!$D$3:$D$103</c:f>
              <c:numCache>
                <c:formatCode>0.00000;\-0.00000;0</c:formatCode>
                <c:ptCount val="101"/>
                <c:pt idx="0">
                  <c:v>0.97960340999999995</c:v>
                </c:pt>
                <c:pt idx="1">
                  <c:v>0.99866600999999999</c:v>
                </c:pt>
                <c:pt idx="2">
                  <c:v>0.99888783999999997</c:v>
                </c:pt>
                <c:pt idx="3">
                  <c:v>0.99907049999999997</c:v>
                </c:pt>
                <c:pt idx="4">
                  <c:v>0.99922034999999998</c:v>
                </c:pt>
                <c:pt idx="5">
                  <c:v>0.99934208999999996</c:v>
                </c:pt>
                <c:pt idx="6">
                  <c:v>0.99943899000000003</c:v>
                </c:pt>
                <c:pt idx="7">
                  <c:v>0.99951371</c:v>
                </c:pt>
                <c:pt idx="8">
                  <c:v>0.99956749</c:v>
                </c:pt>
                <c:pt idx="9">
                  <c:v>0.99960103</c:v>
                </c:pt>
                <c:pt idx="10">
                  <c:v>0.99961339000000005</c:v>
                </c:pt>
                <c:pt idx="11">
                  <c:v>0.99960210000000005</c:v>
                </c:pt>
                <c:pt idx="12">
                  <c:v>0.99956325000000001</c:v>
                </c:pt>
                <c:pt idx="13">
                  <c:v>0.99947496999999996</c:v>
                </c:pt>
                <c:pt idx="14">
                  <c:v>0.99932472999999999</c:v>
                </c:pt>
                <c:pt idx="15">
                  <c:v>0.9991198</c:v>
                </c:pt>
                <c:pt idx="16">
                  <c:v>0.99887919999999997</c:v>
                </c:pt>
                <c:pt idx="17">
                  <c:v>0.99863928999999996</c:v>
                </c:pt>
                <c:pt idx="18">
                  <c:v>0.99842911999999995</c:v>
                </c:pt>
                <c:pt idx="19">
                  <c:v>0.99827283</c:v>
                </c:pt>
                <c:pt idx="20">
                  <c:v>0.99818114999999996</c:v>
                </c:pt>
                <c:pt idx="21">
                  <c:v>0.99814590999999997</c:v>
                </c:pt>
                <c:pt idx="22">
                  <c:v>0.99814627</c:v>
                </c:pt>
                <c:pt idx="23">
                  <c:v>0.99815988</c:v>
                </c:pt>
                <c:pt idx="24">
                  <c:v>0.99817429000000002</c:v>
                </c:pt>
                <c:pt idx="25">
                  <c:v>0.99818066000000005</c:v>
                </c:pt>
                <c:pt idx="26">
                  <c:v>0.99817648000000003</c:v>
                </c:pt>
                <c:pt idx="27">
                  <c:v>0.99816117000000004</c:v>
                </c:pt>
                <c:pt idx="28">
                  <c:v>0.99813103999999997</c:v>
                </c:pt>
                <c:pt idx="29">
                  <c:v>0.99808355000000004</c:v>
                </c:pt>
                <c:pt idx="30">
                  <c:v>0.99801892000000003</c:v>
                </c:pt>
                <c:pt idx="31">
                  <c:v>0.99793688999999997</c:v>
                </c:pt>
                <c:pt idx="32">
                  <c:v>0.99783732999999997</c:v>
                </c:pt>
                <c:pt idx="33">
                  <c:v>0.99771527000000004</c:v>
                </c:pt>
                <c:pt idx="34">
                  <c:v>0.99756639000000003</c:v>
                </c:pt>
                <c:pt idx="35">
                  <c:v>0.99739142000000003</c:v>
                </c:pt>
                <c:pt idx="36">
                  <c:v>0.99719146000000003</c:v>
                </c:pt>
                <c:pt idx="37">
                  <c:v>0.99696781000000001</c:v>
                </c:pt>
                <c:pt idx="38">
                  <c:v>0.99671642000000005</c:v>
                </c:pt>
                <c:pt idx="39">
                  <c:v>0.99643196999999994</c:v>
                </c:pt>
                <c:pt idx="40">
                  <c:v>0.99611172999999997</c:v>
                </c:pt>
                <c:pt idx="41">
                  <c:v>0.99575157000000003</c:v>
                </c:pt>
                <c:pt idx="42">
                  <c:v>0.99534705999999995</c:v>
                </c:pt>
                <c:pt idx="43">
                  <c:v>0.99488823999999998</c:v>
                </c:pt>
                <c:pt idx="44">
                  <c:v>0.99436630000000004</c:v>
                </c:pt>
                <c:pt idx="45">
                  <c:v>0.99377859000000002</c:v>
                </c:pt>
                <c:pt idx="46">
                  <c:v>0.99312356999999996</c:v>
                </c:pt>
                <c:pt idx="47">
                  <c:v>0.99240092999999996</c:v>
                </c:pt>
                <c:pt idx="48">
                  <c:v>0.99160108000000002</c:v>
                </c:pt>
                <c:pt idx="49">
                  <c:v>0.99071529999999997</c:v>
                </c:pt>
                <c:pt idx="50">
                  <c:v>0.98974240999999996</c:v>
                </c:pt>
                <c:pt idx="51">
                  <c:v>0.98867936999999995</c:v>
                </c:pt>
                <c:pt idx="52">
                  <c:v>0.98752200999999995</c:v>
                </c:pt>
                <c:pt idx="53">
                  <c:v>0.98626011999999996</c:v>
                </c:pt>
                <c:pt idx="54">
                  <c:v>0.98487617999999999</c:v>
                </c:pt>
                <c:pt idx="55">
                  <c:v>0.98335382000000005</c:v>
                </c:pt>
                <c:pt idx="56">
                  <c:v>0.98167641000000005</c:v>
                </c:pt>
                <c:pt idx="57">
                  <c:v>0.97982727000000003</c:v>
                </c:pt>
                <c:pt idx="58">
                  <c:v>0.97776152999999999</c:v>
                </c:pt>
                <c:pt idx="59">
                  <c:v>0.97545325999999999</c:v>
                </c:pt>
                <c:pt idx="60">
                  <c:v>0.97291397000000002</c:v>
                </c:pt>
                <c:pt idx="61">
                  <c:v>0.97015523000000004</c:v>
                </c:pt>
                <c:pt idx="62">
                  <c:v>0.96718822000000004</c:v>
                </c:pt>
                <c:pt idx="63">
                  <c:v>0.96396501999999995</c:v>
                </c:pt>
                <c:pt idx="64">
                  <c:v>0.96044816</c:v>
                </c:pt>
                <c:pt idx="65">
                  <c:v>0.95666326999999995</c:v>
                </c:pt>
                <c:pt idx="66">
                  <c:v>0.95263310999999995</c:v>
                </c:pt>
                <c:pt idx="67">
                  <c:v>0.94837627000000002</c:v>
                </c:pt>
                <c:pt idx="68">
                  <c:v>0.94388645999999998</c:v>
                </c:pt>
                <c:pt idx="69">
                  <c:v>0.93910578</c:v>
                </c:pt>
                <c:pt idx="70">
                  <c:v>0.93396632999999996</c:v>
                </c:pt>
                <c:pt idx="71">
                  <c:v>0.92839190999999999</c:v>
                </c:pt>
                <c:pt idx="72">
                  <c:v>0.92230886999999995</c:v>
                </c:pt>
                <c:pt idx="73">
                  <c:v>0.91572164</c:v>
                </c:pt>
                <c:pt idx="74">
                  <c:v>0.90861298999999995</c:v>
                </c:pt>
                <c:pt idx="75">
                  <c:v>0.90090963999999996</c:v>
                </c:pt>
                <c:pt idx="76">
                  <c:v>0.89254931999999998</c:v>
                </c:pt>
                <c:pt idx="77">
                  <c:v>0.88347503999999999</c:v>
                </c:pt>
                <c:pt idx="78">
                  <c:v>0.87358800999999997</c:v>
                </c:pt>
                <c:pt idx="79">
                  <c:v>0.86277400000000004</c:v>
                </c:pt>
                <c:pt idx="80">
                  <c:v>0.85093189000000002</c:v>
                </c:pt>
                <c:pt idx="81">
                  <c:v>0.83791813000000004</c:v>
                </c:pt>
                <c:pt idx="82">
                  <c:v>0.82360239999999996</c:v>
                </c:pt>
                <c:pt idx="83">
                  <c:v>0.80602837999999999</c:v>
                </c:pt>
                <c:pt idx="84">
                  <c:v>0.78505471000000004</c:v>
                </c:pt>
                <c:pt idx="85">
                  <c:v>0.76328848000000005</c:v>
                </c:pt>
                <c:pt idx="86">
                  <c:v>0.74316009000000005</c:v>
                </c:pt>
                <c:pt idx="87">
                  <c:v>0.72690991000000005</c:v>
                </c:pt>
                <c:pt idx="88">
                  <c:v>0.71315249000000003</c:v>
                </c:pt>
                <c:pt idx="89">
                  <c:v>0.69908574999999995</c:v>
                </c:pt>
                <c:pt idx="90">
                  <c:v>0.68470354</c:v>
                </c:pt>
                <c:pt idx="91">
                  <c:v>0.66992916999999996</c:v>
                </c:pt>
                <c:pt idx="92">
                  <c:v>0.65468923999999995</c:v>
                </c:pt>
                <c:pt idx="93">
                  <c:v>0.63899090000000003</c:v>
                </c:pt>
                <c:pt idx="94">
                  <c:v>0.62288705</c:v>
                </c:pt>
                <c:pt idx="95">
                  <c:v>0.60652415000000004</c:v>
                </c:pt>
                <c:pt idx="96">
                  <c:v>0.59007430999999999</c:v>
                </c:pt>
                <c:pt idx="97">
                  <c:v>0.57369587</c:v>
                </c:pt>
                <c:pt idx="98">
                  <c:v>0.55753204999999995</c:v>
                </c:pt>
                <c:pt idx="99">
                  <c:v>0.54166150000000002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B-438D-868A-1A26B5CAE855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Mortalita'!$E$3:$E$103</c:f>
              <c:numCache>
                <c:formatCode>0.00000;\-0.00000;0</c:formatCode>
                <c:ptCount val="101"/>
                <c:pt idx="0">
                  <c:v>0.98338705999999998</c:v>
                </c:pt>
                <c:pt idx="1">
                  <c:v>0.99892601999999997</c:v>
                </c:pt>
                <c:pt idx="2">
                  <c:v>0.99907321999999998</c:v>
                </c:pt>
                <c:pt idx="3">
                  <c:v>0.99919829000000004</c:v>
                </c:pt>
                <c:pt idx="4">
                  <c:v>0.99930434999999995</c:v>
                </c:pt>
                <c:pt idx="5">
                  <c:v>0.99939339000000005</c:v>
                </c:pt>
                <c:pt idx="6">
                  <c:v>0.99946652000000002</c:v>
                </c:pt>
                <c:pt idx="7">
                  <c:v>0.99952459999999999</c:v>
                </c:pt>
                <c:pt idx="8">
                  <c:v>0.99956756000000002</c:v>
                </c:pt>
                <c:pt idx="9">
                  <c:v>0.99959505000000004</c:v>
                </c:pt>
                <c:pt idx="10">
                  <c:v>0.99960568999999999</c:v>
                </c:pt>
                <c:pt idx="11">
                  <c:v>0.99959737000000004</c:v>
                </c:pt>
                <c:pt idx="12">
                  <c:v>0.99956780000000001</c:v>
                </c:pt>
                <c:pt idx="13">
                  <c:v>0.99950466000000004</c:v>
                </c:pt>
                <c:pt idx="14">
                  <c:v>0.99940322000000004</c:v>
                </c:pt>
                <c:pt idx="15">
                  <c:v>0.99927252</c:v>
                </c:pt>
                <c:pt idx="16">
                  <c:v>0.99913008000000003</c:v>
                </c:pt>
                <c:pt idx="17">
                  <c:v>0.99900191000000005</c:v>
                </c:pt>
                <c:pt idx="18">
                  <c:v>0.99890440999999996</c:v>
                </c:pt>
                <c:pt idx="19">
                  <c:v>0.99884448000000003</c:v>
                </c:pt>
                <c:pt idx="20">
                  <c:v>0.99881684000000004</c:v>
                </c:pt>
                <c:pt idx="21">
                  <c:v>0.99880780999999996</c:v>
                </c:pt>
                <c:pt idx="22">
                  <c:v>0.99880195000000005</c:v>
                </c:pt>
                <c:pt idx="23">
                  <c:v>0.99878646000000004</c:v>
                </c:pt>
                <c:pt idx="24">
                  <c:v>0.99875758999999997</c:v>
                </c:pt>
                <c:pt idx="25">
                  <c:v>0.99871372000000003</c:v>
                </c:pt>
                <c:pt idx="26">
                  <c:v>0.99865800000000005</c:v>
                </c:pt>
                <c:pt idx="27">
                  <c:v>0.99859522000000001</c:v>
                </c:pt>
                <c:pt idx="28">
                  <c:v>0.99852741</c:v>
                </c:pt>
                <c:pt idx="29">
                  <c:v>0.99845589999999995</c:v>
                </c:pt>
                <c:pt idx="30">
                  <c:v>0.99837916000000004</c:v>
                </c:pt>
                <c:pt idx="31">
                  <c:v>0.99829382</c:v>
                </c:pt>
                <c:pt idx="32">
                  <c:v>0.99819637000000006</c:v>
                </c:pt>
                <c:pt idx="33">
                  <c:v>0.99808083000000003</c:v>
                </c:pt>
                <c:pt idx="34">
                  <c:v>0.99794441</c:v>
                </c:pt>
                <c:pt idx="35">
                  <c:v>0.99778860999999996</c:v>
                </c:pt>
                <c:pt idx="36">
                  <c:v>0.99761666000000004</c:v>
                </c:pt>
                <c:pt idx="37">
                  <c:v>0.99743302</c:v>
                </c:pt>
                <c:pt idx="38">
                  <c:v>0.99723938999999995</c:v>
                </c:pt>
                <c:pt idx="39">
                  <c:v>0.99703412999999996</c:v>
                </c:pt>
                <c:pt idx="40">
                  <c:v>0.99681226000000001</c:v>
                </c:pt>
                <c:pt idx="41">
                  <c:v>0.99656635999999998</c:v>
                </c:pt>
                <c:pt idx="42">
                  <c:v>0.99628901000000003</c:v>
                </c:pt>
                <c:pt idx="43">
                  <c:v>0.99596773000000005</c:v>
                </c:pt>
                <c:pt idx="44">
                  <c:v>0.99559695000000004</c:v>
                </c:pt>
                <c:pt idx="45">
                  <c:v>0.99518083999999996</c:v>
                </c:pt>
                <c:pt idx="46">
                  <c:v>0.99472614999999998</c:v>
                </c:pt>
                <c:pt idx="47">
                  <c:v>0.99424215000000005</c:v>
                </c:pt>
                <c:pt idx="48">
                  <c:v>0.9937279</c:v>
                </c:pt>
                <c:pt idx="49">
                  <c:v>0.99317942000000003</c:v>
                </c:pt>
                <c:pt idx="50">
                  <c:v>0.99259600999999997</c:v>
                </c:pt>
                <c:pt idx="51">
                  <c:v>0.99197250000000003</c:v>
                </c:pt>
                <c:pt idx="52">
                  <c:v>0.99130273999999996</c:v>
                </c:pt>
                <c:pt idx="53">
                  <c:v>0.99058234999999994</c:v>
                </c:pt>
                <c:pt idx="54">
                  <c:v>0.98980033000000001</c:v>
                </c:pt>
                <c:pt idx="55">
                  <c:v>0.98894132999999995</c:v>
                </c:pt>
                <c:pt idx="56">
                  <c:v>0.98799155999999999</c:v>
                </c:pt>
                <c:pt idx="57">
                  <c:v>0.98693894000000004</c:v>
                </c:pt>
                <c:pt idx="58">
                  <c:v>0.98574276999999999</c:v>
                </c:pt>
                <c:pt idx="59">
                  <c:v>0.98438468999999995</c:v>
                </c:pt>
                <c:pt idx="60">
                  <c:v>0.98288052000000004</c:v>
                </c:pt>
                <c:pt idx="61">
                  <c:v>0.98123990999999999</c:v>
                </c:pt>
                <c:pt idx="62">
                  <c:v>0.97946986000000003</c:v>
                </c:pt>
                <c:pt idx="63">
                  <c:v>0.97756056999999996</c:v>
                </c:pt>
                <c:pt idx="64">
                  <c:v>0.97546690000000003</c:v>
                </c:pt>
                <c:pt idx="65">
                  <c:v>0.97314206000000003</c:v>
                </c:pt>
                <c:pt idx="66">
                  <c:v>0.97053915999999996</c:v>
                </c:pt>
                <c:pt idx="67">
                  <c:v>0.96761209000000004</c:v>
                </c:pt>
                <c:pt idx="68">
                  <c:v>0.96424310999999996</c:v>
                </c:pt>
                <c:pt idx="69">
                  <c:v>0.96039129999999995</c:v>
                </c:pt>
                <c:pt idx="70">
                  <c:v>0.95612001999999996</c:v>
                </c:pt>
                <c:pt idx="71">
                  <c:v>0.95148557</c:v>
                </c:pt>
                <c:pt idx="72">
                  <c:v>0.94654086999999998</c:v>
                </c:pt>
                <c:pt idx="73">
                  <c:v>0.94131609999999999</c:v>
                </c:pt>
                <c:pt idx="74">
                  <c:v>0.93571101000000001</c:v>
                </c:pt>
                <c:pt idx="75">
                  <c:v>0.92959130999999995</c:v>
                </c:pt>
                <c:pt idx="76">
                  <c:v>0.92282958999999998</c:v>
                </c:pt>
                <c:pt idx="77">
                  <c:v>0.91530537000000001</c:v>
                </c:pt>
                <c:pt idx="78">
                  <c:v>0.90693703000000003</c:v>
                </c:pt>
                <c:pt idx="79">
                  <c:v>0.89767511</c:v>
                </c:pt>
                <c:pt idx="80">
                  <c:v>0.88744701999999998</c:v>
                </c:pt>
                <c:pt idx="81">
                  <c:v>0.87616713999999996</c:v>
                </c:pt>
                <c:pt idx="82">
                  <c:v>0.86375745999999998</c:v>
                </c:pt>
                <c:pt idx="83">
                  <c:v>0.84865327000000002</c:v>
                </c:pt>
                <c:pt idx="84">
                  <c:v>0.83068907000000003</c:v>
                </c:pt>
                <c:pt idx="85">
                  <c:v>0.81185854999999996</c:v>
                </c:pt>
                <c:pt idx="86">
                  <c:v>0.79403276</c:v>
                </c:pt>
                <c:pt idx="87">
                  <c:v>0.77894856999999995</c:v>
                </c:pt>
                <c:pt idx="88">
                  <c:v>0.76550194999999999</c:v>
                </c:pt>
                <c:pt idx="89">
                  <c:v>0.75147523999999999</c:v>
                </c:pt>
                <c:pt idx="90">
                  <c:v>0.73684475999999999</c:v>
                </c:pt>
                <c:pt idx="91">
                  <c:v>0.72154989000000003</c:v>
                </c:pt>
                <c:pt idx="92">
                  <c:v>0.70553827999999996</c:v>
                </c:pt>
                <c:pt idx="93">
                  <c:v>0.68882710000000003</c:v>
                </c:pt>
                <c:pt idx="94">
                  <c:v>0.67147842000000002</c:v>
                </c:pt>
                <c:pt idx="95">
                  <c:v>0.65364177000000001</c:v>
                </c:pt>
                <c:pt idx="96">
                  <c:v>0.63549818000000002</c:v>
                </c:pt>
                <c:pt idx="97">
                  <c:v>0.61722336</c:v>
                </c:pt>
                <c:pt idx="98">
                  <c:v>0.59898516999999996</c:v>
                </c:pt>
                <c:pt idx="99">
                  <c:v>0.58089303000000003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B-438D-868A-1A26B5CA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660672"/>
        <c:axId val="1548648192"/>
      </c:lineChart>
      <c:catAx>
        <c:axId val="1548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layout>
            <c:manualLayout>
              <c:xMode val="edge"/>
              <c:yMode val="edge"/>
              <c:x val="0.53270842092536097"/>
              <c:y val="0.80203564344486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8648192"/>
        <c:crosses val="autoZero"/>
        <c:auto val="1"/>
        <c:lblAlgn val="ctr"/>
        <c:lblOffset val="101"/>
        <c:tickLblSkip val="10"/>
        <c:noMultiLvlLbl val="0"/>
      </c:catAx>
      <c:valAx>
        <c:axId val="154864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Hidup</a:t>
                </a:r>
              </a:p>
            </c:rich>
          </c:tx>
          <c:layout>
            <c:manualLayout>
              <c:xMode val="edge"/>
              <c:yMode val="edge"/>
              <c:x val="1.9355886606292557E-2"/>
              <c:y val="0.2693097023189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8660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Mati'!$U$2</c:f>
              <c:strCache>
                <c:ptCount val="1"/>
                <c:pt idx="0">
                  <c:v>Laki-laki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Mati'!$R$3:$R$63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Mati'!$U$3:$U$63</c:f>
              <c:numCache>
                <c:formatCode>0.00000</c:formatCode>
                <c:ptCount val="61"/>
                <c:pt idx="0">
                  <c:v>0</c:v>
                </c:pt>
                <c:pt idx="1">
                  <c:v>4.275602593288963E-3</c:v>
                </c:pt>
                <c:pt idx="2">
                  <c:v>8.9230152169441634E-3</c:v>
                </c:pt>
                <c:pt idx="3">
                  <c:v>1.3972492171637874E-2</c:v>
                </c:pt>
                <c:pt idx="4">
                  <c:v>1.9456352692021395E-2</c:v>
                </c:pt>
                <c:pt idx="5">
                  <c:v>2.5409043538150544E-2</c:v>
                </c:pt>
                <c:pt idx="6">
                  <c:v>3.1867185832781919E-2</c:v>
                </c:pt>
                <c:pt idx="7">
                  <c:v>3.8869601391862796E-2</c:v>
                </c:pt>
                <c:pt idx="8">
                  <c:v>4.6457312951963092E-2</c:v>
                </c:pt>
                <c:pt idx="9">
                  <c:v>5.4673511759561477E-2</c:v>
                </c:pt>
                <c:pt idx="10">
                  <c:v>6.3563484955805882E-2</c:v>
                </c:pt>
                <c:pt idx="11">
                  <c:v>7.3174494075135099E-2</c:v>
                </c:pt>
                <c:pt idx="12">
                  <c:v>8.3555594793327082E-2</c:v>
                </c:pt>
                <c:pt idx="13">
                  <c:v>9.4757386836950341E-2</c:v>
                </c:pt>
                <c:pt idx="14">
                  <c:v>0.10683168174217539</c:v>
                </c:pt>
                <c:pt idx="15">
                  <c:v>0.11983107498410217</c:v>
                </c:pt>
                <c:pt idx="16">
                  <c:v>0.13380840796738769</c:v>
                </c:pt>
                <c:pt idx="17">
                  <c:v>0.1488161045805273</c:v>
                </c:pt>
                <c:pt idx="18">
                  <c:v>0.16490536660648092</c:v>
                </c:pt>
                <c:pt idx="19">
                  <c:v>0.18212521242471114</c:v>
                </c:pt>
                <c:pt idx="20">
                  <c:v>0.20052134434809166</c:v>
                </c:pt>
                <c:pt idx="21">
                  <c:v>0.22013483187053473</c:v>
                </c:pt>
                <c:pt idx="22">
                  <c:v>0.24100060135983448</c:v>
                </c:pt>
                <c:pt idx="23">
                  <c:v>0.26314572765840016</c:v>
                </c:pt>
                <c:pt idx="24">
                  <c:v>0.28658753002643256</c:v>
                </c:pt>
                <c:pt idx="25">
                  <c:v>0.3113314842645527</c:v>
                </c:pt>
                <c:pt idx="26">
                  <c:v>0.33736897505469043</c:v>
                </c:pt>
                <c:pt idx="27">
                  <c:v>0.36467492786433753</c:v>
                </c:pt>
                <c:pt idx="28">
                  <c:v>0.39320537834682245</c:v>
                </c:pt>
                <c:pt idx="29">
                  <c:v>0.42289505900138247</c:v>
                </c:pt>
                <c:pt idx="30">
                  <c:v>0.45365510757013683</c:v>
                </c:pt>
                <c:pt idx="31">
                  <c:v>0.48537102842932955</c:v>
                </c:pt>
                <c:pt idx="32">
                  <c:v>0.5179010656652232</c:v>
                </c:pt>
                <c:pt idx="33">
                  <c:v>0.5510751724518983</c:v>
                </c:pt>
                <c:pt idx="34">
                  <c:v>0.58469478274273268</c:v>
                </c:pt>
                <c:pt idx="35">
                  <c:v>0.6185336041921109</c:v>
                </c:pt>
                <c:pt idx="36">
                  <c:v>0.65233965079589318</c:v>
                </c:pt>
                <c:pt idx="37">
                  <c:v>0.68583871446616573</c:v>
                </c:pt>
                <c:pt idx="38">
                  <c:v>0.71873943091458536</c:v>
                </c:pt>
                <c:pt idx="39">
                  <c:v>0.75074002163931175</c:v>
                </c:pt>
                <c:pt idx="40">
                  <c:v>0.78153668698773593</c:v>
                </c:pt>
                <c:pt idx="41">
                  <c:v>0.81083348480266348</c:v>
                </c:pt>
                <c:pt idx="42">
                  <c:v>0.83835335942727163</c:v>
                </c:pt>
                <c:pt idx="43">
                  <c:v>0.86384979763428182</c:v>
                </c:pt>
                <c:pt idx="44">
                  <c:v>0.88711839977961537</c:v>
                </c:pt>
                <c:pt idx="45">
                  <c:v>0.90800749243289491</c:v>
                </c:pt>
                <c:pt idx="46">
                  <c:v>0.92642680558241419</c:v>
                </c:pt>
                <c:pt idx="47">
                  <c:v>0.94235322860086912</c:v>
                </c:pt>
                <c:pt idx="48">
                  <c:v>0.95583277618872808</c:v>
                </c:pt>
                <c:pt idx="49">
                  <c:v>0.96697815792647701</c:v>
                </c:pt>
                <c:pt idx="50">
                  <c:v>0.97596175044464406</c:v>
                </c:pt>
                <c:pt idx="51">
                  <c:v>0.98300428708185916</c:v>
                </c:pt>
                <c:pt idx="52">
                  <c:v>0.98836014025922714</c:v>
                </c:pt>
                <c:pt idx="53">
                  <c:v>0.99230058196381876</c:v>
                </c:pt>
                <c:pt idx="54">
                  <c:v>0.99509675965282751</c:v>
                </c:pt>
                <c:pt idx="55">
                  <c:v>0.99700422236411823</c:v>
                </c:pt>
                <c:pt idx="56">
                  <c:v>0.99825062060649983</c:v>
                </c:pt>
                <c:pt idx="57">
                  <c:v>0.9990276970907539</c:v>
                </c:pt>
                <c:pt idx="58">
                  <c:v>0.99948797442917847</c:v>
                </c:pt>
                <c:pt idx="59">
                  <c:v>0.99974578419318505</c:v>
                </c:pt>
                <c:pt idx="60">
                  <c:v>0.99988164543278124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1A5-87FE-6394E2661AE1}"/>
            </c:ext>
          </c:extLst>
        </c:ser>
        <c:ser>
          <c:idx val="1"/>
          <c:order val="1"/>
          <c:tx>
            <c:strRef>
              <c:f>'Peluang Mati'!$W$2</c:f>
              <c:strCache>
                <c:ptCount val="1"/>
                <c:pt idx="0">
                  <c:v>Perempuan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Mati'!$R$3:$R$63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Mati'!$W$3:$W$63</c:f>
              <c:numCache>
                <c:formatCode>0.00000</c:formatCode>
                <c:ptCount val="61"/>
                <c:pt idx="0">
                  <c:v>0</c:v>
                </c:pt>
                <c:pt idx="1">
                  <c:v>2.9776410078109494E-3</c:v>
                </c:pt>
                <c:pt idx="2">
                  <c:v>6.20662747900802E-3</c:v>
                </c:pt>
                <c:pt idx="3">
                  <c:v>9.7094178286186716E-3</c:v>
                </c:pt>
                <c:pt idx="4">
                  <c:v>1.3510298361310458E-2</c:v>
                </c:pt>
                <c:pt idx="5">
                  <c:v>1.7635495631439069E-2</c:v>
                </c:pt>
                <c:pt idx="6">
                  <c:v>2.211328778948185E-2</c:v>
                </c:pt>
                <c:pt idx="7">
                  <c:v>2.6974112719641008E-2</c:v>
                </c:pt>
                <c:pt idx="8">
                  <c:v>3.2250670224019284E-2</c:v>
                </c:pt>
                <c:pt idx="9">
                  <c:v>3.7978014863196297E-2</c:v>
                </c:pt>
                <c:pt idx="10">
                  <c:v>4.4193635310158297E-2</c:v>
                </c:pt>
                <c:pt idx="11">
                  <c:v>5.0937515203927197E-2</c:v>
                </c:pt>
                <c:pt idx="12">
                  <c:v>5.8252169491559314E-2</c:v>
                </c:pt>
                <c:pt idx="13">
                  <c:v>6.6182649115596459E-2</c:v>
                </c:pt>
                <c:pt idx="14">
                  <c:v>7.4776505635590906E-2</c:v>
                </c:pt>
                <c:pt idx="15">
                  <c:v>8.4083705969953959E-2</c:v>
                </c:pt>
                <c:pt idx="16">
                  <c:v>9.4156485919599797E-2</c:v>
                </c:pt>
                <c:pt idx="17">
                  <c:v>0.10504912951115331</c:v>
                </c:pt>
                <c:pt idx="18">
                  <c:v>0.11681765951431067</c:v>
                </c:pt>
                <c:pt idx="19">
                  <c:v>0.12951942280611617</c:v>
                </c:pt>
                <c:pt idx="20">
                  <c:v>0.14321255266236588</c:v>
                </c:pt>
                <c:pt idx="21">
                  <c:v>0.15795528867553099</c:v>
                </c:pt>
                <c:pt idx="22">
                  <c:v>0.17380513399408337</c:v>
                </c:pt>
                <c:pt idx="23">
                  <c:v>0.19081782916498979</c:v>
                </c:pt>
                <c:pt idx="24">
                  <c:v>0.20904612231322095</c:v>
                </c:pt>
                <c:pt idx="25">
                  <c:v>0.22853831704875949</c:v>
                </c:pt>
                <c:pt idx="26">
                  <c:v>0.24933658276180004</c:v>
                </c:pt>
                <c:pt idx="27">
                  <c:v>0.27147501732850443</c:v>
                </c:pt>
                <c:pt idx="28">
                  <c:v>0.29497746024022198</c:v>
                </c:pt>
                <c:pt idx="29">
                  <c:v>0.31985506536434494</c:v>
                </c:pt>
                <c:pt idx="30">
                  <c:v>0.34610365752036054</c:v>
                </c:pt>
                <c:pt idx="31">
                  <c:v>0.37370091632348745</c:v>
                </c:pt>
                <c:pt idx="32">
                  <c:v>0.40260345467049086</c:v>
                </c:pt>
                <c:pt idx="33">
                  <c:v>0.43274388789789953</c:v>
                </c:pt>
                <c:pt idx="34">
                  <c:v>0.46402802266690879</c:v>
                </c:pt>
                <c:pt idx="35">
                  <c:v>0.49633233100800778</c:v>
                </c:pt>
                <c:pt idx="36">
                  <c:v>0.52950191279657233</c:v>
                </c:pt>
                <c:pt idx="37">
                  <c:v>0.56334918620954455</c:v>
                </c:pt>
                <c:pt idx="38">
                  <c:v>0.59765357607832081</c:v>
                </c:pt>
                <c:pt idx="39">
                  <c:v>0.63216248869101643</c:v>
                </c:pt>
                <c:pt idx="40">
                  <c:v>0.66659386128967701</c:v>
                </c:pt>
                <c:pt idx="41">
                  <c:v>0.70064054696891187</c:v>
                </c:pt>
                <c:pt idx="42">
                  <c:v>0.73397673230760363</c:v>
                </c:pt>
                <c:pt idx="43">
                  <c:v>0.76626647820772731</c:v>
                </c:pt>
                <c:pt idx="44">
                  <c:v>0.79717431925534143</c:v>
                </c:pt>
                <c:pt idx="45">
                  <c:v>0.82637765389596463</c:v>
                </c:pt>
                <c:pt idx="46">
                  <c:v>0.8535804152839126</c:v>
                </c:pt>
                <c:pt idx="47">
                  <c:v>0.87852724990187747</c:v>
                </c:pt>
                <c:pt idx="48">
                  <c:v>0.90101717931736447</c:v>
                </c:pt>
                <c:pt idx="49">
                  <c:v>0.9209155230276036</c:v>
                </c:pt>
                <c:pt idx="50">
                  <c:v>0.93816276884452998</c:v>
                </c:pt>
                <c:pt idx="51">
                  <c:v>0.95277914381343576</c:v>
                </c:pt>
                <c:pt idx="52">
                  <c:v>0.96486390373105435</c:v>
                </c:pt>
                <c:pt idx="53">
                  <c:v>0.97458883651776373</c:v>
                </c:pt>
                <c:pt idx="54">
                  <c:v>0.98218613560047885</c:v>
                </c:pt>
                <c:pt idx="55">
                  <c:v>0.98793156405518656</c:v>
                </c:pt>
                <c:pt idx="56">
                  <c:v>0.99212456908254798</c:v>
                </c:pt>
                <c:pt idx="57">
                  <c:v>0.99506755974905181</c:v>
                </c:pt>
                <c:pt idx="58">
                  <c:v>0.99704677594664404</c:v>
                </c:pt>
                <c:pt idx="59">
                  <c:v>0.9983169555251199</c:v>
                </c:pt>
                <c:pt idx="60">
                  <c:v>0.99909135180761233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5-41A5-87FE-6394E266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01024"/>
        <c:axId val="1501208704"/>
      </c:lineChart>
      <c:catAx>
        <c:axId val="15012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625642782781757"/>
              <c:y val="0.80128471562042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08704"/>
        <c:crosses val="autoZero"/>
        <c:auto val="1"/>
        <c:lblAlgn val="ctr"/>
        <c:lblOffset val="100"/>
        <c:tickLblSkip val="10"/>
        <c:noMultiLvlLbl val="0"/>
      </c:catAx>
      <c:valAx>
        <c:axId val="150120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tq_40</a:t>
                </a:r>
              </a:p>
            </c:rich>
          </c:tx>
          <c:layout>
            <c:manualLayout>
              <c:xMode val="edge"/>
              <c:yMode val="edge"/>
              <c:x val="1.9451413257855724E-2"/>
              <c:y val="0.3016804549011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01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Mati'!$AL$2</c:f>
              <c:strCache>
                <c:ptCount val="1"/>
                <c:pt idx="0">
                  <c:v>Laki-laki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Mati'!$AI$3:$AI$73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Mati'!$AL$3:$AL$73</c:f>
              <c:numCache>
                <c:formatCode>0.00000</c:formatCode>
                <c:ptCount val="71"/>
                <c:pt idx="0">
                  <c:v>0</c:v>
                </c:pt>
                <c:pt idx="1">
                  <c:v>1.5274410180919906E-3</c:v>
                </c:pt>
                <c:pt idx="2">
                  <c:v>3.2043002505207641E-3</c:v>
                </c:pt>
                <c:pt idx="3">
                  <c:v>5.0448803403158049E-3</c:v>
                </c:pt>
                <c:pt idx="4">
                  <c:v>7.0647875831246765E-3</c:v>
                </c:pt>
                <c:pt idx="5">
                  <c:v>9.2810369948072013E-3</c:v>
                </c:pt>
                <c:pt idx="6">
                  <c:v>1.1712162868981135E-2</c:v>
                </c:pt>
                <c:pt idx="7">
                  <c:v>1.4378334402067483E-2</c:v>
                </c:pt>
                <c:pt idx="8">
                  <c:v>1.730147574178853E-2</c:v>
                </c:pt>
                <c:pt idx="9">
                  <c:v>2.0505389541217944E-2</c:v>
                </c:pt>
                <c:pt idx="10">
                  <c:v>2.401588276514921E-2</c:v>
                </c:pt>
                <c:pt idx="11">
                  <c:v>2.7860893088388794E-2</c:v>
                </c:pt>
                <c:pt idx="12">
                  <c:v>3.2070613735097342E-2</c:v>
                </c:pt>
                <c:pt idx="13">
                  <c:v>3.667761402239389E-2</c:v>
                </c:pt>
                <c:pt idx="14">
                  <c:v>4.1716952177155875E-2</c:v>
                </c:pt>
                <c:pt idx="15">
                  <c:v>4.7226276178691018E-2</c:v>
                </c:pt>
                <c:pt idx="16">
                  <c:v>5.3245907429937067E-2</c:v>
                </c:pt>
                <c:pt idx="17">
                  <c:v>5.9818900963380273E-2</c:v>
                </c:pt>
                <c:pt idx="18">
                  <c:v>6.6991074637770542E-2</c:v>
                </c:pt>
                <c:pt idx="19">
                  <c:v>7.4810998372660253E-2</c:v>
                </c:pt>
                <c:pt idx="20">
                  <c:v>8.3329932903611015E-2</c:v>
                </c:pt>
                <c:pt idx="21">
                  <c:v>9.2601705834401415E-2</c:v>
                </c:pt>
                <c:pt idx="22">
                  <c:v>0.10268251094132252</c:v>
                </c:pt>
                <c:pt idx="23">
                  <c:v>0.11363061479569347</c:v>
                </c:pt>
                <c:pt idx="24">
                  <c:v>0.12550595288636235</c:v>
                </c:pt>
                <c:pt idx="25">
                  <c:v>0.13836959564988283</c:v>
                </c:pt>
                <c:pt idx="26">
                  <c:v>0.15228306329842101</c:v>
                </c:pt>
                <c:pt idx="27">
                  <c:v>0.16730746727143564</c:v>
                </c:pt>
                <c:pt idx="28">
                  <c:v>0.18350245578238311</c:v>
                </c:pt>
                <c:pt idx="29">
                  <c:v>0.20092494161003471</c:v>
                </c:pt>
                <c:pt idx="30">
                  <c:v>0.21962759239197049</c:v>
                </c:pt>
                <c:pt idx="31">
                  <c:v>0.2396570676868679</c:v>
                </c:pt>
                <c:pt idx="32">
                  <c:v>0.2610519935210438</c:v>
                </c:pt>
                <c:pt idx="33">
                  <c:v>0.28384067461104034</c:v>
                </c:pt>
                <c:pt idx="34">
                  <c:v>0.30803855755874665</c:v>
                </c:pt>
                <c:pt idx="35">
                  <c:v>0.33364547560413704</c:v>
                </c:pt>
                <c:pt idx="36">
                  <c:v>0.36064272741569581</c:v>
                </c:pt>
                <c:pt idx="37">
                  <c:v>0.38899006906826961</c:v>
                </c:pt>
                <c:pt idx="38">
                  <c:v>0.41862272955716517</c:v>
                </c:pt>
                <c:pt idx="39">
                  <c:v>0.44944859507429524</c:v>
                </c:pt>
                <c:pt idx="40">
                  <c:v>0.4813457441509148</c:v>
                </c:pt>
                <c:pt idx="41">
                  <c:v>0.51416055193207844</c:v>
                </c:pt>
                <c:pt idx="42">
                  <c:v>0.5477066133460563</c:v>
                </c:pt>
                <c:pt idx="43">
                  <c:v>0.58176475651454096</c:v>
                </c:pt>
                <c:pt idx="44">
                  <c:v>0.61608442294955101</c:v>
                </c:pt>
                <c:pt idx="45">
                  <c:v>0.65038667258527627</c:v>
                </c:pt>
                <c:pt idx="46">
                  <c:v>0.68436902207008654</c:v>
                </c:pt>
                <c:pt idx="47">
                  <c:v>0.71771223763156788</c:v>
                </c:pt>
                <c:pt idx="48">
                  <c:v>0.75008907555277915</c:v>
                </c:pt>
                <c:pt idx="49">
                  <c:v>0.78117479485246177</c:v>
                </c:pt>
                <c:pt idx="50">
                  <c:v>0.81065906585727998</c:v>
                </c:pt>
                <c:pt idx="51">
                  <c:v>0.83825868109687052</c:v>
                </c:pt>
                <c:pt idx="52">
                  <c:v>0.86373026649329387</c:v>
                </c:pt>
                <c:pt idx="53">
                  <c:v>0.88688202423421214</c:v>
                </c:pt>
                <c:pt idx="54">
                  <c:v>0.9075834514927712</c:v>
                </c:pt>
                <c:pt idx="55">
                  <c:v>0.92577200696283612</c:v>
                </c:pt>
                <c:pt idx="56">
                  <c:v>0.94145586545723725</c:v>
                </c:pt>
                <c:pt idx="57">
                  <c:v>0.95471221553189178</c:v>
                </c:pt>
                <c:pt idx="58">
                  <c:v>0.96568099507709759</c:v>
                </c:pt>
                <c:pt idx="59">
                  <c:v>0.97455447366503811</c:v>
                </c:pt>
                <c:pt idx="60">
                  <c:v>0.98156360072975479</c:v>
                </c:pt>
                <c:pt idx="61">
                  <c:v>0.98696245457345311</c:v>
                </c:pt>
                <c:pt idx="62">
                  <c:v>0.99101236425889594</c:v>
                </c:pt>
                <c:pt idx="63">
                  <c:v>0.99396727877470303</c:v>
                </c:pt>
                <c:pt idx="64">
                  <c:v>0.99606171622822692</c:v>
                </c:pt>
                <c:pt idx="65">
                  <c:v>0.9975021846621126</c:v>
                </c:pt>
                <c:pt idx="66">
                  <c:v>0.99846241526102442</c:v>
                </c:pt>
                <c:pt idx="67">
                  <c:v>0.99908220103968459</c:v>
                </c:pt>
                <c:pt idx="68">
                  <c:v>0.99946919529462352</c:v>
                </c:pt>
                <c:pt idx="69">
                  <c:v>0.99970276511674216</c:v>
                </c:pt>
                <c:pt idx="70">
                  <c:v>0.99983893659740852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8-4A63-B01E-08FC015BAA36}"/>
            </c:ext>
          </c:extLst>
        </c:ser>
        <c:ser>
          <c:idx val="1"/>
          <c:order val="1"/>
          <c:tx>
            <c:strRef>
              <c:f>'Peluang Mati'!$AN$2</c:f>
              <c:strCache>
                <c:ptCount val="1"/>
                <c:pt idx="0">
                  <c:v>Perempuan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Mati'!$AI$3:$AI$73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Mati'!$AN$3:$AN$73</c:f>
              <c:numCache>
                <c:formatCode>0.00000</c:formatCode>
                <c:ptCount val="71"/>
                <c:pt idx="0">
                  <c:v>0</c:v>
                </c:pt>
                <c:pt idx="1">
                  <c:v>1.2535995025789726E-3</c:v>
                </c:pt>
                <c:pt idx="2">
                  <c:v>2.6224330016104691E-3</c:v>
                </c:pt>
                <c:pt idx="3">
                  <c:v>4.1169092586816891E-3</c:v>
                </c:pt>
                <c:pt idx="4">
                  <c:v>5.7483413794382487E-3</c:v>
                </c:pt>
                <c:pt idx="5">
                  <c:v>7.5290183413366796E-3</c:v>
                </c:pt>
                <c:pt idx="6">
                  <c:v>9.4722807627045658E-3</c:v>
                </c:pt>
                <c:pt idx="7">
                  <c:v>1.1592600856086599E-2</c:v>
                </c:pt>
                <c:pt idx="8">
                  <c:v>1.3905666426289875E-2</c:v>
                </c:pt>
                <c:pt idx="9">
                  <c:v>1.6428468664954066E-2</c:v>
                </c:pt>
                <c:pt idx="10">
                  <c:v>1.9179393360042263E-2</c:v>
                </c:pt>
                <c:pt idx="11">
                  <c:v>2.2178314978730795E-2</c:v>
                </c:pt>
                <c:pt idx="12">
                  <c:v>2.5446692880330968E-2</c:v>
                </c:pt>
                <c:pt idx="13">
                  <c:v>2.9007668681168775E-2</c:v>
                </c:pt>
                <c:pt idx="14">
                  <c:v>3.2886163504372457E-2</c:v>
                </c:pt>
                <c:pt idx="15">
                  <c:v>3.7108973507954612E-2</c:v>
                </c:pt>
                <c:pt idx="16">
                  <c:v>4.1704861681503225E-2</c:v>
                </c:pt>
                <c:pt idx="17">
                  <c:v>4.6704643429906545E-2</c:v>
                </c:pt>
                <c:pt idx="18">
                  <c:v>5.2141262909892405E-2</c:v>
                </c:pt>
                <c:pt idx="19">
                  <c:v>5.8049856448863624E-2</c:v>
                </c:pt>
                <c:pt idx="20">
                  <c:v>6.4467798644608387E-2</c:v>
                </c:pt>
                <c:pt idx="21">
                  <c:v>7.1434725911067476E-2</c:v>
                </c:pt>
                <c:pt idx="22">
                  <c:v>7.8992531301505076E-2</c:v>
                </c:pt>
                <c:pt idx="23">
                  <c:v>8.7185323398858428E-2</c:v>
                </c:pt>
                <c:pt idx="24">
                  <c:v>9.6059340921773706E-2</c:v>
                </c:pt>
                <c:pt idx="25">
                  <c:v>0.10566281346473205</c:v>
                </c:pt>
                <c:pt idx="26">
                  <c:v>0.11604575749058699</c:v>
                </c:pt>
                <c:pt idx="27">
                  <c:v>0.12725969536035231</c:v>
                </c:pt>
                <c:pt idx="28">
                  <c:v>0.13935728386358137</c:v>
                </c:pt>
                <c:pt idx="29">
                  <c:v>0.15239183748024554</c:v>
                </c:pt>
                <c:pt idx="30">
                  <c:v>0.16641673055165584</c:v>
                </c:pt>
                <c:pt idx="31">
                  <c:v>0.18148466179574785</c:v>
                </c:pt>
                <c:pt idx="32">
                  <c:v>0.19764676433798833</c:v>
                </c:pt>
                <c:pt idx="33">
                  <c:v>0.21495154484521106</c:v>
                </c:pt>
                <c:pt idx="34">
                  <c:v>0.23344363671249835</c:v>
                </c:pt>
                <c:pt idx="35">
                  <c:v>0.25316235485811889</c:v>
                </c:pt>
                <c:pt idx="36">
                  <c:v>0.27414004389106317</c:v>
                </c:pt>
                <c:pt idx="37">
                  <c:v>0.29640021762755386</c:v>
                </c:pt>
                <c:pt idx="38">
                  <c:v>0.3199554965665411</c:v>
                </c:pt>
                <c:pt idx="39">
                  <c:v>0.34480536142394225</c:v>
                </c:pt>
                <c:pt idx="40">
                  <c:v>0.37093375554585539</c:v>
                </c:pt>
                <c:pt idx="41">
                  <c:v>0.39830658725942703</c:v>
                </c:pt>
                <c:pt idx="42">
                  <c:v>0.42686920506287085</c:v>
                </c:pt>
                <c:pt idx="43">
                  <c:v>0.45654394379249719</c:v>
                </c:pt>
                <c:pt idx="44">
                  <c:v>0.48722786788882988</c:v>
                </c:pt>
                <c:pt idx="45">
                  <c:v>0.51879086736953961</c:v>
                </c:pt>
                <c:pt idx="46">
                  <c:v>0.55107429109451855</c:v>
                </c:pt>
                <c:pt idx="47">
                  <c:v>0.58389032745603631</c:v>
                </c:pt>
                <c:pt idx="48">
                  <c:v>0.61702236079416206</c:v>
                </c:pt>
                <c:pt idx="49">
                  <c:v>0.65022653765478544</c:v>
                </c:pt>
                <c:pt idx="50">
                  <c:v>0.68323476463879629</c:v>
                </c:pt>
                <c:pt idx="51">
                  <c:v>0.71575932275503351</c:v>
                </c:pt>
                <c:pt idx="52">
                  <c:v>0.74749921588410295</c:v>
                </c:pt>
                <c:pt idx="53">
                  <c:v>0.77814826859460773</c:v>
                </c:pt>
                <c:pt idx="54">
                  <c:v>0.80740484944412039</c:v>
                </c:pt>
                <c:pt idx="55">
                  <c:v>0.83498292308939392</c:v>
                </c:pt>
                <c:pt idx="56">
                  <c:v>0.86062393766891687</c:v>
                </c:pt>
                <c:pt idx="57">
                  <c:v>0.88410885078632717</c:v>
                </c:pt>
                <c:pt idx="58">
                  <c:v>0.90526941451387399</c:v>
                </c:pt>
                <c:pt idx="59">
                  <c:v>0.9239977112591562</c:v>
                </c:pt>
                <c:pt idx="60">
                  <c:v>0.94025289627998332</c:v>
                </c:pt>
                <c:pt idx="61">
                  <c:v>0.95406419495304662</c:v>
                </c:pt>
                <c:pt idx="62">
                  <c:v>0.96552944806513152</c:v>
                </c:pt>
                <c:pt idx="63">
                  <c:v>0.97480889894406431</c:v>
                </c:pt>
                <c:pt idx="64">
                  <c:v>0.98211444332843223</c:v>
                </c:pt>
                <c:pt idx="65">
                  <c:v>0.98769515142120001</c:v>
                </c:pt>
                <c:pt idx="66">
                  <c:v>0.99182042406069304</c:v>
                </c:pt>
                <c:pt idx="67">
                  <c:v>0.99476254653839014</c:v>
                </c:pt>
                <c:pt idx="68">
                  <c:v>0.99678054838024965</c:v>
                </c:pt>
                <c:pt idx="69">
                  <c:v>0.99810710073550613</c:v>
                </c:pt>
                <c:pt idx="70">
                  <c:v>0.99893969013985084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8-4A63-B01E-08FC015B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32224"/>
        <c:axId val="1501261984"/>
      </c:lineChart>
      <c:catAx>
        <c:axId val="15012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569360993802517"/>
              <c:y val="0.80128471562042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61984"/>
        <c:crosses val="autoZero"/>
        <c:auto val="1"/>
        <c:lblAlgn val="ctr"/>
        <c:lblOffset val="100"/>
        <c:tickLblSkip val="10"/>
        <c:noMultiLvlLbl val="0"/>
      </c:catAx>
      <c:valAx>
        <c:axId val="150126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tq_30</a:t>
                </a:r>
              </a:p>
            </c:rich>
          </c:tx>
          <c:layout>
            <c:manualLayout>
              <c:xMode val="edge"/>
              <c:yMode val="edge"/>
              <c:x val="1.9450545074723786E-2"/>
              <c:y val="0.3016804549011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32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'Peluang Mati'!$BC$2</c:f>
              <c:strCache>
                <c:ptCount val="1"/>
                <c:pt idx="0">
                  <c:v>Laki-laki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Mati'!$AZ$3:$AZ$63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Mati'!$BC$3:$BC$63</c:f>
              <c:numCache>
                <c:formatCode>0.00000</c:formatCode>
                <c:ptCount val="61"/>
                <c:pt idx="0">
                  <c:v>0</c:v>
                </c:pt>
                <c:pt idx="1">
                  <c:v>3.6850861943620306E-3</c:v>
                </c:pt>
                <c:pt idx="2">
                  <c:v>7.7323524811089284E-3</c:v>
                </c:pt>
                <c:pt idx="3">
                  <c:v>1.2175481869143301E-2</c:v>
                </c:pt>
                <c:pt idx="4">
                  <c:v>1.7050880177858829E-2</c:v>
                </c:pt>
                <c:pt idx="5">
                  <c:v>2.2397806261564734E-2</c:v>
                </c:pt>
                <c:pt idx="6">
                  <c:v>2.825848674518483E-2</c:v>
                </c:pt>
                <c:pt idx="7">
                  <c:v>3.4678208570677382E-2</c:v>
                </c:pt>
                <c:pt idx="8">
                  <c:v>4.1705381216930459E-2</c:v>
                </c:pt>
                <c:pt idx="9">
                  <c:v>4.9391558817146075E-2</c:v>
                </c:pt>
                <c:pt idx="10">
                  <c:v>5.7791410554331235E-2</c:v>
                </c:pt>
                <c:pt idx="11">
                  <c:v>6.6962625675922594E-2</c:v>
                </c:pt>
                <c:pt idx="12">
                  <c:v>7.6965737257677191E-2</c:v>
                </c:pt>
                <c:pt idx="13">
                  <c:v>8.7863846511487598E-2</c:v>
                </c:pt>
                <c:pt idx="14">
                  <c:v>9.972222704904643E-2</c:v>
                </c:pt>
                <c:pt idx="15">
                  <c:v>0.11260778619980749</c:v>
                </c:pt>
                <c:pt idx="16">
                  <c:v>0.1265883584044204</c:v>
                </c:pt>
                <c:pt idx="17">
                  <c:v>0.14173180409305719</c:v>
                </c:pt>
                <c:pt idx="18">
                  <c:v>0.15810488661645616</c:v>
                </c:pt>
                <c:pt idx="19">
                  <c:v>0.17577190011685051</c:v>
                </c:pt>
                <c:pt idx="20">
                  <c:v>0.19479302319417691</c:v>
                </c:pt>
                <c:pt idx="21">
                  <c:v>0.21522237742639017</c:v>
                </c:pt>
                <c:pt idx="22">
                  <c:v>0.23710577692244983</c:v>
                </c:pt>
                <c:pt idx="23">
                  <c:v>0.26047816587413486</c:v>
                </c:pt>
                <c:pt idx="24">
                  <c:v>0.28536075630885283</c:v>
                </c:pt>
                <c:pt idx="25">
                  <c:v>0.31175789866345915</c:v>
                </c:pt>
                <c:pt idx="26">
                  <c:v>0.33965374397240256</c:v>
                </c:pt>
                <c:pt idx="27">
                  <c:v>0.36900878864660047</c:v>
                </c:pt>
                <c:pt idx="28">
                  <c:v>0.39975643073575284</c:v>
                </c:pt>
                <c:pt idx="29">
                  <c:v>0.43179970915240273</c:v>
                </c:pt>
                <c:pt idx="30">
                  <c:v>0.46500844244812156</c:v>
                </c:pt>
                <c:pt idx="31">
                  <c:v>0.49921702786048572</c:v>
                </c:pt>
                <c:pt idx="32">
                  <c:v>0.53422319938391061</c:v>
                </c:pt>
                <c:pt idx="33">
                  <c:v>0.56978806876002031</c:v>
                </c:pt>
                <c:pt idx="34">
                  <c:v>0.60563777721521017</c:v>
                </c:pt>
                <c:pt idx="35">
                  <c:v>0.64146705920986569</c:v>
                </c:pt>
                <c:pt idx="36">
                  <c:v>0.67694495322303494</c:v>
                </c:pt>
                <c:pt idx="37">
                  <c:v>0.71172278126166821</c:v>
                </c:pt>
                <c:pt idx="38">
                  <c:v>0.74544435493724337</c:v>
                </c:pt>
                <c:pt idx="39">
                  <c:v>0.77775815478282262</c:v>
                </c:pt>
                <c:pt idx="40">
                  <c:v>0.80833098332572484</c:v>
                </c:pt>
                <c:pt idx="41">
                  <c:v>0.83686233454339876</c:v>
                </c:pt>
                <c:pt idx="42">
                  <c:v>0.86309848699326308</c:v>
                </c:pt>
                <c:pt idx="43">
                  <c:v>0.8868451579011043</c:v>
                </c:pt>
                <c:pt idx="44">
                  <c:v>0.90797749629191815</c:v>
                </c:pt>
                <c:pt idx="45">
                  <c:v>0.92644628397717388</c:v>
                </c:pt>
                <c:pt idx="46">
                  <c:v>0.94227947551610647</c:v>
                </c:pt>
                <c:pt idx="47">
                  <c:v>0.95557863553466038</c:v>
                </c:pt>
                <c:pt idx="48">
                  <c:v>0.96651038222633689</c:v>
                </c:pt>
                <c:pt idx="49">
                  <c:v>0.97529354309490301</c:v>
                </c:pt>
                <c:pt idx="50">
                  <c:v>0.9821832725786368</c:v>
                </c:pt>
                <c:pt idx="51">
                  <c:v>0.98745376672866525</c:v>
                </c:pt>
                <c:pt idx="52">
                  <c:v>0.99138135500817148</c:v>
                </c:pt>
                <c:pt idx="53">
                  <c:v>0.99422961681734423</c:v>
                </c:pt>
                <c:pt idx="54">
                  <c:v>0.99623778366392535</c:v>
                </c:pt>
                <c:pt idx="55">
                  <c:v>0.99761312754890907</c:v>
                </c:pt>
                <c:pt idx="56">
                  <c:v>0.99852742025819952</c:v>
                </c:pt>
                <c:pt idx="57">
                  <c:v>0.99911700086046062</c:v>
                </c:pt>
                <c:pt idx="58">
                  <c:v>0.99948560668369002</c:v>
                </c:pt>
                <c:pt idx="59">
                  <c:v>0.9997089530890364</c:v>
                </c:pt>
                <c:pt idx="60">
                  <c:v>0.99984008029425619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4581-84CB-653A67956DA3}"/>
            </c:ext>
          </c:extLst>
        </c:ser>
        <c:ser>
          <c:idx val="1"/>
          <c:order val="1"/>
          <c:tx>
            <c:strRef>
              <c:f>'Peluang Mati'!$BE$2</c:f>
              <c:strCache>
                <c:ptCount val="1"/>
                <c:pt idx="0">
                  <c:v>Perempuan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Mati'!$AZ$3:$AZ$63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Mati'!$BE$3:$BE$63</c:f>
              <c:numCache>
                <c:formatCode>0.00000</c:formatCode>
                <c:ptCount val="61"/>
                <c:pt idx="0">
                  <c:v>0</c:v>
                </c:pt>
                <c:pt idx="1">
                  <c:v>2.7290536028240497E-3</c:v>
                </c:pt>
                <c:pt idx="2">
                  <c:v>5.7175342111875915E-3</c:v>
                </c:pt>
                <c:pt idx="3">
                  <c:v>8.9891531829773275E-3</c:v>
                </c:pt>
                <c:pt idx="4">
                  <c:v>1.2569594213882263E-2</c:v>
                </c:pt>
                <c:pt idx="5">
                  <c:v>1.6486636737632288E-2</c:v>
                </c:pt>
                <c:pt idx="6">
                  <c:v>2.0770278015358357E-2</c:v>
                </c:pt>
                <c:pt idx="7">
                  <c:v>2.5452851355111217E-2</c:v>
                </c:pt>
                <c:pt idx="8">
                  <c:v>3.0569137255164969E-2</c:v>
                </c:pt>
                <c:pt idx="9">
                  <c:v>3.6156463503154712E-2</c:v>
                </c:pt>
                <c:pt idx="10">
                  <c:v>4.225478937476157E-2</c:v>
                </c:pt>
                <c:pt idx="11">
                  <c:v>4.89067680499089E-2</c:v>
                </c:pt>
                <c:pt idx="12">
                  <c:v>5.6157780190244644E-2</c:v>
                </c:pt>
                <c:pt idx="13">
                  <c:v>6.4055930294602881E-2</c:v>
                </c:pt>
                <c:pt idx="14">
                  <c:v>7.265199596718086E-2</c:v>
                </c:pt>
                <c:pt idx="15">
                  <c:v>8.1999318606428062E-2</c:v>
                </c:pt>
                <c:pt idx="16">
                  <c:v>9.2153622268668522E-2</c:v>
                </c:pt>
                <c:pt idx="17">
                  <c:v>0.10317274561826617</c:v>
                </c:pt>
                <c:pt idx="18">
                  <c:v>0.11511627000125546</c:v>
                </c:pt>
                <c:pt idx="19">
                  <c:v>0.12804502486100577</c:v>
                </c:pt>
                <c:pt idx="20">
                  <c:v>0.14202045007320407</c:v>
                </c:pt>
                <c:pt idx="21">
                  <c:v>0.15710379348219106</c:v>
                </c:pt>
                <c:pt idx="22">
                  <c:v>0.1733551211924389</c:v>
                </c:pt>
                <c:pt idx="23">
                  <c:v>0.19083211829218127</c:v>
                </c:pt>
                <c:pt idx="24">
                  <c:v>0.20958865901625889</c:v>
                </c:pt>
                <c:pt idx="25">
                  <c:v>0.22967312832395081</c:v>
                </c:pt>
                <c:pt idx="26">
                  <c:v>0.25112648198033727</c:v>
                </c:pt>
                <c:pt idx="27">
                  <c:v>0.27398004006036136</c:v>
                </c:pt>
                <c:pt idx="28">
                  <c:v>0.29825301995701969</c:v>
                </c:pt>
                <c:pt idx="29">
                  <c:v>0.32394983008711453</c:v>
                </c:pt>
                <c:pt idx="30">
                  <c:v>0.3510571651005816</c:v>
                </c:pt>
                <c:pt idx="31">
                  <c:v>0.37954096790059111</c:v>
                </c:pt>
                <c:pt idx="32">
                  <c:v>0.4093433532601839</c:v>
                </c:pt>
                <c:pt idx="33">
                  <c:v>0.44037962188969038</c:v>
                </c:pt>
                <c:pt idx="34">
                  <c:v>0.47253553139148252</c:v>
                </c:pt>
                <c:pt idx="35">
                  <c:v>0.50566502962753024</c:v>
                </c:pt>
                <c:pt idx="36">
                  <c:v>0.53958869344260907</c:v>
                </c:pt>
                <c:pt idx="37">
                  <c:v>0.57409314688277424</c:v>
                </c:pt>
                <c:pt idx="38">
                  <c:v>0.60893175201846017</c:v>
                </c:pt>
                <c:pt idx="39">
                  <c:v>0.64382686487198093</c:v>
                </c:pt>
                <c:pt idx="40">
                  <c:v>0.67847392049161392</c:v>
                </c:pt>
                <c:pt idx="41">
                  <c:v>0.71254754657846764</c:v>
                </c:pt>
                <c:pt idx="42">
                  <c:v>0.7457097972476926</c:v>
                </c:pt>
                <c:pt idx="43">
                  <c:v>0.77762044373107475</c:v>
                </c:pt>
                <c:pt idx="44">
                  <c:v>0.80794905896490521</c:v>
                </c:pt>
                <c:pt idx="45">
                  <c:v>0.83638839805552001</c:v>
                </c:pt>
                <c:pt idx="46">
                  <c:v>0.86266832682072025</c:v>
                </c:pt>
                <c:pt idx="47">
                  <c:v>0.88656931734666811</c:v>
                </c:pt>
                <c:pt idx="48">
                  <c:v>0.90793435397805289</c:v>
                </c:pt>
                <c:pt idx="49">
                  <c:v>0.92667802197007643</c:v>
                </c:pt>
                <c:pt idx="50">
                  <c:v>0.94279162812716555</c:v>
                </c:pt>
                <c:pt idx="51">
                  <c:v>0.95634345822448141</c:v>
                </c:pt>
                <c:pt idx="52">
                  <c:v>0.96747371345987976</c:v>
                </c:pt>
                <c:pt idx="53">
                  <c:v>0.9763842540276827</c:v>
                </c:pt>
                <c:pt idx="54">
                  <c:v>0.98332393696995313</c:v>
                </c:pt>
                <c:pt idx="55">
                  <c:v>0.98857095723231725</c:v>
                </c:pt>
                <c:pt idx="56">
                  <c:v>0.99241405863277965</c:v>
                </c:pt>
                <c:pt idx="57">
                  <c:v>0.99513466264637118</c:v>
                </c:pt>
                <c:pt idx="58">
                  <c:v>0.99699180338682969</c:v>
                </c:pt>
                <c:pt idx="59">
                  <c:v>0.99821126834682317</c:v>
                </c:pt>
                <c:pt idx="60">
                  <c:v>0.99897962097861581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3-4581-84CB-653A6795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56704"/>
        <c:axId val="1501252864"/>
      </c:lineChart>
      <c:catAx>
        <c:axId val="15012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636899579858222"/>
              <c:y val="0.80203182644127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52864"/>
        <c:crosses val="autoZero"/>
        <c:auto val="1"/>
        <c:lblAlgn val="ctr"/>
        <c:lblOffset val="100"/>
        <c:tickLblSkip val="10"/>
        <c:noMultiLvlLbl val="0"/>
      </c:catAx>
      <c:valAx>
        <c:axId val="1501252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tq_40</a:t>
                </a:r>
              </a:p>
            </c:rich>
          </c:tx>
          <c:layout>
            <c:manualLayout>
              <c:xMode val="edge"/>
              <c:yMode val="edge"/>
              <c:x val="1.9450545074723786E-2"/>
              <c:y val="0.3016804549011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567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8285214348207"/>
          <c:y val="5.0925925925925923E-2"/>
          <c:w val="0.84460804899387587"/>
          <c:h val="0.69779709827938163"/>
        </c:manualLayout>
      </c:layout>
      <c:lineChart>
        <c:grouping val="standard"/>
        <c:varyColors val="0"/>
        <c:ser>
          <c:idx val="0"/>
          <c:order val="0"/>
          <c:tx>
            <c:strRef>
              <c:f>'Peluang Mati'!$D$2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Mati'!$B$3:$B$73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Mati'!$D$3:$D$73</c:f>
              <c:numCache>
                <c:formatCode>0.00000</c:formatCode>
                <c:ptCount val="71"/>
                <c:pt idx="0">
                  <c:v>0</c:v>
                </c:pt>
                <c:pt idx="1">
                  <c:v>1.7214233573750182E-3</c:v>
                </c:pt>
                <c:pt idx="2">
                  <c:v>3.5987693866049719E-3</c:v>
                </c:pt>
                <c:pt idx="3">
                  <c:v>5.6458196958161233E-3</c:v>
                </c:pt>
                <c:pt idx="4">
                  <c:v>7.877508065677219E-3</c:v>
                </c:pt>
                <c:pt idx="5">
                  <c:v>1.0310003900043552E-2</c:v>
                </c:pt>
                <c:pt idx="6">
                  <c:v>1.2960799117698873E-2</c:v>
                </c:pt>
                <c:pt idx="7">
                  <c:v>1.5848798035814848E-2</c:v>
                </c:pt>
                <c:pt idx="8">
                  <c:v>1.899440962351362E-2</c:v>
                </c:pt>
                <c:pt idx="9">
                  <c:v>2.2419641295682302E-2</c:v>
                </c:pt>
                <c:pt idx="10">
                  <c:v>2.6148193167217393E-2</c:v>
                </c:pt>
                <c:pt idx="11">
                  <c:v>3.0205551389849594E-2</c:v>
                </c:pt>
                <c:pt idx="12">
                  <c:v>3.4619078840771977E-2</c:v>
                </c:pt>
                <c:pt idx="13">
                  <c:v>3.9418101017133833E-2</c:v>
                </c:pt>
                <c:pt idx="14">
                  <c:v>4.4633984505463964E-2</c:v>
                </c:pt>
                <c:pt idx="15">
                  <c:v>5.0300204832596451E-2</c:v>
                </c:pt>
                <c:pt idx="16">
                  <c:v>5.6452399857337965E-2</c:v>
                </c:pt>
                <c:pt idx="17">
                  <c:v>6.3128404123399151E-2</c:v>
                </c:pt>
                <c:pt idx="18">
                  <c:v>7.036825875906505E-2</c:v>
                </c:pt>
                <c:pt idx="19">
                  <c:v>7.8214190575191966E-2</c:v>
                </c:pt>
                <c:pt idx="20">
                  <c:v>8.6710552981700717E-2</c:v>
                </c:pt>
                <c:pt idx="21">
                  <c:v>9.5903720220440247E-2</c:v>
                </c:pt>
                <c:pt idx="22">
                  <c:v>0.10584192521329927</c:v>
                </c:pt>
                <c:pt idx="23">
                  <c:v>0.1165750300728875</c:v>
                </c:pt>
                <c:pt idx="24">
                  <c:v>0.12815421705638663</c:v>
                </c:pt>
                <c:pt idx="25">
                  <c:v>0.14063158651554919</c:v>
                </c:pt>
                <c:pt idx="26">
                  <c:v>0.1540596472828698</c:v>
                </c:pt>
                <c:pt idx="27">
                  <c:v>0.16849068403743972</c:v>
                </c:pt>
                <c:pt idx="28">
                  <c:v>0.18397598564710982</c:v>
                </c:pt>
                <c:pt idx="29">
                  <c:v>0.20056491845640356</c:v>
                </c:pt>
                <c:pt idx="30">
                  <c:v>0.21830382919405789</c:v>
                </c:pt>
                <c:pt idx="31">
                  <c:v>0.23723476386744058</c:v>
                </c:pt>
                <c:pt idx="32">
                  <c:v>0.25739399199791979</c:v>
                </c:pt>
                <c:pt idx="33">
                  <c:v>0.27881033018027945</c:v>
                </c:pt>
                <c:pt idx="34">
                  <c:v>0.30150326560542473</c:v>
                </c:pt>
                <c:pt idx="35">
                  <c:v>0.32548088927246643</c:v>
                </c:pt>
                <c:pt idx="36">
                  <c:v>0.35073766052724564</c:v>
                </c:pt>
                <c:pt idx="37">
                  <c:v>0.3772520396379655</c:v>
                </c:pt>
                <c:pt idx="38">
                  <c:v>0.40498404357468087</c:v>
                </c:pt>
                <c:pt idx="39">
                  <c:v>0.43387280201272815</c:v>
                </c:pt>
                <c:pt idx="40">
                  <c:v>0.46383421552957038</c:v>
                </c:pt>
                <c:pt idx="41">
                  <c:v>0.49475884525885439</c:v>
                </c:pt>
                <c:pt idx="42">
                  <c:v>0.52651019155180734</c:v>
                </c:pt>
                <c:pt idx="43">
                  <c:v>0.55892354636404695</c:v>
                </c:pt>
                <c:pt idx="44">
                  <c:v>0.59180562713064111</c:v>
                </c:pt>
                <c:pt idx="45">
                  <c:v>0.62493521483362025</c:v>
                </c:pt>
                <c:pt idx="46">
                  <c:v>0.65806502087398666</c:v>
                </c:pt>
                <c:pt idx="47">
                  <c:v>0.69092499055209733</c:v>
                </c:pt>
                <c:pt idx="48">
                  <c:v>0.72322720944535823</c:v>
                </c:pt>
                <c:pt idx="49">
                  <c:v>0.75467250721388823</c:v>
                </c:pt>
                <c:pt idx="50">
                  <c:v>0.78495874741030303</c:v>
                </c:pt>
                <c:pt idx="51">
                  <c:v>0.81379065083978097</c:v>
                </c:pt>
                <c:pt idx="52">
                  <c:v>0.84089082785322455</c:v>
                </c:pt>
                <c:pt idx="53">
                  <c:v>0.86601150218555989</c:v>
                </c:pt>
                <c:pt idx="54">
                  <c:v>0.88894621404115837</c:v>
                </c:pt>
                <c:pt idx="55">
                  <c:v>0.90954061984826196</c:v>
                </c:pt>
                <c:pt idx="56">
                  <c:v>0.92770139417038733</c:v>
                </c:pt>
                <c:pt idx="57">
                  <c:v>0.94340222259518347</c:v>
                </c:pt>
                <c:pt idx="58">
                  <c:v>0.95668598663682725</c:v>
                </c:pt>
                <c:pt idx="59">
                  <c:v>0.96766250410995636</c:v>
                </c:pt>
                <c:pt idx="60">
                  <c:v>0.97650159991865604</c:v>
                </c:pt>
                <c:pt idx="61">
                  <c:v>0.98342181031075271</c:v>
                </c:pt>
                <c:pt idx="62">
                  <c:v>0.98867560069038285</c:v>
                </c:pt>
                <c:pt idx="63">
                  <c:v>0.99253250485980737</c:v>
                </c:pt>
                <c:pt idx="64">
                  <c:v>0.99526195928341887</c:v>
                </c:pt>
                <c:pt idx="65">
                  <c:v>0.99711770877005279</c:v>
                </c:pt>
                <c:pt idx="66">
                  <c:v>0.99832544277856838</c:v>
                </c:pt>
                <c:pt idx="67">
                  <c:v>0.99907479832414003</c:v>
                </c:pt>
                <c:pt idx="68">
                  <c:v>0.99951613161682851</c:v>
                </c:pt>
                <c:pt idx="69">
                  <c:v>0.99976167714271347</c:v>
                </c:pt>
                <c:pt idx="70">
                  <c:v>0.99989006379604584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F-45E3-98F9-0D670D1107ED}"/>
            </c:ext>
          </c:extLst>
        </c:ser>
        <c:ser>
          <c:idx val="1"/>
          <c:order val="1"/>
          <c:tx>
            <c:strRef>
              <c:f>'Peluang Mati'!$F$2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Mati'!$B$3:$B$73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Mati'!$F$3:$F$73</c:f>
              <c:numCache>
                <c:formatCode>0.00000</c:formatCode>
                <c:ptCount val="71"/>
                <c:pt idx="0">
                  <c:v>0</c:v>
                </c:pt>
                <c:pt idx="1">
                  <c:v>1.519449441774956E-3</c:v>
                </c:pt>
                <c:pt idx="2">
                  <c:v>3.1369817324470306E-3</c:v>
                </c:pt>
                <c:pt idx="3">
                  <c:v>4.8618465680569933E-3</c:v>
                </c:pt>
                <c:pt idx="4">
                  <c:v>6.7041372727402182E-3</c:v>
                </c:pt>
                <c:pt idx="5">
                  <c:v>8.6748623292274285E-3</c:v>
                </c:pt>
                <c:pt idx="6">
                  <c:v>1.0786021849186866E-2</c:v>
                </c:pt>
                <c:pt idx="7">
                  <c:v>1.3050689077537037E-2</c:v>
                </c:pt>
                <c:pt idx="8">
                  <c:v>1.5483096961485976E-2</c:v>
                </c:pt>
                <c:pt idx="9">
                  <c:v>1.809872973253468E-2</c:v>
                </c:pt>
                <c:pt idx="10">
                  <c:v>2.0914419344030821E-2</c:v>
                </c:pt>
                <c:pt idx="11">
                  <c:v>2.3948446473359031E-2</c:v>
                </c:pt>
                <c:pt idx="12">
                  <c:v>2.7220645631217844E-2</c:v>
                </c:pt>
                <c:pt idx="13">
                  <c:v>3.075251371436305E-2</c:v>
                </c:pt>
                <c:pt idx="14">
                  <c:v>3.4567321085711589E-2</c:v>
                </c:pt>
                <c:pt idx="15">
                  <c:v>3.8690223958728676E-2</c:v>
                </c:pt>
                <c:pt idx="16">
                  <c:v>4.3148376492749496E-2</c:v>
                </c:pt>
                <c:pt idx="17">
                  <c:v>4.7971040562414968E-2</c:v>
                </c:pt>
                <c:pt idx="18">
                  <c:v>5.3189690637183817E-2</c:v>
                </c:pt>
                <c:pt idx="19">
                  <c:v>5.8838110584696346E-2</c:v>
                </c:pt>
                <c:pt idx="20">
                  <c:v>6.4952478483122356E-2</c:v>
                </c:pt>
                <c:pt idx="21">
                  <c:v>7.1571434681266144E-2</c:v>
                </c:pt>
                <c:pt idx="22">
                  <c:v>7.8736127370843678E-2</c:v>
                </c:pt>
                <c:pt idx="23">
                  <c:v>8.6490228824734561E-2</c:v>
                </c:pt>
                <c:pt idx="24">
                  <c:v>9.4879914203252036E-2</c:v>
                </c:pt>
                <c:pt idx="25">
                  <c:v>0.10395379343820565</c:v>
                </c:pt>
                <c:pt idx="26">
                  <c:v>0.11376278518014982</c:v>
                </c:pt>
                <c:pt idx="27">
                  <c:v>0.12435992015737851</c:v>
                </c:pt>
                <c:pt idx="28">
                  <c:v>0.1358000595808756</c:v>
                </c:pt>
                <c:pt idx="29">
                  <c:v>0.14813951249278423</c:v>
                </c:pt>
                <c:pt idx="30">
                  <c:v>0.16143553427881241</c:v>
                </c:pt>
                <c:pt idx="31">
                  <c:v>0.17574568706265259</c:v>
                </c:pt>
                <c:pt idx="32">
                  <c:v>0.19112704153000937</c:v>
                </c:pt>
                <c:pt idx="33">
                  <c:v>0.20763519909873052</c:v>
                </c:pt>
                <c:pt idx="34">
                  <c:v>0.22532311352646517</c:v>
                </c:pt>
                <c:pt idx="35">
                  <c:v>0.24423969236208476</c:v>
                </c:pt>
                <c:pt idx="36">
                  <c:v>0.26442816150817106</c:v>
                </c:pt>
                <c:pt idx="37">
                  <c:v>0.28592418104901751</c:v>
                </c:pt>
                <c:pt idx="38">
                  <c:v>0.30875370795826007</c:v>
                </c:pt>
                <c:pt idx="39">
                  <c:v>0.33293061192680762</c:v>
                </c:pt>
                <c:pt idx="40">
                  <c:v>0.35845406495199195</c:v>
                </c:pt>
                <c:pt idx="41">
                  <c:v>0.38530574406328433</c:v>
                </c:pt>
                <c:pt idx="42">
                  <c:v>0.41344691005431677</c:v>
                </c:pt>
                <c:pt idx="43">
                  <c:v>0.44281545351151741</c:v>
                </c:pt>
                <c:pt idx="44">
                  <c:v>0.47332303251735075</c:v>
                </c:pt>
                <c:pt idx="45">
                  <c:v>0.50485246326905231</c:v>
                </c:pt>
                <c:pt idx="46">
                  <c:v>0.53725556372513328</c:v>
                </c:pt>
                <c:pt idx="47">
                  <c:v>0.57035168837227579</c:v>
                </c:pt>
                <c:pt idx="48">
                  <c:v>0.60392722502587604</c:v>
                </c:pt>
                <c:pt idx="49">
                  <c:v>0.63773634644476307</c:v>
                </c:pt>
                <c:pt idx="50">
                  <c:v>0.67150331314868872</c:v>
                </c:pt>
                <c:pt idx="51">
                  <c:v>0.70492660065321811</c:v>
                </c:pt>
                <c:pt idx="52">
                  <c:v>0.73768506535176748</c:v>
                </c:pt>
                <c:pt idx="53">
                  <c:v>0.76944626020070506</c:v>
                </c:pt>
                <c:pt idx="54">
                  <c:v>0.79987685856282431</c:v>
                </c:pt>
                <c:pt idx="55">
                  <c:v>0.82865494154259423</c:v>
                </c:pt>
                <c:pt idx="56">
                  <c:v>0.85548365846297303</c:v>
                </c:pt>
                <c:pt idx="57">
                  <c:v>0.88010550024066447</c:v>
                </c:pt>
                <c:pt idx="58">
                  <c:v>0.90231616261196201</c:v>
                </c:pt>
                <c:pt idx="59">
                  <c:v>0.92197676451762489</c:v>
                </c:pt>
                <c:pt idx="60">
                  <c:v>0.9390230799321978</c:v>
                </c:pt>
                <c:pt idx="61">
                  <c:v>0.95347049406105266</c:v>
                </c:pt>
                <c:pt idx="62">
                  <c:v>0.96541365121325162</c:v>
                </c:pt>
                <c:pt idx="63">
                  <c:v>0.97502023885979738</c:v>
                </c:pt>
                <c:pt idx="64">
                  <c:v>0.9825190242058478</c:v>
                </c:pt>
                <c:pt idx="65">
                  <c:v>0.98818304569601678</c:v>
                </c:pt>
                <c:pt idx="66">
                  <c:v>0.99230962908143783</c:v>
                </c:pt>
                <c:pt idx="67">
                  <c:v>0.99519947940031261</c:v>
                </c:pt>
                <c:pt idx="68">
                  <c:v>0.99713733503883606</c:v>
                </c:pt>
                <c:pt idx="69">
                  <c:v>0.99837645296020683</c:v>
                </c:pt>
                <c:pt idx="70">
                  <c:v>0.99912852473121894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F-45E3-98F9-0D670D11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37743"/>
        <c:axId val="1210928623"/>
      </c:lineChart>
      <c:catAx>
        <c:axId val="121093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28623"/>
        <c:crosses val="autoZero"/>
        <c:auto val="1"/>
        <c:lblAlgn val="ctr"/>
        <c:lblOffset val="100"/>
        <c:tickLblSkip val="10"/>
        <c:noMultiLvlLbl val="0"/>
      </c:catAx>
      <c:valAx>
        <c:axId val="121092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377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507436570428"/>
          <c:y val="5.0925925925925923E-2"/>
          <c:w val="0.84850831146106742"/>
          <c:h val="0.69779709827938163"/>
        </c:manualLayout>
      </c:layout>
      <c:lineChart>
        <c:grouping val="standard"/>
        <c:varyColors val="0"/>
        <c:ser>
          <c:idx val="0"/>
          <c:order val="0"/>
          <c:tx>
            <c:strRef>
              <c:f>'Peluang Mati'!$U$2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Mati'!$S$3:$S$63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Mati'!$U$3:$U$63</c:f>
              <c:numCache>
                <c:formatCode>0.00000</c:formatCode>
                <c:ptCount val="61"/>
                <c:pt idx="0">
                  <c:v>0</c:v>
                </c:pt>
                <c:pt idx="1">
                  <c:v>4.275602593288963E-3</c:v>
                </c:pt>
                <c:pt idx="2">
                  <c:v>8.9230152169441634E-3</c:v>
                </c:pt>
                <c:pt idx="3">
                  <c:v>1.3972492171637874E-2</c:v>
                </c:pt>
                <c:pt idx="4">
                  <c:v>1.9456352692021395E-2</c:v>
                </c:pt>
                <c:pt idx="5">
                  <c:v>2.5409043538150544E-2</c:v>
                </c:pt>
                <c:pt idx="6">
                  <c:v>3.1867185832781919E-2</c:v>
                </c:pt>
                <c:pt idx="7">
                  <c:v>3.8869601391862796E-2</c:v>
                </c:pt>
                <c:pt idx="8">
                  <c:v>4.6457312951963092E-2</c:v>
                </c:pt>
                <c:pt idx="9">
                  <c:v>5.4673511759561477E-2</c:v>
                </c:pt>
                <c:pt idx="10">
                  <c:v>6.3563484955805882E-2</c:v>
                </c:pt>
                <c:pt idx="11">
                  <c:v>7.3174494075135099E-2</c:v>
                </c:pt>
                <c:pt idx="12">
                  <c:v>8.3555594793327082E-2</c:v>
                </c:pt>
                <c:pt idx="13">
                  <c:v>9.4757386836950341E-2</c:v>
                </c:pt>
                <c:pt idx="14">
                  <c:v>0.10683168174217539</c:v>
                </c:pt>
                <c:pt idx="15">
                  <c:v>0.11983107498410217</c:v>
                </c:pt>
                <c:pt idx="16">
                  <c:v>0.13380840796738769</c:v>
                </c:pt>
                <c:pt idx="17">
                  <c:v>0.1488161045805273</c:v>
                </c:pt>
                <c:pt idx="18">
                  <c:v>0.16490536660648092</c:v>
                </c:pt>
                <c:pt idx="19">
                  <c:v>0.18212521242471114</c:v>
                </c:pt>
                <c:pt idx="20">
                  <c:v>0.20052134434809166</c:v>
                </c:pt>
                <c:pt idx="21">
                  <c:v>0.22013483187053473</c:v>
                </c:pt>
                <c:pt idx="22">
                  <c:v>0.24100060135983448</c:v>
                </c:pt>
                <c:pt idx="23">
                  <c:v>0.26314572765840016</c:v>
                </c:pt>
                <c:pt idx="24">
                  <c:v>0.28658753002643256</c:v>
                </c:pt>
                <c:pt idx="25">
                  <c:v>0.3113314842645527</c:v>
                </c:pt>
                <c:pt idx="26">
                  <c:v>0.33736897505469043</c:v>
                </c:pt>
                <c:pt idx="27">
                  <c:v>0.36467492786433753</c:v>
                </c:pt>
                <c:pt idx="28">
                  <c:v>0.39320537834682245</c:v>
                </c:pt>
                <c:pt idx="29">
                  <c:v>0.42289505900138247</c:v>
                </c:pt>
                <c:pt idx="30">
                  <c:v>0.45365510757013683</c:v>
                </c:pt>
                <c:pt idx="31">
                  <c:v>0.48537102842932955</c:v>
                </c:pt>
                <c:pt idx="32">
                  <c:v>0.5179010656652232</c:v>
                </c:pt>
                <c:pt idx="33">
                  <c:v>0.5510751724518983</c:v>
                </c:pt>
                <c:pt idx="34">
                  <c:v>0.58469478274273268</c:v>
                </c:pt>
                <c:pt idx="35">
                  <c:v>0.6185336041921109</c:v>
                </c:pt>
                <c:pt idx="36">
                  <c:v>0.65233965079589318</c:v>
                </c:pt>
                <c:pt idx="37">
                  <c:v>0.68583871446616573</c:v>
                </c:pt>
                <c:pt idx="38">
                  <c:v>0.71873943091458536</c:v>
                </c:pt>
                <c:pt idx="39">
                  <c:v>0.75074002163931175</c:v>
                </c:pt>
                <c:pt idx="40">
                  <c:v>0.78153668698773593</c:v>
                </c:pt>
                <c:pt idx="41">
                  <c:v>0.81083348480266348</c:v>
                </c:pt>
                <c:pt idx="42">
                  <c:v>0.83835335942727163</c:v>
                </c:pt>
                <c:pt idx="43">
                  <c:v>0.86384979763428182</c:v>
                </c:pt>
                <c:pt idx="44">
                  <c:v>0.88711839977961537</c:v>
                </c:pt>
                <c:pt idx="45">
                  <c:v>0.90800749243289491</c:v>
                </c:pt>
                <c:pt idx="46">
                  <c:v>0.92642680558241419</c:v>
                </c:pt>
                <c:pt idx="47">
                  <c:v>0.94235322860086912</c:v>
                </c:pt>
                <c:pt idx="48">
                  <c:v>0.95583277618872808</c:v>
                </c:pt>
                <c:pt idx="49">
                  <c:v>0.96697815792647701</c:v>
                </c:pt>
                <c:pt idx="50">
                  <c:v>0.97596175044464406</c:v>
                </c:pt>
                <c:pt idx="51">
                  <c:v>0.98300428708185916</c:v>
                </c:pt>
                <c:pt idx="52">
                  <c:v>0.98836014025922714</c:v>
                </c:pt>
                <c:pt idx="53">
                  <c:v>0.99230058196381876</c:v>
                </c:pt>
                <c:pt idx="54">
                  <c:v>0.99509675965282751</c:v>
                </c:pt>
                <c:pt idx="55">
                  <c:v>0.99700422236411823</c:v>
                </c:pt>
                <c:pt idx="56">
                  <c:v>0.99825062060649983</c:v>
                </c:pt>
                <c:pt idx="57">
                  <c:v>0.9990276970907539</c:v>
                </c:pt>
                <c:pt idx="58">
                  <c:v>0.99948797442917847</c:v>
                </c:pt>
                <c:pt idx="59">
                  <c:v>0.99974578419318505</c:v>
                </c:pt>
                <c:pt idx="60">
                  <c:v>0.99988164543278124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8B7-8509-0630C61B2DF8}"/>
            </c:ext>
          </c:extLst>
        </c:ser>
        <c:ser>
          <c:idx val="1"/>
          <c:order val="1"/>
          <c:tx>
            <c:strRef>
              <c:f>'Peluang Mati'!$W$2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Mati'!$S$3:$S$63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Mati'!$W$3:$W$63</c:f>
              <c:numCache>
                <c:formatCode>0.00000</c:formatCode>
                <c:ptCount val="61"/>
                <c:pt idx="0">
                  <c:v>0</c:v>
                </c:pt>
                <c:pt idx="1">
                  <c:v>2.9776410078109494E-3</c:v>
                </c:pt>
                <c:pt idx="2">
                  <c:v>6.20662747900802E-3</c:v>
                </c:pt>
                <c:pt idx="3">
                  <c:v>9.7094178286186716E-3</c:v>
                </c:pt>
                <c:pt idx="4">
                  <c:v>1.3510298361310458E-2</c:v>
                </c:pt>
                <c:pt idx="5">
                  <c:v>1.7635495631439069E-2</c:v>
                </c:pt>
                <c:pt idx="6">
                  <c:v>2.211328778948185E-2</c:v>
                </c:pt>
                <c:pt idx="7">
                  <c:v>2.6974112719641008E-2</c:v>
                </c:pt>
                <c:pt idx="8">
                  <c:v>3.2250670224019284E-2</c:v>
                </c:pt>
                <c:pt idx="9">
                  <c:v>3.7978014863196297E-2</c:v>
                </c:pt>
                <c:pt idx="10">
                  <c:v>4.4193635310158297E-2</c:v>
                </c:pt>
                <c:pt idx="11">
                  <c:v>5.0937515203927197E-2</c:v>
                </c:pt>
                <c:pt idx="12">
                  <c:v>5.8252169491559314E-2</c:v>
                </c:pt>
                <c:pt idx="13">
                  <c:v>6.6182649115596459E-2</c:v>
                </c:pt>
                <c:pt idx="14">
                  <c:v>7.4776505635590906E-2</c:v>
                </c:pt>
                <c:pt idx="15">
                  <c:v>8.4083705969953959E-2</c:v>
                </c:pt>
                <c:pt idx="16">
                  <c:v>9.4156485919599797E-2</c:v>
                </c:pt>
                <c:pt idx="17">
                  <c:v>0.10504912951115331</c:v>
                </c:pt>
                <c:pt idx="18">
                  <c:v>0.11681765951431067</c:v>
                </c:pt>
                <c:pt idx="19">
                  <c:v>0.12951942280611617</c:v>
                </c:pt>
                <c:pt idx="20">
                  <c:v>0.14321255266236588</c:v>
                </c:pt>
                <c:pt idx="21">
                  <c:v>0.15795528867553099</c:v>
                </c:pt>
                <c:pt idx="22">
                  <c:v>0.17380513399408337</c:v>
                </c:pt>
                <c:pt idx="23">
                  <c:v>0.19081782916498979</c:v>
                </c:pt>
                <c:pt idx="24">
                  <c:v>0.20904612231322095</c:v>
                </c:pt>
                <c:pt idx="25">
                  <c:v>0.22853831704875949</c:v>
                </c:pt>
                <c:pt idx="26">
                  <c:v>0.24933658276180004</c:v>
                </c:pt>
                <c:pt idx="27">
                  <c:v>0.27147501732850443</c:v>
                </c:pt>
                <c:pt idx="28">
                  <c:v>0.29497746024022198</c:v>
                </c:pt>
                <c:pt idx="29">
                  <c:v>0.31985506536434494</c:v>
                </c:pt>
                <c:pt idx="30">
                  <c:v>0.34610365752036054</c:v>
                </c:pt>
                <c:pt idx="31">
                  <c:v>0.37370091632348745</c:v>
                </c:pt>
                <c:pt idx="32">
                  <c:v>0.40260345467049086</c:v>
                </c:pt>
                <c:pt idx="33">
                  <c:v>0.43274388789789953</c:v>
                </c:pt>
                <c:pt idx="34">
                  <c:v>0.46402802266690879</c:v>
                </c:pt>
                <c:pt idx="35">
                  <c:v>0.49633233100800778</c:v>
                </c:pt>
                <c:pt idx="36">
                  <c:v>0.52950191279657233</c:v>
                </c:pt>
                <c:pt idx="37">
                  <c:v>0.56334918620954455</c:v>
                </c:pt>
                <c:pt idx="38">
                  <c:v>0.59765357607832081</c:v>
                </c:pt>
                <c:pt idx="39">
                  <c:v>0.63216248869101643</c:v>
                </c:pt>
                <c:pt idx="40">
                  <c:v>0.66659386128967701</c:v>
                </c:pt>
                <c:pt idx="41">
                  <c:v>0.70064054696891187</c:v>
                </c:pt>
                <c:pt idx="42">
                  <c:v>0.73397673230760363</c:v>
                </c:pt>
                <c:pt idx="43">
                  <c:v>0.76626647820772731</c:v>
                </c:pt>
                <c:pt idx="44">
                  <c:v>0.79717431925534143</c:v>
                </c:pt>
                <c:pt idx="45">
                  <c:v>0.82637765389596463</c:v>
                </c:pt>
                <c:pt idx="46">
                  <c:v>0.8535804152839126</c:v>
                </c:pt>
                <c:pt idx="47">
                  <c:v>0.87852724990187747</c:v>
                </c:pt>
                <c:pt idx="48">
                  <c:v>0.90101717931736447</c:v>
                </c:pt>
                <c:pt idx="49">
                  <c:v>0.9209155230276036</c:v>
                </c:pt>
                <c:pt idx="50">
                  <c:v>0.93816276884452998</c:v>
                </c:pt>
                <c:pt idx="51">
                  <c:v>0.95277914381343576</c:v>
                </c:pt>
                <c:pt idx="52">
                  <c:v>0.96486390373105435</c:v>
                </c:pt>
                <c:pt idx="53">
                  <c:v>0.97458883651776373</c:v>
                </c:pt>
                <c:pt idx="54">
                  <c:v>0.98218613560047885</c:v>
                </c:pt>
                <c:pt idx="55">
                  <c:v>0.98793156405518656</c:v>
                </c:pt>
                <c:pt idx="56">
                  <c:v>0.99212456908254798</c:v>
                </c:pt>
                <c:pt idx="57">
                  <c:v>0.99506755974905181</c:v>
                </c:pt>
                <c:pt idx="58">
                  <c:v>0.99704677594664404</c:v>
                </c:pt>
                <c:pt idx="59">
                  <c:v>0.9983169555251199</c:v>
                </c:pt>
                <c:pt idx="60">
                  <c:v>0.99909135180761233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3-48B7-8509-0630C61B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50223"/>
        <c:axId val="1210950703"/>
      </c:lineChart>
      <c:catAx>
        <c:axId val="12109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50703"/>
        <c:crosses val="autoZero"/>
        <c:auto val="1"/>
        <c:lblAlgn val="ctr"/>
        <c:lblOffset val="100"/>
        <c:tickLblSkip val="10"/>
        <c:noMultiLvlLbl val="0"/>
      </c:catAx>
      <c:valAx>
        <c:axId val="1210950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50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1348894134103"/>
          <c:y val="5.0792611983711461E-2"/>
          <c:w val="0.84751158318034792"/>
          <c:h val="0.69858820535194888"/>
        </c:manualLayout>
      </c:layout>
      <c:lineChart>
        <c:grouping val="standard"/>
        <c:varyColors val="0"/>
        <c:ser>
          <c:idx val="0"/>
          <c:order val="0"/>
          <c:tx>
            <c:strRef>
              <c:f>'Peluang Mati'!$AL$2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Mati'!$AJ$3:$AJ$73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Mati'!$AL$3:$AL$73</c:f>
              <c:numCache>
                <c:formatCode>0.00000</c:formatCode>
                <c:ptCount val="71"/>
                <c:pt idx="0">
                  <c:v>0</c:v>
                </c:pt>
                <c:pt idx="1">
                  <c:v>1.5274410180919906E-3</c:v>
                </c:pt>
                <c:pt idx="2">
                  <c:v>3.2043002505207641E-3</c:v>
                </c:pt>
                <c:pt idx="3">
                  <c:v>5.0448803403158049E-3</c:v>
                </c:pt>
                <c:pt idx="4">
                  <c:v>7.0647875831246765E-3</c:v>
                </c:pt>
                <c:pt idx="5">
                  <c:v>9.2810369948072013E-3</c:v>
                </c:pt>
                <c:pt idx="6">
                  <c:v>1.1712162868981135E-2</c:v>
                </c:pt>
                <c:pt idx="7">
                  <c:v>1.4378334402067483E-2</c:v>
                </c:pt>
                <c:pt idx="8">
                  <c:v>1.730147574178853E-2</c:v>
                </c:pt>
                <c:pt idx="9">
                  <c:v>2.0505389541217944E-2</c:v>
                </c:pt>
                <c:pt idx="10">
                  <c:v>2.401588276514921E-2</c:v>
                </c:pt>
                <c:pt idx="11">
                  <c:v>2.7860893088388794E-2</c:v>
                </c:pt>
                <c:pt idx="12">
                  <c:v>3.2070613735097342E-2</c:v>
                </c:pt>
                <c:pt idx="13">
                  <c:v>3.667761402239389E-2</c:v>
                </c:pt>
                <c:pt idx="14">
                  <c:v>4.1716952177155875E-2</c:v>
                </c:pt>
                <c:pt idx="15">
                  <c:v>4.7226276178691018E-2</c:v>
                </c:pt>
                <c:pt idx="16">
                  <c:v>5.3245907429937067E-2</c:v>
                </c:pt>
                <c:pt idx="17">
                  <c:v>5.9818900963380273E-2</c:v>
                </c:pt>
                <c:pt idx="18">
                  <c:v>6.6991074637770542E-2</c:v>
                </c:pt>
                <c:pt idx="19">
                  <c:v>7.4810998372660253E-2</c:v>
                </c:pt>
                <c:pt idx="20">
                  <c:v>8.3329932903611015E-2</c:v>
                </c:pt>
                <c:pt idx="21">
                  <c:v>9.2601705834401415E-2</c:v>
                </c:pt>
                <c:pt idx="22">
                  <c:v>0.10268251094132252</c:v>
                </c:pt>
                <c:pt idx="23">
                  <c:v>0.11363061479569347</c:v>
                </c:pt>
                <c:pt idx="24">
                  <c:v>0.12550595288636235</c:v>
                </c:pt>
                <c:pt idx="25">
                  <c:v>0.13836959564988283</c:v>
                </c:pt>
                <c:pt idx="26">
                  <c:v>0.15228306329842101</c:v>
                </c:pt>
                <c:pt idx="27">
                  <c:v>0.16730746727143564</c:v>
                </c:pt>
                <c:pt idx="28">
                  <c:v>0.18350245578238311</c:v>
                </c:pt>
                <c:pt idx="29">
                  <c:v>0.20092494161003471</c:v>
                </c:pt>
                <c:pt idx="30">
                  <c:v>0.21962759239197049</c:v>
                </c:pt>
                <c:pt idx="31">
                  <c:v>0.2396570676868679</c:v>
                </c:pt>
                <c:pt idx="32">
                  <c:v>0.2610519935210438</c:v>
                </c:pt>
                <c:pt idx="33">
                  <c:v>0.28384067461104034</c:v>
                </c:pt>
                <c:pt idx="34">
                  <c:v>0.30803855755874665</c:v>
                </c:pt>
                <c:pt idx="35">
                  <c:v>0.33364547560413704</c:v>
                </c:pt>
                <c:pt idx="36">
                  <c:v>0.36064272741569581</c:v>
                </c:pt>
                <c:pt idx="37">
                  <c:v>0.38899006906826961</c:v>
                </c:pt>
                <c:pt idx="38">
                  <c:v>0.41862272955716517</c:v>
                </c:pt>
                <c:pt idx="39">
                  <c:v>0.44944859507429524</c:v>
                </c:pt>
                <c:pt idx="40">
                  <c:v>0.4813457441509148</c:v>
                </c:pt>
                <c:pt idx="41">
                  <c:v>0.51416055193207844</c:v>
                </c:pt>
                <c:pt idx="42">
                  <c:v>0.5477066133460563</c:v>
                </c:pt>
                <c:pt idx="43">
                  <c:v>0.58176475651454096</c:v>
                </c:pt>
                <c:pt idx="44">
                  <c:v>0.61608442294955101</c:v>
                </c:pt>
                <c:pt idx="45">
                  <c:v>0.65038667258527627</c:v>
                </c:pt>
                <c:pt idx="46">
                  <c:v>0.68436902207008654</c:v>
                </c:pt>
                <c:pt idx="47">
                  <c:v>0.71771223763156788</c:v>
                </c:pt>
                <c:pt idx="48">
                  <c:v>0.75008907555277915</c:v>
                </c:pt>
                <c:pt idx="49">
                  <c:v>0.78117479485246177</c:v>
                </c:pt>
                <c:pt idx="50">
                  <c:v>0.81065906585727998</c:v>
                </c:pt>
                <c:pt idx="51">
                  <c:v>0.83825868109687052</c:v>
                </c:pt>
                <c:pt idx="52">
                  <c:v>0.86373026649329387</c:v>
                </c:pt>
                <c:pt idx="53">
                  <c:v>0.88688202423421214</c:v>
                </c:pt>
                <c:pt idx="54">
                  <c:v>0.9075834514927712</c:v>
                </c:pt>
                <c:pt idx="55">
                  <c:v>0.92577200696283612</c:v>
                </c:pt>
                <c:pt idx="56">
                  <c:v>0.94145586545723725</c:v>
                </c:pt>
                <c:pt idx="57">
                  <c:v>0.95471221553189178</c:v>
                </c:pt>
                <c:pt idx="58">
                  <c:v>0.96568099507709759</c:v>
                </c:pt>
                <c:pt idx="59">
                  <c:v>0.97455447366503811</c:v>
                </c:pt>
                <c:pt idx="60">
                  <c:v>0.98156360072975479</c:v>
                </c:pt>
                <c:pt idx="61">
                  <c:v>0.98696245457345311</c:v>
                </c:pt>
                <c:pt idx="62">
                  <c:v>0.99101236425889594</c:v>
                </c:pt>
                <c:pt idx="63">
                  <c:v>0.99396727877470303</c:v>
                </c:pt>
                <c:pt idx="64">
                  <c:v>0.99606171622822692</c:v>
                </c:pt>
                <c:pt idx="65">
                  <c:v>0.9975021846621126</c:v>
                </c:pt>
                <c:pt idx="66">
                  <c:v>0.99846241526102442</c:v>
                </c:pt>
                <c:pt idx="67">
                  <c:v>0.99908220103968459</c:v>
                </c:pt>
                <c:pt idx="68">
                  <c:v>0.99946919529462352</c:v>
                </c:pt>
                <c:pt idx="69">
                  <c:v>0.99970276511674216</c:v>
                </c:pt>
                <c:pt idx="70">
                  <c:v>0.99983893659740852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764-8F27-992449114752}"/>
            </c:ext>
          </c:extLst>
        </c:ser>
        <c:ser>
          <c:idx val="1"/>
          <c:order val="1"/>
          <c:tx>
            <c:strRef>
              <c:f>'Peluang Mati'!$AN$2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Mati'!$AJ$3:$AJ$73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'Peluang Mati'!$AN$3:$AN$73</c:f>
              <c:numCache>
                <c:formatCode>0.00000</c:formatCode>
                <c:ptCount val="71"/>
                <c:pt idx="0">
                  <c:v>0</c:v>
                </c:pt>
                <c:pt idx="1">
                  <c:v>1.2535995025789726E-3</c:v>
                </c:pt>
                <c:pt idx="2">
                  <c:v>2.6224330016104691E-3</c:v>
                </c:pt>
                <c:pt idx="3">
                  <c:v>4.1169092586816891E-3</c:v>
                </c:pt>
                <c:pt idx="4">
                  <c:v>5.7483413794382487E-3</c:v>
                </c:pt>
                <c:pt idx="5">
                  <c:v>7.5290183413366796E-3</c:v>
                </c:pt>
                <c:pt idx="6">
                  <c:v>9.4722807627045658E-3</c:v>
                </c:pt>
                <c:pt idx="7">
                  <c:v>1.1592600856086599E-2</c:v>
                </c:pt>
                <c:pt idx="8">
                  <c:v>1.3905666426289875E-2</c:v>
                </c:pt>
                <c:pt idx="9">
                  <c:v>1.6428468664954066E-2</c:v>
                </c:pt>
                <c:pt idx="10">
                  <c:v>1.9179393360042263E-2</c:v>
                </c:pt>
                <c:pt idx="11">
                  <c:v>2.2178314978730795E-2</c:v>
                </c:pt>
                <c:pt idx="12">
                  <c:v>2.5446692880330968E-2</c:v>
                </c:pt>
                <c:pt idx="13">
                  <c:v>2.9007668681168775E-2</c:v>
                </c:pt>
                <c:pt idx="14">
                  <c:v>3.2886163504372457E-2</c:v>
                </c:pt>
                <c:pt idx="15">
                  <c:v>3.7108973507954612E-2</c:v>
                </c:pt>
                <c:pt idx="16">
                  <c:v>4.1704861681503225E-2</c:v>
                </c:pt>
                <c:pt idx="17">
                  <c:v>4.6704643429906545E-2</c:v>
                </c:pt>
                <c:pt idx="18">
                  <c:v>5.2141262909892405E-2</c:v>
                </c:pt>
                <c:pt idx="19">
                  <c:v>5.8049856448863624E-2</c:v>
                </c:pt>
                <c:pt idx="20">
                  <c:v>6.4467798644608387E-2</c:v>
                </c:pt>
                <c:pt idx="21">
                  <c:v>7.1434725911067476E-2</c:v>
                </c:pt>
                <c:pt idx="22">
                  <c:v>7.8992531301505076E-2</c:v>
                </c:pt>
                <c:pt idx="23">
                  <c:v>8.7185323398858428E-2</c:v>
                </c:pt>
                <c:pt idx="24">
                  <c:v>9.6059340921773706E-2</c:v>
                </c:pt>
                <c:pt idx="25">
                  <c:v>0.10566281346473205</c:v>
                </c:pt>
                <c:pt idx="26">
                  <c:v>0.11604575749058699</c:v>
                </c:pt>
                <c:pt idx="27">
                  <c:v>0.12725969536035231</c:v>
                </c:pt>
                <c:pt idx="28">
                  <c:v>0.13935728386358137</c:v>
                </c:pt>
                <c:pt idx="29">
                  <c:v>0.15239183748024554</c:v>
                </c:pt>
                <c:pt idx="30">
                  <c:v>0.16641673055165584</c:v>
                </c:pt>
                <c:pt idx="31">
                  <c:v>0.18148466179574785</c:v>
                </c:pt>
                <c:pt idx="32">
                  <c:v>0.19764676433798833</c:v>
                </c:pt>
                <c:pt idx="33">
                  <c:v>0.21495154484521106</c:v>
                </c:pt>
                <c:pt idx="34">
                  <c:v>0.23344363671249835</c:v>
                </c:pt>
                <c:pt idx="35">
                  <c:v>0.25316235485811889</c:v>
                </c:pt>
                <c:pt idx="36">
                  <c:v>0.27414004389106317</c:v>
                </c:pt>
                <c:pt idx="37">
                  <c:v>0.29640021762755386</c:v>
                </c:pt>
                <c:pt idx="38">
                  <c:v>0.3199554965665411</c:v>
                </c:pt>
                <c:pt idx="39">
                  <c:v>0.34480536142394225</c:v>
                </c:pt>
                <c:pt idx="40">
                  <c:v>0.37093375554585539</c:v>
                </c:pt>
                <c:pt idx="41">
                  <c:v>0.39830658725942703</c:v>
                </c:pt>
                <c:pt idx="42">
                  <c:v>0.42686920506287085</c:v>
                </c:pt>
                <c:pt idx="43">
                  <c:v>0.45654394379249719</c:v>
                </c:pt>
                <c:pt idx="44">
                  <c:v>0.48722786788882988</c:v>
                </c:pt>
                <c:pt idx="45">
                  <c:v>0.51879086736953961</c:v>
                </c:pt>
                <c:pt idx="46">
                  <c:v>0.55107429109451855</c:v>
                </c:pt>
                <c:pt idx="47">
                  <c:v>0.58389032745603631</c:v>
                </c:pt>
                <c:pt idx="48">
                  <c:v>0.61702236079416206</c:v>
                </c:pt>
                <c:pt idx="49">
                  <c:v>0.65022653765478544</c:v>
                </c:pt>
                <c:pt idx="50">
                  <c:v>0.68323476463879629</c:v>
                </c:pt>
                <c:pt idx="51">
                  <c:v>0.71575932275503351</c:v>
                </c:pt>
                <c:pt idx="52">
                  <c:v>0.74749921588410295</c:v>
                </c:pt>
                <c:pt idx="53">
                  <c:v>0.77814826859460773</c:v>
                </c:pt>
                <c:pt idx="54">
                  <c:v>0.80740484944412039</c:v>
                </c:pt>
                <c:pt idx="55">
                  <c:v>0.83498292308939392</c:v>
                </c:pt>
                <c:pt idx="56">
                  <c:v>0.86062393766891687</c:v>
                </c:pt>
                <c:pt idx="57">
                  <c:v>0.88410885078632717</c:v>
                </c:pt>
                <c:pt idx="58">
                  <c:v>0.90526941451387399</c:v>
                </c:pt>
                <c:pt idx="59">
                  <c:v>0.9239977112591562</c:v>
                </c:pt>
                <c:pt idx="60">
                  <c:v>0.94025289627998332</c:v>
                </c:pt>
                <c:pt idx="61">
                  <c:v>0.95406419495304662</c:v>
                </c:pt>
                <c:pt idx="62">
                  <c:v>0.96552944806513152</c:v>
                </c:pt>
                <c:pt idx="63">
                  <c:v>0.97480889894406431</c:v>
                </c:pt>
                <c:pt idx="64">
                  <c:v>0.98211444332843223</c:v>
                </c:pt>
                <c:pt idx="65">
                  <c:v>0.98769515142120001</c:v>
                </c:pt>
                <c:pt idx="66">
                  <c:v>0.99182042406069304</c:v>
                </c:pt>
                <c:pt idx="67">
                  <c:v>0.99476254653839014</c:v>
                </c:pt>
                <c:pt idx="68">
                  <c:v>0.99678054838024965</c:v>
                </c:pt>
                <c:pt idx="69">
                  <c:v>0.99810710073550613</c:v>
                </c:pt>
                <c:pt idx="70">
                  <c:v>0.99893969013985084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2-4764-8F27-99244911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70863"/>
        <c:axId val="1210963663"/>
      </c:lineChart>
      <c:catAx>
        <c:axId val="12109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63663"/>
        <c:crosses val="autoZero"/>
        <c:auto val="1"/>
        <c:lblAlgn val="ctr"/>
        <c:lblOffset val="100"/>
        <c:tickLblSkip val="10"/>
        <c:noMultiLvlLbl val="0"/>
      </c:catAx>
      <c:valAx>
        <c:axId val="121096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708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8285214348207"/>
          <c:y val="5.0925925925925923E-2"/>
          <c:w val="0.84573053368328954"/>
          <c:h val="0.69779709827938163"/>
        </c:manualLayout>
      </c:layout>
      <c:lineChart>
        <c:grouping val="standard"/>
        <c:varyColors val="0"/>
        <c:ser>
          <c:idx val="0"/>
          <c:order val="0"/>
          <c:tx>
            <c:strRef>
              <c:f>'Peluang Mati'!$BC$2</c:f>
              <c:strCache>
                <c:ptCount val="1"/>
                <c:pt idx="0">
                  <c:v>Laki-laki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Mati'!$BA$3:$BA$63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Mati'!$BC$3:$BC$63</c:f>
              <c:numCache>
                <c:formatCode>0.00000</c:formatCode>
                <c:ptCount val="61"/>
                <c:pt idx="0">
                  <c:v>0</c:v>
                </c:pt>
                <c:pt idx="1">
                  <c:v>3.6850861943620306E-3</c:v>
                </c:pt>
                <c:pt idx="2">
                  <c:v>7.7323524811089284E-3</c:v>
                </c:pt>
                <c:pt idx="3">
                  <c:v>1.2175481869143301E-2</c:v>
                </c:pt>
                <c:pt idx="4">
                  <c:v>1.7050880177858829E-2</c:v>
                </c:pt>
                <c:pt idx="5">
                  <c:v>2.2397806261564734E-2</c:v>
                </c:pt>
                <c:pt idx="6">
                  <c:v>2.825848674518483E-2</c:v>
                </c:pt>
                <c:pt idx="7">
                  <c:v>3.4678208570677382E-2</c:v>
                </c:pt>
                <c:pt idx="8">
                  <c:v>4.1705381216930459E-2</c:v>
                </c:pt>
                <c:pt idx="9">
                  <c:v>4.9391558817146075E-2</c:v>
                </c:pt>
                <c:pt idx="10">
                  <c:v>5.7791410554331235E-2</c:v>
                </c:pt>
                <c:pt idx="11">
                  <c:v>6.6962625675922594E-2</c:v>
                </c:pt>
                <c:pt idx="12">
                  <c:v>7.6965737257677191E-2</c:v>
                </c:pt>
                <c:pt idx="13">
                  <c:v>8.7863846511487598E-2</c:v>
                </c:pt>
                <c:pt idx="14">
                  <c:v>9.972222704904643E-2</c:v>
                </c:pt>
                <c:pt idx="15">
                  <c:v>0.11260778619980749</c:v>
                </c:pt>
                <c:pt idx="16">
                  <c:v>0.1265883584044204</c:v>
                </c:pt>
                <c:pt idx="17">
                  <c:v>0.14173180409305719</c:v>
                </c:pt>
                <c:pt idx="18">
                  <c:v>0.15810488661645616</c:v>
                </c:pt>
                <c:pt idx="19">
                  <c:v>0.17577190011685051</c:v>
                </c:pt>
                <c:pt idx="20">
                  <c:v>0.19479302319417691</c:v>
                </c:pt>
                <c:pt idx="21">
                  <c:v>0.21522237742639017</c:v>
                </c:pt>
                <c:pt idx="22">
                  <c:v>0.23710577692244983</c:v>
                </c:pt>
                <c:pt idx="23">
                  <c:v>0.26047816587413486</c:v>
                </c:pt>
                <c:pt idx="24">
                  <c:v>0.28536075630885283</c:v>
                </c:pt>
                <c:pt idx="25">
                  <c:v>0.31175789866345915</c:v>
                </c:pt>
                <c:pt idx="26">
                  <c:v>0.33965374397240256</c:v>
                </c:pt>
                <c:pt idx="27">
                  <c:v>0.36900878864660047</c:v>
                </c:pt>
                <c:pt idx="28">
                  <c:v>0.39975643073575284</c:v>
                </c:pt>
                <c:pt idx="29">
                  <c:v>0.43179970915240273</c:v>
                </c:pt>
                <c:pt idx="30">
                  <c:v>0.46500844244812156</c:v>
                </c:pt>
                <c:pt idx="31">
                  <c:v>0.49921702786048572</c:v>
                </c:pt>
                <c:pt idx="32">
                  <c:v>0.53422319938391061</c:v>
                </c:pt>
                <c:pt idx="33">
                  <c:v>0.56978806876002031</c:v>
                </c:pt>
                <c:pt idx="34">
                  <c:v>0.60563777721521017</c:v>
                </c:pt>
                <c:pt idx="35">
                  <c:v>0.64146705920986569</c:v>
                </c:pt>
                <c:pt idx="36">
                  <c:v>0.67694495322303494</c:v>
                </c:pt>
                <c:pt idx="37">
                  <c:v>0.71172278126166821</c:v>
                </c:pt>
                <c:pt idx="38">
                  <c:v>0.74544435493724337</c:v>
                </c:pt>
                <c:pt idx="39">
                  <c:v>0.77775815478282262</c:v>
                </c:pt>
                <c:pt idx="40">
                  <c:v>0.80833098332572484</c:v>
                </c:pt>
                <c:pt idx="41">
                  <c:v>0.83686233454339876</c:v>
                </c:pt>
                <c:pt idx="42">
                  <c:v>0.86309848699326308</c:v>
                </c:pt>
                <c:pt idx="43">
                  <c:v>0.8868451579011043</c:v>
                </c:pt>
                <c:pt idx="44">
                  <c:v>0.90797749629191815</c:v>
                </c:pt>
                <c:pt idx="45">
                  <c:v>0.92644628397717388</c:v>
                </c:pt>
                <c:pt idx="46">
                  <c:v>0.94227947551610647</c:v>
                </c:pt>
                <c:pt idx="47">
                  <c:v>0.95557863553466038</c:v>
                </c:pt>
                <c:pt idx="48">
                  <c:v>0.96651038222633689</c:v>
                </c:pt>
                <c:pt idx="49">
                  <c:v>0.97529354309490301</c:v>
                </c:pt>
                <c:pt idx="50">
                  <c:v>0.9821832725786368</c:v>
                </c:pt>
                <c:pt idx="51">
                  <c:v>0.98745376672866525</c:v>
                </c:pt>
                <c:pt idx="52">
                  <c:v>0.99138135500817148</c:v>
                </c:pt>
                <c:pt idx="53">
                  <c:v>0.99422961681734423</c:v>
                </c:pt>
                <c:pt idx="54">
                  <c:v>0.99623778366392535</c:v>
                </c:pt>
                <c:pt idx="55">
                  <c:v>0.99761312754890907</c:v>
                </c:pt>
                <c:pt idx="56">
                  <c:v>0.99852742025819952</c:v>
                </c:pt>
                <c:pt idx="57">
                  <c:v>0.99911700086046062</c:v>
                </c:pt>
                <c:pt idx="58">
                  <c:v>0.99948560668369002</c:v>
                </c:pt>
                <c:pt idx="59">
                  <c:v>0.9997089530890364</c:v>
                </c:pt>
                <c:pt idx="60">
                  <c:v>0.99984008029425619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2-4BC6-BC3E-D1463C669D8D}"/>
            </c:ext>
          </c:extLst>
        </c:ser>
        <c:ser>
          <c:idx val="1"/>
          <c:order val="1"/>
          <c:tx>
            <c:strRef>
              <c:f>'Peluang Mati'!$BE$2</c:f>
              <c:strCache>
                <c:ptCount val="1"/>
                <c:pt idx="0">
                  <c:v>Perempuan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'Peluang Mati'!$BA$3:$BA$63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'Peluang Mati'!$BE$3:$BE$63</c:f>
              <c:numCache>
                <c:formatCode>0.00000</c:formatCode>
                <c:ptCount val="61"/>
                <c:pt idx="0">
                  <c:v>0</c:v>
                </c:pt>
                <c:pt idx="1">
                  <c:v>2.7290536028240497E-3</c:v>
                </c:pt>
                <c:pt idx="2">
                  <c:v>5.7175342111875915E-3</c:v>
                </c:pt>
                <c:pt idx="3">
                  <c:v>8.9891531829773275E-3</c:v>
                </c:pt>
                <c:pt idx="4">
                  <c:v>1.2569594213882263E-2</c:v>
                </c:pt>
                <c:pt idx="5">
                  <c:v>1.6486636737632288E-2</c:v>
                </c:pt>
                <c:pt idx="6">
                  <c:v>2.0770278015358357E-2</c:v>
                </c:pt>
                <c:pt idx="7">
                  <c:v>2.5452851355111217E-2</c:v>
                </c:pt>
                <c:pt idx="8">
                  <c:v>3.0569137255164969E-2</c:v>
                </c:pt>
                <c:pt idx="9">
                  <c:v>3.6156463503154712E-2</c:v>
                </c:pt>
                <c:pt idx="10">
                  <c:v>4.225478937476157E-2</c:v>
                </c:pt>
                <c:pt idx="11">
                  <c:v>4.89067680499089E-2</c:v>
                </c:pt>
                <c:pt idx="12">
                  <c:v>5.6157780190244644E-2</c:v>
                </c:pt>
                <c:pt idx="13">
                  <c:v>6.4055930294602881E-2</c:v>
                </c:pt>
                <c:pt idx="14">
                  <c:v>7.265199596718086E-2</c:v>
                </c:pt>
                <c:pt idx="15">
                  <c:v>8.1999318606428062E-2</c:v>
                </c:pt>
                <c:pt idx="16">
                  <c:v>9.2153622268668522E-2</c:v>
                </c:pt>
                <c:pt idx="17">
                  <c:v>0.10317274561826617</c:v>
                </c:pt>
                <c:pt idx="18">
                  <c:v>0.11511627000125546</c:v>
                </c:pt>
                <c:pt idx="19">
                  <c:v>0.12804502486100577</c:v>
                </c:pt>
                <c:pt idx="20">
                  <c:v>0.14202045007320407</c:v>
                </c:pt>
                <c:pt idx="21">
                  <c:v>0.15710379348219106</c:v>
                </c:pt>
                <c:pt idx="22">
                  <c:v>0.1733551211924389</c:v>
                </c:pt>
                <c:pt idx="23">
                  <c:v>0.19083211829218127</c:v>
                </c:pt>
                <c:pt idx="24">
                  <c:v>0.20958865901625889</c:v>
                </c:pt>
                <c:pt idx="25">
                  <c:v>0.22967312832395081</c:v>
                </c:pt>
                <c:pt idx="26">
                  <c:v>0.25112648198033727</c:v>
                </c:pt>
                <c:pt idx="27">
                  <c:v>0.27398004006036136</c:v>
                </c:pt>
                <c:pt idx="28">
                  <c:v>0.29825301995701969</c:v>
                </c:pt>
                <c:pt idx="29">
                  <c:v>0.32394983008711453</c:v>
                </c:pt>
                <c:pt idx="30">
                  <c:v>0.3510571651005816</c:v>
                </c:pt>
                <c:pt idx="31">
                  <c:v>0.37954096790059111</c:v>
                </c:pt>
                <c:pt idx="32">
                  <c:v>0.4093433532601839</c:v>
                </c:pt>
                <c:pt idx="33">
                  <c:v>0.44037962188969038</c:v>
                </c:pt>
                <c:pt idx="34">
                  <c:v>0.47253553139148252</c:v>
                </c:pt>
                <c:pt idx="35">
                  <c:v>0.50566502962753024</c:v>
                </c:pt>
                <c:pt idx="36">
                  <c:v>0.53958869344260907</c:v>
                </c:pt>
                <c:pt idx="37">
                  <c:v>0.57409314688277424</c:v>
                </c:pt>
                <c:pt idx="38">
                  <c:v>0.60893175201846017</c:v>
                </c:pt>
                <c:pt idx="39">
                  <c:v>0.64382686487198093</c:v>
                </c:pt>
                <c:pt idx="40">
                  <c:v>0.67847392049161392</c:v>
                </c:pt>
                <c:pt idx="41">
                  <c:v>0.71254754657846764</c:v>
                </c:pt>
                <c:pt idx="42">
                  <c:v>0.7457097972476926</c:v>
                </c:pt>
                <c:pt idx="43">
                  <c:v>0.77762044373107475</c:v>
                </c:pt>
                <c:pt idx="44">
                  <c:v>0.80794905896490521</c:v>
                </c:pt>
                <c:pt idx="45">
                  <c:v>0.83638839805552001</c:v>
                </c:pt>
                <c:pt idx="46">
                  <c:v>0.86266832682072025</c:v>
                </c:pt>
                <c:pt idx="47">
                  <c:v>0.88656931734666811</c:v>
                </c:pt>
                <c:pt idx="48">
                  <c:v>0.90793435397805289</c:v>
                </c:pt>
                <c:pt idx="49">
                  <c:v>0.92667802197007643</c:v>
                </c:pt>
                <c:pt idx="50">
                  <c:v>0.94279162812716555</c:v>
                </c:pt>
                <c:pt idx="51">
                  <c:v>0.95634345822448141</c:v>
                </c:pt>
                <c:pt idx="52">
                  <c:v>0.96747371345987976</c:v>
                </c:pt>
                <c:pt idx="53">
                  <c:v>0.9763842540276827</c:v>
                </c:pt>
                <c:pt idx="54">
                  <c:v>0.98332393696995313</c:v>
                </c:pt>
                <c:pt idx="55">
                  <c:v>0.98857095723231725</c:v>
                </c:pt>
                <c:pt idx="56">
                  <c:v>0.99241405863277965</c:v>
                </c:pt>
                <c:pt idx="57">
                  <c:v>0.99513466264637118</c:v>
                </c:pt>
                <c:pt idx="58">
                  <c:v>0.99699180338682969</c:v>
                </c:pt>
                <c:pt idx="59">
                  <c:v>0.99821126834682317</c:v>
                </c:pt>
                <c:pt idx="60">
                  <c:v>0.99897962097861581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2-4BC6-BC3E-D1463C66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89103"/>
        <c:axId val="1210987663"/>
      </c:lineChart>
      <c:catAx>
        <c:axId val="12109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87663"/>
        <c:crosses val="autoZero"/>
        <c:auto val="1"/>
        <c:lblAlgn val="ctr"/>
        <c:lblOffset val="100"/>
        <c:tickLblSkip val="10"/>
        <c:noMultiLvlLbl val="0"/>
      </c:catAx>
      <c:valAx>
        <c:axId val="1210987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98910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Ketiganya!$B$3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Ketiganya!$B$4:$B$74</c:f>
              <c:numCache>
                <c:formatCode>0.00000</c:formatCode>
                <c:ptCount val="71"/>
                <c:pt idx="0">
                  <c:v>1.9830500000000001E-3</c:v>
                </c:pt>
                <c:pt idx="1">
                  <c:v>2.0652399999999999E-3</c:v>
                </c:pt>
                <c:pt idx="2">
                  <c:v>2.1650200000000001E-3</c:v>
                </c:pt>
                <c:pt idx="3">
                  <c:v>2.2873500000000001E-3</c:v>
                </c:pt>
                <c:pt idx="4">
                  <c:v>2.4365799999999998E-3</c:v>
                </c:pt>
                <c:pt idx="5">
                  <c:v>2.6119899999999998E-3</c:v>
                </c:pt>
                <c:pt idx="6">
                  <c:v>2.81249E-3</c:v>
                </c:pt>
                <c:pt idx="7">
                  <c:v>3.0367900000000001E-3</c:v>
                </c:pt>
                <c:pt idx="8">
                  <c:v>3.2889799999999999E-3</c:v>
                </c:pt>
                <c:pt idx="9">
                  <c:v>3.5744100000000001E-3</c:v>
                </c:pt>
                <c:pt idx="10">
                  <c:v>3.8958500000000002E-3</c:v>
                </c:pt>
                <c:pt idx="11">
                  <c:v>4.2574700000000002E-3</c:v>
                </c:pt>
                <c:pt idx="12">
                  <c:v>4.6637900000000001E-3</c:v>
                </c:pt>
                <c:pt idx="13">
                  <c:v>5.1248600000000002E-3</c:v>
                </c:pt>
                <c:pt idx="14">
                  <c:v>5.6496200000000002E-3</c:v>
                </c:pt>
                <c:pt idx="15">
                  <c:v>6.2408200000000002E-3</c:v>
                </c:pt>
                <c:pt idx="16">
                  <c:v>6.9001499999999999E-3</c:v>
                </c:pt>
                <c:pt idx="17">
                  <c:v>7.6280599999999999E-3</c:v>
                </c:pt>
                <c:pt idx="18">
                  <c:v>8.4343400000000002E-3</c:v>
                </c:pt>
                <c:pt idx="19">
                  <c:v>9.3280099999999994E-3</c:v>
                </c:pt>
                <c:pt idx="20">
                  <c:v>1.031047E-2</c:v>
                </c:pt>
                <c:pt idx="21">
                  <c:v>1.1385080000000001E-2</c:v>
                </c:pt>
                <c:pt idx="22">
                  <c:v>1.2556329999999999E-2</c:v>
                </c:pt>
                <c:pt idx="23">
                  <c:v>1.383493E-2</c:v>
                </c:pt>
                <c:pt idx="24">
                  <c:v>1.5239050000000001E-2</c:v>
                </c:pt>
                <c:pt idx="25">
                  <c:v>1.6785890000000001E-2</c:v>
                </c:pt>
                <c:pt idx="26">
                  <c:v>1.8493019999999999E-2</c:v>
                </c:pt>
                <c:pt idx="27">
                  <c:v>2.037827E-2</c:v>
                </c:pt>
                <c:pt idx="28">
                  <c:v>2.248853E-2</c:v>
                </c:pt>
                <c:pt idx="29">
                  <c:v>2.4851760000000001E-2</c:v>
                </c:pt>
                <c:pt idx="30">
                  <c:v>2.7457889999999999E-2</c:v>
                </c:pt>
                <c:pt idx="31">
                  <c:v>3.029687E-2</c:v>
                </c:pt>
                <c:pt idx="32">
                  <c:v>3.3359060000000003E-2</c:v>
                </c:pt>
                <c:pt idx="33">
                  <c:v>3.6696149999999997E-2</c:v>
                </c:pt>
                <c:pt idx="34">
                  <c:v>4.0349790000000003E-2</c:v>
                </c:pt>
                <c:pt idx="35">
                  <c:v>4.429657E-2</c:v>
                </c:pt>
                <c:pt idx="36">
                  <c:v>4.8515910000000002E-2</c:v>
                </c:pt>
                <c:pt idx="37">
                  <c:v>5.2991539999999997E-2</c:v>
                </c:pt>
                <c:pt idx="38">
                  <c:v>5.7733350000000003E-2</c:v>
                </c:pt>
                <c:pt idx="39">
                  <c:v>6.2806490000000006E-2</c:v>
                </c:pt>
                <c:pt idx="40">
                  <c:v>6.8288329999999994E-2</c:v>
                </c:pt>
                <c:pt idx="41">
                  <c:v>7.4267159999999999E-2</c:v>
                </c:pt>
                <c:pt idx="42">
                  <c:v>8.0831059999999996E-2</c:v>
                </c:pt>
                <c:pt idx="43">
                  <c:v>8.7986010000000003E-2</c:v>
                </c:pt>
                <c:pt idx="44">
                  <c:v>9.5762739999999999E-2</c:v>
                </c:pt>
                <c:pt idx="45">
                  <c:v>0.10425572</c:v>
                </c:pt>
                <c:pt idx="46">
                  <c:v>0.11355126</c:v>
                </c:pt>
                <c:pt idx="47">
                  <c:v>0.12373401000000001</c:v>
                </c:pt>
                <c:pt idx="48">
                  <c:v>0.13494107999999999</c:v>
                </c:pt>
                <c:pt idx="49">
                  <c:v>0.1473351</c:v>
                </c:pt>
                <c:pt idx="50">
                  <c:v>0.16107357999999999</c:v>
                </c:pt>
                <c:pt idx="51">
                  <c:v>0.17637551000000001</c:v>
                </c:pt>
                <c:pt idx="52">
                  <c:v>0.19346058999999999</c:v>
                </c:pt>
                <c:pt idx="53">
                  <c:v>0.21480462</c:v>
                </c:pt>
                <c:pt idx="54">
                  <c:v>0.24082766999999999</c:v>
                </c:pt>
                <c:pt idx="55">
                  <c:v>0.26848870000000002</c:v>
                </c:pt>
                <c:pt idx="56">
                  <c:v>0.29468309999999998</c:v>
                </c:pt>
                <c:pt idx="57">
                  <c:v>0.31627601999999999</c:v>
                </c:pt>
                <c:pt idx="58">
                  <c:v>0.33487679999999997</c:v>
                </c:pt>
                <c:pt idx="59">
                  <c:v>0.35420726000000002</c:v>
                </c:pt>
                <c:pt idx="60">
                  <c:v>0.37430498000000001</c:v>
                </c:pt>
                <c:pt idx="61">
                  <c:v>0.39531117999999998</c:v>
                </c:pt>
                <c:pt idx="62">
                  <c:v>0.41737234000000001</c:v>
                </c:pt>
                <c:pt idx="63">
                  <c:v>0.44052606</c:v>
                </c:pt>
                <c:pt idx="64">
                  <c:v>0.46474331000000002</c:v>
                </c:pt>
                <c:pt idx="65">
                  <c:v>0.48984740999999998</c:v>
                </c:pt>
                <c:pt idx="66">
                  <c:v>0.51560569999999994</c:v>
                </c:pt>
                <c:pt idx="67">
                  <c:v>0.54178718000000003</c:v>
                </c:pt>
                <c:pt idx="68">
                  <c:v>0.56816544000000002</c:v>
                </c:pt>
                <c:pt idx="69">
                  <c:v>0.59460327999999996</c:v>
                </c:pt>
                <c:pt idx="70">
                  <c:v>0.64507475999999997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7-4174-B678-0005D4D52E95}"/>
            </c:ext>
          </c:extLst>
        </c:ser>
        <c:ser>
          <c:idx val="1"/>
          <c:order val="1"/>
          <c:tx>
            <c:strRef>
              <c:f>Ketiganya!$C$3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Ketiganya!$C$4:$C$74</c:f>
              <c:numCache>
                <c:formatCode>0.00000</c:formatCode>
                <c:ptCount val="71"/>
                <c:pt idx="0">
                  <c:v>1.6477839181494201E-3</c:v>
                </c:pt>
                <c:pt idx="1">
                  <c:v>1.80027876514622E-3</c:v>
                </c:pt>
                <c:pt idx="2">
                  <c:v>1.9668863113518399E-3</c:v>
                </c:pt>
                <c:pt idx="3">
                  <c:v>2.1489126223998502E-3</c:v>
                </c:pt>
                <c:pt idx="4">
                  <c:v>2.3477846343125299E-3</c:v>
                </c:pt>
                <c:pt idx="5">
                  <c:v>2.56506133950142E-3</c:v>
                </c:pt>
                <c:pt idx="6">
                  <c:v>2.8024460079808899E-3</c:v>
                </c:pt>
                <c:pt idx="7">
                  <c:v>3.0617995395991098E-3</c:v>
                </c:pt>
                <c:pt idx="8">
                  <c:v>3.34515505195673E-3</c:v>
                </c:pt>
                <c:pt idx="9">
                  <c:v>3.6547338183705899E-3</c:v>
                </c:pt>
                <c:pt idx="10">
                  <c:v>3.9929626808229701E-3</c:v>
                </c:pt>
                <c:pt idx="11">
                  <c:v>4.36249307439944E-3</c:v>
                </c:pt>
                <c:pt idx="12">
                  <c:v>4.7662218123512602E-3</c:v>
                </c:pt>
                <c:pt idx="13">
                  <c:v>5.20731379472007E-3</c:v>
                </c:pt>
                <c:pt idx="14">
                  <c:v>5.6892268185416801E-3</c:v>
                </c:pt>
                <c:pt idx="15">
                  <c:v>6.2157386841205503E-3</c:v>
                </c:pt>
                <c:pt idx="16">
                  <c:v>6.7909768098657602E-3</c:v>
                </c:pt>
                <c:pt idx="17">
                  <c:v>7.4194505878442604E-3</c:v>
                </c:pt>
                <c:pt idx="18">
                  <c:v>8.1060867336923501E-3</c:v>
                </c:pt>
                <c:pt idx="19">
                  <c:v>8.8562679079994197E-3</c:v>
                </c:pt>
                <c:pt idx="20">
                  <c:v>9.6758749119237996E-3</c:v>
                </c:pt>
                <c:pt idx="21">
                  <c:v>1.0571332787819399E-2</c:v>
                </c:pt>
                <c:pt idx="22">
                  <c:v>1.15496611862643E-2</c:v>
                </c:pt>
                <c:pt idx="23">
                  <c:v>1.26185293943264E-2</c:v>
                </c:pt>
                <c:pt idx="24">
                  <c:v>1.3786316456443799E-2</c:v>
                </c:pt>
                <c:pt idx="25">
                  <c:v>1.50621768592162E-2</c:v>
                </c:pt>
                <c:pt idx="26">
                  <c:v>1.6456112295023299E-2</c:v>
                </c:pt>
                <c:pt idx="27">
                  <c:v>1.7979050067037101E-2</c:v>
                </c:pt>
                <c:pt idx="28">
                  <c:v>1.9642928750258502E-2</c:v>
                </c:pt>
                <c:pt idx="29">
                  <c:v>2.1460791780090398E-2</c:v>
                </c:pt>
                <c:pt idx="30">
                  <c:v>2.3446889702104699E-2</c:v>
                </c:pt>
                <c:pt idx="31">
                  <c:v>2.5616791884555599E-2</c:v>
                </c:pt>
                <c:pt idx="32">
                  <c:v>2.7987508569375499E-2</c:v>
                </c:pt>
                <c:pt idx="33">
                  <c:v>3.0577624218430001E-2</c:v>
                </c:pt>
                <c:pt idx="34">
                  <c:v>3.34074432003581E-2</c:v>
                </c:pt>
                <c:pt idx="35">
                  <c:v>3.6499148960061699E-2</c:v>
                </c:pt>
                <c:pt idx="36">
                  <c:v>3.9876977918602403E-2</c:v>
                </c:pt>
                <c:pt idx="37">
                  <c:v>4.35674094667357E-2</c:v>
                </c:pt>
                <c:pt idx="38">
                  <c:v>4.7599373541477301E-2</c:v>
                </c:pt>
                <c:pt idx="39">
                  <c:v>5.2004477412928303E-2</c:v>
                </c:pt>
                <c:pt idx="40">
                  <c:v>5.6817253459182197E-2</c:v>
                </c:pt>
                <c:pt idx="41">
                  <c:v>6.2075429871663798E-2</c:v>
                </c:pt>
                <c:pt idx="42">
                  <c:v>6.7820226413006807E-2</c:v>
                </c:pt>
                <c:pt idx="43">
                  <c:v>7.4096677545967396E-2</c:v>
                </c:pt>
                <c:pt idx="44">
                  <c:v>8.0953985466437797E-2</c:v>
                </c:pt>
                <c:pt idx="45">
                  <c:v>8.8445905808047301E-2</c:v>
                </c:pt>
                <c:pt idx="46">
                  <c:v>9.6631169041956802E-2</c:v>
                </c:pt>
                <c:pt idx="47">
                  <c:v>0.105573940875273</c:v>
                </c:pt>
                <c:pt idx="48">
                  <c:v>0.115344325257223</c:v>
                </c:pt>
                <c:pt idx="49">
                  <c:v>0.126018913936254</c:v>
                </c:pt>
                <c:pt idx="50">
                  <c:v>0.13768138687611001</c:v>
                </c:pt>
                <c:pt idx="51">
                  <c:v>0.15042316823767801</c:v>
                </c:pt>
                <c:pt idx="52">
                  <c:v>0.16434414306893799</c:v>
                </c:pt>
                <c:pt idx="53">
                  <c:v>0.179553440321291</c:v>
                </c:pt>
                <c:pt idx="54">
                  <c:v>0.19617028833045499</c:v>
                </c:pt>
                <c:pt idx="55">
                  <c:v>0.214324949468197</c:v>
                </c:pt>
                <c:pt idx="56">
                  <c:v>0.23415974129180001</c:v>
                </c:pt>
                <c:pt idx="57">
                  <c:v>0.255830152196236</c:v>
                </c:pt>
                <c:pt idx="58">
                  <c:v>0.27950606031483299</c:v>
                </c:pt>
                <c:pt idx="59">
                  <c:v>0.30537306522361002</c:v>
                </c:pt>
                <c:pt idx="60">
                  <c:v>0.33363394288874498</c:v>
                </c:pt>
                <c:pt idx="61">
                  <c:v>0.36451023526277099</c:v>
                </c:pt>
                <c:pt idx="62">
                  <c:v>0.39824398699060298</c:v>
                </c:pt>
                <c:pt idx="63">
                  <c:v>0.43509964283975999</c:v>
                </c:pt>
                <c:pt idx="64">
                  <c:v>0.47536612072904799</c:v>
                </c:pt>
                <c:pt idx="65">
                  <c:v>0.519359076606554</c:v>
                </c:pt>
                <c:pt idx="66">
                  <c:v>0.56742337893171602</c:v>
                </c:pt>
                <c:pt idx="67">
                  <c:v>0.61993581215936899</c:v>
                </c:pt>
                <c:pt idx="68">
                  <c:v>0.67730803041884602</c:v>
                </c:pt>
                <c:pt idx="69">
                  <c:v>0.73998978454254805</c:v>
                </c:pt>
                <c:pt idx="70">
                  <c:v>0.80847244774121496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174-B678-0005D4D52E95}"/>
            </c:ext>
          </c:extLst>
        </c:ser>
        <c:ser>
          <c:idx val="2"/>
          <c:order val="2"/>
          <c:tx>
            <c:strRef>
              <c:f>Ketiganya!$D$3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Ketiganya!$D$4:$D$74</c:f>
              <c:numCache>
                <c:formatCode>0.00000</c:formatCode>
                <c:ptCount val="71"/>
                <c:pt idx="0">
                  <c:v>1.4571936063476399E-3</c:v>
                </c:pt>
                <c:pt idx="1">
                  <c:v>1.6023173707675499E-3</c:v>
                </c:pt>
                <c:pt idx="2">
                  <c:v>1.7618762378902701E-3</c:v>
                </c:pt>
                <c:pt idx="3">
                  <c:v>1.9373022779243E-3</c:v>
                </c:pt>
                <c:pt idx="4">
                  <c:v>2.13016884866355E-3</c:v>
                </c:pt>
                <c:pt idx="5">
                  <c:v>2.3422043708854899E-3</c:v>
                </c:pt>
                <c:pt idx="6">
                  <c:v>2.5753074124942798E-3</c:v>
                </c:pt>
                <c:pt idx="7">
                  <c:v>2.8315631985118099E-3</c:v>
                </c:pt>
                <c:pt idx="8">
                  <c:v>3.1132616729472001E-3</c:v>
                </c:pt>
                <c:pt idx="9">
                  <c:v>3.4229172478350499E-3</c:v>
                </c:pt>
                <c:pt idx="10">
                  <c:v>3.76329038424683E-3</c:v>
                </c:pt>
                <c:pt idx="11">
                  <c:v>4.1374111597415296E-3</c:v>
                </c:pt>
                <c:pt idx="12">
                  <c:v>4.5486049863869499E-3</c:v>
                </c:pt>
                <c:pt idx="13">
                  <c:v>5.0005206529663499E-3</c:v>
                </c:pt>
                <c:pt idx="14">
                  <c:v>5.4971608740432996E-3</c:v>
                </c:pt>
                <c:pt idx="15">
                  <c:v>6.0429155368874402E-3</c:v>
                </c:pt>
                <c:pt idx="16">
                  <c:v>6.6425978444783302E-3</c:v>
                </c:pt>
                <c:pt idx="17">
                  <c:v>7.3014835584278501E-3</c:v>
                </c:pt>
                <c:pt idx="18">
                  <c:v>8.0253535491020406E-3</c:v>
                </c:pt>
                <c:pt idx="19">
                  <c:v>8.8205398607591606E-3</c:v>
                </c:pt>
                <c:pt idx="20">
                  <c:v>9.6939754962732296E-3</c:v>
                </c:pt>
                <c:pt idx="21">
                  <c:v>1.0653248117920301E-2</c:v>
                </c:pt>
                <c:pt idx="22">
                  <c:v>1.17066578464954E-2</c:v>
                </c:pt>
                <c:pt idx="23">
                  <c:v>1.28632793191828E-2</c:v>
                </c:pt>
                <c:pt idx="24">
                  <c:v>1.41330281353312E-2</c:v>
                </c:pt>
                <c:pt idx="25">
                  <c:v>1.5526731776464801E-2</c:v>
                </c:pt>
                <c:pt idx="26">
                  <c:v>1.7056205030052798E-2</c:v>
                </c:pt>
                <c:pt idx="27">
                  <c:v>1.87343298728915E-2</c:v>
                </c:pt>
                <c:pt idx="28">
                  <c:v>2.0575139676189898E-2</c:v>
                </c:pt>
                <c:pt idx="29">
                  <c:v>2.2593907476883099E-2</c:v>
                </c:pt>
                <c:pt idx="30">
                  <c:v>2.4807237914200801E-2</c:v>
                </c:pt>
                <c:pt idx="31">
                  <c:v>2.7233162252532299E-2</c:v>
                </c:pt>
                <c:pt idx="32">
                  <c:v>2.9891235696220899E-2</c:v>
                </c:pt>
                <c:pt idx="33">
                  <c:v>3.2802635943870298E-2</c:v>
                </c:pt>
                <c:pt idx="34">
                  <c:v>3.59902616236982E-2</c:v>
                </c:pt>
                <c:pt idx="35">
                  <c:v>3.9478828892160402E-2</c:v>
                </c:pt>
                <c:pt idx="36">
                  <c:v>4.32949640606521E-2</c:v>
                </c:pt>
                <c:pt idx="37">
                  <c:v>4.7467289635582603E-2</c:v>
                </c:pt>
                <c:pt idx="38">
                  <c:v>5.20265006129964E-2</c:v>
                </c:pt>
                <c:pt idx="39">
                  <c:v>5.7005427259919098E-2</c:v>
                </c:pt>
                <c:pt idx="40">
                  <c:v>6.2439079943665897E-2</c:v>
                </c:pt>
                <c:pt idx="41">
                  <c:v>6.8364670844870704E-2</c:v>
                </c:pt>
                <c:pt idx="42">
                  <c:v>7.4821606623194897E-2</c:v>
                </c:pt>
                <c:pt idx="43">
                  <c:v>8.1851445317332905E-2</c:v>
                </c:pt>
                <c:pt idx="44">
                  <c:v>8.9497809983142496E-2</c:v>
                </c:pt>
                <c:pt idx="45">
                  <c:v>9.7806250846832796E-2</c:v>
                </c:pt>
                <c:pt idx="46">
                  <c:v>0.10682404712858</c:v>
                </c:pt>
                <c:pt idx="47">
                  <c:v>0.116599939244753</c:v>
                </c:pt>
                <c:pt idx="48">
                  <c:v>0.12718378190871599</c:v>
                </c:pt>
                <c:pt idx="49">
                  <c:v>0.13862610882090001</c:v>
                </c:pt>
                <c:pt idx="50">
                  <c:v>0.150977600282302</c:v>
                </c:pt>
                <c:pt idx="51">
                  <c:v>0.16428844630525399</c:v>
                </c:pt>
                <c:pt idx="52">
                  <c:v>0.178607599758078</c:v>
                </c:pt>
                <c:pt idx="53">
                  <c:v>0.193981916885961</c:v>
                </c:pt>
                <c:pt idx="54">
                  <c:v>0.210455186298106</c:v>
                </c:pt>
                <c:pt idx="55">
                  <c:v>0.22806705226176099</c:v>
                </c:pt>
                <c:pt idx="56">
                  <c:v>0.24685184389791601</c:v>
                </c:pt>
                <c:pt idx="57">
                  <c:v>0.26683732854997899</c:v>
                </c:pt>
                <c:pt idx="58">
                  <c:v>0.28804341500818997</c:v>
                </c:pt>
                <c:pt idx="59">
                  <c:v>0.31048084010733601</c:v>
                </c:pt>
                <c:pt idx="60">
                  <c:v>0.33414988002554902</c:v>
                </c:pt>
                <c:pt idx="61">
                  <c:v>0.35903913481619298</c:v>
                </c:pt>
                <c:pt idx="62">
                  <c:v>0.38512444060740297</c:v>
                </c:pt>
                <c:pt idx="63">
                  <c:v>0.41236796773757101</c:v>
                </c:pt>
                <c:pt idx="64">
                  <c:v>0.44071756408672302</c:v>
                </c:pt>
                <c:pt idx="65">
                  <c:v>0.47010640032129902</c:v>
                </c:pt>
                <c:pt idx="66">
                  <c:v>0.500452967184568</c:v>
                </c:pt>
                <c:pt idx="67">
                  <c:v>0.53166146411580595</c:v>
                </c:pt>
                <c:pt idx="68">
                  <c:v>0.56362260352581794</c:v>
                </c:pt>
                <c:pt idx="69">
                  <c:v>0.59621483658904195</c:v>
                </c:pt>
                <c:pt idx="70">
                  <c:v>0.62930598547336802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7-4174-B678-0005D4D5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82176"/>
        <c:axId val="1669407136"/>
      </c:lineChart>
      <c:catAx>
        <c:axId val="166938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292149306271865"/>
              <c:y val="0.81193776719047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07136"/>
        <c:crosses val="autoZero"/>
        <c:auto val="1"/>
        <c:lblAlgn val="ctr"/>
        <c:lblOffset val="100"/>
        <c:tickLblSkip val="10"/>
        <c:noMultiLvlLbl val="0"/>
      </c:catAx>
      <c:valAx>
        <c:axId val="16694071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Laju Kematian </a:t>
                </a:r>
              </a:p>
            </c:rich>
          </c:tx>
          <c:layout>
            <c:manualLayout>
              <c:xMode val="edge"/>
              <c:yMode val="edge"/>
              <c:x val="1.9510306214052055E-2"/>
              <c:y val="0.2393862623357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38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Ketiganya!$E$3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Ketiganya!$E$4:$E$74</c:f>
              <c:numCache>
                <c:formatCode>0.00000</c:formatCode>
                <c:ptCount val="71"/>
                <c:pt idx="0">
                  <c:v>1.6221499999999999E-3</c:v>
                </c:pt>
                <c:pt idx="1">
                  <c:v>1.7076400000000001E-3</c:v>
                </c:pt>
                <c:pt idx="2">
                  <c:v>1.8052599999999999E-3</c:v>
                </c:pt>
                <c:pt idx="3">
                  <c:v>1.9210200000000001E-3</c:v>
                </c:pt>
                <c:pt idx="4">
                  <c:v>2.0577E-3</c:v>
                </c:pt>
                <c:pt idx="5">
                  <c:v>2.2138399999999999E-3</c:v>
                </c:pt>
                <c:pt idx="6">
                  <c:v>2.3861799999999999E-3</c:v>
                </c:pt>
                <c:pt idx="7">
                  <c:v>2.5702699999999999E-3</c:v>
                </c:pt>
                <c:pt idx="8">
                  <c:v>2.76443E-3</c:v>
                </c:pt>
                <c:pt idx="9">
                  <c:v>2.9702800000000001E-3</c:v>
                </c:pt>
                <c:pt idx="10">
                  <c:v>3.1928299999999998E-3</c:v>
                </c:pt>
                <c:pt idx="11">
                  <c:v>3.43955E-3</c:v>
                </c:pt>
                <c:pt idx="12">
                  <c:v>3.7178900000000002E-3</c:v>
                </c:pt>
                <c:pt idx="13">
                  <c:v>4.0404200000000003E-3</c:v>
                </c:pt>
                <c:pt idx="14">
                  <c:v>4.4127599999999999E-3</c:v>
                </c:pt>
                <c:pt idx="15">
                  <c:v>4.8307999999999997E-3</c:v>
                </c:pt>
                <c:pt idx="16">
                  <c:v>5.2877999999999996E-3</c:v>
                </c:pt>
                <c:pt idx="17">
                  <c:v>5.7744700000000003E-3</c:v>
                </c:pt>
                <c:pt idx="18">
                  <c:v>6.29183E-3</c:v>
                </c:pt>
                <c:pt idx="19">
                  <c:v>6.8439199999999999E-3</c:v>
                </c:pt>
                <c:pt idx="20">
                  <c:v>7.4314999999999997E-3</c:v>
                </c:pt>
                <c:pt idx="21">
                  <c:v>8.0598500000000003E-3</c:v>
                </c:pt>
                <c:pt idx="22">
                  <c:v>8.73524E-3</c:v>
                </c:pt>
                <c:pt idx="23">
                  <c:v>9.4622000000000005E-3</c:v>
                </c:pt>
                <c:pt idx="24">
                  <c:v>1.0251949999999999E-2</c:v>
                </c:pt>
                <c:pt idx="25">
                  <c:v>1.1120150000000001E-2</c:v>
                </c:pt>
                <c:pt idx="26">
                  <c:v>1.208098E-2</c:v>
                </c:pt>
                <c:pt idx="27">
                  <c:v>1.3146909999999999E-2</c:v>
                </c:pt>
                <c:pt idx="28">
                  <c:v>1.435959E-2</c:v>
                </c:pt>
                <c:pt idx="29">
                  <c:v>1.5738189999999999E-2</c:v>
                </c:pt>
                <c:pt idx="30">
                  <c:v>1.7267279999999999E-2</c:v>
                </c:pt>
                <c:pt idx="31">
                  <c:v>1.893773E-2</c:v>
                </c:pt>
                <c:pt idx="32">
                  <c:v>2.0743069999999999E-2</c:v>
                </c:pt>
                <c:pt idx="33">
                  <c:v>2.269405E-2</c:v>
                </c:pt>
                <c:pt idx="34">
                  <c:v>2.4837769999999999E-2</c:v>
                </c:pt>
                <c:pt idx="35">
                  <c:v>2.7223520000000001E-2</c:v>
                </c:pt>
                <c:pt idx="36">
                  <c:v>2.9901299999999999E-2</c:v>
                </c:pt>
                <c:pt idx="37">
                  <c:v>3.2921029999999997E-2</c:v>
                </c:pt>
                <c:pt idx="38">
                  <c:v>3.6407799999999997E-2</c:v>
                </c:pt>
                <c:pt idx="39">
                  <c:v>4.0408970000000002E-2</c:v>
                </c:pt>
                <c:pt idx="40">
                  <c:v>4.4864300000000003E-2</c:v>
                </c:pt>
                <c:pt idx="41">
                  <c:v>4.9720510000000002E-2</c:v>
                </c:pt>
                <c:pt idx="42">
                  <c:v>5.4927320000000002E-2</c:v>
                </c:pt>
                <c:pt idx="43">
                  <c:v>6.0457860000000002E-2</c:v>
                </c:pt>
                <c:pt idx="44">
                  <c:v>6.6424159999999996E-2</c:v>
                </c:pt>
                <c:pt idx="45">
                  <c:v>7.2977819999999999E-2</c:v>
                </c:pt>
                <c:pt idx="46">
                  <c:v>8.0267549999999993E-2</c:v>
                </c:pt>
                <c:pt idx="47">
                  <c:v>8.8439809999999994E-2</c:v>
                </c:pt>
                <c:pt idx="48">
                  <c:v>9.7604659999999996E-2</c:v>
                </c:pt>
                <c:pt idx="49">
                  <c:v>0.10784237000000001</c:v>
                </c:pt>
                <c:pt idx="50">
                  <c:v>0.11926478</c:v>
                </c:pt>
                <c:pt idx="51">
                  <c:v>0.13200622000000001</c:v>
                </c:pt>
                <c:pt idx="52">
                  <c:v>0.14620200999999999</c:v>
                </c:pt>
                <c:pt idx="53">
                  <c:v>0.16373728000000001</c:v>
                </c:pt>
                <c:pt idx="54">
                  <c:v>0.18496962</c:v>
                </c:pt>
                <c:pt idx="55">
                  <c:v>0.20767785</c:v>
                </c:pt>
                <c:pt idx="56">
                  <c:v>0.22961369000000001</c:v>
                </c:pt>
                <c:pt idx="57">
                  <c:v>0.24851919</c:v>
                </c:pt>
                <c:pt idx="58">
                  <c:v>0.26564462</c:v>
                </c:pt>
                <c:pt idx="59">
                  <c:v>0.28378906999999998</c:v>
                </c:pt>
                <c:pt idx="60">
                  <c:v>0.30302678</c:v>
                </c:pt>
                <c:pt idx="61">
                  <c:v>0.32348769999999999</c:v>
                </c:pt>
                <c:pt idx="62">
                  <c:v>0.34530063</c:v>
                </c:pt>
                <c:pt idx="63">
                  <c:v>0.36850769999999999</c:v>
                </c:pt>
                <c:pt idx="64">
                  <c:v>0.39309102000000001</c:v>
                </c:pt>
                <c:pt idx="65">
                  <c:v>0.41890358</c:v>
                </c:pt>
                <c:pt idx="66">
                  <c:v>0.44573796999999998</c:v>
                </c:pt>
                <c:pt idx="67">
                  <c:v>0.47337509999999999</c:v>
                </c:pt>
                <c:pt idx="68">
                  <c:v>0.50158667999999995</c:v>
                </c:pt>
                <c:pt idx="69">
                  <c:v>0.53021547999999996</c:v>
                </c:pt>
                <c:pt idx="70">
                  <c:v>0.58977449000000004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218-83BD-A9478B947B02}"/>
            </c:ext>
          </c:extLst>
        </c:ser>
        <c:ser>
          <c:idx val="1"/>
          <c:order val="1"/>
          <c:tx>
            <c:strRef>
              <c:f>Ketiganya!$F$3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Ketiganya!$F$4:$F$74</c:f>
              <c:numCache>
                <c:formatCode>0.00000</c:formatCode>
                <c:ptCount val="71"/>
                <c:pt idx="0">
                  <c:v>1.4732938446871901E-3</c:v>
                </c:pt>
                <c:pt idx="1">
                  <c:v>1.5694007626630101E-3</c:v>
                </c:pt>
                <c:pt idx="2">
                  <c:v>1.67484289959995E-3</c:v>
                </c:pt>
                <c:pt idx="3">
                  <c:v>1.7905270197028E-3</c:v>
                </c:pt>
                <c:pt idx="4">
                  <c:v>1.9174479645236999E-3</c:v>
                </c:pt>
                <c:pt idx="5">
                  <c:v>2.05669720823932E-3</c:v>
                </c:pt>
                <c:pt idx="6">
                  <c:v>2.2094722439336698E-3</c:v>
                </c:pt>
                <c:pt idx="7">
                  <c:v>2.3770868816050499E-3</c:v>
                </c:pt>
                <c:pt idx="8">
                  <c:v>2.5609825464564598E-3</c:v>
                </c:pt>
                <c:pt idx="9">
                  <c:v>2.7627406746304601E-3</c:v>
                </c:pt>
                <c:pt idx="10">
                  <c:v>2.9840963129875E-3</c:v>
                </c:pt>
                <c:pt idx="11">
                  <c:v>3.2269530398807899E-3</c:v>
                </c:pt>
                <c:pt idx="12">
                  <c:v>3.4933993352409599E-3</c:v>
                </c:pt>
                <c:pt idx="13">
                  <c:v>3.78572654074742E-3</c:v>
                </c:pt>
                <c:pt idx="14">
                  <c:v>4.1064485645372602E-3</c:v>
                </c:pt>
                <c:pt idx="15">
                  <c:v>4.4583234999050897E-3</c:v>
                </c:pt>
                <c:pt idx="16">
                  <c:v>4.8443773439069302E-3</c:v>
                </c:pt>
                <c:pt idx="17">
                  <c:v>5.2679300198393798E-3</c:v>
                </c:pt>
                <c:pt idx="18">
                  <c:v>5.7326239273780303E-3</c:v>
                </c:pt>
                <c:pt idx="19">
                  <c:v>6.24245526589607E-3</c:v>
                </c:pt>
                <c:pt idx="20">
                  <c:v>6.8018084003321697E-3</c:v>
                </c:pt>
                <c:pt idx="21">
                  <c:v>7.41549356514167E-3</c:v>
                </c:pt>
                <c:pt idx="22">
                  <c:v>8.0887882305714504E-3</c:v>
                </c:pt>
                <c:pt idx="23">
                  <c:v>8.8274824869935195E-3</c:v>
                </c:pt>
                <c:pt idx="24">
                  <c:v>9.6379288375859993E-3</c:v>
                </c:pt>
                <c:pt idx="25">
                  <c:v>1.05270968275607E-2</c:v>
                </c:pt>
                <c:pt idx="26">
                  <c:v>1.15026329797288E-2</c:v>
                </c:pt>
                <c:pt idx="27">
                  <c:v>1.2572926551828701E-2</c:v>
                </c:pt>
                <c:pt idx="28">
                  <c:v>1.3747181681105501E-2</c:v>
                </c:pt>
                <c:pt idx="29">
                  <c:v>1.50354965365592E-2</c:v>
                </c:pt>
                <c:pt idx="30">
                  <c:v>1.64489501595423E-2</c:v>
                </c:pt>
                <c:pt idx="31">
                  <c:v>1.79996977395043E-2</c:v>
                </c:pt>
                <c:pt idx="32">
                  <c:v>1.97010751442207E-2</c:v>
                </c:pt>
                <c:pt idx="33">
                  <c:v>2.1567713603428001E-2</c:v>
                </c:pt>
                <c:pt idx="34">
                  <c:v>2.36156655321022E-2</c:v>
                </c:pt>
                <c:pt idx="35">
                  <c:v>2.58625425754163E-2</c:v>
                </c:pt>
                <c:pt idx="36">
                  <c:v>2.8327667062513402E-2</c:v>
                </c:pt>
                <c:pt idx="37">
                  <c:v>3.1032238171541299E-2</c:v>
                </c:pt>
                <c:pt idx="38">
                  <c:v>3.3999514234910502E-2</c:v>
                </c:pt>
                <c:pt idx="39">
                  <c:v>3.7255012752532603E-2</c:v>
                </c:pt>
                <c:pt idx="40">
                  <c:v>4.0826729833081499E-2</c:v>
                </c:pt>
                <c:pt idx="41">
                  <c:v>4.4745380950392599E-2</c:v>
                </c:pt>
                <c:pt idx="42">
                  <c:v>4.9044665085418299E-2</c:v>
                </c:pt>
                <c:pt idx="43">
                  <c:v>5.37615545252636E-2</c:v>
                </c:pt>
                <c:pt idx="44">
                  <c:v>5.8936612811471001E-2</c:v>
                </c:pt>
                <c:pt idx="45">
                  <c:v>6.4614343571792202E-2</c:v>
                </c:pt>
                <c:pt idx="46">
                  <c:v>7.0843573235275403E-2</c:v>
                </c:pt>
                <c:pt idx="47">
                  <c:v>7.76778709218785E-2</c:v>
                </c:pt>
                <c:pt idx="48">
                  <c:v>8.5176009117507501E-2</c:v>
                </c:pt>
                <c:pt idx="49">
                  <c:v>9.3402469096118004E-2</c:v>
                </c:pt>
                <c:pt idx="50">
                  <c:v>0.102427995435327</c:v>
                </c:pt>
                <c:pt idx="51">
                  <c:v>0.11233020439417001</c:v>
                </c:pt>
                <c:pt idx="52">
                  <c:v>0.12319425138482799</c:v>
                </c:pt>
                <c:pt idx="53">
                  <c:v>0.13511356327834501</c:v>
                </c:pt>
                <c:pt idx="54">
                  <c:v>0.14819064184189401</c:v>
                </c:pt>
                <c:pt idx="55">
                  <c:v>0.16253794521687001</c:v>
                </c:pt>
                <c:pt idx="56">
                  <c:v>0.17827885501818899</c:v>
                </c:pt>
                <c:pt idx="57">
                  <c:v>0.19554873737151199</c:v>
                </c:pt>
                <c:pt idx="58">
                  <c:v>0.21449610701291799</c:v>
                </c:pt>
                <c:pt idx="59">
                  <c:v>0.23528390446186601</c:v>
                </c:pt>
                <c:pt idx="60">
                  <c:v>0.25809089725068002</c:v>
                </c:pt>
                <c:pt idx="61">
                  <c:v>0.28311321726060001</c:v>
                </c:pt>
                <c:pt idx="62">
                  <c:v>0.31056604738496202</c:v>
                </c:pt>
                <c:pt idx="63">
                  <c:v>0.34068547202417598</c:v>
                </c:pt>
                <c:pt idx="64">
                  <c:v>0.37373050732610102</c:v>
                </c:pt>
                <c:pt idx="65">
                  <c:v>0.40998532863114401</c:v>
                </c:pt>
                <c:pt idx="66">
                  <c:v>0.44976171427731398</c:v>
                </c:pt>
                <c:pt idx="67">
                  <c:v>0.49340172678105099</c:v>
                </c:pt>
                <c:pt idx="68">
                  <c:v>0.54128065445103402</c:v>
                </c:pt>
                <c:pt idx="69">
                  <c:v>0.59381023873176997</c:v>
                </c:pt>
                <c:pt idx="70">
                  <c:v>0.65144221503095601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8-4218-83BD-A9478B947B02}"/>
            </c:ext>
          </c:extLst>
        </c:ser>
        <c:ser>
          <c:idx val="2"/>
          <c:order val="2"/>
          <c:tx>
            <c:strRef>
              <c:f>Ketiganya!$G$3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Ketiganya!$A$4:$A$74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Ketiganya!$G$4:$G$74</c:f>
              <c:numCache>
                <c:formatCode>0.00000</c:formatCode>
                <c:ptCount val="71"/>
                <c:pt idx="0">
                  <c:v>1.1992396052824201E-3</c:v>
                </c:pt>
                <c:pt idx="1">
                  <c:v>1.3111973504845401E-3</c:v>
                </c:pt>
                <c:pt idx="2">
                  <c:v>1.4336065731651499E-3</c:v>
                </c:pt>
                <c:pt idx="3">
                  <c:v>1.5674428236058201E-3</c:v>
                </c:pt>
                <c:pt idx="4">
                  <c:v>1.7137726881839401E-3</c:v>
                </c:pt>
                <c:pt idx="5">
                  <c:v>1.8737622802258E-3</c:v>
                </c:pt>
                <c:pt idx="6">
                  <c:v>2.0486865219286501E-3</c:v>
                </c:pt>
                <c:pt idx="7">
                  <c:v>2.2399392908848E-3</c:v>
                </c:pt>
                <c:pt idx="8">
                  <c:v>2.4490445115422899E-3</c:v>
                </c:pt>
                <c:pt idx="9">
                  <c:v>2.67766827936147E-3</c:v>
                </c:pt>
                <c:pt idx="10">
                  <c:v>2.9276321135305598E-3</c:v>
                </c:pt>
                <c:pt idx="11">
                  <c:v>3.2009274429447201E-3</c:v>
                </c:pt>
                <c:pt idx="12">
                  <c:v>3.4997314398005201E-3</c:v>
                </c:pt>
                <c:pt idx="13">
                  <c:v>3.8264243256794701E-3</c:v>
                </c:pt>
                <c:pt idx="14">
                  <c:v>4.1836082864690699E-3</c:v>
                </c:pt>
                <c:pt idx="15">
                  <c:v>4.5741281449797203E-3</c:v>
                </c:pt>
                <c:pt idx="16">
                  <c:v>5.0010939537509401E-3</c:v>
                </c:pt>
                <c:pt idx="17">
                  <c:v>5.4679056853973798E-3</c:v>
                </c:pt>
                <c:pt idx="18">
                  <c:v>5.97828021402787E-3</c:v>
                </c:pt>
                <c:pt idx="19">
                  <c:v>6.5362807988914003E-3</c:v>
                </c:pt>
                <c:pt idx="20">
                  <c:v>7.1463493005824701E-3</c:v>
                </c:pt>
                <c:pt idx="21">
                  <c:v>7.8133413810032807E-3</c:v>
                </c:pt>
                <c:pt idx="22">
                  <c:v>8.5425649609684202E-3</c:v>
                </c:pt>
                <c:pt idx="23">
                  <c:v>9.3398222339959695E-3</c:v>
                </c:pt>
                <c:pt idx="24">
                  <c:v>1.0211455561611699E-2</c:v>
                </c:pt>
                <c:pt idx="25">
                  <c:v>1.1164397604564299E-2</c:v>
                </c:pt>
                <c:pt idx="26">
                  <c:v>1.2206226075883101E-2</c:v>
                </c:pt>
                <c:pt idx="27">
                  <c:v>1.33452235358832E-2</c:v>
                </c:pt>
                <c:pt idx="28">
                  <c:v>1.45904426862303E-2</c:v>
                </c:pt>
                <c:pt idx="29">
                  <c:v>1.59517776602075E-2</c:v>
                </c:pt>
                <c:pt idx="30">
                  <c:v>1.7440041849579702E-2</c:v>
                </c:pt>
                <c:pt idx="31">
                  <c:v>1.9067052855137798E-2</c:v>
                </c:pt>
                <c:pt idx="32">
                  <c:v>2.08457251983124E-2</c:v>
                </c:pt>
                <c:pt idx="33">
                  <c:v>2.2790171485388502E-2</c:v>
                </c:pt>
                <c:pt idx="34">
                  <c:v>2.49158127740099E-2</c:v>
                </c:pt>
                <c:pt idx="35">
                  <c:v>2.7239498954015399E-2</c:v>
                </c:pt>
                <c:pt idx="36">
                  <c:v>2.9779640021353401E-2</c:v>
                </c:pt>
                <c:pt idx="37">
                  <c:v>3.2556349195000299E-2</c:v>
                </c:pt>
                <c:pt idx="38">
                  <c:v>3.5591598902552798E-2</c:v>
                </c:pt>
                <c:pt idx="39">
                  <c:v>3.8909390740494001E-2</c:v>
                </c:pt>
                <c:pt idx="40">
                  <c:v>4.2535940600017502E-2</c:v>
                </c:pt>
                <c:pt idx="41">
                  <c:v>4.6499880238596199E-2</c:v>
                </c:pt>
                <c:pt idx="42">
                  <c:v>5.0832476670953197E-2</c:v>
                </c:pt>
                <c:pt idx="43">
                  <c:v>5.5567870850346299E-2</c:v>
                </c:pt>
                <c:pt idx="44">
                  <c:v>6.0743337211538899E-2</c:v>
                </c:pt>
                <c:pt idx="45">
                  <c:v>6.6399565749713299E-2</c:v>
                </c:pt>
                <c:pt idx="46">
                  <c:v>7.2580968413819794E-2</c:v>
                </c:pt>
                <c:pt idx="47">
                  <c:v>7.9336011697065306E-2</c:v>
                </c:pt>
                <c:pt idx="48">
                  <c:v>8.67175774096378E-2</c:v>
                </c:pt>
                <c:pt idx="49">
                  <c:v>9.4783353717073804E-2</c:v>
                </c:pt>
                <c:pt idx="50">
                  <c:v>0.103596258619068</c:v>
                </c:pt>
                <c:pt idx="51">
                  <c:v>0.11322489812448799</c:v>
                </c:pt>
                <c:pt idx="52">
                  <c:v>0.123744061444541</c:v>
                </c:pt>
                <c:pt idx="53">
                  <c:v>0.13523525557219901</c:v>
                </c:pt>
                <c:pt idx="54">
                  <c:v>0.14778728163565899</c:v>
                </c:pt>
                <c:pt idx="55">
                  <c:v>0.16149685539917799</c:v>
                </c:pt>
                <c:pt idx="56">
                  <c:v>0.176469274226696</c:v>
                </c:pt>
                <c:pt idx="57">
                  <c:v>0.19281913271141399</c:v>
                </c:pt>
                <c:pt idx="58">
                  <c:v>0.21067108899478501</c:v>
                </c:pt>
                <c:pt idx="59">
                  <c:v>0.23016068353594901</c:v>
                </c:pt>
                <c:pt idx="60">
                  <c:v>0.251435211729645</c:v>
                </c:pt>
                <c:pt idx="61">
                  <c:v>0.27465465128615701</c:v>
                </c:pt>
                <c:pt idx="62">
                  <c:v>0.29999264465708297</c:v>
                </c:pt>
                <c:pt idx="63">
                  <c:v>0.32763753598801398</c:v>
                </c:pt>
                <c:pt idx="64">
                  <c:v>0.35779346107258803</c:v>
                </c:pt>
                <c:pt idx="65">
                  <c:v>0.39068148753659698</c:v>
                </c:pt>
                <c:pt idx="66">
                  <c:v>0.42654080095705099</c:v>
                </c:pt>
                <c:pt idx="67">
                  <c:v>0.46562993077637399</c:v>
                </c:pt>
                <c:pt idx="68">
                  <c:v>0.50822800766003196</c:v>
                </c:pt>
                <c:pt idx="69">
                  <c:v>0.55463604131772604</c:v>
                </c:pt>
                <c:pt idx="70">
                  <c:v>0.60517820471305295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8-4218-83BD-A9478B94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21056"/>
        <c:axId val="1669415296"/>
      </c:lineChart>
      <c:catAx>
        <c:axId val="16694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290912450416001"/>
              <c:y val="0.8166139316202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15296"/>
        <c:crosses val="autoZero"/>
        <c:auto val="1"/>
        <c:lblAlgn val="ctr"/>
        <c:lblOffset val="100"/>
        <c:tickLblSkip val="10"/>
        <c:noMultiLvlLbl val="0"/>
      </c:catAx>
      <c:valAx>
        <c:axId val="166941529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Laju Kematian</a:t>
                </a:r>
              </a:p>
            </c:rich>
          </c:tx>
          <c:layout>
            <c:manualLayout>
              <c:xMode val="edge"/>
              <c:yMode val="edge"/>
              <c:x val="1.9416453409391656E-2"/>
              <c:y val="0.25232725874795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210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Ketiganya!$S$3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Ketiganya!$S$4:$S$64</c:f>
              <c:numCache>
                <c:formatCode>0.00000</c:formatCode>
                <c:ptCount val="61"/>
                <c:pt idx="0">
                  <c:v>3.8958500000000002E-3</c:v>
                </c:pt>
                <c:pt idx="1">
                  <c:v>4.2574700000000002E-3</c:v>
                </c:pt>
                <c:pt idx="2">
                  <c:v>4.6637900000000001E-3</c:v>
                </c:pt>
                <c:pt idx="3">
                  <c:v>5.1248600000000002E-3</c:v>
                </c:pt>
                <c:pt idx="4">
                  <c:v>5.6496200000000002E-3</c:v>
                </c:pt>
                <c:pt idx="5">
                  <c:v>6.2408200000000002E-3</c:v>
                </c:pt>
                <c:pt idx="6">
                  <c:v>6.9001499999999999E-3</c:v>
                </c:pt>
                <c:pt idx="7">
                  <c:v>7.6280599999999999E-3</c:v>
                </c:pt>
                <c:pt idx="8">
                  <c:v>8.4343400000000002E-3</c:v>
                </c:pt>
                <c:pt idx="9">
                  <c:v>9.3280099999999994E-3</c:v>
                </c:pt>
                <c:pt idx="10">
                  <c:v>1.031047E-2</c:v>
                </c:pt>
                <c:pt idx="11">
                  <c:v>1.1385080000000001E-2</c:v>
                </c:pt>
                <c:pt idx="12">
                  <c:v>1.2556329999999999E-2</c:v>
                </c:pt>
                <c:pt idx="13">
                  <c:v>1.383493E-2</c:v>
                </c:pt>
                <c:pt idx="14">
                  <c:v>1.5239050000000001E-2</c:v>
                </c:pt>
                <c:pt idx="15">
                  <c:v>1.6785890000000001E-2</c:v>
                </c:pt>
                <c:pt idx="16">
                  <c:v>1.8493019999999999E-2</c:v>
                </c:pt>
                <c:pt idx="17">
                  <c:v>2.037827E-2</c:v>
                </c:pt>
                <c:pt idx="18">
                  <c:v>2.248853E-2</c:v>
                </c:pt>
                <c:pt idx="19">
                  <c:v>2.4851760000000001E-2</c:v>
                </c:pt>
                <c:pt idx="20">
                  <c:v>2.7457889999999999E-2</c:v>
                </c:pt>
                <c:pt idx="21">
                  <c:v>3.029687E-2</c:v>
                </c:pt>
                <c:pt idx="22">
                  <c:v>3.3359060000000003E-2</c:v>
                </c:pt>
                <c:pt idx="23">
                  <c:v>3.6696149999999997E-2</c:v>
                </c:pt>
                <c:pt idx="24">
                  <c:v>4.0349790000000003E-2</c:v>
                </c:pt>
                <c:pt idx="25">
                  <c:v>4.429657E-2</c:v>
                </c:pt>
                <c:pt idx="26">
                  <c:v>4.8515910000000002E-2</c:v>
                </c:pt>
                <c:pt idx="27">
                  <c:v>5.2991539999999997E-2</c:v>
                </c:pt>
                <c:pt idx="28">
                  <c:v>5.7733350000000003E-2</c:v>
                </c:pt>
                <c:pt idx="29">
                  <c:v>6.2806490000000006E-2</c:v>
                </c:pt>
                <c:pt idx="30">
                  <c:v>6.8288329999999994E-2</c:v>
                </c:pt>
                <c:pt idx="31">
                  <c:v>7.4267159999999999E-2</c:v>
                </c:pt>
                <c:pt idx="32">
                  <c:v>8.0831059999999996E-2</c:v>
                </c:pt>
                <c:pt idx="33">
                  <c:v>8.7986010000000003E-2</c:v>
                </c:pt>
                <c:pt idx="34">
                  <c:v>9.5762739999999999E-2</c:v>
                </c:pt>
                <c:pt idx="35">
                  <c:v>0.10425572</c:v>
                </c:pt>
                <c:pt idx="36">
                  <c:v>0.11355126</c:v>
                </c:pt>
                <c:pt idx="37">
                  <c:v>0.12373401000000001</c:v>
                </c:pt>
                <c:pt idx="38">
                  <c:v>0.13494107999999999</c:v>
                </c:pt>
                <c:pt idx="39">
                  <c:v>0.1473351</c:v>
                </c:pt>
                <c:pt idx="40">
                  <c:v>0.16107357999999999</c:v>
                </c:pt>
                <c:pt idx="41">
                  <c:v>0.17637551000000001</c:v>
                </c:pt>
                <c:pt idx="42">
                  <c:v>0.19346058999999999</c:v>
                </c:pt>
                <c:pt idx="43">
                  <c:v>0.21480462</c:v>
                </c:pt>
                <c:pt idx="44">
                  <c:v>0.24082766999999999</c:v>
                </c:pt>
                <c:pt idx="45">
                  <c:v>0.26848870000000002</c:v>
                </c:pt>
                <c:pt idx="46">
                  <c:v>0.29468309999999998</c:v>
                </c:pt>
                <c:pt idx="47">
                  <c:v>0.31627601999999999</c:v>
                </c:pt>
                <c:pt idx="48">
                  <c:v>0.33487679999999997</c:v>
                </c:pt>
                <c:pt idx="49">
                  <c:v>0.35420726000000002</c:v>
                </c:pt>
                <c:pt idx="50">
                  <c:v>0.37430498000000001</c:v>
                </c:pt>
                <c:pt idx="51">
                  <c:v>0.39531117999999998</c:v>
                </c:pt>
                <c:pt idx="52">
                  <c:v>0.41737234000000001</c:v>
                </c:pt>
                <c:pt idx="53">
                  <c:v>0.44052606</c:v>
                </c:pt>
                <c:pt idx="54">
                  <c:v>0.46474331000000002</c:v>
                </c:pt>
                <c:pt idx="55">
                  <c:v>0.48984740999999998</c:v>
                </c:pt>
                <c:pt idx="56">
                  <c:v>0.51560569999999994</c:v>
                </c:pt>
                <c:pt idx="57">
                  <c:v>0.54178718000000003</c:v>
                </c:pt>
                <c:pt idx="58">
                  <c:v>0.56816544000000002</c:v>
                </c:pt>
                <c:pt idx="59">
                  <c:v>0.59460327999999996</c:v>
                </c:pt>
                <c:pt idx="60">
                  <c:v>0.64507475999999997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4ECE-8EE0-16BC43A825BF}"/>
            </c:ext>
          </c:extLst>
        </c:ser>
        <c:ser>
          <c:idx val="1"/>
          <c:order val="1"/>
          <c:tx>
            <c:strRef>
              <c:f>Ketiganya!$T$3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Ketiganya!$T$4:$T$64</c:f>
              <c:numCache>
                <c:formatCode>0.00000</c:formatCode>
                <c:ptCount val="61"/>
                <c:pt idx="0">
                  <c:v>4.0992806714864596E-3</c:v>
                </c:pt>
                <c:pt idx="1">
                  <c:v>4.4757703629301404E-3</c:v>
                </c:pt>
                <c:pt idx="2">
                  <c:v>4.8868379657595199E-3</c:v>
                </c:pt>
                <c:pt idx="3">
                  <c:v>5.3356592162111501E-3</c:v>
                </c:pt>
                <c:pt idx="4">
                  <c:v>5.8257015194002996E-3</c:v>
                </c:pt>
                <c:pt idx="5">
                  <c:v>6.3607507370416101E-3</c:v>
                </c:pt>
                <c:pt idx="6">
                  <c:v>6.9449404354319398E-3</c:v>
                </c:pt>
                <c:pt idx="7">
                  <c:v>7.5827838196534103E-3</c:v>
                </c:pt>
                <c:pt idx="8">
                  <c:v>8.2792086007067497E-3</c:v>
                </c:pt>
                <c:pt idx="9">
                  <c:v>9.0395950649438499E-3</c:v>
                </c:pt>
                <c:pt idx="10">
                  <c:v>9.8698176399080705E-3</c:v>
                </c:pt>
                <c:pt idx="11">
                  <c:v>1.07762902777026E-2</c:v>
                </c:pt>
                <c:pt idx="12">
                  <c:v>1.1766016006499401E-2</c:v>
                </c:pt>
                <c:pt idx="13">
                  <c:v>1.2846641033004201E-2</c:v>
                </c:pt>
                <c:pt idx="14">
                  <c:v>1.40265138138482E-2</c:v>
                </c:pt>
                <c:pt idx="15">
                  <c:v>1.5314749552270201E-2</c:v>
                </c:pt>
                <c:pt idx="16">
                  <c:v>1.6721300618360802E-2</c:v>
                </c:pt>
                <c:pt idx="17">
                  <c:v>1.8257033436908598E-2</c:v>
                </c:pt>
                <c:pt idx="18">
                  <c:v>1.9933812436849201E-2</c:v>
                </c:pt>
                <c:pt idx="19">
                  <c:v>2.1764591710876999E-2</c:v>
                </c:pt>
                <c:pt idx="20">
                  <c:v>2.3763515093343401E-2</c:v>
                </c:pt>
                <c:pt idx="21">
                  <c:v>2.5946025429600599E-2</c:v>
                </c:pt>
                <c:pt idx="22">
                  <c:v>2.83289838809604E-2</c:v>
                </c:pt>
                <c:pt idx="23">
                  <c:v>3.0930800186969601E-2</c:v>
                </c:pt>
                <c:pt idx="24">
                  <c:v>3.3771574891350999E-2</c:v>
                </c:pt>
                <c:pt idx="25">
                  <c:v>3.68732546303914E-2</c:v>
                </c:pt>
                <c:pt idx="26">
                  <c:v>4.0259801683466802E-2</c:v>
                </c:pt>
                <c:pt idx="27">
                  <c:v>4.3957379095582498E-2</c:v>
                </c:pt>
                <c:pt idx="28">
                  <c:v>4.7994552802108598E-2</c:v>
                </c:pt>
                <c:pt idx="29">
                  <c:v>5.2402512317238401E-2</c:v>
                </c:pt>
                <c:pt idx="30">
                  <c:v>5.7215311691121103E-2</c:v>
                </c:pt>
                <c:pt idx="31">
                  <c:v>6.2470132597198101E-2</c:v>
                </c:pt>
                <c:pt idx="32">
                  <c:v>6.8207571582249202E-2</c:v>
                </c:pt>
                <c:pt idx="33">
                  <c:v>7.4471953698320006E-2</c:v>
                </c:pt>
                <c:pt idx="34">
                  <c:v>8.1311674939520906E-2</c:v>
                </c:pt>
                <c:pt idx="35">
                  <c:v>8.8779576129219898E-2</c:v>
                </c:pt>
                <c:pt idx="36">
                  <c:v>9.6933351146126404E-2</c:v>
                </c:pt>
                <c:pt idx="37">
                  <c:v>0.10583599264304799</c:v>
                </c:pt>
                <c:pt idx="38">
                  <c:v>0.11555627870176199</c:v>
                </c:pt>
                <c:pt idx="39">
                  <c:v>0.126169304183679</c:v>
                </c:pt>
                <c:pt idx="40">
                  <c:v>0.13775706088132</c:v>
                </c:pt>
                <c:pt idx="41">
                  <c:v>0.150409070952575</c:v>
                </c:pt>
                <c:pt idx="42">
                  <c:v>0.164223078531431</c:v>
                </c:pt>
                <c:pt idx="43">
                  <c:v>0.179305804858233</c:v>
                </c:pt>
                <c:pt idx="44">
                  <c:v>0.195773772763319</c:v>
                </c:pt>
                <c:pt idx="45">
                  <c:v>0.213754206873632</c:v>
                </c:pt>
                <c:pt idx="46">
                  <c:v>0.233386016496934</c:v>
                </c:pt>
                <c:pt idx="47">
                  <c:v>0.25482086877697502</c:v>
                </c:pt>
                <c:pt idx="48">
                  <c:v>0.27822436041036203</c:v>
                </c:pt>
                <c:pt idx="49">
                  <c:v>0.30377729697731998</c:v>
                </c:pt>
                <c:pt idx="50">
                  <c:v>0.33167708976992599</c:v>
                </c:pt>
                <c:pt idx="51">
                  <c:v>0.36213928090911901</c:v>
                </c:pt>
                <c:pt idx="52">
                  <c:v>0.395399208532905</c:v>
                </c:pt>
                <c:pt idx="53">
                  <c:v>0.43171382492030802</c:v>
                </c:pt>
                <c:pt idx="54">
                  <c:v>0.471363681597118</c:v>
                </c:pt>
                <c:pt idx="55">
                  <c:v>0.51465509675955201</c:v>
                </c:pt>
                <c:pt idx="56">
                  <c:v>0.56192252176041901</c:v>
                </c:pt>
                <c:pt idx="57">
                  <c:v>0.61353112494027695</c:v>
                </c:pt>
                <c:pt idx="58">
                  <c:v>0.66987961276518504</c:v>
                </c:pt>
                <c:pt idx="59">
                  <c:v>0.73140331006596604</c:v>
                </c:pt>
                <c:pt idx="60">
                  <c:v>0.79857752317564001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7-4ECE-8EE0-16BC43A825BF}"/>
            </c:ext>
          </c:extLst>
        </c:ser>
        <c:ser>
          <c:idx val="2"/>
          <c:order val="2"/>
          <c:tx>
            <c:strRef>
              <c:f>Ketiganya!$U$3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Ketiganya!$U$4:$U$64</c:f>
              <c:numCache>
                <c:formatCode>0.00000</c:formatCode>
                <c:ptCount val="61"/>
                <c:pt idx="0">
                  <c:v>3.5145709423313599E-3</c:v>
                </c:pt>
                <c:pt idx="1">
                  <c:v>3.8750623544796499E-3</c:v>
                </c:pt>
                <c:pt idx="2">
                  <c:v>4.2723973266829496E-3</c:v>
                </c:pt>
                <c:pt idx="3">
                  <c:v>4.7103129141753304E-3</c:v>
                </c:pt>
                <c:pt idx="4">
                  <c:v>5.1929190881322201E-3</c:v>
                </c:pt>
                <c:pt idx="5">
                  <c:v>5.72473462657407E-3</c:v>
                </c:pt>
                <c:pt idx="6">
                  <c:v>6.31072617311184E-3</c:v>
                </c:pt>
                <c:pt idx="7">
                  <c:v>6.9563506798272796E-3</c:v>
                </c:pt>
                <c:pt idx="8">
                  <c:v>7.6676014504447297E-3</c:v>
                </c:pt>
                <c:pt idx="9">
                  <c:v>8.4510579953996894E-3</c:v>
                </c:pt>
                <c:pt idx="10">
                  <c:v>9.3139399001813498E-3</c:v>
                </c:pt>
                <c:pt idx="11">
                  <c:v>1.0264164890902001E-2</c:v>
                </c:pt>
                <c:pt idx="12">
                  <c:v>1.13104112546104E-2</c:v>
                </c:pt>
                <c:pt idx="13">
                  <c:v>1.2462184734259399E-2</c:v>
                </c:pt>
                <c:pt idx="14">
                  <c:v>1.3729889966923901E-2</c:v>
                </c:pt>
                <c:pt idx="15">
                  <c:v>1.5124906465873601E-2</c:v>
                </c:pt>
                <c:pt idx="16">
                  <c:v>1.6659669059003599E-2</c:v>
                </c:pt>
                <c:pt idx="17">
                  <c:v>1.8347752583987301E-2</c:v>
                </c:pt>
                <c:pt idx="18">
                  <c:v>2.0203960499887302E-2</c:v>
                </c:pt>
                <c:pt idx="19">
                  <c:v>2.2244416900892901E-2</c:v>
                </c:pt>
                <c:pt idx="20">
                  <c:v>2.44866612049063E-2</c:v>
                </c:pt>
                <c:pt idx="21">
                  <c:v>2.6949744532059599E-2</c:v>
                </c:pt>
                <c:pt idx="22">
                  <c:v>2.9654326479842001E-2</c:v>
                </c:pt>
                <c:pt idx="23">
                  <c:v>3.2622770636278303E-2</c:v>
                </c:pt>
                <c:pt idx="24">
                  <c:v>3.5879236744794402E-2</c:v>
                </c:pt>
                <c:pt idx="25">
                  <c:v>3.9449766939116102E-2</c:v>
                </c:pt>
                <c:pt idx="26">
                  <c:v>4.3362362900365201E-2</c:v>
                </c:pt>
                <c:pt idx="27">
                  <c:v>4.7647050150387699E-2</c:v>
                </c:pt>
                <c:pt idx="28">
                  <c:v>5.2335924987709302E-2</c:v>
                </c:pt>
                <c:pt idx="29">
                  <c:v>5.7463178802709902E-2</c:v>
                </c:pt>
                <c:pt idx="30">
                  <c:v>6.30650936905192E-2</c:v>
                </c:pt>
                <c:pt idx="31">
                  <c:v>6.9180002436205507E-2</c:v>
                </c:pt>
                <c:pt idx="32">
                  <c:v>7.5848205110197797E-2</c:v>
                </c:pt>
                <c:pt idx="33">
                  <c:v>8.3111833728687398E-2</c:v>
                </c:pt>
                <c:pt idx="34">
                  <c:v>9.10146557654158E-2</c:v>
                </c:pt>
                <c:pt idx="35">
                  <c:v>9.9601806826265807E-2</c:v>
                </c:pt>
                <c:pt idx="36">
                  <c:v>0.10891944261318701</c:v>
                </c:pt>
                <c:pt idx="37">
                  <c:v>0.119014300523985</c:v>
                </c:pt>
                <c:pt idx="38">
                  <c:v>0.12993316199003699</c:v>
                </c:pt>
                <c:pt idx="39">
                  <c:v>0.14172220808660799</c:v>
                </c:pt>
                <c:pt idx="40">
                  <c:v>0.15442626320418701</c:v>
                </c:pt>
                <c:pt idx="41">
                  <c:v>0.168087924777613</c:v>
                </c:pt>
                <c:pt idx="42">
                  <c:v>0.182746581338422</c:v>
                </c:pt>
                <c:pt idx="43">
                  <c:v>0.198437326539884</c:v>
                </c:pt>
                <c:pt idx="44">
                  <c:v>0.21518978328243099</c:v>
                </c:pt>
                <c:pt idx="45">
                  <c:v>0.23302685951341801</c:v>
                </c:pt>
                <c:pt idx="46">
                  <c:v>0.25196346543202602</c:v>
                </c:pt>
                <c:pt idx="47">
                  <c:v>0.272005230288073</c:v>
                </c:pt>
                <c:pt idx="48">
                  <c:v>0.29314726515255202</c:v>
                </c:pt>
                <c:pt idx="49">
                  <c:v>0.315373025237636</c:v>
                </c:pt>
                <c:pt idx="50">
                  <c:v>0.338653330719208</c:v>
                </c:pt>
                <c:pt idx="51">
                  <c:v>0.36294560767845901</c:v>
                </c:pt>
                <c:pt idx="52">
                  <c:v>0.38819340988476397</c:v>
                </c:pt>
                <c:pt idx="53">
                  <c:v>0.41432627700017999</c:v>
                </c:pt>
                <c:pt idx="54">
                  <c:v>0.44125997499062097</c:v>
                </c:pt>
                <c:pt idx="55">
                  <c:v>0.46889715007654797</c:v>
                </c:pt>
                <c:pt idx="56">
                  <c:v>0.49712840893502003</c:v>
                </c:pt>
                <c:pt idx="57">
                  <c:v>0.52583381608924795</c:v>
                </c:pt>
                <c:pt idx="58">
                  <c:v>0.55488477599375896</c:v>
                </c:pt>
                <c:pt idx="59">
                  <c:v>0.58414624411503602</c:v>
                </c:pt>
                <c:pt idx="60">
                  <c:v>0.61347919036790899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7-4ECE-8EE0-16BC43A8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6096"/>
        <c:axId val="1669457536"/>
      </c:lineChart>
      <c:catAx>
        <c:axId val="16694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2994761288680559"/>
              <c:y val="0.81866744046702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57536"/>
        <c:crosses val="autoZero"/>
        <c:auto val="1"/>
        <c:lblAlgn val="ctr"/>
        <c:lblOffset val="100"/>
        <c:tickLblSkip val="10"/>
        <c:noMultiLvlLbl val="0"/>
      </c:catAx>
      <c:valAx>
        <c:axId val="16694575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Laju Kematian</a:t>
                </a:r>
              </a:p>
            </c:rich>
          </c:tx>
          <c:layout>
            <c:manualLayout>
              <c:xMode val="edge"/>
              <c:yMode val="edge"/>
              <c:x val="1.9640732081018981E-2"/>
              <c:y val="0.249342018193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56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0786834657967"/>
          <c:y val="5.0040135985950078E-2"/>
          <c:w val="0.82966277586057846"/>
          <c:h val="0.70305352288646705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Mortalita'!$Z$3:$Z$103</c:f>
              <c:numCache>
                <c:formatCode>0.00000</c:formatCode>
                <c:ptCount val="101"/>
                <c:pt idx="0">
                  <c:v>-3.8740227482668521</c:v>
                </c:pt>
                <c:pt idx="1">
                  <c:v>-6.6189138788105097</c:v>
                </c:pt>
                <c:pt idx="2">
                  <c:v>-6.8008938901980756</c:v>
                </c:pt>
                <c:pt idx="3">
                  <c:v>-6.9803904900272595</c:v>
                </c:pt>
                <c:pt idx="4">
                  <c:v>-7.1562679216468883</c:v>
                </c:pt>
                <c:pt idx="5">
                  <c:v>-7.3261080777639629</c:v>
                </c:pt>
                <c:pt idx="6">
                  <c:v>-7.4854866680429559</c:v>
                </c:pt>
                <c:pt idx="7">
                  <c:v>-7.628479227312317</c:v>
                </c:pt>
                <c:pt idx="8">
                  <c:v>-7.7456970444453157</c:v>
                </c:pt>
                <c:pt idx="9">
                  <c:v>-7.826423835642256</c:v>
                </c:pt>
                <c:pt idx="10">
                  <c:v>-7.8579130803678696</c:v>
                </c:pt>
                <c:pt idx="11">
                  <c:v>-7.8291088051987545</c:v>
                </c:pt>
                <c:pt idx="12">
                  <c:v>-7.7359435626347466</c:v>
                </c:pt>
                <c:pt idx="13">
                  <c:v>-7.5518075798983642</c:v>
                </c:pt>
                <c:pt idx="14">
                  <c:v>-7.3000574005640209</c:v>
                </c:pt>
                <c:pt idx="15">
                  <c:v>-7.0349184206008077</c:v>
                </c:pt>
                <c:pt idx="16">
                  <c:v>-6.7931506223585947</c:v>
                </c:pt>
                <c:pt idx="17">
                  <c:v>-6.5990654233733759</c:v>
                </c:pt>
                <c:pt idx="18">
                  <c:v>-6.4553302520106941</c:v>
                </c:pt>
                <c:pt idx="19">
                  <c:v>-6.3604087370780409</c:v>
                </c:pt>
                <c:pt idx="20">
                  <c:v>-6.3086385973674428</c:v>
                </c:pt>
                <c:pt idx="21">
                  <c:v>-6.2894340205480201</c:v>
                </c:pt>
                <c:pt idx="22">
                  <c:v>-6.2896280247412744</c:v>
                </c:pt>
                <c:pt idx="23">
                  <c:v>-6.2970010657936264</c:v>
                </c:pt>
                <c:pt idx="24">
                  <c:v>-6.304872031970973</c:v>
                </c:pt>
                <c:pt idx="25">
                  <c:v>-6.3083694782366662</c:v>
                </c:pt>
                <c:pt idx="26">
                  <c:v>-6.3060766666743282</c:v>
                </c:pt>
                <c:pt idx="27">
                  <c:v>-6.2977017053595405</c:v>
                </c:pt>
                <c:pt idx="28">
                  <c:v>-6.2814372410311439</c:v>
                </c:pt>
                <c:pt idx="29">
                  <c:v>-6.2563211147845346</c:v>
                </c:pt>
                <c:pt idx="30">
                  <c:v>-6.2231192154406187</c:v>
                </c:pt>
                <c:pt idx="31">
                  <c:v>-6.1825088365621923</c:v>
                </c:pt>
                <c:pt idx="32">
                  <c:v>-6.1353256796950637</c:v>
                </c:pt>
                <c:pt idx="33">
                  <c:v>-6.0803613367351428</c:v>
                </c:pt>
                <c:pt idx="34">
                  <c:v>-6.0171598622365643</c:v>
                </c:pt>
                <c:pt idx="35">
                  <c:v>-5.9476428960592012</c:v>
                </c:pt>
                <c:pt idx="36">
                  <c:v>-5.8736850670134748</c:v>
                </c:pt>
                <c:pt idx="37">
                  <c:v>-5.7969542424940235</c:v>
                </c:pt>
                <c:pt idx="38">
                  <c:v>-5.7171777926693519</c:v>
                </c:pt>
                <c:pt idx="39">
                  <c:v>-5.6339551514209694</c:v>
                </c:pt>
                <c:pt idx="40">
                  <c:v>-5.5478433949697257</c:v>
                </c:pt>
                <c:pt idx="41">
                  <c:v>-5.4590801918409824</c:v>
                </c:pt>
                <c:pt idx="42">
                  <c:v>-5.3679268566766227</c:v>
                </c:pt>
                <c:pt idx="43">
                  <c:v>-5.2736520714039541</c:v>
                </c:pt>
                <c:pt idx="44">
                  <c:v>-5.1761669927227842</c:v>
                </c:pt>
                <c:pt idx="45">
                  <c:v>-5.0766436949779621</c:v>
                </c:pt>
                <c:pt idx="46">
                  <c:v>-4.9762121284847805</c:v>
                </c:pt>
                <c:pt idx="47">
                  <c:v>-4.8759217255171645</c:v>
                </c:pt>
                <c:pt idx="48">
                  <c:v>-4.7754438114515834</c:v>
                </c:pt>
                <c:pt idx="49">
                  <c:v>-4.6747335773334084</c:v>
                </c:pt>
                <c:pt idx="50">
                  <c:v>-4.5745953951833922</c:v>
                </c:pt>
                <c:pt idx="51">
                  <c:v>-4.475451552701486</c:v>
                </c:pt>
                <c:pt idx="52">
                  <c:v>-4.3775303580923071</c:v>
                </c:pt>
                <c:pt idx="53">
                  <c:v>-4.2805587253874178</c:v>
                </c:pt>
                <c:pt idx="54">
                  <c:v>-4.1838940666246085</c:v>
                </c:pt>
                <c:pt idx="55">
                  <c:v>-4.0872166264229204</c:v>
                </c:pt>
                <c:pt idx="56">
                  <c:v>-3.990361915389689</c:v>
                </c:pt>
                <c:pt idx="57">
                  <c:v>-3.8932861419349347</c:v>
                </c:pt>
                <c:pt idx="58">
                  <c:v>-3.7947498775304078</c:v>
                </c:pt>
                <c:pt idx="59">
                  <c:v>-3.6948267039977694</c:v>
                </c:pt>
                <c:pt idx="60">
                  <c:v>-3.5951017206331839</c:v>
                </c:pt>
                <c:pt idx="61">
                  <c:v>-3.4967108721326929</c:v>
                </c:pt>
                <c:pt idx="62">
                  <c:v>-3.4004258793466167</c:v>
                </c:pt>
                <c:pt idx="63">
                  <c:v>-3.3050834340566411</c:v>
                </c:pt>
                <c:pt idx="64">
                  <c:v>-3.2101690887406891</c:v>
                </c:pt>
                <c:pt idx="65">
                  <c:v>-3.1168480315652127</c:v>
                </c:pt>
                <c:pt idx="66">
                  <c:v>-3.0258634935953488</c:v>
                </c:pt>
                <c:pt idx="67">
                  <c:v>-2.9376230008125743</c:v>
                </c:pt>
                <c:pt idx="68">
                  <c:v>-2.8519202828383508</c:v>
                </c:pt>
                <c:pt idx="69">
                  <c:v>-2.7676968668985573</c:v>
                </c:pt>
                <c:pt idx="70">
                  <c:v>-2.6840163908402985</c:v>
                </c:pt>
                <c:pt idx="71">
                  <c:v>-2.6000864168902758</c:v>
                </c:pt>
                <c:pt idx="72">
                  <c:v>-2.5153939813795283</c:v>
                </c:pt>
                <c:pt idx="73">
                  <c:v>-2.4305774544148839</c:v>
                </c:pt>
                <c:pt idx="74">
                  <c:v>-2.3458816049421034</c:v>
                </c:pt>
                <c:pt idx="75">
                  <c:v>-2.2609085517029102</c:v>
                </c:pt>
                <c:pt idx="76">
                  <c:v>-2.175500914058845</c:v>
                </c:pt>
                <c:pt idx="77">
                  <c:v>-2.0896210980031547</c:v>
                </c:pt>
                <c:pt idx="78">
                  <c:v>-2.0029170402577496</c:v>
                </c:pt>
                <c:pt idx="79">
                  <c:v>-1.9150456946942134</c:v>
                </c:pt>
                <c:pt idx="80">
                  <c:v>-1.8258939997653418</c:v>
                </c:pt>
                <c:pt idx="81">
                  <c:v>-1.7351399772470744</c:v>
                </c:pt>
                <c:pt idx="82">
                  <c:v>-1.642681456506345</c:v>
                </c:pt>
                <c:pt idx="83">
                  <c:v>-1.5380264081988411</c:v>
                </c:pt>
                <c:pt idx="84">
                  <c:v>-1.4236736635110891</c:v>
                </c:pt>
                <c:pt idx="85">
                  <c:v>-1.3149464515799238</c:v>
                </c:pt>
                <c:pt idx="86">
                  <c:v>-1.22185473733688</c:v>
                </c:pt>
                <c:pt idx="87">
                  <c:v>-1.1511399656451056</c:v>
                </c:pt>
                <c:pt idx="88">
                  <c:v>-1.0939925759918327</c:v>
                </c:pt>
                <c:pt idx="89">
                  <c:v>-1.0378730569490524</c:v>
                </c:pt>
                <c:pt idx="90">
                  <c:v>-0.98268435932456899</c:v>
                </c:pt>
                <c:pt idx="91">
                  <c:v>-0.92808202676220708</c:v>
                </c:pt>
                <c:pt idx="92">
                  <c:v>-0.87377655390424558</c:v>
                </c:pt>
                <c:pt idx="93">
                  <c:v>-0.81978567531038637</c:v>
                </c:pt>
                <c:pt idx="94">
                  <c:v>-0.7662700473201236</c:v>
                </c:pt>
                <c:pt idx="95">
                  <c:v>-0.71366134453832075</c:v>
                </c:pt>
                <c:pt idx="96">
                  <c:v>-0.66241295289675328</c:v>
                </c:pt>
                <c:pt idx="97">
                  <c:v>-0.61288201147893662</c:v>
                </c:pt>
                <c:pt idx="98">
                  <c:v>-0.56534263506552596</c:v>
                </c:pt>
                <c:pt idx="99">
                  <c:v>-0.51986085211986655</c:v>
                </c:pt>
                <c:pt idx="100">
                  <c:v>-0.43838906192631505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3DB-B2AD-CA4212B7970C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Mortalita'!$AA$3:$AA$103</c:f>
              <c:numCache>
                <c:formatCode>0.00000</c:formatCode>
                <c:ptCount val="101"/>
                <c:pt idx="0">
                  <c:v>-4.0827508300177309</c:v>
                </c:pt>
                <c:pt idx="1">
                  <c:v>-6.8358440035151524</c:v>
                </c:pt>
                <c:pt idx="2">
                  <c:v>-6.9833304808372709</c:v>
                </c:pt>
                <c:pt idx="3">
                  <c:v>-7.1283520760297714</c:v>
                </c:pt>
                <c:pt idx="4">
                  <c:v>-7.2703045861134701</c:v>
                </c:pt>
                <c:pt idx="5">
                  <c:v>-7.4073113104898969</c:v>
                </c:pt>
                <c:pt idx="6">
                  <c:v>-7.5358265828058943</c:v>
                </c:pt>
                <c:pt idx="7">
                  <c:v>-7.6511226457057502</c:v>
                </c:pt>
                <c:pt idx="8">
                  <c:v>-7.7458357503197321</c:v>
                </c:pt>
                <c:pt idx="9">
                  <c:v>-7.8115494195270099</c:v>
                </c:pt>
                <c:pt idx="10">
                  <c:v>-7.8381702905268105</c:v>
                </c:pt>
                <c:pt idx="11">
                  <c:v>-7.817293858033759</c:v>
                </c:pt>
                <c:pt idx="12">
                  <c:v>-7.74641389864244</c:v>
                </c:pt>
                <c:pt idx="13">
                  <c:v>-7.6100239339916431</c:v>
                </c:pt>
                <c:pt idx="14">
                  <c:v>-7.4236604484914261</c:v>
                </c:pt>
                <c:pt idx="15">
                  <c:v>-7.2255667164154298</c:v>
                </c:pt>
                <c:pt idx="16">
                  <c:v>-7.0466725781688062</c:v>
                </c:pt>
                <c:pt idx="17">
                  <c:v>-6.9091762881375844</c:v>
                </c:pt>
                <c:pt idx="18">
                  <c:v>-6.815914747816783</c:v>
                </c:pt>
                <c:pt idx="19">
                  <c:v>-6.7626251623759615</c:v>
                </c:pt>
                <c:pt idx="20">
                  <c:v>-6.7389749927548497</c:v>
                </c:pt>
                <c:pt idx="21">
                  <c:v>-6.7313679616763737</c:v>
                </c:pt>
                <c:pt idx="22">
                  <c:v>-6.7264592478599221</c:v>
                </c:pt>
                <c:pt idx="23">
                  <c:v>-6.7136039704346056</c:v>
                </c:pt>
                <c:pt idx="24">
                  <c:v>-6.6900826659963837</c:v>
                </c:pt>
                <c:pt idx="25">
                  <c:v>-6.6553636533089424</c:v>
                </c:pt>
                <c:pt idx="26">
                  <c:v>-6.6129238243771447</c:v>
                </c:pt>
                <c:pt idx="27">
                  <c:v>-6.5671700836123588</c:v>
                </c:pt>
                <c:pt idx="28">
                  <c:v>-6.5199926051203123</c:v>
                </c:pt>
                <c:pt idx="29">
                  <c:v>-6.4725436839809225</c:v>
                </c:pt>
                <c:pt idx="30">
                  <c:v>-6.4240028491430801</c:v>
                </c:pt>
                <c:pt idx="31">
                  <c:v>-6.3726429786651977</c:v>
                </c:pt>
                <c:pt idx="32">
                  <c:v>-6.3170506532493507</c:v>
                </c:pt>
                <c:pt idx="33">
                  <c:v>-6.25489898400577</c:v>
                </c:pt>
                <c:pt idx="34">
                  <c:v>-6.1861664247908887</c:v>
                </c:pt>
                <c:pt idx="35">
                  <c:v>-6.1130267146964465</c:v>
                </c:pt>
                <c:pt idx="36">
                  <c:v>-6.0380615180848141</c:v>
                </c:pt>
                <c:pt idx="37">
                  <c:v>-5.9637443272274933</c:v>
                </c:pt>
                <c:pt idx="38">
                  <c:v>-5.8909208135414142</c:v>
                </c:pt>
                <c:pt idx="39">
                  <c:v>-5.8190990545169647</c:v>
                </c:pt>
                <c:pt idx="40">
                  <c:v>-5.7468476081325752</c:v>
                </c:pt>
                <c:pt idx="41">
                  <c:v>-5.6724146301072098</c:v>
                </c:pt>
                <c:pt idx="42">
                  <c:v>-5.5945989759193697</c:v>
                </c:pt>
                <c:pt idx="43">
                  <c:v>-5.5114066320165458</c:v>
                </c:pt>
                <c:pt idx="44">
                  <c:v>-5.4232549349458958</c:v>
                </c:pt>
                <c:pt idx="45">
                  <c:v>-5.3327431935630543</c:v>
                </c:pt>
                <c:pt idx="46">
                  <c:v>-5.2423529986306043</c:v>
                </c:pt>
                <c:pt idx="47">
                  <c:v>-5.1543088016776277</c:v>
                </c:pt>
                <c:pt idx="48">
                  <c:v>-5.0685033125872199</c:v>
                </c:pt>
                <c:pt idx="49">
                  <c:v>-4.9843946120912266</c:v>
                </c:pt>
                <c:pt idx="50">
                  <c:v>-4.9020275563753248</c:v>
                </c:pt>
                <c:pt idx="51">
                  <c:v>-4.8208603330586124</c:v>
                </c:pt>
                <c:pt idx="52">
                  <c:v>-4.7403898601009846</c:v>
                </c:pt>
                <c:pt idx="53">
                  <c:v>-4.6604503648162678</c:v>
                </c:pt>
                <c:pt idx="54">
                  <c:v>-4.5802873475893575</c:v>
                </c:pt>
                <c:pt idx="55">
                  <c:v>-4.4989965010420461</c:v>
                </c:pt>
                <c:pt idx="56">
                  <c:v>-4.416122963938176</c:v>
                </c:pt>
                <c:pt idx="57">
                  <c:v>-4.3315685289593144</c:v>
                </c:pt>
                <c:pt idx="58">
                  <c:v>-4.2433372673016949</c:v>
                </c:pt>
                <c:pt idx="59">
                  <c:v>-4.1516650362519165</c:v>
                </c:pt>
                <c:pt idx="60">
                  <c:v>-4.0589418977801524</c:v>
                </c:pt>
                <c:pt idx="61">
                  <c:v>-3.9665990505717801</c:v>
                </c:pt>
                <c:pt idx="62">
                  <c:v>-3.8755430639914166</c:v>
                </c:pt>
                <c:pt idx="63">
                  <c:v>-3.7856525033902444</c:v>
                </c:pt>
                <c:pt idx="64">
                  <c:v>-3.6953898005040018</c:v>
                </c:pt>
                <c:pt idx="65">
                  <c:v>-3.6036739734405856</c:v>
                </c:pt>
                <c:pt idx="66">
                  <c:v>-3.5098533212697789</c:v>
                </c:pt>
                <c:pt idx="67">
                  <c:v>-3.4136436156918881</c:v>
                </c:pt>
                <c:pt idx="68">
                  <c:v>-3.3129722415810607</c:v>
                </c:pt>
                <c:pt idx="69">
                  <c:v>-3.208703488957009</c:v>
                </c:pt>
                <c:pt idx="70">
                  <c:v>-3.1041129007164776</c:v>
                </c:pt>
                <c:pt idx="71">
                  <c:v>-3.0013377549505607</c:v>
                </c:pt>
                <c:pt idx="72">
                  <c:v>-2.9017444221861348</c:v>
                </c:pt>
                <c:pt idx="73">
                  <c:v>-2.8058086855599331</c:v>
                </c:pt>
                <c:pt idx="74">
                  <c:v>-2.7116944332573936</c:v>
                </c:pt>
                <c:pt idx="75">
                  <c:v>-2.6175997196175769</c:v>
                </c:pt>
                <c:pt idx="76">
                  <c:v>-2.5223898492927463</c:v>
                </c:pt>
                <c:pt idx="77">
                  <c:v>-2.4254330713443624</c:v>
                </c:pt>
                <c:pt idx="78">
                  <c:v>-2.3268300408012501</c:v>
                </c:pt>
                <c:pt idx="79">
                  <c:v>-2.2270846550566636</c:v>
                </c:pt>
                <c:pt idx="80">
                  <c:v>-2.1264092155939842</c:v>
                </c:pt>
                <c:pt idx="81">
                  <c:v>-2.0249062362938144</c:v>
                </c:pt>
                <c:pt idx="82">
                  <c:v>-1.9227659834709521</c:v>
                </c:pt>
                <c:pt idx="83">
                  <c:v>-1.8094920868732887</c:v>
                </c:pt>
                <c:pt idx="84">
                  <c:v>-1.6875636836049877</c:v>
                </c:pt>
                <c:pt idx="85">
                  <c:v>-1.5717671979853303</c:v>
                </c:pt>
                <c:pt idx="86">
                  <c:v>-1.4713569908787112</c:v>
                </c:pt>
                <c:pt idx="87">
                  <c:v>-1.3922352130869819</c:v>
                </c:pt>
                <c:pt idx="88">
                  <c:v>-1.3255958785018203</c:v>
                </c:pt>
                <c:pt idx="89">
                  <c:v>-1.2595240280351911</c:v>
                </c:pt>
                <c:pt idx="90">
                  <c:v>-1.193934094540017</c:v>
                </c:pt>
                <c:pt idx="91">
                  <c:v>-1.1285941874023535</c:v>
                </c:pt>
                <c:pt idx="92">
                  <c:v>-1.0633398500874205</c:v>
                </c:pt>
                <c:pt idx="93">
                  <c:v>-0.99829367204866615</c:v>
                </c:pt>
                <c:pt idx="94">
                  <c:v>-0.93371409087528756</c:v>
                </c:pt>
                <c:pt idx="95">
                  <c:v>-0.8701145048732577</c:v>
                </c:pt>
                <c:pt idx="96">
                  <c:v>-0.8080240108251735</c:v>
                </c:pt>
                <c:pt idx="97">
                  <c:v>-0.74786718151119069</c:v>
                </c:pt>
                <c:pt idx="98">
                  <c:v>-0.68997884503994056</c:v>
                </c:pt>
                <c:pt idx="99">
                  <c:v>-0.63447178902381085</c:v>
                </c:pt>
                <c:pt idx="100">
                  <c:v>-0.52801503548616713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3DB-B2AD-CA4212B7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81519"/>
        <c:axId val="701772879"/>
      </c:lineChart>
      <c:catAx>
        <c:axId val="70178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72879"/>
        <c:crosses val="autoZero"/>
        <c:auto val="1"/>
        <c:lblAlgn val="ctr"/>
        <c:lblOffset val="100"/>
        <c:tickLblSkip val="10"/>
        <c:noMultiLvlLbl val="0"/>
      </c:catAx>
      <c:valAx>
        <c:axId val="701772879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Log 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7815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Ketiganya!$V$3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Ketiganya!$V$4:$V$64</c:f>
              <c:numCache>
                <c:formatCode>0.00000</c:formatCode>
                <c:ptCount val="61"/>
                <c:pt idx="0">
                  <c:v>3.1928299999999998E-3</c:v>
                </c:pt>
                <c:pt idx="1">
                  <c:v>3.43955E-3</c:v>
                </c:pt>
                <c:pt idx="2">
                  <c:v>3.7178900000000002E-3</c:v>
                </c:pt>
                <c:pt idx="3">
                  <c:v>4.0404200000000003E-3</c:v>
                </c:pt>
                <c:pt idx="4">
                  <c:v>4.4127599999999999E-3</c:v>
                </c:pt>
                <c:pt idx="5">
                  <c:v>4.8307999999999997E-3</c:v>
                </c:pt>
                <c:pt idx="6">
                  <c:v>5.2877999999999996E-3</c:v>
                </c:pt>
                <c:pt idx="7">
                  <c:v>5.7744700000000003E-3</c:v>
                </c:pt>
                <c:pt idx="8">
                  <c:v>6.29183E-3</c:v>
                </c:pt>
                <c:pt idx="9">
                  <c:v>6.8439199999999999E-3</c:v>
                </c:pt>
                <c:pt idx="10">
                  <c:v>7.4314999999999997E-3</c:v>
                </c:pt>
                <c:pt idx="11">
                  <c:v>8.0598500000000003E-3</c:v>
                </c:pt>
                <c:pt idx="12">
                  <c:v>8.73524E-3</c:v>
                </c:pt>
                <c:pt idx="13">
                  <c:v>9.4622000000000005E-3</c:v>
                </c:pt>
                <c:pt idx="14">
                  <c:v>1.0251949999999999E-2</c:v>
                </c:pt>
                <c:pt idx="15">
                  <c:v>1.1120150000000001E-2</c:v>
                </c:pt>
                <c:pt idx="16">
                  <c:v>1.208098E-2</c:v>
                </c:pt>
                <c:pt idx="17">
                  <c:v>1.3146909999999999E-2</c:v>
                </c:pt>
                <c:pt idx="18">
                  <c:v>1.435959E-2</c:v>
                </c:pt>
                <c:pt idx="19">
                  <c:v>1.5738189999999999E-2</c:v>
                </c:pt>
                <c:pt idx="20">
                  <c:v>1.7267279999999999E-2</c:v>
                </c:pt>
                <c:pt idx="21">
                  <c:v>1.893773E-2</c:v>
                </c:pt>
                <c:pt idx="22">
                  <c:v>2.0743069999999999E-2</c:v>
                </c:pt>
                <c:pt idx="23">
                  <c:v>2.269405E-2</c:v>
                </c:pt>
                <c:pt idx="24">
                  <c:v>2.4837769999999999E-2</c:v>
                </c:pt>
                <c:pt idx="25">
                  <c:v>2.7223520000000001E-2</c:v>
                </c:pt>
                <c:pt idx="26">
                  <c:v>2.9901299999999999E-2</c:v>
                </c:pt>
                <c:pt idx="27">
                  <c:v>3.2921029999999997E-2</c:v>
                </c:pt>
                <c:pt idx="28">
                  <c:v>3.6407799999999997E-2</c:v>
                </c:pt>
                <c:pt idx="29">
                  <c:v>4.0408970000000002E-2</c:v>
                </c:pt>
                <c:pt idx="30">
                  <c:v>4.4864300000000003E-2</c:v>
                </c:pt>
                <c:pt idx="31">
                  <c:v>4.9720510000000002E-2</c:v>
                </c:pt>
                <c:pt idx="32">
                  <c:v>5.4927320000000002E-2</c:v>
                </c:pt>
                <c:pt idx="33">
                  <c:v>6.0457860000000002E-2</c:v>
                </c:pt>
                <c:pt idx="34">
                  <c:v>6.6424159999999996E-2</c:v>
                </c:pt>
                <c:pt idx="35">
                  <c:v>7.2977819999999999E-2</c:v>
                </c:pt>
                <c:pt idx="36">
                  <c:v>8.0267549999999993E-2</c:v>
                </c:pt>
                <c:pt idx="37">
                  <c:v>8.8439809999999994E-2</c:v>
                </c:pt>
                <c:pt idx="38">
                  <c:v>9.7604659999999996E-2</c:v>
                </c:pt>
                <c:pt idx="39">
                  <c:v>0.10784237000000001</c:v>
                </c:pt>
                <c:pt idx="40">
                  <c:v>0.11926478</c:v>
                </c:pt>
                <c:pt idx="41">
                  <c:v>0.13200622000000001</c:v>
                </c:pt>
                <c:pt idx="42">
                  <c:v>0.14620200999999999</c:v>
                </c:pt>
                <c:pt idx="43">
                  <c:v>0.16373728000000001</c:v>
                </c:pt>
                <c:pt idx="44">
                  <c:v>0.18496962</c:v>
                </c:pt>
                <c:pt idx="45">
                  <c:v>0.20767785</c:v>
                </c:pt>
                <c:pt idx="46">
                  <c:v>0.22961369000000001</c:v>
                </c:pt>
                <c:pt idx="47">
                  <c:v>0.24851919</c:v>
                </c:pt>
                <c:pt idx="48">
                  <c:v>0.26564462</c:v>
                </c:pt>
                <c:pt idx="49">
                  <c:v>0.28378906999999998</c:v>
                </c:pt>
                <c:pt idx="50">
                  <c:v>0.30302678</c:v>
                </c:pt>
                <c:pt idx="51">
                  <c:v>0.32348769999999999</c:v>
                </c:pt>
                <c:pt idx="52">
                  <c:v>0.34530063</c:v>
                </c:pt>
                <c:pt idx="53">
                  <c:v>0.36850769999999999</c:v>
                </c:pt>
                <c:pt idx="54">
                  <c:v>0.39309102000000001</c:v>
                </c:pt>
                <c:pt idx="55">
                  <c:v>0.41890358</c:v>
                </c:pt>
                <c:pt idx="56">
                  <c:v>0.44573796999999998</c:v>
                </c:pt>
                <c:pt idx="57">
                  <c:v>0.47337509999999999</c:v>
                </c:pt>
                <c:pt idx="58">
                  <c:v>0.50158667999999995</c:v>
                </c:pt>
                <c:pt idx="59">
                  <c:v>0.53021547999999996</c:v>
                </c:pt>
                <c:pt idx="60">
                  <c:v>0.58977449000000004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A-4051-860E-8D21D0F79D15}"/>
            </c:ext>
          </c:extLst>
        </c:ser>
        <c:ser>
          <c:idx val="1"/>
          <c:order val="1"/>
          <c:tx>
            <c:strRef>
              <c:f>Ketiganya!$W$3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Ketiganya!$W$4:$W$64</c:f>
              <c:numCache>
                <c:formatCode>0.00000</c:formatCode>
                <c:ptCount val="61"/>
                <c:pt idx="0">
                  <c:v>2.85901982845837E-3</c:v>
                </c:pt>
                <c:pt idx="1">
                  <c:v>3.1089747972014099E-3</c:v>
                </c:pt>
                <c:pt idx="2">
                  <c:v>3.3829937432638098E-3</c:v>
                </c:pt>
                <c:pt idx="3">
                  <c:v>3.6833933839620298E-3</c:v>
                </c:pt>
                <c:pt idx="4">
                  <c:v>4.01271347451911E-3</c:v>
                </c:pt>
                <c:pt idx="5">
                  <c:v>4.3737382806488603E-3</c:v>
                </c:pt>
                <c:pt idx="6">
                  <c:v>4.7695201183756098E-3</c:v>
                </c:pt>
                <c:pt idx="7">
                  <c:v>5.2034051601089204E-3</c:v>
                </c:pt>
                <c:pt idx="8">
                  <c:v>5.6790617251529299E-3</c:v>
                </c:pt>
                <c:pt idx="9">
                  <c:v>6.2005112938350801E-3</c:v>
                </c:pt>
                <c:pt idx="10">
                  <c:v>6.7721625074657404E-3</c:v>
                </c:pt>
                <c:pt idx="11">
                  <c:v>7.3988484415845202E-3</c:v>
                </c:pt>
                <c:pt idx="12">
                  <c:v>8.0858674676231295E-3</c:v>
                </c:pt>
                <c:pt idx="13">
                  <c:v>8.8390280484533599E-3</c:v>
                </c:pt>
                <c:pt idx="14">
                  <c:v>9.6646978465480902E-3</c:v>
                </c:pt>
                <c:pt idx="15">
                  <c:v>1.0569857559944501E-2</c:v>
                </c:pt>
                <c:pt idx="16">
                  <c:v>1.1562159941170699E-2</c:v>
                </c:pt>
                <c:pt idx="17">
                  <c:v>1.26499944981158E-2</c:v>
                </c:pt>
                <c:pt idx="18">
                  <c:v>1.3842558423863401E-2</c:v>
                </c:pt>
                <c:pt idx="19">
                  <c:v>1.5149934355171099E-2</c:v>
                </c:pt>
                <c:pt idx="20">
                  <c:v>1.6583175617010299E-2</c:v>
                </c:pt>
                <c:pt idx="21">
                  <c:v>1.8154399673876501E-2</c:v>
                </c:pt>
                <c:pt idx="22">
                  <c:v>1.9876890577960101E-2</c:v>
                </c:pt>
                <c:pt idx="23">
                  <c:v>2.17652112803353E-2</c:v>
                </c:pt>
                <c:pt idx="24">
                  <c:v>2.38353267547134E-2</c:v>
                </c:pt>
                <c:pt idx="25">
                  <c:v>2.6104738974718801E-2</c:v>
                </c:pt>
                <c:pt idx="26">
                  <c:v>2.8592634885867E-2</c:v>
                </c:pt>
                <c:pt idx="27">
                  <c:v>3.13200486232856E-2</c:v>
                </c:pt>
                <c:pt idx="28">
                  <c:v>3.4310039346661901E-2</c:v>
                </c:pt>
                <c:pt idx="29">
                  <c:v>3.7587886195940598E-2</c:v>
                </c:pt>
                <c:pt idx="30">
                  <c:v>4.1181302016038299E-2</c:v>
                </c:pt>
                <c:pt idx="31">
                  <c:v>4.5120667657532698E-2</c:v>
                </c:pt>
                <c:pt idx="32">
                  <c:v>4.9439288834239099E-2</c:v>
                </c:pt>
                <c:pt idx="33">
                  <c:v>5.4173677709302301E-2</c:v>
                </c:pt>
                <c:pt idx="34">
                  <c:v>5.9363861590495698E-2</c:v>
                </c:pt>
                <c:pt idx="35">
                  <c:v>6.5053721344620896E-2</c:v>
                </c:pt>
                <c:pt idx="36">
                  <c:v>7.1291362392161106E-2</c:v>
                </c:pt>
                <c:pt idx="37">
                  <c:v>7.8129521418796102E-2</c:v>
                </c:pt>
                <c:pt idx="38">
                  <c:v>8.5626012242356705E-2</c:v>
                </c:pt>
                <c:pt idx="39">
                  <c:v>9.3844214604839896E-2</c:v>
                </c:pt>
                <c:pt idx="40">
                  <c:v>0.10285361002202099</c:v>
                </c:pt>
                <c:pt idx="41">
                  <c:v>0.112730369221047</c:v>
                </c:pt>
                <c:pt idx="42">
                  <c:v>0.123557996132564</c:v>
                </c:pt>
                <c:pt idx="43">
                  <c:v>0.135428033882046</c:v>
                </c:pt>
                <c:pt idx="44">
                  <c:v>0.14844083874922001</c:v>
                </c:pt>
                <c:pt idx="45">
                  <c:v>0.162706428639071</c:v>
                </c:pt>
                <c:pt idx="46">
                  <c:v>0.17834541323790901</c:v>
                </c:pt>
                <c:pt idx="47">
                  <c:v>0.19549001371858599</c:v>
                </c:pt>
                <c:pt idx="48">
                  <c:v>0.21428518061605001</c:v>
                </c:pt>
                <c:pt idx="49">
                  <c:v>0.23488981932441</c:v>
                </c:pt>
                <c:pt idx="50">
                  <c:v>0.257478133576589</c:v>
                </c:pt>
                <c:pt idx="51">
                  <c:v>0.282241098265125</c:v>
                </c:pt>
                <c:pt idx="52">
                  <c:v>0.30938807405622798</c:v>
                </c:pt>
                <c:pt idx="53">
                  <c:v>0.339148577447967</c:v>
                </c:pt>
                <c:pt idx="54">
                  <c:v>0.37177422123772502</c:v>
                </c:pt>
                <c:pt idx="55">
                  <c:v>0.40754084180475703</c:v>
                </c:pt>
                <c:pt idx="56">
                  <c:v>0.44675083119315301</c:v>
                </c:pt>
                <c:pt idx="57">
                  <c:v>0.48973569371201497</c:v>
                </c:pt>
                <c:pt idx="58">
                  <c:v>0.53685884866783495</c:v>
                </c:pt>
                <c:pt idx="59">
                  <c:v>0.58851870292503605</c:v>
                </c:pt>
                <c:pt idx="60">
                  <c:v>0.64515201927189902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A-4051-860E-8D21D0F79D15}"/>
            </c:ext>
          </c:extLst>
        </c:ser>
        <c:ser>
          <c:idx val="2"/>
          <c:order val="2"/>
          <c:tx>
            <c:strRef>
              <c:f>Ketiganya!$X$3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Ketiganya!$R$4:$R$64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Ketiganya!$X$4:$X$64</c:f>
              <c:numCache>
                <c:formatCode>0.00000</c:formatCode>
                <c:ptCount val="61"/>
                <c:pt idx="0">
                  <c:v>2.6067754041227201E-3</c:v>
                </c:pt>
                <c:pt idx="1">
                  <c:v>2.86278610792881E-3</c:v>
                </c:pt>
                <c:pt idx="2">
                  <c:v>3.1439130804726801E-3</c:v>
                </c:pt>
                <c:pt idx="3">
                  <c:v>3.4526149327427898E-3</c:v>
                </c:pt>
                <c:pt idx="4">
                  <c:v>3.79158982383412E-3</c:v>
                </c:pt>
                <c:pt idx="5">
                  <c:v>4.1637985692516604E-3</c:v>
                </c:pt>
                <c:pt idx="6">
                  <c:v>4.5724899306359796E-3</c:v>
                </c:pt>
                <c:pt idx="7">
                  <c:v>5.0212282829349402E-3</c:v>
                </c:pt>
                <c:pt idx="8">
                  <c:v>5.5139238705776304E-3</c:v>
                </c:pt>
                <c:pt idx="9">
                  <c:v>6.0548658805145402E-3</c:v>
                </c:pt>
                <c:pt idx="10">
                  <c:v>6.6487585769989897E-3</c:v>
                </c:pt>
                <c:pt idx="11">
                  <c:v>7.30076076059145E-3</c:v>
                </c:pt>
                <c:pt idx="12">
                  <c:v>8.0165288319168707E-3</c:v>
                </c:pt>
                <c:pt idx="13">
                  <c:v>8.8022637589895807E-3</c:v>
                </c:pt>
                <c:pt idx="14">
                  <c:v>9.6647622651632702E-3</c:v>
                </c:pt>
                <c:pt idx="15">
                  <c:v>1.06114725726097E-2</c:v>
                </c:pt>
                <c:pt idx="16">
                  <c:v>1.1650555053218501E-2</c:v>
                </c:pt>
                <c:pt idx="17">
                  <c:v>1.27909481543653E-2</c:v>
                </c:pt>
                <c:pt idx="18">
                  <c:v>1.40424399803908E-2</c:v>
                </c:pt>
                <c:pt idx="19">
                  <c:v>1.5415745920970701E-2</c:v>
                </c:pt>
                <c:pt idx="20">
                  <c:v>1.6922592723736401E-2</c:v>
                </c:pt>
                <c:pt idx="21">
                  <c:v>1.8575809409173499E-2</c:v>
                </c:pt>
                <c:pt idx="22">
                  <c:v>2.0389425419354502E-2</c:v>
                </c:pt>
                <c:pt idx="23">
                  <c:v>2.2378776376482799E-2</c:v>
                </c:pt>
                <c:pt idx="24">
                  <c:v>2.4560617800181001E-2</c:v>
                </c:pt>
                <c:pt idx="25">
                  <c:v>2.69532470911534E-2</c:v>
                </c:pt>
                <c:pt idx="26">
                  <c:v>2.9576634029987E-2</c:v>
                </c:pt>
                <c:pt idx="27">
                  <c:v>3.2452559959545803E-2</c:v>
                </c:pt>
                <c:pt idx="28">
                  <c:v>3.5604765713158598E-2</c:v>
                </c:pt>
                <c:pt idx="29">
                  <c:v>3.9059108213389197E-2</c:v>
                </c:pt>
                <c:pt idx="30">
                  <c:v>4.2843725491654501E-2</c:v>
                </c:pt>
                <c:pt idx="31">
                  <c:v>4.6989209660582801E-2</c:v>
                </c:pt>
                <c:pt idx="32">
                  <c:v>5.1528787101234701E-2</c:v>
                </c:pt>
                <c:pt idx="33">
                  <c:v>5.6498504797830501E-2</c:v>
                </c:pt>
                <c:pt idx="34">
                  <c:v>6.1937421354423497E-2</c:v>
                </c:pt>
                <c:pt idx="35">
                  <c:v>6.7887800751482999E-2</c:v>
                </c:pt>
                <c:pt idx="36">
                  <c:v>7.4395306335746203E-2</c:v>
                </c:pt>
                <c:pt idx="37">
                  <c:v>8.1509191874232501E-2</c:v>
                </c:pt>
                <c:pt idx="38">
                  <c:v>8.9282485733880604E-2</c:v>
                </c:pt>
                <c:pt idx="39">
                  <c:v>9.7772163364191603E-2</c:v>
                </c:pt>
                <c:pt idx="40">
                  <c:v>0.10703930225630499</c:v>
                </c:pt>
                <c:pt idx="41">
                  <c:v>0.117149212426615</c:v>
                </c:pt>
                <c:pt idx="42">
                  <c:v>0.12817153423035699</c:v>
                </c:pt>
                <c:pt idx="43">
                  <c:v>0.14018029396201201</c:v>
                </c:pt>
                <c:pt idx="44">
                  <c:v>0.15325390626646801</c:v>
                </c:pt>
                <c:pt idx="45">
                  <c:v>0.16747511090191</c:v>
                </c:pt>
                <c:pt idx="46">
                  <c:v>0.18293082991291301</c:v>
                </c:pt>
                <c:pt idx="47">
                  <c:v>0.199711929860072</c:v>
                </c:pt>
                <c:pt idx="48">
                  <c:v>0.21791287250342301</c:v>
                </c:pt>
                <c:pt idx="49">
                  <c:v>0.23763123636950201</c:v>
                </c:pt>
                <c:pt idx="50">
                  <c:v>0.25896709109251498</c:v>
                </c:pt>
                <c:pt idx="51">
                  <c:v>0.28202220648353898</c:v>
                </c:pt>
                <c:pt idx="52">
                  <c:v>0.30689907914902997</c:v>
                </c:pt>
                <c:pt idx="53">
                  <c:v>0.333699761373284</c:v>
                </c:pt>
                <c:pt idx="54">
                  <c:v>0.36252448013189398</c:v>
                </c:pt>
                <c:pt idx="55">
                  <c:v>0.39347003874295</c:v>
                </c:pt>
                <c:pt idx="56">
                  <c:v>0.42662799999125001</c:v>
                </c:pt>
                <c:pt idx="57">
                  <c:v>0.46208265772359802</c:v>
                </c:pt>
                <c:pt idx="58">
                  <c:v>0.499908813964621</c:v>
                </c:pt>
                <c:pt idx="59">
                  <c:v>0.54016939046480095</c:v>
                </c:pt>
                <c:pt idx="60">
                  <c:v>0.582912917014762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A-4051-860E-8D21D0F7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46016"/>
        <c:axId val="1669445536"/>
      </c:lineChart>
      <c:catAx>
        <c:axId val="166944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52994761288680559"/>
              <c:y val="0.81866744046702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45536"/>
        <c:crosses val="autoZero"/>
        <c:auto val="1"/>
        <c:lblAlgn val="ctr"/>
        <c:lblOffset val="100"/>
        <c:tickLblSkip val="10"/>
        <c:noMultiLvlLbl val="0"/>
      </c:catAx>
      <c:valAx>
        <c:axId val="16694455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Laju Kematian</a:t>
                </a:r>
              </a:p>
            </c:rich>
          </c:tx>
          <c:layout>
            <c:manualLayout>
              <c:xMode val="edge"/>
              <c:yMode val="edge"/>
              <c:x val="1.9640732081018981E-2"/>
              <c:y val="0.249342018193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9446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Ketiganya!$AK$3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Ketiganya!$AK$4:$AK$74</c:f>
              <c:numCache>
                <c:formatCode>0.00000</c:formatCode>
                <c:ptCount val="71"/>
                <c:pt idx="0">
                  <c:v>1</c:v>
                </c:pt>
                <c:pt idx="1">
                  <c:v>0.99801892000000003</c:v>
                </c:pt>
                <c:pt idx="2">
                  <c:v>0.99595989718595879</c:v>
                </c:pt>
                <c:pt idx="3">
                  <c:v>0.99380596459511161</c:v>
                </c:pt>
                <c:pt idx="4">
                  <c:v>0.99153538629362226</c:v>
                </c:pt>
                <c:pt idx="5">
                  <c:v>0.98912237586218421</c:v>
                </c:pt>
                <c:pt idx="6">
                  <c:v>0.98654217101495767</c:v>
                </c:pt>
                <c:pt idx="7">
                  <c:v>0.98377142786597538</c:v>
                </c:pt>
                <c:pt idx="8">
                  <c:v>0.9807884459801145</c:v>
                </c:pt>
                <c:pt idx="9">
                  <c:v>0.97756794865466312</c:v>
                </c:pt>
                <c:pt idx="10">
                  <c:v>0.9740799568868248</c:v>
                </c:pt>
                <c:pt idx="11">
                  <c:v>0.97029247101286042</c:v>
                </c:pt>
                <c:pt idx="12">
                  <c:v>0.96617025137023527</c:v>
                </c:pt>
                <c:pt idx="13">
                  <c:v>0.96167471916082459</c:v>
                </c:pt>
                <c:pt idx="14">
                  <c:v>0.95675886879840699</c:v>
                </c:pt>
                <c:pt idx="15">
                  <c:v>0.95136877635925743</c:v>
                </c:pt>
                <c:pt idx="16">
                  <c:v>0.94544992114032822</c:v>
                </c:pt>
                <c:pt idx="17">
                  <c:v>0.93894860093910115</c:v>
                </c:pt>
                <c:pt idx="18">
                  <c:v>0.93181346479416283</c:v>
                </c:pt>
                <c:pt idx="19">
                  <c:v>0.92398723804843386</c:v>
                </c:pt>
                <c:pt idx="20">
                  <c:v>0.91540829373932553</c:v>
                </c:pt>
                <c:pt idx="21">
                  <c:v>0.90601841077954792</c:v>
                </c:pt>
                <c:pt idx="22">
                  <c:v>0.89576171157792461</c:v>
                </c:pt>
                <c:pt idx="23">
                  <c:v>0.88458440589847231</c:v>
                </c:pt>
                <c:pt idx="24">
                  <c:v>0.87243032231155593</c:v>
                </c:pt>
                <c:pt idx="25">
                  <c:v>0.85923584315437396</c:v>
                </c:pt>
                <c:pt idx="26">
                  <c:v>0.84493284864677454</c:v>
                </c:pt>
                <c:pt idx="27">
                  <c:v>0.82945064555063908</c:v>
                </c:pt>
                <c:pt idx="28">
                  <c:v>0.8127183616296203</c:v>
                </c:pt>
                <c:pt idx="29">
                  <c:v>0.79464474872607083</c:v>
                </c:pt>
                <c:pt idx="30">
                  <c:v>0.77513881068672663</c:v>
                </c:pt>
                <c:pt idx="31">
                  <c:v>0.75414337760630168</c:v>
                </c:pt>
                <c:pt idx="32">
                  <c:v>0.73163614195461846</c:v>
                </c:pt>
                <c:pt idx="33">
                  <c:v>0.70762985782475474</c:v>
                </c:pt>
                <c:pt idx="34">
                  <c:v>0.68213043005063678</c:v>
                </c:pt>
                <c:pt idx="35">
                  <c:v>0.65515091642214285</c:v>
                </c:pt>
                <c:pt idx="36">
                  <c:v>0.6267588180479039</c:v>
                </c:pt>
                <c:pt idx="37">
                  <c:v>0.59707120205689879</c:v>
                </c:pt>
                <c:pt idx="38">
                  <c:v>0.56624815953113805</c:v>
                </c:pt>
                <c:pt idx="39">
                  <c:v>0.53447397078136116</c:v>
                </c:pt>
                <c:pt idx="40">
                  <c:v>0.50192759522032737</c:v>
                </c:pt>
                <c:pt idx="41">
                  <c:v>0.46878347403365467</c:v>
                </c:pt>
                <c:pt idx="42">
                  <c:v>0.43521478483454007</c:v>
                </c:pt>
                <c:pt idx="43">
                  <c:v>0.40140245640803779</c:v>
                </c:pt>
                <c:pt idx="44">
                  <c:v>0.36757291568199685</c:v>
                </c:pt>
                <c:pt idx="45">
                  <c:v>0.33398152596083702</c:v>
                </c:pt>
                <c:pt idx="46">
                  <c:v>0.30088717632002832</c:v>
                </c:pt>
                <c:pt idx="47">
                  <c:v>0.26855664462116136</c:v>
                </c:pt>
                <c:pt idx="48">
                  <c:v>0.2372630923489463</c:v>
                </c:pt>
                <c:pt idx="49">
                  <c:v>0.20727019269156222</c:v>
                </c:pt>
                <c:pt idx="50">
                  <c:v>0.17882733322926991</c:v>
                </c:pt>
                <c:pt idx="51">
                  <c:v>0.15216988064844245</c:v>
                </c:pt>
                <c:pt idx="52">
                  <c:v>0.12750590183526608</c:v>
                </c:pt>
                <c:pt idx="53">
                  <c:v>0.10501416676568955</c:v>
                </c:pt>
                <c:pt idx="54">
                  <c:v>8.4644398715198577E-2</c:v>
                </c:pt>
                <c:pt idx="55">
                  <c:v>6.6450483886484599E-2</c:v>
                </c:pt>
                <c:pt idx="56">
                  <c:v>5.0720888840979327E-2</c:v>
                </c:pt>
                <c:pt idx="57">
                  <c:v>3.7693740315942192E-2</c:v>
                </c:pt>
                <c:pt idx="58">
                  <c:v>2.7399953380624911E-2</c:v>
                </c:pt>
                <c:pt idx="59">
                  <c:v>1.9540344979276574E-2</c:v>
                </c:pt>
                <c:pt idx="60">
                  <c:v>1.3660376725096297E-2</c:v>
                </c:pt>
                <c:pt idx="61">
                  <c:v>9.3533083014070411E-3</c:v>
                </c:pt>
                <c:pt idx="62">
                  <c:v>6.2660540671157288E-3</c:v>
                </c:pt>
                <c:pt idx="63">
                  <c:v>4.1023181749989049E-3</c:v>
                </c:pt>
                <c:pt idx="64">
                  <c:v>2.6213439827289077E-3</c:v>
                </c:pt>
                <c:pt idx="65">
                  <c:v>1.6328012204372604E-3</c:v>
                </c:pt>
                <c:pt idx="66">
                  <c:v>9.9033337234467195E-4</c:v>
                </c:pt>
                <c:pt idx="67">
                  <c:v>5.8437028135625542E-4</c:v>
                </c:pt>
                <c:pt idx="68">
                  <c:v>3.3525081696482174E-4</c:v>
                </c:pt>
                <c:pt idx="69">
                  <c:v>1.8691307524657184E-4</c:v>
                </c:pt>
                <c:pt idx="70">
                  <c:v>1.0124361670767098E-4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B-4FD2-A993-5AEBDDE59838}"/>
            </c:ext>
          </c:extLst>
        </c:ser>
        <c:ser>
          <c:idx val="1"/>
          <c:order val="1"/>
          <c:tx>
            <c:strRef>
              <c:f>Ketiganya!$AL$3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Ketiganya!$AL$4:$AL$74</c:f>
              <c:numCache>
                <c:formatCode>0.00000</c:formatCode>
                <c:ptCount val="71"/>
                <c:pt idx="0">
                  <c:v>1</c:v>
                </c:pt>
                <c:pt idx="1">
                  <c:v>0.99827857664262498</c:v>
                </c:pt>
                <c:pt idx="2">
                  <c:v>0.99640123061339503</c:v>
                </c:pt>
                <c:pt idx="3">
                  <c:v>0.99435418030418388</c:v>
                </c:pt>
                <c:pt idx="4">
                  <c:v>0.99212249193432278</c:v>
                </c:pt>
                <c:pt idx="5">
                  <c:v>0.98968999609995645</c:v>
                </c:pt>
                <c:pt idx="6">
                  <c:v>0.98703920088230113</c:v>
                </c:pt>
                <c:pt idx="7">
                  <c:v>0.98415120196418515</c:v>
                </c:pt>
                <c:pt idx="8">
                  <c:v>0.98100559037648638</c:v>
                </c:pt>
                <c:pt idx="9">
                  <c:v>0.9775803587043177</c:v>
                </c:pt>
                <c:pt idx="10">
                  <c:v>0.97385180683278261</c:v>
                </c:pt>
                <c:pt idx="11">
                  <c:v>0.96979444861015041</c:v>
                </c:pt>
                <c:pt idx="12">
                  <c:v>0.96538092115922802</c:v>
                </c:pt>
                <c:pt idx="13">
                  <c:v>0.96058189898286617</c:v>
                </c:pt>
                <c:pt idx="14">
                  <c:v>0.95536601549453604</c:v>
                </c:pt>
                <c:pt idx="15">
                  <c:v>0.94969979516740355</c:v>
                </c:pt>
                <c:pt idx="16">
                  <c:v>0.94354760014266204</c:v>
                </c:pt>
                <c:pt idx="17">
                  <c:v>0.93687159587660085</c:v>
                </c:pt>
                <c:pt idx="18">
                  <c:v>0.92963174124093495</c:v>
                </c:pt>
                <c:pt idx="19">
                  <c:v>0.92178580942480803</c:v>
                </c:pt>
                <c:pt idx="20">
                  <c:v>0.91328944701829928</c:v>
                </c:pt>
                <c:pt idx="21">
                  <c:v>0.90409627977955975</c:v>
                </c:pt>
                <c:pt idx="22">
                  <c:v>0.89415807478670073</c:v>
                </c:pt>
                <c:pt idx="23">
                  <c:v>0.8834249699271125</c:v>
                </c:pt>
                <c:pt idx="24">
                  <c:v>0.87184578294361337</c:v>
                </c:pt>
                <c:pt idx="25">
                  <c:v>0.85936841348445081</c:v>
                </c:pt>
                <c:pt idx="26">
                  <c:v>0.8459403527171302</c:v>
                </c:pt>
                <c:pt idx="27">
                  <c:v>0.83150931596256028</c:v>
                </c:pt>
                <c:pt idx="28">
                  <c:v>0.81602401435289018</c:v>
                </c:pt>
                <c:pt idx="29">
                  <c:v>0.79943508154359644</c:v>
                </c:pt>
                <c:pt idx="30">
                  <c:v>0.78169617080594211</c:v>
                </c:pt>
                <c:pt idx="31">
                  <c:v>0.76276523613255942</c:v>
                </c:pt>
                <c:pt idx="32">
                  <c:v>0.74260600800208021</c:v>
                </c:pt>
                <c:pt idx="33">
                  <c:v>0.72118966981972055</c:v>
                </c:pt>
                <c:pt idx="34">
                  <c:v>0.69849673439457527</c:v>
                </c:pt>
                <c:pt idx="35">
                  <c:v>0.67451911072753357</c:v>
                </c:pt>
                <c:pt idx="36">
                  <c:v>0.64926233947275436</c:v>
                </c:pt>
                <c:pt idx="37">
                  <c:v>0.6227479603620345</c:v>
                </c:pt>
                <c:pt idx="38">
                  <c:v>0.59501595642531913</c:v>
                </c:pt>
                <c:pt idx="39">
                  <c:v>0.56612719798727185</c:v>
                </c:pt>
                <c:pt idx="40">
                  <c:v>0.53616578447042962</c:v>
                </c:pt>
                <c:pt idx="41">
                  <c:v>0.50524115474114561</c:v>
                </c:pt>
                <c:pt idx="42">
                  <c:v>0.47348980844819272</c:v>
                </c:pt>
                <c:pt idx="43">
                  <c:v>0.4410764536359531</c:v>
                </c:pt>
                <c:pt idx="44">
                  <c:v>0.40819437286935895</c:v>
                </c:pt>
                <c:pt idx="45">
                  <c:v>0.37506478516637975</c:v>
                </c:pt>
                <c:pt idx="46">
                  <c:v>0.34193497912601339</c:v>
                </c:pt>
                <c:pt idx="47">
                  <c:v>0.30907500944790267</c:v>
                </c:pt>
                <c:pt idx="48">
                  <c:v>0.27677279055464171</c:v>
                </c:pt>
                <c:pt idx="49">
                  <c:v>0.24532749278611174</c:v>
                </c:pt>
                <c:pt idx="50">
                  <c:v>0.21504125258969692</c:v>
                </c:pt>
                <c:pt idx="51">
                  <c:v>0.186209349160219</c:v>
                </c:pt>
                <c:pt idx="52">
                  <c:v>0.15910917214677542</c:v>
                </c:pt>
                <c:pt idx="53">
                  <c:v>0.13398849781444017</c:v>
                </c:pt>
                <c:pt idx="54">
                  <c:v>0.11105378595884169</c:v>
                </c:pt>
                <c:pt idx="55">
                  <c:v>9.0459380151738045E-2</c:v>
                </c:pt>
                <c:pt idx="56">
                  <c:v>7.2298605829612644E-2</c:v>
                </c:pt>
                <c:pt idx="57">
                  <c:v>5.6597777404816543E-2</c:v>
                </c:pt>
                <c:pt idx="58">
                  <c:v>4.3314013363172713E-2</c:v>
                </c:pt>
                <c:pt idx="59">
                  <c:v>3.2337495890043609E-2</c:v>
                </c:pt>
                <c:pt idx="60">
                  <c:v>2.3498400081344007E-2</c:v>
                </c:pt>
                <c:pt idx="61">
                  <c:v>1.6578189689247295E-2</c:v>
                </c:pt>
                <c:pt idx="62">
                  <c:v>1.1324399309617173E-2</c:v>
                </c:pt>
                <c:pt idx="63">
                  <c:v>7.4674951401925834E-3</c:v>
                </c:pt>
                <c:pt idx="64">
                  <c:v>4.7380407165811466E-3</c:v>
                </c:pt>
                <c:pt idx="65">
                  <c:v>2.8822912299471953E-3</c:v>
                </c:pt>
                <c:pt idx="66">
                  <c:v>1.6745572214316023E-3</c:v>
                </c:pt>
                <c:pt idx="67">
                  <c:v>9.2520167585991974E-4</c:v>
                </c:pt>
                <c:pt idx="68">
                  <c:v>4.8386838317144247E-4</c:v>
                </c:pt>
                <c:pt idx="69">
                  <c:v>2.3832285728647899E-4</c:v>
                </c:pt>
                <c:pt idx="70">
                  <c:v>1.0993620395417901E-4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FD2-A993-5AEBDDE59838}"/>
            </c:ext>
          </c:extLst>
        </c:ser>
        <c:ser>
          <c:idx val="2"/>
          <c:order val="2"/>
          <c:tx>
            <c:strRef>
              <c:f>Ketiganya!$AM$3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Ketiganya!$AM$4:$AM$74</c:f>
              <c:numCache>
                <c:formatCode>0.00000</c:formatCode>
                <c:ptCount val="71"/>
                <c:pt idx="0">
                  <c:v>1</c:v>
                </c:pt>
                <c:pt idx="1">
                  <c:v>0.99847255898190801</c:v>
                </c:pt>
                <c:pt idx="2">
                  <c:v>0.99679569974947924</c:v>
                </c:pt>
                <c:pt idx="3">
                  <c:v>0.9949551196596842</c:v>
                </c:pt>
                <c:pt idx="4">
                  <c:v>0.99293521241687532</c:v>
                </c:pt>
                <c:pt idx="5">
                  <c:v>0.9907189630051928</c:v>
                </c:pt>
                <c:pt idx="6">
                  <c:v>0.98828783713101886</c:v>
                </c:pt>
                <c:pt idx="7">
                  <c:v>0.98562166559793252</c:v>
                </c:pt>
                <c:pt idx="8">
                  <c:v>0.98269852425821147</c:v>
                </c:pt>
                <c:pt idx="9">
                  <c:v>0.97949461045878206</c:v>
                </c:pt>
                <c:pt idx="10">
                  <c:v>0.97598411723485079</c:v>
                </c:pt>
                <c:pt idx="11">
                  <c:v>0.97213910691161121</c:v>
                </c:pt>
                <c:pt idx="12">
                  <c:v>0.96792938626490266</c:v>
                </c:pt>
                <c:pt idx="13">
                  <c:v>0.96332238597760611</c:v>
                </c:pt>
                <c:pt idx="14">
                  <c:v>0.95828304782284413</c:v>
                </c:pt>
                <c:pt idx="15">
                  <c:v>0.95277372382130898</c:v>
                </c:pt>
                <c:pt idx="16">
                  <c:v>0.94675409257006293</c:v>
                </c:pt>
                <c:pt idx="17">
                  <c:v>0.94018109903661973</c:v>
                </c:pt>
                <c:pt idx="18">
                  <c:v>0.93300892536222946</c:v>
                </c:pt>
                <c:pt idx="19">
                  <c:v>0.92518900162733975</c:v>
                </c:pt>
                <c:pt idx="20">
                  <c:v>0.91667006709638899</c:v>
                </c:pt>
                <c:pt idx="21">
                  <c:v>0.90739829416559858</c:v>
                </c:pt>
                <c:pt idx="22">
                  <c:v>0.89731748905867748</c:v>
                </c:pt>
                <c:pt idx="23">
                  <c:v>0.88636938520430653</c:v>
                </c:pt>
                <c:pt idx="24">
                  <c:v>0.87449404711363765</c:v>
                </c:pt>
                <c:pt idx="25">
                  <c:v>0.86163040435011717</c:v>
                </c:pt>
                <c:pt idx="26">
                  <c:v>0.84771693670157899</c:v>
                </c:pt>
                <c:pt idx="27">
                  <c:v>0.83269253272856436</c:v>
                </c:pt>
                <c:pt idx="28">
                  <c:v>0.81649754421761689</c:v>
                </c:pt>
                <c:pt idx="29">
                  <c:v>0.79907505838996529</c:v>
                </c:pt>
                <c:pt idx="30">
                  <c:v>0.78037240760802951</c:v>
                </c:pt>
                <c:pt idx="31">
                  <c:v>0.7603429323131321</c:v>
                </c:pt>
                <c:pt idx="32">
                  <c:v>0.7389480064789562</c:v>
                </c:pt>
                <c:pt idx="33">
                  <c:v>0.71615932538895966</c:v>
                </c:pt>
                <c:pt idx="34">
                  <c:v>0.69196144244125335</c:v>
                </c:pt>
                <c:pt idx="35">
                  <c:v>0.66635452439586296</c:v>
                </c:pt>
                <c:pt idx="36">
                  <c:v>0.63935727258430419</c:v>
                </c:pt>
                <c:pt idx="37">
                  <c:v>0.61100993093173039</c:v>
                </c:pt>
                <c:pt idx="38">
                  <c:v>0.58137727044283483</c:v>
                </c:pt>
                <c:pt idx="39">
                  <c:v>0.55055140492570476</c:v>
                </c:pt>
                <c:pt idx="40">
                  <c:v>0.5186542558490852</c:v>
                </c:pt>
                <c:pt idx="41">
                  <c:v>0.48583944806792156</c:v>
                </c:pt>
                <c:pt idx="42">
                  <c:v>0.4522933866539437</c:v>
                </c:pt>
                <c:pt idx="43">
                  <c:v>0.41823524348545904</c:v>
                </c:pt>
                <c:pt idx="44">
                  <c:v>0.38391557705044904</c:v>
                </c:pt>
                <c:pt idx="45">
                  <c:v>0.34961332741472373</c:v>
                </c:pt>
                <c:pt idx="46">
                  <c:v>0.31563097792991346</c:v>
                </c:pt>
                <c:pt idx="47">
                  <c:v>0.28228776236843206</c:v>
                </c:pt>
                <c:pt idx="48">
                  <c:v>0.24991092444722082</c:v>
                </c:pt>
                <c:pt idx="49">
                  <c:v>0.21882520514753823</c:v>
                </c:pt>
                <c:pt idx="50">
                  <c:v>0.18934093414272005</c:v>
                </c:pt>
                <c:pt idx="51">
                  <c:v>0.16174131890312946</c:v>
                </c:pt>
                <c:pt idx="52">
                  <c:v>0.1362697335067061</c:v>
                </c:pt>
                <c:pt idx="53">
                  <c:v>0.1131179757657878</c:v>
                </c:pt>
                <c:pt idx="54">
                  <c:v>9.2416548507228816E-2</c:v>
                </c:pt>
                <c:pt idx="55">
                  <c:v>7.4227993037163931E-2</c:v>
                </c:pt>
                <c:pt idx="56">
                  <c:v>5.8544134542762791E-2</c:v>
                </c:pt>
                <c:pt idx="57">
                  <c:v>4.528778446810821E-2</c:v>
                </c:pt>
                <c:pt idx="58">
                  <c:v>3.4319004922902421E-2</c:v>
                </c:pt>
                <c:pt idx="59">
                  <c:v>2.5445526334961902E-2</c:v>
                </c:pt>
                <c:pt idx="60">
                  <c:v>1.8436399270245239E-2</c:v>
                </c:pt>
                <c:pt idx="61">
                  <c:v>1.3037545426546924E-2</c:v>
                </c:pt>
                <c:pt idx="62">
                  <c:v>8.9876357411040175E-3</c:v>
                </c:pt>
                <c:pt idx="63">
                  <c:v>6.0327212252969265E-3</c:v>
                </c:pt>
                <c:pt idx="64">
                  <c:v>3.9382837717730386E-3</c:v>
                </c:pt>
                <c:pt idx="65">
                  <c:v>2.497815337887347E-3</c:v>
                </c:pt>
                <c:pt idx="66">
                  <c:v>1.5375847389756088E-3</c:v>
                </c:pt>
                <c:pt idx="67">
                  <c:v>9.177989603153761E-4</c:v>
                </c:pt>
                <c:pt idx="68">
                  <c:v>5.3080470537642628E-4</c:v>
                </c:pt>
                <c:pt idx="69">
                  <c:v>2.9723488325784106E-4</c:v>
                </c:pt>
                <c:pt idx="70">
                  <c:v>1.610634025915011E-4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B-4FD2-A993-5AEBDDE5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69536"/>
        <c:axId val="1669469056"/>
      </c:lineChart>
      <c:catAx>
        <c:axId val="16694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69056"/>
        <c:crosses val="autoZero"/>
        <c:auto val="1"/>
        <c:lblAlgn val="ctr"/>
        <c:lblOffset val="100"/>
        <c:tickLblSkip val="10"/>
        <c:noMultiLvlLbl val="0"/>
      </c:catAx>
      <c:valAx>
        <c:axId val="166946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695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Ketiganya!$AN$3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Ketiganya!$AN$4:$AN$74</c:f>
              <c:numCache>
                <c:formatCode>0.00000</c:formatCode>
                <c:ptCount val="71"/>
                <c:pt idx="0">
                  <c:v>1</c:v>
                </c:pt>
                <c:pt idx="1">
                  <c:v>0.99837916000000004</c:v>
                </c:pt>
                <c:pt idx="2">
                  <c:v>0.99667574544479121</c:v>
                </c:pt>
                <c:pt idx="3">
                  <c:v>0.99487811117003466</c:v>
                </c:pt>
                <c:pt idx="4">
                  <c:v>0.99296877094542046</c:v>
                </c:pt>
                <c:pt idx="5">
                  <c:v>0.99092763426955277</c:v>
                </c:pt>
                <c:pt idx="6">
                  <c:v>0.98873630680840541</c:v>
                </c:pt>
                <c:pt idx="7">
                  <c:v>0.98637981201893665</c:v>
                </c:pt>
                <c:pt idx="8">
                  <c:v>0.98384779476908024</c:v>
                </c:pt>
                <c:pt idx="9">
                  <c:v>0.98113177470836277</c:v>
                </c:pt>
                <c:pt idx="10">
                  <c:v>0.97822186541170841</c:v>
                </c:pt>
                <c:pt idx="11">
                  <c:v>0.97510354844246094</c:v>
                </c:pt>
                <c:pt idx="12">
                  <c:v>0.97175539389438692</c:v>
                </c:pt>
                <c:pt idx="13">
                  <c:v>0.96814921934519882</c:v>
                </c:pt>
                <c:pt idx="14">
                  <c:v>0.96424538029250983</c:v>
                </c:pt>
                <c:pt idx="15">
                  <c:v>0.95999975967081297</c:v>
                </c:pt>
                <c:pt idx="16">
                  <c:v>0.95537336722899768</c:v>
                </c:pt>
                <c:pt idx="17">
                  <c:v>0.95033487139623696</c:v>
                </c:pt>
                <c:pt idx="18">
                  <c:v>0.94486298575696814</c:v>
                </c:pt>
                <c:pt idx="19">
                  <c:v>0.93893671062400186</c:v>
                </c:pt>
                <c:pt idx="20">
                  <c:v>0.93253261767425399</c:v>
                </c:pt>
                <c:pt idx="21">
                  <c:v>0.92562815549832</c:v>
                </c:pt>
                <c:pt idx="22">
                  <c:v>0.91819767548005726</c:v>
                </c:pt>
                <c:pt idx="23">
                  <c:v>0.91021187156501149</c:v>
                </c:pt>
                <c:pt idx="24">
                  <c:v>0.90163981473276722</c:v>
                </c:pt>
                <c:pt idx="25">
                  <c:v>0.89244338616363184</c:v>
                </c:pt>
                <c:pt idx="26">
                  <c:v>0.88257414926236566</c:v>
                </c:pt>
                <c:pt idx="27">
                  <c:v>0.87197581054539752</c:v>
                </c:pt>
                <c:pt idx="28">
                  <c:v>0.86058688216531554</c:v>
                </c:pt>
                <c:pt idx="29">
                  <c:v>0.84831729705130177</c:v>
                </c:pt>
                <c:pt idx="30">
                  <c:v>0.83507055947948361</c:v>
                </c:pt>
                <c:pt idx="31">
                  <c:v>0.82077458573788575</c:v>
                </c:pt>
                <c:pt idx="32">
                  <c:v>0.80537678063973028</c:v>
                </c:pt>
                <c:pt idx="33">
                  <c:v>0.78884228258044731</c:v>
                </c:pt>
                <c:pt idx="34">
                  <c:v>0.77114111139944308</c:v>
                </c:pt>
                <c:pt idx="35">
                  <c:v>0.75222262939936946</c:v>
                </c:pt>
                <c:pt idx="36">
                  <c:v>0.73201947915231902</c:v>
                </c:pt>
                <c:pt idx="37">
                  <c:v>0.71045357040012913</c:v>
                </c:pt>
                <c:pt idx="38">
                  <c:v>0.68744346410283108</c:v>
                </c:pt>
                <c:pt idx="39">
                  <c:v>0.66286262377568717</c:v>
                </c:pt>
                <c:pt idx="40">
                  <c:v>0.63660749696934305</c:v>
                </c:pt>
                <c:pt idx="41">
                  <c:v>0.60867317273447819</c:v>
                </c:pt>
                <c:pt idx="42">
                  <c:v>0.57914374070297348</c:v>
                </c:pt>
                <c:pt idx="43">
                  <c:v>0.54818322018004695</c:v>
                </c:pt>
                <c:pt idx="44">
                  <c:v>0.51601369090532312</c:v>
                </c:pt>
                <c:pt idx="45">
                  <c:v>0.48283969189084769</c:v>
                </c:pt>
                <c:pt idx="46">
                  <c:v>0.44884358170480948</c:v>
                </c:pt>
                <c:pt idx="47">
                  <c:v>0.41420613847878085</c:v>
                </c:pt>
                <c:pt idx="48">
                  <c:v>0.37912510283659173</c:v>
                </c:pt>
                <c:pt idx="49">
                  <c:v>0.34384259476506307</c:v>
                </c:pt>
                <c:pt idx="50">
                  <c:v>0.30865893907841341</c:v>
                </c:pt>
                <c:pt idx="51">
                  <c:v>0.27391845568149953</c:v>
                </c:pt>
                <c:pt idx="52">
                  <c:v>0.23999834990767618</c:v>
                </c:pt>
                <c:pt idx="53">
                  <c:v>0.20730036512044561</c:v>
                </c:pt>
                <c:pt idx="54">
                  <c:v>0.17592613273166011</c:v>
                </c:pt>
                <c:pt idx="55">
                  <c:v>0.14613991558755929</c:v>
                </c:pt>
                <c:pt idx="56">
                  <c:v>0.11864493996603828</c:v>
                </c:pt>
                <c:pt idx="57">
                  <c:v>9.4207969141267681E-2</c:v>
                </c:pt>
                <c:pt idx="58">
                  <c:v>7.3383162845194583E-2</c:v>
                </c:pt>
                <c:pt idx="59">
                  <c:v>5.6174954255164E-2</c:v>
                </c:pt>
                <c:pt idx="60">
                  <c:v>4.2214087230888389E-2</c:v>
                </c:pt>
                <c:pt idx="61">
                  <c:v>3.110522897426302E-2</c:v>
                </c:pt>
                <c:pt idx="62">
                  <c:v>2.2443974544804294E-2</c:v>
                </c:pt>
                <c:pt idx="63">
                  <c:v>1.5835083196705003E-2</c:v>
                </c:pt>
                <c:pt idx="64">
                  <c:v>1.0907634436645037E-2</c:v>
                </c:pt>
                <c:pt idx="65">
                  <c:v>7.3242411374560001E-3</c:v>
                </c:pt>
                <c:pt idx="66">
                  <c:v>4.7874299409935532E-3</c:v>
                </c:pt>
                <c:pt idx="67">
                  <c:v>3.0424030143789108E-3</c:v>
                </c:pt>
                <c:pt idx="68">
                  <c:v>1.8778422110090796E-3</c:v>
                </c:pt>
                <c:pt idx="69">
                  <c:v>1.1247996359944493E-3</c:v>
                </c:pt>
                <c:pt idx="70">
                  <c:v>6.5338826869571279E-4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A-4792-8AA2-8F3A3821346E}"/>
            </c:ext>
          </c:extLst>
        </c:ser>
        <c:ser>
          <c:idx val="1"/>
          <c:order val="1"/>
          <c:tx>
            <c:strRef>
              <c:f>Ketiganya!$AO$3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Ketiganya!$AO$4:$AO$74</c:f>
              <c:numCache>
                <c:formatCode>0.00000</c:formatCode>
                <c:ptCount val="71"/>
                <c:pt idx="0">
                  <c:v>1</c:v>
                </c:pt>
                <c:pt idx="1">
                  <c:v>0.99848055055822504</c:v>
                </c:pt>
                <c:pt idx="2">
                  <c:v>0.99686301826755297</c:v>
                </c:pt>
                <c:pt idx="3">
                  <c:v>0.99513815343194301</c:v>
                </c:pt>
                <c:pt idx="4">
                  <c:v>0.99329586272725978</c:v>
                </c:pt>
                <c:pt idx="5">
                  <c:v>0.99132513767077257</c:v>
                </c:pt>
                <c:pt idx="6">
                  <c:v>0.98921397815081313</c:v>
                </c:pt>
                <c:pt idx="7">
                  <c:v>0.98694931092246296</c:v>
                </c:pt>
                <c:pt idx="8">
                  <c:v>0.98451690303851402</c:v>
                </c:pt>
                <c:pt idx="9">
                  <c:v>0.98190127026746532</c:v>
                </c:pt>
                <c:pt idx="10">
                  <c:v>0.97908558065596918</c:v>
                </c:pt>
                <c:pt idx="11">
                  <c:v>0.97605155352664097</c:v>
                </c:pt>
                <c:pt idx="12">
                  <c:v>0.97277935436878216</c:v>
                </c:pt>
                <c:pt idx="13">
                  <c:v>0.96924748628563695</c:v>
                </c:pt>
                <c:pt idx="14">
                  <c:v>0.96543267891428841</c:v>
                </c:pt>
                <c:pt idx="15">
                  <c:v>0.96130977604127132</c:v>
                </c:pt>
                <c:pt idx="16">
                  <c:v>0.9568516235072505</c:v>
                </c:pt>
                <c:pt idx="17">
                  <c:v>0.95202895943758503</c:v>
                </c:pt>
                <c:pt idx="18">
                  <c:v>0.94681030936281618</c:v>
                </c:pt>
                <c:pt idx="19">
                  <c:v>0.94116188941530365</c:v>
                </c:pt>
                <c:pt idx="20">
                  <c:v>0.93504752151687764</c:v>
                </c:pt>
                <c:pt idx="21">
                  <c:v>0.92842856531873386</c:v>
                </c:pt>
                <c:pt idx="22">
                  <c:v>0.92126387262915632</c:v>
                </c:pt>
                <c:pt idx="23">
                  <c:v>0.91350977117526544</c:v>
                </c:pt>
                <c:pt idx="24">
                  <c:v>0.90512008579674796</c:v>
                </c:pt>
                <c:pt idx="25">
                  <c:v>0.89604620656179435</c:v>
                </c:pt>
                <c:pt idx="26">
                  <c:v>0.88623721481985018</c:v>
                </c:pt>
                <c:pt idx="27">
                  <c:v>0.87564007984262149</c:v>
                </c:pt>
                <c:pt idx="28">
                  <c:v>0.8641999404191244</c:v>
                </c:pt>
                <c:pt idx="29">
                  <c:v>0.85186048750721577</c:v>
                </c:pt>
                <c:pt idx="30">
                  <c:v>0.83856446572118759</c:v>
                </c:pt>
                <c:pt idx="31">
                  <c:v>0.82425431293734741</c:v>
                </c:pt>
                <c:pt idx="32">
                  <c:v>0.80887295846999063</c:v>
                </c:pt>
                <c:pt idx="33">
                  <c:v>0.79236480090126948</c:v>
                </c:pt>
                <c:pt idx="34">
                  <c:v>0.77467688647353483</c:v>
                </c:pt>
                <c:pt idx="35">
                  <c:v>0.75576030763791524</c:v>
                </c:pt>
                <c:pt idx="36">
                  <c:v>0.73557183849182894</c:v>
                </c:pt>
                <c:pt idx="37">
                  <c:v>0.71407581895098249</c:v>
                </c:pt>
                <c:pt idx="38">
                  <c:v>0.69124629204173993</c:v>
                </c:pt>
                <c:pt idx="39">
                  <c:v>0.66706938807319238</c:v>
                </c:pt>
                <c:pt idx="40">
                  <c:v>0.64154593504800805</c:v>
                </c:pt>
                <c:pt idx="41">
                  <c:v>0.61469425593671567</c:v>
                </c:pt>
                <c:pt idx="42">
                  <c:v>0.58655308994568323</c:v>
                </c:pt>
                <c:pt idx="43">
                  <c:v>0.55718454648848259</c:v>
                </c:pt>
                <c:pt idx="44">
                  <c:v>0.52667696748264925</c:v>
                </c:pt>
                <c:pt idx="45">
                  <c:v>0.49514753673094769</c:v>
                </c:pt>
                <c:pt idx="46">
                  <c:v>0.46274443627486678</c:v>
                </c:pt>
                <c:pt idx="47">
                  <c:v>0.42964831162772421</c:v>
                </c:pt>
                <c:pt idx="48">
                  <c:v>0.39607277497412391</c:v>
                </c:pt>
                <c:pt idx="49">
                  <c:v>0.36226365355523693</c:v>
                </c:pt>
                <c:pt idx="50">
                  <c:v>0.32849668685131134</c:v>
                </c:pt>
                <c:pt idx="51">
                  <c:v>0.29507339934678189</c:v>
                </c:pt>
                <c:pt idx="52">
                  <c:v>0.26231493464823252</c:v>
                </c:pt>
                <c:pt idx="53">
                  <c:v>0.23055373979929492</c:v>
                </c:pt>
                <c:pt idx="54">
                  <c:v>0.20012314143717572</c:v>
                </c:pt>
                <c:pt idx="55">
                  <c:v>0.17134505845740577</c:v>
                </c:pt>
                <c:pt idx="56">
                  <c:v>0.14451634153702703</c:v>
                </c:pt>
                <c:pt idx="57">
                  <c:v>0.1198944997593355</c:v>
                </c:pt>
                <c:pt idx="58">
                  <c:v>9.7683837388038028E-2</c:v>
                </c:pt>
                <c:pt idx="59">
                  <c:v>7.8023235482375122E-2</c:v>
                </c:pt>
                <c:pt idx="60">
                  <c:v>6.097692006780215E-2</c:v>
                </c:pt>
                <c:pt idx="61">
                  <c:v>4.6529505938947356E-2</c:v>
                </c:pt>
                <c:pt idx="62">
                  <c:v>3.4586348786748371E-2</c:v>
                </c:pt>
                <c:pt idx="63">
                  <c:v>2.4979761140202568E-2</c:v>
                </c:pt>
                <c:pt idx="64">
                  <c:v>1.748097579415224E-2</c:v>
                </c:pt>
                <c:pt idx="65">
                  <c:v>1.1816954303983272E-2</c:v>
                </c:pt>
                <c:pt idx="66">
                  <c:v>7.6903709185621233E-3</c:v>
                </c:pt>
                <c:pt idx="67">
                  <c:v>4.8005205996873605E-3</c:v>
                </c:pt>
                <c:pt idx="68">
                  <c:v>2.8626649611639297E-3</c:v>
                </c:pt>
                <c:pt idx="69">
                  <c:v>1.6235470397932042E-3</c:v>
                </c:pt>
                <c:pt idx="70">
                  <c:v>8.7147526878104628E-4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A-4792-8AA2-8F3A3821346E}"/>
            </c:ext>
          </c:extLst>
        </c:ser>
        <c:ser>
          <c:idx val="2"/>
          <c:order val="2"/>
          <c:tx>
            <c:strRef>
              <c:f>Ketiganya!$AP$3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Ketiganya!$AI$4:$AI$74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Ketiganya!$AP$4:$AP$74</c:f>
              <c:numCache>
                <c:formatCode>0.00000</c:formatCode>
                <c:ptCount val="71"/>
                <c:pt idx="0">
                  <c:v>1</c:v>
                </c:pt>
                <c:pt idx="1">
                  <c:v>0.99874640049742103</c:v>
                </c:pt>
                <c:pt idx="2">
                  <c:v>0.99737756699838953</c:v>
                </c:pt>
                <c:pt idx="3">
                  <c:v>0.99588309074131831</c:v>
                </c:pt>
                <c:pt idx="4">
                  <c:v>0.99425165862056175</c:v>
                </c:pt>
                <c:pt idx="5">
                  <c:v>0.99247098165866332</c:v>
                </c:pt>
                <c:pt idx="6">
                  <c:v>0.99052771923729543</c:v>
                </c:pt>
                <c:pt idx="7">
                  <c:v>0.9884073991439134</c:v>
                </c:pt>
                <c:pt idx="8">
                  <c:v>0.98609433357371012</c:v>
                </c:pt>
                <c:pt idx="9">
                  <c:v>0.98357153133504593</c:v>
                </c:pt>
                <c:pt idx="10">
                  <c:v>0.98082060663995774</c:v>
                </c:pt>
                <c:pt idx="11">
                  <c:v>0.9778216850212692</c:v>
                </c:pt>
                <c:pt idx="12">
                  <c:v>0.97455330711966903</c:v>
                </c:pt>
                <c:pt idx="13">
                  <c:v>0.97099233131883123</c:v>
                </c:pt>
                <c:pt idx="14">
                  <c:v>0.96711383649562754</c:v>
                </c:pt>
                <c:pt idx="15">
                  <c:v>0.96289102649204539</c:v>
                </c:pt>
                <c:pt idx="16">
                  <c:v>0.95829513831849678</c:v>
                </c:pt>
                <c:pt idx="17">
                  <c:v>0.95329535657009346</c:v>
                </c:pt>
                <c:pt idx="18">
                  <c:v>0.94785873709010759</c:v>
                </c:pt>
                <c:pt idx="19">
                  <c:v>0.94195014355113638</c:v>
                </c:pt>
                <c:pt idx="20">
                  <c:v>0.93553220135539161</c:v>
                </c:pt>
                <c:pt idx="21">
                  <c:v>0.92856527408893252</c:v>
                </c:pt>
                <c:pt idx="22">
                  <c:v>0.92100746869849492</c:v>
                </c:pt>
                <c:pt idx="23">
                  <c:v>0.91281467660114157</c:v>
                </c:pt>
                <c:pt idx="24">
                  <c:v>0.90394065907822629</c:v>
                </c:pt>
                <c:pt idx="25">
                  <c:v>0.89433718653526795</c:v>
                </c:pt>
                <c:pt idx="26">
                  <c:v>0.88395424250941301</c:v>
                </c:pt>
                <c:pt idx="27">
                  <c:v>0.87274030463964769</c:v>
                </c:pt>
                <c:pt idx="28">
                  <c:v>0.86064271613641863</c:v>
                </c:pt>
                <c:pt idx="29">
                  <c:v>0.84760816251975446</c:v>
                </c:pt>
                <c:pt idx="30">
                  <c:v>0.83358326944834416</c:v>
                </c:pt>
                <c:pt idx="31">
                  <c:v>0.81851533820425215</c:v>
                </c:pt>
                <c:pt idx="32">
                  <c:v>0.80235323566201167</c:v>
                </c:pt>
                <c:pt idx="33">
                  <c:v>0.78504845515478894</c:v>
                </c:pt>
                <c:pt idx="34">
                  <c:v>0.76655636328750165</c:v>
                </c:pt>
                <c:pt idx="35">
                  <c:v>0.74683764514188111</c:v>
                </c:pt>
                <c:pt idx="36">
                  <c:v>0.72585995610893683</c:v>
                </c:pt>
                <c:pt idx="37">
                  <c:v>0.70359978237244614</c:v>
                </c:pt>
                <c:pt idx="38">
                  <c:v>0.6800445034334589</c:v>
                </c:pt>
                <c:pt idx="39">
                  <c:v>0.65519463857605775</c:v>
                </c:pt>
                <c:pt idx="40">
                  <c:v>0.62906624445414461</c:v>
                </c:pt>
                <c:pt idx="41">
                  <c:v>0.60169341274057297</c:v>
                </c:pt>
                <c:pt idx="42">
                  <c:v>0.57313079493712915</c:v>
                </c:pt>
                <c:pt idx="43">
                  <c:v>0.54345605620750281</c:v>
                </c:pt>
                <c:pt idx="44">
                  <c:v>0.51277213211117012</c:v>
                </c:pt>
                <c:pt idx="45">
                  <c:v>0.48120913263046033</c:v>
                </c:pt>
                <c:pt idx="46">
                  <c:v>0.44892570890548139</c:v>
                </c:pt>
                <c:pt idx="47">
                  <c:v>0.41610967254396375</c:v>
                </c:pt>
                <c:pt idx="48">
                  <c:v>0.38297763920583799</c:v>
                </c:pt>
                <c:pt idx="49">
                  <c:v>0.34977346234521456</c:v>
                </c:pt>
                <c:pt idx="50">
                  <c:v>0.31676523536120371</c:v>
                </c:pt>
                <c:pt idx="51">
                  <c:v>0.28424067724496649</c:v>
                </c:pt>
                <c:pt idx="52">
                  <c:v>0.2525007841158971</c:v>
                </c:pt>
                <c:pt idx="53">
                  <c:v>0.2218517314053923</c:v>
                </c:pt>
                <c:pt idx="54">
                  <c:v>0.19259515055587961</c:v>
                </c:pt>
                <c:pt idx="55">
                  <c:v>0.16501707691060602</c:v>
                </c:pt>
                <c:pt idx="56">
                  <c:v>0.13937606233108316</c:v>
                </c:pt>
                <c:pt idx="57">
                  <c:v>0.11589114921367279</c:v>
                </c:pt>
                <c:pt idx="58">
                  <c:v>9.4730585486126034E-2</c:v>
                </c:pt>
                <c:pt idx="59">
                  <c:v>7.600228874084379E-2</c:v>
                </c:pt>
                <c:pt idx="60">
                  <c:v>5.9747103720016681E-2</c:v>
                </c:pt>
                <c:pt idx="61">
                  <c:v>4.5935805046953326E-2</c:v>
                </c:pt>
                <c:pt idx="62">
                  <c:v>3.4470551934868518E-2</c:v>
                </c:pt>
                <c:pt idx="63">
                  <c:v>2.5191101055935666E-2</c:v>
                </c:pt>
                <c:pt idx="64">
                  <c:v>1.7885556671567784E-2</c:v>
                </c:pt>
                <c:pt idx="65">
                  <c:v>1.2304848578799946E-2</c:v>
                </c:pt>
                <c:pt idx="66">
                  <c:v>8.179575939306934E-3</c:v>
                </c:pt>
                <c:pt idx="67">
                  <c:v>5.2374534616098601E-3</c:v>
                </c:pt>
                <c:pt idx="68">
                  <c:v>3.2194516197502922E-3</c:v>
                </c:pt>
                <c:pt idx="69">
                  <c:v>1.8928992644938417E-3</c:v>
                </c:pt>
                <c:pt idx="70">
                  <c:v>1.0603098601491552E-3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A-4792-8AA2-8F3A3821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76736"/>
        <c:axId val="1669473376"/>
      </c:lineChart>
      <c:catAx>
        <c:axId val="16694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3376"/>
        <c:crosses val="autoZero"/>
        <c:auto val="1"/>
        <c:lblAlgn val="ctr"/>
        <c:lblOffset val="100"/>
        <c:tickLblSkip val="10"/>
        <c:noMultiLvlLbl val="0"/>
      </c:catAx>
      <c:valAx>
        <c:axId val="166947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Ketiganya!$BC$3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Ketiganya!$BC$4:$BC$64</c:f>
              <c:numCache>
                <c:formatCode>0.00000</c:formatCode>
                <c:ptCount val="61"/>
                <c:pt idx="0">
                  <c:v>1</c:v>
                </c:pt>
                <c:pt idx="1">
                  <c:v>0.99611172999999997</c:v>
                </c:pt>
                <c:pt idx="2">
                  <c:v>0.99187981904291611</c:v>
                </c:pt>
                <c:pt idx="3">
                  <c:v>0.98726466175769856</c:v>
                </c:pt>
                <c:pt idx="4">
                  <c:v>0.98221800175031204</c:v>
                </c:pt>
                <c:pt idx="5">
                  <c:v>0.97668448019385135</c:v>
                </c:pt>
                <c:pt idx="6">
                  <c:v>0.97060812560192855</c:v>
                </c:pt>
                <c:pt idx="7">
                  <c:v>0.96393380676879559</c:v>
                </c:pt>
                <c:pt idx="8">
                  <c:v>0.95660880629579303</c:v>
                </c:pt>
                <c:pt idx="9">
                  <c:v>0.9485743254604192</c:v>
                </c:pt>
                <c:pt idx="10">
                  <c:v>0.93976709742081677</c:v>
                </c:pt>
                <c:pt idx="11">
                  <c:v>0.93012735183998396</c:v>
                </c:pt>
                <c:pt idx="12">
                  <c:v>0.91959772423692365</c:v>
                </c:pt>
                <c:pt idx="13">
                  <c:v>0.90812299302987254</c:v>
                </c:pt>
                <c:pt idx="14">
                  <c:v>0.89564549208040123</c:v>
                </c:pt>
                <c:pt idx="15">
                  <c:v>0.88209991087436579</c:v>
                </c:pt>
                <c:pt idx="16">
                  <c:v>0.86741631697996713</c:v>
                </c:pt>
                <c:pt idx="17">
                  <c:v>0.85152213602831617</c:v>
                </c:pt>
                <c:pt idx="18">
                  <c:v>0.83434460988919368</c:v>
                </c:pt>
                <c:pt idx="19">
                  <c:v>0.81579006231251117</c:v>
                </c:pt>
                <c:pt idx="20">
                  <c:v>0.7957650757583421</c:v>
                </c:pt>
                <c:pt idx="21">
                  <c:v>0.77421095904339943</c:v>
                </c:pt>
                <c:pt idx="22">
                  <c:v>0.75110481103926974</c:v>
                </c:pt>
                <c:pt idx="23">
                  <c:v>0.72645972522250768</c:v>
                </c:pt>
                <c:pt idx="24">
                  <c:v>0.70028176355330907</c:v>
                </c:pt>
                <c:pt idx="25">
                  <c:v>0.67258433128633077</c:v>
                </c:pt>
                <c:pt idx="26">
                  <c:v>0.64343672571914445</c:v>
                </c:pt>
                <c:pt idx="27">
                  <c:v>0.61295912911004558</c:v>
                </c:pt>
                <c:pt idx="28">
                  <c:v>0.58131589252783344</c:v>
                </c:pt>
                <c:pt idx="29">
                  <c:v>0.5486961999398372</c:v>
                </c:pt>
                <c:pt idx="30">
                  <c:v>0.51528377282753679</c:v>
                </c:pt>
                <c:pt idx="31">
                  <c:v>0.48125769421628822</c:v>
                </c:pt>
                <c:pt idx="32">
                  <c:v>0.44679574993565579</c:v>
                </c:pt>
                <c:pt idx="33">
                  <c:v>0.41208368324395722</c:v>
                </c:pt>
                <c:pt idx="34">
                  <c:v>0.37735394623739704</c:v>
                </c:pt>
                <c:pt idx="35">
                  <c:v>0.34286869737906056</c:v>
                </c:pt>
                <c:pt idx="36">
                  <c:v>0.30889371472303839</c:v>
                </c:pt>
                <c:pt idx="37">
                  <c:v>0.27570287502832191</c:v>
                </c:pt>
                <c:pt idx="38">
                  <c:v>0.2435766085437617</c:v>
                </c:pt>
                <c:pt idx="39">
                  <c:v>0.21278560474029379</c:v>
                </c:pt>
                <c:pt idx="40">
                  <c:v>0.18358588734420225</c:v>
                </c:pt>
                <c:pt idx="41">
                  <c:v>0.15621908609512911</c:v>
                </c:pt>
                <c:pt idx="42">
                  <c:v>0.13089880449113958</c:v>
                </c:pt>
                <c:pt idx="43">
                  <c:v>0.10780856953603334</c:v>
                </c:pt>
                <c:pt idx="44">
                  <c:v>8.6896766653246305E-2</c:v>
                </c:pt>
                <c:pt idx="45">
                  <c:v>6.8218715944901948E-2</c:v>
                </c:pt>
                <c:pt idx="46">
                  <c:v>5.2070560001135975E-2</c:v>
                </c:pt>
                <c:pt idx="47">
                  <c:v>3.8696762056794613E-2</c:v>
                </c:pt>
                <c:pt idx="48">
                  <c:v>2.8129059823995987E-2</c:v>
                </c:pt>
                <c:pt idx="49">
                  <c:v>2.0060309054841702E-2</c:v>
                </c:pt>
                <c:pt idx="50">
                  <c:v>1.4023876200835802E-2</c:v>
                </c:pt>
                <c:pt idx="51">
                  <c:v>9.6021976792340247E-3</c:v>
                </c:pt>
                <c:pt idx="52">
                  <c:v>6.4327923214251761E-3</c:v>
                </c:pt>
                <c:pt idx="53">
                  <c:v>4.2114799159916842E-3</c:v>
                </c:pt>
                <c:pt idx="54">
                  <c:v>2.6910973418514507E-3</c:v>
                </c:pt>
                <c:pt idx="55">
                  <c:v>1.6762496845286916E-3</c:v>
                </c:pt>
                <c:pt idx="56">
                  <c:v>1.0166859150965329E-3</c:v>
                </c:pt>
                <c:pt idx="57">
                  <c:v>5.9992023983730517E-4</c:v>
                </c:pt>
                <c:pt idx="58">
                  <c:v>3.4417176392407146E-4</c:v>
                </c:pt>
                <c:pt idx="59">
                  <c:v>1.9188678909270359E-4</c:v>
                </c:pt>
                <c:pt idx="60">
                  <c:v>1.0393768601013747E-4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4-4E8F-B8FC-F626E785F2B1}"/>
            </c:ext>
          </c:extLst>
        </c:ser>
        <c:ser>
          <c:idx val="1"/>
          <c:order val="1"/>
          <c:tx>
            <c:strRef>
              <c:f>Ketiganya!$BD$3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Ketiganya!$BD$4:$BD$64</c:f>
              <c:numCache>
                <c:formatCode>0.00000</c:formatCode>
                <c:ptCount val="61"/>
                <c:pt idx="0">
                  <c:v>1</c:v>
                </c:pt>
                <c:pt idx="1">
                  <c:v>0.99572439740671104</c:v>
                </c:pt>
                <c:pt idx="2">
                  <c:v>0.99107698478305584</c:v>
                </c:pt>
                <c:pt idx="3">
                  <c:v>0.98602750782836213</c:v>
                </c:pt>
                <c:pt idx="4">
                  <c:v>0.98054364730797861</c:v>
                </c:pt>
                <c:pt idx="5">
                  <c:v>0.97459095646184946</c:v>
                </c:pt>
                <c:pt idx="6">
                  <c:v>0.96813281416721808</c:v>
                </c:pt>
                <c:pt idx="7">
                  <c:v>0.9611303986081372</c:v>
                </c:pt>
                <c:pt idx="8">
                  <c:v>0.95354268704803691</c:v>
                </c:pt>
                <c:pt idx="9">
                  <c:v>0.94532648824043852</c:v>
                </c:pt>
                <c:pt idx="10">
                  <c:v>0.93643651504419412</c:v>
                </c:pt>
                <c:pt idx="11">
                  <c:v>0.9268255059248649</c:v>
                </c:pt>
                <c:pt idx="12">
                  <c:v>0.91644440520667292</c:v>
                </c:pt>
                <c:pt idx="13">
                  <c:v>0.90524261316304966</c:v>
                </c:pt>
                <c:pt idx="14">
                  <c:v>0.89316831825782461</c:v>
                </c:pt>
                <c:pt idx="15">
                  <c:v>0.88016892501589783</c:v>
                </c:pt>
                <c:pt idx="16">
                  <c:v>0.86619159203261231</c:v>
                </c:pt>
                <c:pt idx="17">
                  <c:v>0.8511838954194727</c:v>
                </c:pt>
                <c:pt idx="18">
                  <c:v>0.83509463339351908</c:v>
                </c:pt>
                <c:pt idx="19">
                  <c:v>0.81787478757528886</c:v>
                </c:pt>
                <c:pt idx="20">
                  <c:v>0.79947865565190834</c:v>
                </c:pt>
                <c:pt idx="21">
                  <c:v>0.77986516812946527</c:v>
                </c:pt>
                <c:pt idx="22">
                  <c:v>0.75899939864016552</c:v>
                </c:pt>
                <c:pt idx="23">
                  <c:v>0.73685427234159984</c:v>
                </c:pt>
                <c:pt idx="24">
                  <c:v>0.71341246997356744</c:v>
                </c:pt>
                <c:pt idx="25">
                  <c:v>0.6886685157354473</c:v>
                </c:pt>
                <c:pt idx="26">
                  <c:v>0.66263102494530957</c:v>
                </c:pt>
                <c:pt idx="27">
                  <c:v>0.63532507213566247</c:v>
                </c:pt>
                <c:pt idx="28">
                  <c:v>0.60679462165317755</c:v>
                </c:pt>
                <c:pt idx="29">
                  <c:v>0.57710494099861753</c:v>
                </c:pt>
                <c:pt idx="30">
                  <c:v>0.54634489242986317</c:v>
                </c:pt>
                <c:pt idx="31">
                  <c:v>0.51462897157067045</c:v>
                </c:pt>
                <c:pt idx="32">
                  <c:v>0.48209893433477685</c:v>
                </c:pt>
                <c:pt idx="33">
                  <c:v>0.4489248275481017</c:v>
                </c:pt>
                <c:pt idx="34">
                  <c:v>0.41530521725726732</c:v>
                </c:pt>
                <c:pt idx="35">
                  <c:v>0.3814663958078891</c:v>
                </c:pt>
                <c:pt idx="36">
                  <c:v>0.34766034920410677</c:v>
                </c:pt>
                <c:pt idx="37">
                  <c:v>0.31416128553383421</c:v>
                </c:pt>
                <c:pt idx="38">
                  <c:v>0.28126056908541469</c:v>
                </c:pt>
                <c:pt idx="39">
                  <c:v>0.24925997836068825</c:v>
                </c:pt>
                <c:pt idx="40">
                  <c:v>0.2184633130122641</c:v>
                </c:pt>
                <c:pt idx="41">
                  <c:v>0.18916651519733649</c:v>
                </c:pt>
                <c:pt idx="42">
                  <c:v>0.16164664057272832</c:v>
                </c:pt>
                <c:pt idx="43">
                  <c:v>0.1361502023657182</c:v>
                </c:pt>
                <c:pt idx="44">
                  <c:v>0.1128816002203846</c:v>
                </c:pt>
                <c:pt idx="45">
                  <c:v>9.1992507567105142E-2</c:v>
                </c:pt>
                <c:pt idx="46">
                  <c:v>7.3573194417585808E-2</c:v>
                </c:pt>
                <c:pt idx="47">
                  <c:v>5.7646771399130832E-2</c:v>
                </c:pt>
                <c:pt idx="48">
                  <c:v>4.4167223811271882E-2</c:v>
                </c:pt>
                <c:pt idx="49">
                  <c:v>3.302184207352301E-2</c:v>
                </c:pt>
                <c:pt idx="50">
                  <c:v>2.403824955535595E-2</c:v>
                </c:pt>
                <c:pt idx="51">
                  <c:v>1.699571291814083E-2</c:v>
                </c:pt>
                <c:pt idx="52">
                  <c:v>1.1639859740772905E-2</c:v>
                </c:pt>
                <c:pt idx="53">
                  <c:v>7.6994180361812624E-3</c:v>
                </c:pt>
                <c:pt idx="54">
                  <c:v>4.9032403471725413E-3</c:v>
                </c:pt>
                <c:pt idx="55">
                  <c:v>2.9957776358817815E-3</c:v>
                </c:pt>
                <c:pt idx="56">
                  <c:v>1.7493793935001987E-3</c:v>
                </c:pt>
                <c:pt idx="57">
                  <c:v>9.7230290924606329E-4</c:v>
                </c:pt>
                <c:pt idx="58">
                  <c:v>5.1202557082148713E-4</c:v>
                </c:pt>
                <c:pt idx="59">
                  <c:v>2.5421580681494018E-4</c:v>
                </c:pt>
                <c:pt idx="60">
                  <c:v>1.1835456721877818E-4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4-4E8F-B8FC-F626E785F2B1}"/>
            </c:ext>
          </c:extLst>
        </c:ser>
        <c:ser>
          <c:idx val="2"/>
          <c:order val="2"/>
          <c:tx>
            <c:strRef>
              <c:f>Ketiganya!$BE$3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Ketiganya!$BE$4:$BE$64</c:f>
              <c:numCache>
                <c:formatCode>0.00000</c:formatCode>
                <c:ptCount val="61"/>
                <c:pt idx="0">
                  <c:v>1</c:v>
                </c:pt>
                <c:pt idx="1">
                  <c:v>0.99631491380563797</c:v>
                </c:pt>
                <c:pt idx="2">
                  <c:v>0.99226764751889107</c:v>
                </c:pt>
                <c:pt idx="3">
                  <c:v>0.9878245181308567</c:v>
                </c:pt>
                <c:pt idx="4">
                  <c:v>0.98294911982214117</c:v>
                </c:pt>
                <c:pt idx="5">
                  <c:v>0.97760219373843527</c:v>
                </c:pt>
                <c:pt idx="6">
                  <c:v>0.97174151325481517</c:v>
                </c:pt>
                <c:pt idx="7">
                  <c:v>0.96532179142932262</c:v>
                </c:pt>
                <c:pt idx="8">
                  <c:v>0.95829461878306954</c:v>
                </c:pt>
                <c:pt idx="9">
                  <c:v>0.95060844118285392</c:v>
                </c:pt>
                <c:pt idx="10">
                  <c:v>0.94220858944566876</c:v>
                </c:pt>
                <c:pt idx="11">
                  <c:v>0.93303737432407741</c:v>
                </c:pt>
                <c:pt idx="12">
                  <c:v>0.92303426274232281</c:v>
                </c:pt>
                <c:pt idx="13">
                  <c:v>0.9121361534885124</c:v>
                </c:pt>
                <c:pt idx="14">
                  <c:v>0.90027777295095357</c:v>
                </c:pt>
                <c:pt idx="15">
                  <c:v>0.88739221380019251</c:v>
                </c:pt>
                <c:pt idx="16">
                  <c:v>0.8734116415955796</c:v>
                </c:pt>
                <c:pt idx="17">
                  <c:v>0.85826819590694281</c:v>
                </c:pt>
                <c:pt idx="18">
                  <c:v>0.84189511338354384</c:v>
                </c:pt>
                <c:pt idx="19">
                  <c:v>0.82422809988314949</c:v>
                </c:pt>
                <c:pt idx="20">
                  <c:v>0.80520697680582309</c:v>
                </c:pt>
                <c:pt idx="21">
                  <c:v>0.78477762257360983</c:v>
                </c:pt>
                <c:pt idx="22">
                  <c:v>0.76289422307755017</c:v>
                </c:pt>
                <c:pt idx="23">
                  <c:v>0.73952183412586514</c:v>
                </c:pt>
                <c:pt idx="24">
                  <c:v>0.71463924369114717</c:v>
                </c:pt>
                <c:pt idx="25">
                  <c:v>0.68824210133654085</c:v>
                </c:pt>
                <c:pt idx="26">
                  <c:v>0.66034625602759744</c:v>
                </c:pt>
                <c:pt idx="27">
                  <c:v>0.63099121135339953</c:v>
                </c:pt>
                <c:pt idx="28">
                  <c:v>0.60024356926424716</c:v>
                </c:pt>
                <c:pt idx="29">
                  <c:v>0.56820029084759727</c:v>
                </c:pt>
                <c:pt idx="30">
                  <c:v>0.53499155755187844</c:v>
                </c:pt>
                <c:pt idx="31">
                  <c:v>0.50078297213951428</c:v>
                </c:pt>
                <c:pt idx="32">
                  <c:v>0.46577680061608934</c:v>
                </c:pt>
                <c:pt idx="33">
                  <c:v>0.43021193123997969</c:v>
                </c:pt>
                <c:pt idx="34">
                  <c:v>0.39436222278478977</c:v>
                </c:pt>
                <c:pt idx="35">
                  <c:v>0.35853294079013431</c:v>
                </c:pt>
                <c:pt idx="36">
                  <c:v>0.323055046776965</c:v>
                </c:pt>
                <c:pt idx="37">
                  <c:v>0.28827721873833179</c:v>
                </c:pt>
                <c:pt idx="38">
                  <c:v>0.25455564506275657</c:v>
                </c:pt>
                <c:pt idx="39">
                  <c:v>0.22224184521717738</c:v>
                </c:pt>
                <c:pt idx="40">
                  <c:v>0.19166901667427513</c:v>
                </c:pt>
                <c:pt idx="41">
                  <c:v>0.16313766545660127</c:v>
                </c:pt>
                <c:pt idx="42">
                  <c:v>0.13690151300673689</c:v>
                </c:pt>
                <c:pt idx="43">
                  <c:v>0.11315484209889572</c:v>
                </c:pt>
                <c:pt idx="44">
                  <c:v>9.2022503708081849E-2</c:v>
                </c:pt>
                <c:pt idx="45">
                  <c:v>7.3553716022826093E-2</c:v>
                </c:pt>
                <c:pt idx="46">
                  <c:v>5.7720524483893552E-2</c:v>
                </c:pt>
                <c:pt idx="47">
                  <c:v>4.4421364465339591E-2</c:v>
                </c:pt>
                <c:pt idx="48">
                  <c:v>3.3489617773663077E-2</c:v>
                </c:pt>
                <c:pt idx="49">
                  <c:v>2.4706456905096985E-2</c:v>
                </c:pt>
                <c:pt idx="50">
                  <c:v>1.7816727421363233E-2</c:v>
                </c:pt>
                <c:pt idx="51">
                  <c:v>1.2546233271334747E-2</c:v>
                </c:pt>
                <c:pt idx="52">
                  <c:v>8.6186449918285619E-3</c:v>
                </c:pt>
                <c:pt idx="53">
                  <c:v>5.7703831826558024E-3</c:v>
                </c:pt>
                <c:pt idx="54">
                  <c:v>3.7622163360746144E-3</c:v>
                </c:pt>
                <c:pt idx="55">
                  <c:v>2.3868724510909493E-3</c:v>
                </c:pt>
                <c:pt idx="56">
                  <c:v>1.4725797418005391E-3</c:v>
                </c:pt>
                <c:pt idx="57">
                  <c:v>8.8299913953932625E-4</c:v>
                </c:pt>
                <c:pt idx="58">
                  <c:v>5.1439331630992804E-4</c:v>
                </c:pt>
                <c:pt idx="59">
                  <c:v>2.9104691096362039E-4</c:v>
                </c:pt>
                <c:pt idx="60">
                  <c:v>1.599197057438596E-4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4-4E8F-B8FC-F626E785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43136"/>
        <c:axId val="1669444096"/>
      </c:lineChart>
      <c:catAx>
        <c:axId val="16694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44096"/>
        <c:crosses val="autoZero"/>
        <c:auto val="1"/>
        <c:lblAlgn val="ctr"/>
        <c:lblOffset val="100"/>
        <c:tickLblSkip val="10"/>
        <c:noMultiLvlLbl val="0"/>
      </c:catAx>
      <c:valAx>
        <c:axId val="166944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43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Ketiganya!$BF$3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Ketiganya!$BF$4:$BF$64</c:f>
              <c:numCache>
                <c:formatCode>0.00000</c:formatCode>
                <c:ptCount val="61"/>
                <c:pt idx="0">
                  <c:v>1</c:v>
                </c:pt>
                <c:pt idx="1">
                  <c:v>0.99681226000000001</c:v>
                </c:pt>
                <c:pt idx="2">
                  <c:v>0.99338956555157354</c:v>
                </c:pt>
                <c:pt idx="3">
                  <c:v>0.98970310680770734</c:v>
                </c:pt>
                <c:pt idx="4">
                  <c:v>0.98571235666121992</c:v>
                </c:pt>
                <c:pt idx="5">
                  <c:v>0.98137221586922274</c:v>
                </c:pt>
                <c:pt idx="6">
                  <c:v>0.97664282614139442</c:v>
                </c:pt>
                <c:pt idx="7">
                  <c:v>0.9714921583727486</c:v>
                </c:pt>
                <c:pt idx="8">
                  <c:v>0.96589845224866211</c:v>
                </c:pt>
                <c:pt idx="9">
                  <c:v>0.95984024056631323</c:v>
                </c:pt>
                <c:pt idx="10">
                  <c:v>0.95329357341831145</c:v>
                </c:pt>
                <c:pt idx="11">
                  <c:v>0.94623539733365802</c:v>
                </c:pt>
                <c:pt idx="12">
                  <c:v>0.9386394926815621</c:v>
                </c:pt>
                <c:pt idx="13">
                  <c:v>0.93047590096744237</c:v>
                </c:pt>
                <c:pt idx="14">
                  <c:v>0.92171300459869632</c:v>
                </c:pt>
                <c:pt idx="15">
                  <c:v>0.91231183611708111</c:v>
                </c:pt>
                <c:pt idx="16">
                  <c:v>0.90222288058436817</c:v>
                </c:pt>
                <c:pt idx="17">
                  <c:v>0.89138859125624359</c:v>
                </c:pt>
                <c:pt idx="18">
                  <c:v>0.87974611138253034</c:v>
                </c:pt>
                <c:pt idx="19">
                  <c:v>0.86720336873094395</c:v>
                </c:pt>
                <c:pt idx="20">
                  <c:v>0.85366171929516588</c:v>
                </c:pt>
                <c:pt idx="21">
                  <c:v>0.83904747456492668</c:v>
                </c:pt>
                <c:pt idx="22">
                  <c:v>0.82330686842781597</c:v>
                </c:pt>
                <c:pt idx="23">
                  <c:v>0.80640426315603131</c:v>
                </c:pt>
                <c:pt idx="24">
                  <c:v>0.78830901114123997</c:v>
                </c:pt>
                <c:pt idx="25">
                  <c:v>0.76896934734001088</c:v>
                </c:pt>
                <c:pt idx="26">
                  <c:v>0.7483164147473137</c:v>
                </c:pt>
                <c:pt idx="27">
                  <c:v>0.72627038458306936</c:v>
                </c:pt>
                <c:pt idx="28">
                  <c:v>0.70274800473152754</c:v>
                </c:pt>
                <c:pt idx="29">
                  <c:v>0.67761992162862283</c:v>
                </c:pt>
                <c:pt idx="30">
                  <c:v>0.65078027743881117</c:v>
                </c:pt>
                <c:pt idx="31">
                  <c:v>0.62222405188040164</c:v>
                </c:pt>
                <c:pt idx="32">
                  <c:v>0.59203720667113358</c:v>
                </c:pt>
                <c:pt idx="33">
                  <c:v>0.56038741267486458</c:v>
                </c:pt>
                <c:pt idx="34">
                  <c:v>0.52750169378819411</c:v>
                </c:pt>
                <c:pt idx="35">
                  <c:v>0.49358914267126186</c:v>
                </c:pt>
                <c:pt idx="36">
                  <c:v>0.4588361777375552</c:v>
                </c:pt>
                <c:pt idx="37">
                  <c:v>0.42342760177871519</c:v>
                </c:pt>
                <c:pt idx="38">
                  <c:v>0.38756555771427958</c:v>
                </c:pt>
                <c:pt idx="39">
                  <c:v>0.35149755584368231</c:v>
                </c:pt>
                <c:pt idx="40">
                  <c:v>0.31553060710670866</c:v>
                </c:pt>
                <c:pt idx="41">
                  <c:v>0.28001669699563941</c:v>
                </c:pt>
                <c:pt idx="42">
                  <c:v>0.24534142855891597</c:v>
                </c:pt>
                <c:pt idx="43">
                  <c:v>0.21191548916482073</c:v>
                </c:pt>
                <c:pt idx="44">
                  <c:v>0.17984277284337469</c:v>
                </c:pt>
                <c:pt idx="45">
                  <c:v>0.14939342571948419</c:v>
                </c:pt>
                <c:pt idx="46">
                  <c:v>0.12128632998415313</c:v>
                </c:pt>
                <c:pt idx="47">
                  <c:v>9.6305319347587862E-2</c:v>
                </c:pt>
                <c:pt idx="48">
                  <c:v>7.5016890789196891E-2</c:v>
                </c:pt>
                <c:pt idx="49">
                  <c:v>5.7425576182067256E-2</c:v>
                </c:pt>
                <c:pt idx="50">
                  <c:v>4.3153898643557273E-2</c:v>
                </c:pt>
                <c:pt idx="51">
                  <c:v>3.1797724089076281E-2</c:v>
                </c:pt>
                <c:pt idx="52">
                  <c:v>2.2943644318723342E-2</c:v>
                </c:pt>
                <c:pt idx="53">
                  <c:v>1.6187619349563837E-2</c:v>
                </c:pt>
                <c:pt idx="54">
                  <c:v>1.1150470892463944E-2</c:v>
                </c:pt>
                <c:pt idx="55">
                  <c:v>7.4873005771276795E-3</c:v>
                </c:pt>
                <c:pt idx="56">
                  <c:v>4.8940124017557577E-3</c:v>
                </c:pt>
                <c:pt idx="57">
                  <c:v>3.1101359742132131E-3</c:v>
                </c:pt>
                <c:pt idx="58">
                  <c:v>1.9196485760607528E-3</c:v>
                </c:pt>
                <c:pt idx="59">
                  <c:v>1.1498410286720079E-3</c:v>
                </c:pt>
                <c:pt idx="60">
                  <c:v>6.6793463916359956E-4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7-4D8A-B7A4-BD8D5E586419}"/>
            </c:ext>
          </c:extLst>
        </c:ser>
        <c:ser>
          <c:idx val="1"/>
          <c:order val="1"/>
          <c:tx>
            <c:strRef>
              <c:f>Ketiganya!$BG$3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Ketiganya!$BG$4:$BG$64</c:f>
              <c:numCache>
                <c:formatCode>0.00000</c:formatCode>
                <c:ptCount val="61"/>
                <c:pt idx="0">
                  <c:v>1</c:v>
                </c:pt>
                <c:pt idx="1">
                  <c:v>0.99702235899218905</c:v>
                </c:pt>
                <c:pt idx="2">
                  <c:v>0.99379337252099198</c:v>
                </c:pt>
                <c:pt idx="3">
                  <c:v>0.99029058217138133</c:v>
                </c:pt>
                <c:pt idx="4">
                  <c:v>0.98648970163868954</c:v>
                </c:pt>
                <c:pt idx="5">
                  <c:v>0.98236450436856093</c:v>
                </c:pt>
                <c:pt idx="6">
                  <c:v>0.97788671221051815</c:v>
                </c:pt>
                <c:pt idx="7">
                  <c:v>0.97302588728035899</c:v>
                </c:pt>
                <c:pt idx="8">
                  <c:v>0.96774932977598072</c:v>
                </c:pt>
                <c:pt idx="9">
                  <c:v>0.9620219851368037</c:v>
                </c:pt>
                <c:pt idx="10">
                  <c:v>0.9558063646898417</c:v>
                </c:pt>
                <c:pt idx="11">
                  <c:v>0.9490624847960728</c:v>
                </c:pt>
                <c:pt idx="12">
                  <c:v>0.94174783050844069</c:v>
                </c:pt>
                <c:pt idx="13">
                  <c:v>0.93381735088440354</c:v>
                </c:pt>
                <c:pt idx="14">
                  <c:v>0.92522349436440909</c:v>
                </c:pt>
                <c:pt idx="15">
                  <c:v>0.91591629403004604</c:v>
                </c:pt>
                <c:pt idx="16">
                  <c:v>0.9058435140804002</c:v>
                </c:pt>
                <c:pt idx="17">
                  <c:v>0.89495087048884669</c:v>
                </c:pt>
                <c:pt idx="18">
                  <c:v>0.88318234048568933</c:v>
                </c:pt>
                <c:pt idx="19">
                  <c:v>0.87048057719388383</c:v>
                </c:pt>
                <c:pt idx="20">
                  <c:v>0.85678744733763412</c:v>
                </c:pt>
                <c:pt idx="21">
                  <c:v>0.84204471132446901</c:v>
                </c:pt>
                <c:pt idx="22">
                  <c:v>0.82619486600591663</c:v>
                </c:pt>
                <c:pt idx="23">
                  <c:v>0.80918217083501021</c:v>
                </c:pt>
                <c:pt idx="24">
                  <c:v>0.79095387768677905</c:v>
                </c:pt>
                <c:pt idx="25">
                  <c:v>0.77146168295124051</c:v>
                </c:pt>
                <c:pt idx="26">
                  <c:v>0.75066341723819996</c:v>
                </c:pt>
                <c:pt idx="27">
                  <c:v>0.72852498267149557</c:v>
                </c:pt>
                <c:pt idx="28">
                  <c:v>0.70502253975977802</c:v>
                </c:pt>
                <c:pt idx="29">
                  <c:v>0.68014493463565506</c:v>
                </c:pt>
                <c:pt idx="30">
                  <c:v>0.65389634247963946</c:v>
                </c:pt>
                <c:pt idx="31">
                  <c:v>0.62629908367651255</c:v>
                </c:pt>
                <c:pt idx="32">
                  <c:v>0.59739654532950914</c:v>
                </c:pt>
                <c:pt idx="33">
                  <c:v>0.56725611210210047</c:v>
                </c:pt>
                <c:pt idx="34">
                  <c:v>0.53597197733309121</c:v>
                </c:pt>
                <c:pt idx="35">
                  <c:v>0.50366766899199222</c:v>
                </c:pt>
                <c:pt idx="36">
                  <c:v>0.47049808720342767</c:v>
                </c:pt>
                <c:pt idx="37">
                  <c:v>0.43665081379045551</c:v>
                </c:pt>
                <c:pt idx="38">
                  <c:v>0.40234642392167919</c:v>
                </c:pt>
                <c:pt idx="39">
                  <c:v>0.36783751130898362</c:v>
                </c:pt>
                <c:pt idx="40">
                  <c:v>0.33340613871032299</c:v>
                </c:pt>
                <c:pt idx="41">
                  <c:v>0.29935945303108807</c:v>
                </c:pt>
                <c:pt idx="42">
                  <c:v>0.26602326769239643</c:v>
                </c:pt>
                <c:pt idx="43">
                  <c:v>0.23373352179227275</c:v>
                </c:pt>
                <c:pt idx="44">
                  <c:v>0.20282568074465854</c:v>
                </c:pt>
                <c:pt idx="45">
                  <c:v>0.17362234610403537</c:v>
                </c:pt>
                <c:pt idx="46">
                  <c:v>0.1464195847160874</c:v>
                </c:pt>
                <c:pt idx="47">
                  <c:v>0.12147275009812257</c:v>
                </c:pt>
                <c:pt idx="48">
                  <c:v>9.8982820682635517E-2</c:v>
                </c:pt>
                <c:pt idx="49">
                  <c:v>7.9084476972396386E-2</c:v>
                </c:pt>
                <c:pt idx="50">
                  <c:v>6.1837231155470039E-2</c:v>
                </c:pt>
                <c:pt idx="51">
                  <c:v>4.7220856186564193E-2</c:v>
                </c:pt>
                <c:pt idx="52">
                  <c:v>3.5136096268945614E-2</c:v>
                </c:pt>
                <c:pt idx="53">
                  <c:v>2.5411163482236262E-2</c:v>
                </c:pt>
                <c:pt idx="54">
                  <c:v>1.7813864399521102E-2</c:v>
                </c:pt>
                <c:pt idx="55">
                  <c:v>1.206843594481343E-2</c:v>
                </c:pt>
                <c:pt idx="56">
                  <c:v>7.8754309174520459E-3</c:v>
                </c:pt>
                <c:pt idx="57">
                  <c:v>4.9324402509481405E-3</c:v>
                </c:pt>
                <c:pt idx="58">
                  <c:v>2.9532240533559602E-3</c:v>
                </c:pt>
                <c:pt idx="59">
                  <c:v>1.6830444748800765E-3</c:v>
                </c:pt>
                <c:pt idx="60">
                  <c:v>9.0864819238762804E-4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7-4D8A-B7A4-BD8D5E586419}"/>
            </c:ext>
          </c:extLst>
        </c:ser>
        <c:ser>
          <c:idx val="2"/>
          <c:order val="2"/>
          <c:tx>
            <c:strRef>
              <c:f>Ketiganya!$BH$3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Ketiganya!$BA$4:$BA$64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Ketiganya!$BH$4:$BH$64</c:f>
              <c:numCache>
                <c:formatCode>0.00000</c:formatCode>
                <c:ptCount val="61"/>
                <c:pt idx="0">
                  <c:v>1</c:v>
                </c:pt>
                <c:pt idx="1">
                  <c:v>0.99727094639717595</c:v>
                </c:pt>
                <c:pt idx="2">
                  <c:v>0.99428246578881241</c:v>
                </c:pt>
                <c:pt idx="3">
                  <c:v>0.99101084681702267</c:v>
                </c:pt>
                <c:pt idx="4">
                  <c:v>0.98743040578611774</c:v>
                </c:pt>
                <c:pt idx="5">
                  <c:v>0.98351336326236771</c:v>
                </c:pt>
                <c:pt idx="6">
                  <c:v>0.97922972198464164</c:v>
                </c:pt>
                <c:pt idx="7">
                  <c:v>0.97454714864488878</c:v>
                </c:pt>
                <c:pt idx="8">
                  <c:v>0.96943086274483503</c:v>
                </c:pt>
                <c:pt idx="9">
                  <c:v>0.96384353649684529</c:v>
                </c:pt>
                <c:pt idx="10">
                  <c:v>0.95774521062523843</c:v>
                </c:pt>
                <c:pt idx="11">
                  <c:v>0.9510932319500911</c:v>
                </c:pt>
                <c:pt idx="12">
                  <c:v>0.94384221980975536</c:v>
                </c:pt>
                <c:pt idx="13">
                  <c:v>0.93594406970539712</c:v>
                </c:pt>
                <c:pt idx="14">
                  <c:v>0.92734800403281914</c:v>
                </c:pt>
                <c:pt idx="15">
                  <c:v>0.91800068139357194</c:v>
                </c:pt>
                <c:pt idx="16">
                  <c:v>0.90784637773133148</c:v>
                </c:pt>
                <c:pt idx="17">
                  <c:v>0.89682725438173383</c:v>
                </c:pt>
                <c:pt idx="18">
                  <c:v>0.88488372999874454</c:v>
                </c:pt>
                <c:pt idx="19">
                  <c:v>0.87195497513899423</c:v>
                </c:pt>
                <c:pt idx="20">
                  <c:v>0.85797954992679593</c:v>
                </c:pt>
                <c:pt idx="21">
                  <c:v>0.84289620651780894</c:v>
                </c:pt>
                <c:pt idx="22">
                  <c:v>0.8266448788075611</c:v>
                </c:pt>
                <c:pt idx="23">
                  <c:v>0.80916788170781873</c:v>
                </c:pt>
                <c:pt idx="24">
                  <c:v>0.79041134098374111</c:v>
                </c:pt>
                <c:pt idx="25">
                  <c:v>0.77032687167604919</c:v>
                </c:pt>
                <c:pt idx="26">
                  <c:v>0.74887351801966273</c:v>
                </c:pt>
                <c:pt idx="27">
                  <c:v>0.72601995993963864</c:v>
                </c:pt>
                <c:pt idx="28">
                  <c:v>0.70174698004298031</c:v>
                </c:pt>
                <c:pt idx="29">
                  <c:v>0.67605016991288547</c:v>
                </c:pt>
                <c:pt idx="30">
                  <c:v>0.6489428348994184</c:v>
                </c:pt>
                <c:pt idx="31">
                  <c:v>0.62045903209940889</c:v>
                </c:pt>
                <c:pt idx="32">
                  <c:v>0.5906566467398161</c:v>
                </c:pt>
                <c:pt idx="33">
                  <c:v>0.55962037811030962</c:v>
                </c:pt>
                <c:pt idx="34">
                  <c:v>0.52746446860851748</c:v>
                </c:pt>
                <c:pt idx="35">
                  <c:v>0.49433497037246976</c:v>
                </c:pt>
                <c:pt idx="36">
                  <c:v>0.46041130655739099</c:v>
                </c:pt>
                <c:pt idx="37">
                  <c:v>0.42590685311722576</c:v>
                </c:pt>
                <c:pt idx="38">
                  <c:v>0.39106824798153983</c:v>
                </c:pt>
                <c:pt idx="39">
                  <c:v>0.35617313512801907</c:v>
                </c:pt>
                <c:pt idx="40">
                  <c:v>0.32152607950838613</c:v>
                </c:pt>
                <c:pt idx="41">
                  <c:v>0.28745245342153242</c:v>
                </c:pt>
                <c:pt idx="42">
                  <c:v>0.2542902027523074</c:v>
                </c:pt>
                <c:pt idx="43">
                  <c:v>0.22237955626892528</c:v>
                </c:pt>
                <c:pt idx="44">
                  <c:v>0.19205094103509474</c:v>
                </c:pt>
                <c:pt idx="45">
                  <c:v>0.16361160194447999</c:v>
                </c:pt>
                <c:pt idx="46">
                  <c:v>0.13733167317927969</c:v>
                </c:pt>
                <c:pt idx="47">
                  <c:v>0.11343068265333191</c:v>
                </c:pt>
                <c:pt idx="48">
                  <c:v>9.206564602194707E-2</c:v>
                </c:pt>
                <c:pt idx="49">
                  <c:v>7.3321978029923587E-2</c:v>
                </c:pt>
                <c:pt idx="50">
                  <c:v>5.7208371872834424E-2</c:v>
                </c:pt>
                <c:pt idx="51">
                  <c:v>4.3656541775518552E-2</c:v>
                </c:pt>
                <c:pt idx="52">
                  <c:v>3.252628654012029E-2</c:v>
                </c:pt>
                <c:pt idx="53">
                  <c:v>2.3615745972317335E-2</c:v>
                </c:pt>
                <c:pt idx="54">
                  <c:v>1.6676063030046838E-2</c:v>
                </c:pt>
                <c:pt idx="55">
                  <c:v>1.1429042767682742E-2</c:v>
                </c:pt>
                <c:pt idx="56">
                  <c:v>7.5859413672203458E-3</c:v>
                </c:pt>
                <c:pt idx="57">
                  <c:v>4.8653373536288076E-3</c:v>
                </c:pt>
                <c:pt idx="58">
                  <c:v>3.0081966131702952E-3</c:v>
                </c:pt>
                <c:pt idx="59">
                  <c:v>1.7887316531768292E-3</c:v>
                </c:pt>
                <c:pt idx="60">
                  <c:v>1.0203790213842415E-3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7-4D8A-B7A4-BD8D5E58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80736"/>
        <c:axId val="1669391776"/>
      </c:lineChart>
      <c:catAx>
        <c:axId val="16693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91776"/>
        <c:crosses val="autoZero"/>
        <c:auto val="1"/>
        <c:lblAlgn val="ctr"/>
        <c:lblOffset val="100"/>
        <c:tickLblSkip val="10"/>
        <c:noMultiLvlLbl val="0"/>
      </c:catAx>
      <c:valAx>
        <c:axId val="166939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0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Ketiganya!$BU$3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Ketiganya!$BU$4:$BU$74</c:f>
              <c:numCache>
                <c:formatCode>0.00000</c:formatCode>
                <c:ptCount val="71"/>
                <c:pt idx="0">
                  <c:v>0</c:v>
                </c:pt>
                <c:pt idx="1">
                  <c:v>1.9810799999999684E-3</c:v>
                </c:pt>
                <c:pt idx="2">
                  <c:v>4.0401028140412132E-3</c:v>
                </c:pt>
                <c:pt idx="3">
                  <c:v>6.1940354048883872E-3</c:v>
                </c:pt>
                <c:pt idx="4">
                  <c:v>8.4646137063777438E-3</c:v>
                </c:pt>
                <c:pt idx="5">
                  <c:v>1.0877624137815789E-2</c:v>
                </c:pt>
                <c:pt idx="6">
                  <c:v>1.345782898504233E-2</c:v>
                </c:pt>
                <c:pt idx="7">
                  <c:v>1.6228572134024621E-2</c:v>
                </c:pt>
                <c:pt idx="8">
                  <c:v>1.9211554019885502E-2</c:v>
                </c:pt>
                <c:pt idx="9">
                  <c:v>2.2432051345336879E-2</c:v>
                </c:pt>
                <c:pt idx="10">
                  <c:v>2.5920043113175195E-2</c:v>
                </c:pt>
                <c:pt idx="11">
                  <c:v>2.9707528987139575E-2</c:v>
                </c:pt>
                <c:pt idx="12">
                  <c:v>3.3829748629764733E-2</c:v>
                </c:pt>
                <c:pt idx="13">
                  <c:v>3.8325280839175413E-2</c:v>
                </c:pt>
                <c:pt idx="14">
                  <c:v>4.3241131201593008E-2</c:v>
                </c:pt>
                <c:pt idx="15">
                  <c:v>4.8631223640742571E-2</c:v>
                </c:pt>
                <c:pt idx="16">
                  <c:v>5.455007885967178E-2</c:v>
                </c:pt>
                <c:pt idx="17">
                  <c:v>6.1051399060898848E-2</c:v>
                </c:pt>
                <c:pt idx="18">
                  <c:v>6.8186535205837173E-2</c:v>
                </c:pt>
                <c:pt idx="19">
                  <c:v>7.6012761951566143E-2</c:v>
                </c:pt>
                <c:pt idx="20">
                  <c:v>8.4591706260674471E-2</c:v>
                </c:pt>
                <c:pt idx="21">
                  <c:v>9.3981589220452078E-2</c:v>
                </c:pt>
                <c:pt idx="22">
                  <c:v>0.10423828842207539</c:v>
                </c:pt>
                <c:pt idx="23">
                  <c:v>0.11541559410152769</c:v>
                </c:pt>
                <c:pt idx="24">
                  <c:v>0.12756967768844407</c:v>
                </c:pt>
                <c:pt idx="25">
                  <c:v>0.14076415684562604</c:v>
                </c:pt>
                <c:pt idx="26">
                  <c:v>0.15506715135322546</c:v>
                </c:pt>
                <c:pt idx="27">
                  <c:v>0.17054935444936092</c:v>
                </c:pt>
                <c:pt idx="28">
                  <c:v>0.1872816383703797</c:v>
                </c:pt>
                <c:pt idx="29">
                  <c:v>0.20535525127392917</c:v>
                </c:pt>
                <c:pt idx="30">
                  <c:v>0.22486118931327337</c:v>
                </c:pt>
                <c:pt idx="31">
                  <c:v>0.24585662239369832</c:v>
                </c:pt>
                <c:pt idx="32">
                  <c:v>0.26836385804538154</c:v>
                </c:pt>
                <c:pt idx="33">
                  <c:v>0.29237014217524526</c:v>
                </c:pt>
                <c:pt idx="34">
                  <c:v>0.31786956994936322</c:v>
                </c:pt>
                <c:pt idx="35">
                  <c:v>0.34484908357785715</c:v>
                </c:pt>
                <c:pt idx="36">
                  <c:v>0.3732411819520961</c:v>
                </c:pt>
                <c:pt idx="37">
                  <c:v>0.40292879794310121</c:v>
                </c:pt>
                <c:pt idx="38">
                  <c:v>0.43375184046886195</c:v>
                </c:pt>
                <c:pt idx="39">
                  <c:v>0.46552602921863884</c:v>
                </c:pt>
                <c:pt idx="40">
                  <c:v>0.49807240477967263</c:v>
                </c:pt>
                <c:pt idx="41">
                  <c:v>0.53121652596634528</c:v>
                </c:pt>
                <c:pt idx="42">
                  <c:v>0.56478521516545999</c:v>
                </c:pt>
                <c:pt idx="43">
                  <c:v>0.59859754359196216</c:v>
                </c:pt>
                <c:pt idx="44">
                  <c:v>0.6324270843180031</c:v>
                </c:pt>
                <c:pt idx="45">
                  <c:v>0.66601847403916303</c:v>
                </c:pt>
                <c:pt idx="46">
                  <c:v>0.69911282367997174</c:v>
                </c:pt>
                <c:pt idx="47">
                  <c:v>0.73144335537883864</c:v>
                </c:pt>
                <c:pt idx="48">
                  <c:v>0.76273690765105373</c:v>
                </c:pt>
                <c:pt idx="49">
                  <c:v>0.79272980730843778</c:v>
                </c:pt>
                <c:pt idx="50">
                  <c:v>0.82117266677073009</c:v>
                </c:pt>
                <c:pt idx="51">
                  <c:v>0.84783011935155761</c:v>
                </c:pt>
                <c:pt idx="52">
                  <c:v>0.87249409816473389</c:v>
                </c:pt>
                <c:pt idx="53">
                  <c:v>0.89498583323431047</c:v>
                </c:pt>
                <c:pt idx="54">
                  <c:v>0.91535560128480142</c:v>
                </c:pt>
                <c:pt idx="55">
                  <c:v>0.93354951611351544</c:v>
                </c:pt>
                <c:pt idx="56">
                  <c:v>0.94927911115902064</c:v>
                </c:pt>
                <c:pt idx="57">
                  <c:v>0.96230625968405781</c:v>
                </c:pt>
                <c:pt idx="58">
                  <c:v>0.97260004661937505</c:v>
                </c:pt>
                <c:pt idx="59">
                  <c:v>0.98045965502072341</c:v>
                </c:pt>
                <c:pt idx="60">
                  <c:v>0.98633962327490365</c:v>
                </c:pt>
                <c:pt idx="61">
                  <c:v>0.99064669169859298</c:v>
                </c:pt>
                <c:pt idx="62">
                  <c:v>0.99373394593288422</c:v>
                </c:pt>
                <c:pt idx="63">
                  <c:v>0.99589768182500105</c:v>
                </c:pt>
                <c:pt idx="64">
                  <c:v>0.99737865601727105</c:v>
                </c:pt>
                <c:pt idx="65">
                  <c:v>0.9983671987795627</c:v>
                </c:pt>
                <c:pt idx="66">
                  <c:v>0.99900966662765533</c:v>
                </c:pt>
                <c:pt idx="67">
                  <c:v>0.99941562971864373</c:v>
                </c:pt>
                <c:pt idx="68">
                  <c:v>0.99966474918303516</c:v>
                </c:pt>
                <c:pt idx="69">
                  <c:v>0.99981308692475346</c:v>
                </c:pt>
                <c:pt idx="70">
                  <c:v>0.99989875638329229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7CA-B282-C48969ECEEEE}"/>
            </c:ext>
          </c:extLst>
        </c:ser>
        <c:ser>
          <c:idx val="1"/>
          <c:order val="1"/>
          <c:tx>
            <c:strRef>
              <c:f>Ketiganya!$BV$3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Ketiganya!$BV$4:$BV$74</c:f>
              <c:numCache>
                <c:formatCode>0.00000</c:formatCode>
                <c:ptCount val="71"/>
                <c:pt idx="0">
                  <c:v>0</c:v>
                </c:pt>
                <c:pt idx="1">
                  <c:v>1.7214233573750182E-3</c:v>
                </c:pt>
                <c:pt idx="2">
                  <c:v>3.5987693866049719E-3</c:v>
                </c:pt>
                <c:pt idx="3">
                  <c:v>5.6458196958161233E-3</c:v>
                </c:pt>
                <c:pt idx="4">
                  <c:v>7.877508065677219E-3</c:v>
                </c:pt>
                <c:pt idx="5">
                  <c:v>1.0310003900043552E-2</c:v>
                </c:pt>
                <c:pt idx="6">
                  <c:v>1.2960799117698873E-2</c:v>
                </c:pt>
                <c:pt idx="7">
                  <c:v>1.5848798035814848E-2</c:v>
                </c:pt>
                <c:pt idx="8">
                  <c:v>1.899440962351362E-2</c:v>
                </c:pt>
                <c:pt idx="9">
                  <c:v>2.2419641295682302E-2</c:v>
                </c:pt>
                <c:pt idx="10">
                  <c:v>2.6148193167217393E-2</c:v>
                </c:pt>
                <c:pt idx="11">
                  <c:v>3.0205551389849594E-2</c:v>
                </c:pt>
                <c:pt idx="12">
                  <c:v>3.4619078840771977E-2</c:v>
                </c:pt>
                <c:pt idx="13">
                  <c:v>3.9418101017133833E-2</c:v>
                </c:pt>
                <c:pt idx="14">
                  <c:v>4.4633984505463964E-2</c:v>
                </c:pt>
                <c:pt idx="15">
                  <c:v>5.0300204832596451E-2</c:v>
                </c:pt>
                <c:pt idx="16">
                  <c:v>5.6452399857337965E-2</c:v>
                </c:pt>
                <c:pt idx="17">
                  <c:v>6.3128404123399151E-2</c:v>
                </c:pt>
                <c:pt idx="18">
                  <c:v>7.036825875906505E-2</c:v>
                </c:pt>
                <c:pt idx="19">
                  <c:v>7.8214190575191966E-2</c:v>
                </c:pt>
                <c:pt idx="20">
                  <c:v>8.6710552981700717E-2</c:v>
                </c:pt>
                <c:pt idx="21">
                  <c:v>9.5903720220440247E-2</c:v>
                </c:pt>
                <c:pt idx="22">
                  <c:v>0.10584192521329927</c:v>
                </c:pt>
                <c:pt idx="23">
                  <c:v>0.1165750300728875</c:v>
                </c:pt>
                <c:pt idx="24">
                  <c:v>0.12815421705638663</c:v>
                </c:pt>
                <c:pt idx="25">
                  <c:v>0.14063158651554919</c:v>
                </c:pt>
                <c:pt idx="26">
                  <c:v>0.1540596472828698</c:v>
                </c:pt>
                <c:pt idx="27">
                  <c:v>0.16849068403743972</c:v>
                </c:pt>
                <c:pt idx="28">
                  <c:v>0.18397598564710982</c:v>
                </c:pt>
                <c:pt idx="29">
                  <c:v>0.20056491845640356</c:v>
                </c:pt>
                <c:pt idx="30">
                  <c:v>0.21830382919405789</c:v>
                </c:pt>
                <c:pt idx="31">
                  <c:v>0.23723476386744058</c:v>
                </c:pt>
                <c:pt idx="32">
                  <c:v>0.25739399199791979</c:v>
                </c:pt>
                <c:pt idx="33">
                  <c:v>0.27881033018027945</c:v>
                </c:pt>
                <c:pt idx="34">
                  <c:v>0.30150326560542473</c:v>
                </c:pt>
                <c:pt idx="35">
                  <c:v>0.32548088927246643</c:v>
                </c:pt>
                <c:pt idx="36">
                  <c:v>0.35073766052724564</c:v>
                </c:pt>
                <c:pt idx="37">
                  <c:v>0.3772520396379655</c:v>
                </c:pt>
                <c:pt idx="38">
                  <c:v>0.40498404357468087</c:v>
                </c:pt>
                <c:pt idx="39">
                  <c:v>0.43387280201272815</c:v>
                </c:pt>
                <c:pt idx="40">
                  <c:v>0.46383421552957038</c:v>
                </c:pt>
                <c:pt idx="41">
                  <c:v>0.49475884525885439</c:v>
                </c:pt>
                <c:pt idx="42">
                  <c:v>0.52651019155180734</c:v>
                </c:pt>
                <c:pt idx="43">
                  <c:v>0.55892354636404695</c:v>
                </c:pt>
                <c:pt idx="44">
                  <c:v>0.59180562713064111</c:v>
                </c:pt>
                <c:pt idx="45">
                  <c:v>0.62493521483362025</c:v>
                </c:pt>
                <c:pt idx="46">
                  <c:v>0.65806502087398666</c:v>
                </c:pt>
                <c:pt idx="47">
                  <c:v>0.69092499055209733</c:v>
                </c:pt>
                <c:pt idx="48">
                  <c:v>0.72322720944535823</c:v>
                </c:pt>
                <c:pt idx="49">
                  <c:v>0.75467250721388823</c:v>
                </c:pt>
                <c:pt idx="50">
                  <c:v>0.78495874741030303</c:v>
                </c:pt>
                <c:pt idx="51">
                  <c:v>0.81379065083978097</c:v>
                </c:pt>
                <c:pt idx="52">
                  <c:v>0.84089082785322455</c:v>
                </c:pt>
                <c:pt idx="53">
                  <c:v>0.86601150218555989</c:v>
                </c:pt>
                <c:pt idx="54">
                  <c:v>0.88894621404115837</c:v>
                </c:pt>
                <c:pt idx="55">
                  <c:v>0.90954061984826196</c:v>
                </c:pt>
                <c:pt idx="56">
                  <c:v>0.92770139417038733</c:v>
                </c:pt>
                <c:pt idx="57">
                  <c:v>0.94340222259518347</c:v>
                </c:pt>
                <c:pt idx="58">
                  <c:v>0.95668598663682725</c:v>
                </c:pt>
                <c:pt idx="59">
                  <c:v>0.96766250410995636</c:v>
                </c:pt>
                <c:pt idx="60">
                  <c:v>0.97650159991865604</c:v>
                </c:pt>
                <c:pt idx="61">
                  <c:v>0.98342181031075271</c:v>
                </c:pt>
                <c:pt idx="62">
                  <c:v>0.98867560069038285</c:v>
                </c:pt>
                <c:pt idx="63">
                  <c:v>0.99253250485980737</c:v>
                </c:pt>
                <c:pt idx="64">
                  <c:v>0.99526195928341887</c:v>
                </c:pt>
                <c:pt idx="65">
                  <c:v>0.99711770877005279</c:v>
                </c:pt>
                <c:pt idx="66">
                  <c:v>0.99832544277856838</c:v>
                </c:pt>
                <c:pt idx="67">
                  <c:v>0.99907479832414003</c:v>
                </c:pt>
                <c:pt idx="68">
                  <c:v>0.99951613161682851</c:v>
                </c:pt>
                <c:pt idx="69">
                  <c:v>0.99976167714271347</c:v>
                </c:pt>
                <c:pt idx="70">
                  <c:v>0.99989006379604584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7CA-B282-C48969ECEEEE}"/>
            </c:ext>
          </c:extLst>
        </c:ser>
        <c:ser>
          <c:idx val="2"/>
          <c:order val="2"/>
          <c:tx>
            <c:strRef>
              <c:f>Ketiganya!$BW$3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Ketiganya!$BW$4:$BW$74</c:f>
              <c:numCache>
                <c:formatCode>0.00000</c:formatCode>
                <c:ptCount val="71"/>
                <c:pt idx="0">
                  <c:v>0</c:v>
                </c:pt>
                <c:pt idx="1">
                  <c:v>1.5274410180919906E-3</c:v>
                </c:pt>
                <c:pt idx="2">
                  <c:v>3.2043002505207641E-3</c:v>
                </c:pt>
                <c:pt idx="3">
                  <c:v>5.0448803403158049E-3</c:v>
                </c:pt>
                <c:pt idx="4">
                  <c:v>7.0647875831246765E-3</c:v>
                </c:pt>
                <c:pt idx="5">
                  <c:v>9.2810369948072013E-3</c:v>
                </c:pt>
                <c:pt idx="6">
                  <c:v>1.1712162868981135E-2</c:v>
                </c:pt>
                <c:pt idx="7">
                  <c:v>1.4378334402067483E-2</c:v>
                </c:pt>
                <c:pt idx="8">
                  <c:v>1.730147574178853E-2</c:v>
                </c:pt>
                <c:pt idx="9">
                  <c:v>2.0505389541217944E-2</c:v>
                </c:pt>
                <c:pt idx="10">
                  <c:v>2.401588276514921E-2</c:v>
                </c:pt>
                <c:pt idx="11">
                  <c:v>2.7860893088388794E-2</c:v>
                </c:pt>
                <c:pt idx="12">
                  <c:v>3.2070613735097342E-2</c:v>
                </c:pt>
                <c:pt idx="13">
                  <c:v>3.667761402239389E-2</c:v>
                </c:pt>
                <c:pt idx="14">
                  <c:v>4.1716952177155875E-2</c:v>
                </c:pt>
                <c:pt idx="15">
                  <c:v>4.7226276178691018E-2</c:v>
                </c:pt>
                <c:pt idx="16">
                  <c:v>5.3245907429937067E-2</c:v>
                </c:pt>
                <c:pt idx="17">
                  <c:v>5.9818900963380273E-2</c:v>
                </c:pt>
                <c:pt idx="18">
                  <c:v>6.6991074637770542E-2</c:v>
                </c:pt>
                <c:pt idx="19">
                  <c:v>7.4810998372660253E-2</c:v>
                </c:pt>
                <c:pt idx="20">
                  <c:v>8.3329932903611015E-2</c:v>
                </c:pt>
                <c:pt idx="21">
                  <c:v>9.2601705834401415E-2</c:v>
                </c:pt>
                <c:pt idx="22">
                  <c:v>0.10268251094132252</c:v>
                </c:pt>
                <c:pt idx="23">
                  <c:v>0.11363061479569347</c:v>
                </c:pt>
                <c:pt idx="24">
                  <c:v>0.12550595288636235</c:v>
                </c:pt>
                <c:pt idx="25">
                  <c:v>0.13836959564988283</c:v>
                </c:pt>
                <c:pt idx="26">
                  <c:v>0.15228306329842101</c:v>
                </c:pt>
                <c:pt idx="27">
                  <c:v>0.16730746727143564</c:v>
                </c:pt>
                <c:pt idx="28">
                  <c:v>0.18350245578238311</c:v>
                </c:pt>
                <c:pt idx="29">
                  <c:v>0.20092494161003471</c:v>
                </c:pt>
                <c:pt idx="30">
                  <c:v>0.21962759239197049</c:v>
                </c:pt>
                <c:pt idx="31">
                  <c:v>0.2396570676868679</c:v>
                </c:pt>
                <c:pt idx="32">
                  <c:v>0.2610519935210438</c:v>
                </c:pt>
                <c:pt idx="33">
                  <c:v>0.28384067461104034</c:v>
                </c:pt>
                <c:pt idx="34">
                  <c:v>0.30803855755874665</c:v>
                </c:pt>
                <c:pt idx="35">
                  <c:v>0.33364547560413704</c:v>
                </c:pt>
                <c:pt idx="36">
                  <c:v>0.36064272741569581</c:v>
                </c:pt>
                <c:pt idx="37">
                  <c:v>0.38899006906826961</c:v>
                </c:pt>
                <c:pt idx="38">
                  <c:v>0.41862272955716517</c:v>
                </c:pt>
                <c:pt idx="39">
                  <c:v>0.44944859507429524</c:v>
                </c:pt>
                <c:pt idx="40">
                  <c:v>0.4813457441509148</c:v>
                </c:pt>
                <c:pt idx="41">
                  <c:v>0.51416055193207844</c:v>
                </c:pt>
                <c:pt idx="42">
                  <c:v>0.5477066133460563</c:v>
                </c:pt>
                <c:pt idx="43">
                  <c:v>0.58176475651454096</c:v>
                </c:pt>
                <c:pt idx="44">
                  <c:v>0.61608442294955101</c:v>
                </c:pt>
                <c:pt idx="45">
                  <c:v>0.65038667258527627</c:v>
                </c:pt>
                <c:pt idx="46">
                  <c:v>0.68436902207008654</c:v>
                </c:pt>
                <c:pt idx="47">
                  <c:v>0.71771223763156788</c:v>
                </c:pt>
                <c:pt idx="48">
                  <c:v>0.75008907555277915</c:v>
                </c:pt>
                <c:pt idx="49">
                  <c:v>0.78117479485246177</c:v>
                </c:pt>
                <c:pt idx="50">
                  <c:v>0.81065906585727998</c:v>
                </c:pt>
                <c:pt idx="51">
                  <c:v>0.83825868109687052</c:v>
                </c:pt>
                <c:pt idx="52">
                  <c:v>0.86373026649329387</c:v>
                </c:pt>
                <c:pt idx="53">
                  <c:v>0.88688202423421214</c:v>
                </c:pt>
                <c:pt idx="54">
                  <c:v>0.9075834514927712</c:v>
                </c:pt>
                <c:pt idx="55">
                  <c:v>0.92577200696283612</c:v>
                </c:pt>
                <c:pt idx="56">
                  <c:v>0.94145586545723725</c:v>
                </c:pt>
                <c:pt idx="57">
                  <c:v>0.95471221553189178</c:v>
                </c:pt>
                <c:pt idx="58">
                  <c:v>0.96568099507709759</c:v>
                </c:pt>
                <c:pt idx="59">
                  <c:v>0.97455447366503811</c:v>
                </c:pt>
                <c:pt idx="60">
                  <c:v>0.98156360072975479</c:v>
                </c:pt>
                <c:pt idx="61">
                  <c:v>0.98696245457345311</c:v>
                </c:pt>
                <c:pt idx="62">
                  <c:v>0.99101236425889594</c:v>
                </c:pt>
                <c:pt idx="63">
                  <c:v>0.99396727877470303</c:v>
                </c:pt>
                <c:pt idx="64">
                  <c:v>0.99606171622822692</c:v>
                </c:pt>
                <c:pt idx="65">
                  <c:v>0.9975021846621126</c:v>
                </c:pt>
                <c:pt idx="66">
                  <c:v>0.99846241526102442</c:v>
                </c:pt>
                <c:pt idx="67">
                  <c:v>0.99908220103968459</c:v>
                </c:pt>
                <c:pt idx="68">
                  <c:v>0.99946919529462352</c:v>
                </c:pt>
                <c:pt idx="69">
                  <c:v>0.99970276511674216</c:v>
                </c:pt>
                <c:pt idx="70">
                  <c:v>0.99983893659740852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E-47CA-B282-C48969E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88816"/>
        <c:axId val="1409593136"/>
      </c:lineChart>
      <c:catAx>
        <c:axId val="14095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561128839968253"/>
              <c:y val="0.79665059872573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593136"/>
        <c:crosses val="autoZero"/>
        <c:auto val="1"/>
        <c:lblAlgn val="ctr"/>
        <c:lblOffset val="100"/>
        <c:tickLblSkip val="10"/>
        <c:noMultiLvlLbl val="0"/>
      </c:catAx>
      <c:valAx>
        <c:axId val="1409593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Peluang Kematian</a:t>
                </a:r>
              </a:p>
            </c:rich>
          </c:tx>
          <c:layout>
            <c:manualLayout>
              <c:xMode val="edge"/>
              <c:yMode val="edge"/>
              <c:x val="2.2172266888139506E-2"/>
              <c:y val="0.18471404479640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588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Ketiganya!$BX$3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Ketiganya!$BX$4:$BX$74</c:f>
              <c:numCache>
                <c:formatCode>0.00000</c:formatCode>
                <c:ptCount val="71"/>
                <c:pt idx="0">
                  <c:v>0</c:v>
                </c:pt>
                <c:pt idx="1">
                  <c:v>1.6208399999999568E-3</c:v>
                </c:pt>
                <c:pt idx="2">
                  <c:v>3.3242545552087943E-3</c:v>
                </c:pt>
                <c:pt idx="3">
                  <c:v>5.1218888299653376E-3</c:v>
                </c:pt>
                <c:pt idx="4">
                  <c:v>7.0312290545795353E-3</c:v>
                </c:pt>
                <c:pt idx="5">
                  <c:v>9.0723657304472294E-3</c:v>
                </c:pt>
                <c:pt idx="6">
                  <c:v>1.1263693191594593E-2</c:v>
                </c:pt>
                <c:pt idx="7">
                  <c:v>1.3620187981063347E-2</c:v>
                </c:pt>
                <c:pt idx="8">
                  <c:v>1.6152205230919758E-2</c:v>
                </c:pt>
                <c:pt idx="9">
                  <c:v>1.8868225291637231E-2</c:v>
                </c:pt>
                <c:pt idx="10">
                  <c:v>2.1778134588291587E-2</c:v>
                </c:pt>
                <c:pt idx="11">
                  <c:v>2.4896451557539057E-2</c:v>
                </c:pt>
                <c:pt idx="12">
                  <c:v>2.8244606105613079E-2</c:v>
                </c:pt>
                <c:pt idx="13">
                  <c:v>3.1850780654801181E-2</c:v>
                </c:pt>
                <c:pt idx="14">
                  <c:v>3.5754619707490165E-2</c:v>
                </c:pt>
                <c:pt idx="15">
                  <c:v>4.0000240329187031E-2</c:v>
                </c:pt>
                <c:pt idx="16">
                  <c:v>4.4626632771002317E-2</c:v>
                </c:pt>
                <c:pt idx="17">
                  <c:v>4.9665128603763042E-2</c:v>
                </c:pt>
                <c:pt idx="18">
                  <c:v>5.5137014243031857E-2</c:v>
                </c:pt>
                <c:pt idx="19">
                  <c:v>6.1063289375998142E-2</c:v>
                </c:pt>
                <c:pt idx="20">
                  <c:v>6.7467382325746006E-2</c:v>
                </c:pt>
                <c:pt idx="21">
                  <c:v>7.4371844501679996E-2</c:v>
                </c:pt>
                <c:pt idx="22">
                  <c:v>8.1802324519942737E-2</c:v>
                </c:pt>
                <c:pt idx="23">
                  <c:v>8.9788128434988512E-2</c:v>
                </c:pt>
                <c:pt idx="24">
                  <c:v>9.836018526723278E-2</c:v>
                </c:pt>
                <c:pt idx="25">
                  <c:v>0.10755661383636816</c:v>
                </c:pt>
                <c:pt idx="26">
                  <c:v>0.11742585073763434</c:v>
                </c:pt>
                <c:pt idx="27">
                  <c:v>0.12802418945460248</c:v>
                </c:pt>
                <c:pt idx="28">
                  <c:v>0.13941311783468446</c:v>
                </c:pt>
                <c:pt idx="29">
                  <c:v>0.15168270294869823</c:v>
                </c:pt>
                <c:pt idx="30">
                  <c:v>0.16492944052051639</c:v>
                </c:pt>
                <c:pt idx="31">
                  <c:v>0.17922541426211425</c:v>
                </c:pt>
                <c:pt idx="32">
                  <c:v>0.19462321936026972</c:v>
                </c:pt>
                <c:pt idx="33">
                  <c:v>0.21115771741955269</c:v>
                </c:pt>
                <c:pt idx="34">
                  <c:v>0.22885888860055692</c:v>
                </c:pt>
                <c:pt idx="35">
                  <c:v>0.24777737060063054</c:v>
                </c:pt>
                <c:pt idx="36">
                  <c:v>0.26798052084768098</c:v>
                </c:pt>
                <c:pt idx="37">
                  <c:v>0.28954642959987087</c:v>
                </c:pt>
                <c:pt idx="38">
                  <c:v>0.31255653589716892</c:v>
                </c:pt>
                <c:pt idx="39">
                  <c:v>0.33713737622431283</c:v>
                </c:pt>
                <c:pt idx="40">
                  <c:v>0.36339250303065695</c:v>
                </c:pt>
                <c:pt idx="41">
                  <c:v>0.39132682726552181</c:v>
                </c:pt>
                <c:pt idx="42">
                  <c:v>0.42085625929702652</c:v>
                </c:pt>
                <c:pt idx="43">
                  <c:v>0.45181677981995305</c:v>
                </c:pt>
                <c:pt idx="44">
                  <c:v>0.48398630909467688</c:v>
                </c:pt>
                <c:pt idx="45">
                  <c:v>0.51716030810915226</c:v>
                </c:pt>
                <c:pt idx="46">
                  <c:v>0.55115641829519046</c:v>
                </c:pt>
                <c:pt idx="47">
                  <c:v>0.58579386152121915</c:v>
                </c:pt>
                <c:pt idx="48">
                  <c:v>0.62087489716340827</c:v>
                </c:pt>
                <c:pt idx="49">
                  <c:v>0.65615740523493693</c:v>
                </c:pt>
                <c:pt idx="50">
                  <c:v>0.69134106092158665</c:v>
                </c:pt>
                <c:pt idx="51">
                  <c:v>0.72608154431850047</c:v>
                </c:pt>
                <c:pt idx="52">
                  <c:v>0.76000165009232379</c:v>
                </c:pt>
                <c:pt idx="53">
                  <c:v>0.79269963487955442</c:v>
                </c:pt>
                <c:pt idx="54">
                  <c:v>0.82407386726833987</c:v>
                </c:pt>
                <c:pt idx="55">
                  <c:v>0.85386008441244066</c:v>
                </c:pt>
                <c:pt idx="56">
                  <c:v>0.88135506003396169</c:v>
                </c:pt>
                <c:pt idx="57">
                  <c:v>0.90579203085873228</c:v>
                </c:pt>
                <c:pt idx="58">
                  <c:v>0.92661683715480536</c:v>
                </c:pt>
                <c:pt idx="59">
                  <c:v>0.94382504574483606</c:v>
                </c:pt>
                <c:pt idx="60">
                  <c:v>0.95778591276911162</c:v>
                </c:pt>
                <c:pt idx="61">
                  <c:v>0.96889477102573696</c:v>
                </c:pt>
                <c:pt idx="62">
                  <c:v>0.97755602545519571</c:v>
                </c:pt>
                <c:pt idx="63">
                  <c:v>0.98416491680329499</c:v>
                </c:pt>
                <c:pt idx="64">
                  <c:v>0.989092365563355</c:v>
                </c:pt>
                <c:pt idx="65">
                  <c:v>0.992675758862544</c:v>
                </c:pt>
                <c:pt idx="66">
                  <c:v>0.99521257005900643</c:v>
                </c:pt>
                <c:pt idx="67">
                  <c:v>0.99695759698562114</c:v>
                </c:pt>
                <c:pt idx="68">
                  <c:v>0.99812215778899094</c:v>
                </c:pt>
                <c:pt idx="69">
                  <c:v>0.99887520036400557</c:v>
                </c:pt>
                <c:pt idx="70">
                  <c:v>0.99934661173130424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EA0-8383-114AD9794EFF}"/>
            </c:ext>
          </c:extLst>
        </c:ser>
        <c:ser>
          <c:idx val="1"/>
          <c:order val="1"/>
          <c:tx>
            <c:strRef>
              <c:f>Ketiganya!$BY$3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Ketiganya!$BY$4:$BY$74</c:f>
              <c:numCache>
                <c:formatCode>0.00000</c:formatCode>
                <c:ptCount val="71"/>
                <c:pt idx="0">
                  <c:v>0</c:v>
                </c:pt>
                <c:pt idx="1">
                  <c:v>1.519449441774956E-3</c:v>
                </c:pt>
                <c:pt idx="2">
                  <c:v>3.1369817324470306E-3</c:v>
                </c:pt>
                <c:pt idx="3">
                  <c:v>4.8618465680569933E-3</c:v>
                </c:pt>
                <c:pt idx="4">
                  <c:v>6.7041372727402182E-3</c:v>
                </c:pt>
                <c:pt idx="5">
                  <c:v>8.6748623292274285E-3</c:v>
                </c:pt>
                <c:pt idx="6">
                  <c:v>1.0786021849186866E-2</c:v>
                </c:pt>
                <c:pt idx="7">
                  <c:v>1.3050689077537037E-2</c:v>
                </c:pt>
                <c:pt idx="8">
                  <c:v>1.5483096961485976E-2</c:v>
                </c:pt>
                <c:pt idx="9">
                  <c:v>1.809872973253468E-2</c:v>
                </c:pt>
                <c:pt idx="10">
                  <c:v>2.0914419344030821E-2</c:v>
                </c:pt>
                <c:pt idx="11">
                  <c:v>2.3948446473359031E-2</c:v>
                </c:pt>
                <c:pt idx="12">
                  <c:v>2.7220645631217844E-2</c:v>
                </c:pt>
                <c:pt idx="13">
                  <c:v>3.075251371436305E-2</c:v>
                </c:pt>
                <c:pt idx="14">
                  <c:v>3.4567321085711589E-2</c:v>
                </c:pt>
                <c:pt idx="15">
                  <c:v>3.8690223958728676E-2</c:v>
                </c:pt>
                <c:pt idx="16">
                  <c:v>4.3148376492749496E-2</c:v>
                </c:pt>
                <c:pt idx="17">
                  <c:v>4.7971040562414968E-2</c:v>
                </c:pt>
                <c:pt idx="18">
                  <c:v>5.3189690637183817E-2</c:v>
                </c:pt>
                <c:pt idx="19">
                  <c:v>5.8838110584696346E-2</c:v>
                </c:pt>
                <c:pt idx="20">
                  <c:v>6.4952478483122356E-2</c:v>
                </c:pt>
                <c:pt idx="21">
                  <c:v>7.1571434681266144E-2</c:v>
                </c:pt>
                <c:pt idx="22">
                  <c:v>7.8736127370843678E-2</c:v>
                </c:pt>
                <c:pt idx="23">
                  <c:v>8.6490228824734561E-2</c:v>
                </c:pt>
                <c:pt idx="24">
                  <c:v>9.4879914203252036E-2</c:v>
                </c:pt>
                <c:pt idx="25">
                  <c:v>0.10395379343820565</c:v>
                </c:pt>
                <c:pt idx="26">
                  <c:v>0.11376278518014982</c:v>
                </c:pt>
                <c:pt idx="27">
                  <c:v>0.12435992015737851</c:v>
                </c:pt>
                <c:pt idx="28">
                  <c:v>0.1358000595808756</c:v>
                </c:pt>
                <c:pt idx="29">
                  <c:v>0.14813951249278423</c:v>
                </c:pt>
                <c:pt idx="30">
                  <c:v>0.16143553427881241</c:v>
                </c:pt>
                <c:pt idx="31">
                  <c:v>0.17574568706265259</c:v>
                </c:pt>
                <c:pt idx="32">
                  <c:v>0.19112704153000937</c:v>
                </c:pt>
                <c:pt idx="33">
                  <c:v>0.20763519909873052</c:v>
                </c:pt>
                <c:pt idx="34">
                  <c:v>0.22532311352646517</c:v>
                </c:pt>
                <c:pt idx="35">
                  <c:v>0.24423969236208476</c:v>
                </c:pt>
                <c:pt idx="36">
                  <c:v>0.26442816150817106</c:v>
                </c:pt>
                <c:pt idx="37">
                  <c:v>0.28592418104901751</c:v>
                </c:pt>
                <c:pt idx="38">
                  <c:v>0.30875370795826007</c:v>
                </c:pt>
                <c:pt idx="39">
                  <c:v>0.33293061192680762</c:v>
                </c:pt>
                <c:pt idx="40">
                  <c:v>0.35845406495199195</c:v>
                </c:pt>
                <c:pt idx="41">
                  <c:v>0.38530574406328433</c:v>
                </c:pt>
                <c:pt idx="42">
                  <c:v>0.41344691005431677</c:v>
                </c:pt>
                <c:pt idx="43">
                  <c:v>0.44281545351151741</c:v>
                </c:pt>
                <c:pt idx="44">
                  <c:v>0.47332303251735075</c:v>
                </c:pt>
                <c:pt idx="45">
                  <c:v>0.50485246326905231</c:v>
                </c:pt>
                <c:pt idx="46">
                  <c:v>0.53725556372513328</c:v>
                </c:pt>
                <c:pt idx="47">
                  <c:v>0.57035168837227579</c:v>
                </c:pt>
                <c:pt idx="48">
                  <c:v>0.60392722502587604</c:v>
                </c:pt>
                <c:pt idx="49">
                  <c:v>0.63773634644476307</c:v>
                </c:pt>
                <c:pt idx="50">
                  <c:v>0.67150331314868872</c:v>
                </c:pt>
                <c:pt idx="51">
                  <c:v>0.70492660065321811</c:v>
                </c:pt>
                <c:pt idx="52">
                  <c:v>0.73768506535176748</c:v>
                </c:pt>
                <c:pt idx="53">
                  <c:v>0.76944626020070506</c:v>
                </c:pt>
                <c:pt idx="54">
                  <c:v>0.79987685856282431</c:v>
                </c:pt>
                <c:pt idx="55">
                  <c:v>0.82865494154259423</c:v>
                </c:pt>
                <c:pt idx="56">
                  <c:v>0.85548365846297303</c:v>
                </c:pt>
                <c:pt idx="57">
                  <c:v>0.88010550024066447</c:v>
                </c:pt>
                <c:pt idx="58">
                  <c:v>0.90231616261196201</c:v>
                </c:pt>
                <c:pt idx="59">
                  <c:v>0.92197676451762489</c:v>
                </c:pt>
                <c:pt idx="60">
                  <c:v>0.9390230799321978</c:v>
                </c:pt>
                <c:pt idx="61">
                  <c:v>0.95347049406105266</c:v>
                </c:pt>
                <c:pt idx="62">
                  <c:v>0.96541365121325162</c:v>
                </c:pt>
                <c:pt idx="63">
                  <c:v>0.97502023885979738</c:v>
                </c:pt>
                <c:pt idx="64">
                  <c:v>0.9825190242058478</c:v>
                </c:pt>
                <c:pt idx="65">
                  <c:v>0.98818304569601678</c:v>
                </c:pt>
                <c:pt idx="66">
                  <c:v>0.99230962908143783</c:v>
                </c:pt>
                <c:pt idx="67">
                  <c:v>0.99519947940031261</c:v>
                </c:pt>
                <c:pt idx="68">
                  <c:v>0.99713733503883606</c:v>
                </c:pt>
                <c:pt idx="69">
                  <c:v>0.99837645296020683</c:v>
                </c:pt>
                <c:pt idx="70">
                  <c:v>0.99912852473121894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EA0-8383-114AD9794EFF}"/>
            </c:ext>
          </c:extLst>
        </c:ser>
        <c:ser>
          <c:idx val="2"/>
          <c:order val="2"/>
          <c:tx>
            <c:strRef>
              <c:f>Ketiganya!$BZ$3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Ketiganya!$BS$4:$BS$74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Ketiganya!$BZ$4:$BZ$74</c:f>
              <c:numCache>
                <c:formatCode>0.00000</c:formatCode>
                <c:ptCount val="71"/>
                <c:pt idx="0">
                  <c:v>0</c:v>
                </c:pt>
                <c:pt idx="1">
                  <c:v>1.2535995025789726E-3</c:v>
                </c:pt>
                <c:pt idx="2">
                  <c:v>2.6224330016104691E-3</c:v>
                </c:pt>
                <c:pt idx="3">
                  <c:v>4.1169092586816891E-3</c:v>
                </c:pt>
                <c:pt idx="4">
                  <c:v>5.7483413794382487E-3</c:v>
                </c:pt>
                <c:pt idx="5">
                  <c:v>7.5290183413366796E-3</c:v>
                </c:pt>
                <c:pt idx="6">
                  <c:v>9.4722807627045658E-3</c:v>
                </c:pt>
                <c:pt idx="7">
                  <c:v>1.1592600856086599E-2</c:v>
                </c:pt>
                <c:pt idx="8">
                  <c:v>1.3905666426289875E-2</c:v>
                </c:pt>
                <c:pt idx="9">
                  <c:v>1.6428468664954066E-2</c:v>
                </c:pt>
                <c:pt idx="10">
                  <c:v>1.9179393360042263E-2</c:v>
                </c:pt>
                <c:pt idx="11">
                  <c:v>2.2178314978730795E-2</c:v>
                </c:pt>
                <c:pt idx="12">
                  <c:v>2.5446692880330968E-2</c:v>
                </c:pt>
                <c:pt idx="13">
                  <c:v>2.9007668681168775E-2</c:v>
                </c:pt>
                <c:pt idx="14">
                  <c:v>3.2886163504372457E-2</c:v>
                </c:pt>
                <c:pt idx="15">
                  <c:v>3.7108973507954612E-2</c:v>
                </c:pt>
                <c:pt idx="16">
                  <c:v>4.1704861681503225E-2</c:v>
                </c:pt>
                <c:pt idx="17">
                  <c:v>4.6704643429906545E-2</c:v>
                </c:pt>
                <c:pt idx="18">
                  <c:v>5.2141262909892405E-2</c:v>
                </c:pt>
                <c:pt idx="19">
                  <c:v>5.8049856448863624E-2</c:v>
                </c:pt>
                <c:pt idx="20">
                  <c:v>6.4467798644608387E-2</c:v>
                </c:pt>
                <c:pt idx="21">
                  <c:v>7.1434725911067476E-2</c:v>
                </c:pt>
                <c:pt idx="22">
                  <c:v>7.8992531301505076E-2</c:v>
                </c:pt>
                <c:pt idx="23">
                  <c:v>8.7185323398858428E-2</c:v>
                </c:pt>
                <c:pt idx="24">
                  <c:v>9.6059340921773706E-2</c:v>
                </c:pt>
                <c:pt idx="25">
                  <c:v>0.10566281346473205</c:v>
                </c:pt>
                <c:pt idx="26">
                  <c:v>0.11604575749058699</c:v>
                </c:pt>
                <c:pt idx="27">
                  <c:v>0.12725969536035231</c:v>
                </c:pt>
                <c:pt idx="28">
                  <c:v>0.13935728386358137</c:v>
                </c:pt>
                <c:pt idx="29">
                  <c:v>0.15239183748024554</c:v>
                </c:pt>
                <c:pt idx="30">
                  <c:v>0.16641673055165584</c:v>
                </c:pt>
                <c:pt idx="31">
                  <c:v>0.18148466179574785</c:v>
                </c:pt>
                <c:pt idx="32">
                  <c:v>0.19764676433798833</c:v>
                </c:pt>
                <c:pt idx="33">
                  <c:v>0.21495154484521106</c:v>
                </c:pt>
                <c:pt idx="34">
                  <c:v>0.23344363671249835</c:v>
                </c:pt>
                <c:pt idx="35">
                  <c:v>0.25316235485811889</c:v>
                </c:pt>
                <c:pt idx="36">
                  <c:v>0.27414004389106317</c:v>
                </c:pt>
                <c:pt idx="37">
                  <c:v>0.29640021762755386</c:v>
                </c:pt>
                <c:pt idx="38">
                  <c:v>0.3199554965665411</c:v>
                </c:pt>
                <c:pt idx="39">
                  <c:v>0.34480536142394225</c:v>
                </c:pt>
                <c:pt idx="40">
                  <c:v>0.37093375554585539</c:v>
                </c:pt>
                <c:pt idx="41">
                  <c:v>0.39830658725942703</c:v>
                </c:pt>
                <c:pt idx="42">
                  <c:v>0.42686920506287085</c:v>
                </c:pt>
                <c:pt idx="43">
                  <c:v>0.45654394379249719</c:v>
                </c:pt>
                <c:pt idx="44">
                  <c:v>0.48722786788882988</c:v>
                </c:pt>
                <c:pt idx="45">
                  <c:v>0.51879086736953961</c:v>
                </c:pt>
                <c:pt idx="46">
                  <c:v>0.55107429109451855</c:v>
                </c:pt>
                <c:pt idx="47">
                  <c:v>0.58389032745603631</c:v>
                </c:pt>
                <c:pt idx="48">
                  <c:v>0.61702236079416206</c:v>
                </c:pt>
                <c:pt idx="49">
                  <c:v>0.65022653765478544</c:v>
                </c:pt>
                <c:pt idx="50">
                  <c:v>0.68323476463879629</c:v>
                </c:pt>
                <c:pt idx="51">
                  <c:v>0.71575932275503351</c:v>
                </c:pt>
                <c:pt idx="52">
                  <c:v>0.74749921588410295</c:v>
                </c:pt>
                <c:pt idx="53">
                  <c:v>0.77814826859460773</c:v>
                </c:pt>
                <c:pt idx="54">
                  <c:v>0.80740484944412039</c:v>
                </c:pt>
                <c:pt idx="55">
                  <c:v>0.83498292308939392</c:v>
                </c:pt>
                <c:pt idx="56">
                  <c:v>0.86062393766891687</c:v>
                </c:pt>
                <c:pt idx="57">
                  <c:v>0.88410885078632717</c:v>
                </c:pt>
                <c:pt idx="58">
                  <c:v>0.90526941451387399</c:v>
                </c:pt>
                <c:pt idx="59">
                  <c:v>0.9239977112591562</c:v>
                </c:pt>
                <c:pt idx="60">
                  <c:v>0.94025289627998332</c:v>
                </c:pt>
                <c:pt idx="61">
                  <c:v>0.95406419495304662</c:v>
                </c:pt>
                <c:pt idx="62">
                  <c:v>0.96552944806513152</c:v>
                </c:pt>
                <c:pt idx="63">
                  <c:v>0.97480889894406431</c:v>
                </c:pt>
                <c:pt idx="64">
                  <c:v>0.98211444332843223</c:v>
                </c:pt>
                <c:pt idx="65">
                  <c:v>0.98769515142120001</c:v>
                </c:pt>
                <c:pt idx="66">
                  <c:v>0.99182042406069304</c:v>
                </c:pt>
                <c:pt idx="67">
                  <c:v>0.99476254653839014</c:v>
                </c:pt>
                <c:pt idx="68">
                  <c:v>0.99678054838024965</c:v>
                </c:pt>
                <c:pt idx="69">
                  <c:v>0.99810710073550613</c:v>
                </c:pt>
                <c:pt idx="70">
                  <c:v>0.99893969013985084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EA0-8383-114AD979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83536"/>
        <c:axId val="1409565296"/>
      </c:lineChart>
      <c:catAx>
        <c:axId val="14095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561128839968253"/>
              <c:y val="0.7966505238138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565296"/>
        <c:crosses val="autoZero"/>
        <c:auto val="1"/>
        <c:lblAlgn val="ctr"/>
        <c:lblOffset val="100"/>
        <c:tickLblSkip val="10"/>
        <c:noMultiLvlLbl val="0"/>
      </c:catAx>
      <c:valAx>
        <c:axId val="140956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Peluang Kematian</a:t>
                </a:r>
              </a:p>
            </c:rich>
          </c:tx>
          <c:layout>
            <c:manualLayout>
              <c:xMode val="edge"/>
              <c:yMode val="edge"/>
              <c:x val="2.2172266888139506E-2"/>
              <c:y val="0.18471441333337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5835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Ketiganya!$CM$3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Ketiganya!$CM$4:$CM$64</c:f>
              <c:numCache>
                <c:formatCode>0.00000</c:formatCode>
                <c:ptCount val="61"/>
                <c:pt idx="0">
                  <c:v>0</c:v>
                </c:pt>
                <c:pt idx="1">
                  <c:v>3.888270000000027E-3</c:v>
                </c:pt>
                <c:pt idx="2">
                  <c:v>8.120180957083889E-3</c:v>
                </c:pt>
                <c:pt idx="3">
                  <c:v>1.2735338242301442E-2</c:v>
                </c:pt>
                <c:pt idx="4">
                  <c:v>1.7781998249687958E-2</c:v>
                </c:pt>
                <c:pt idx="5">
                  <c:v>2.3315519806148655E-2</c:v>
                </c:pt>
                <c:pt idx="6">
                  <c:v>2.9391874398071449E-2</c:v>
                </c:pt>
                <c:pt idx="7">
                  <c:v>3.6066193231204413E-2</c:v>
                </c:pt>
                <c:pt idx="8">
                  <c:v>4.3391193704206965E-2</c:v>
                </c:pt>
                <c:pt idx="9">
                  <c:v>5.1425674539580801E-2</c:v>
                </c:pt>
                <c:pt idx="10">
                  <c:v>6.0232902579183234E-2</c:v>
                </c:pt>
                <c:pt idx="11">
                  <c:v>6.9872648160016038E-2</c:v>
                </c:pt>
                <c:pt idx="12">
                  <c:v>8.0402275763076347E-2</c:v>
                </c:pt>
                <c:pt idx="13">
                  <c:v>9.1877006970127462E-2</c:v>
                </c:pt>
                <c:pt idx="14">
                  <c:v>0.10435450791959877</c:v>
                </c:pt>
                <c:pt idx="15">
                  <c:v>0.11790008912563421</c:v>
                </c:pt>
                <c:pt idx="16">
                  <c:v>0.13258368302003287</c:v>
                </c:pt>
                <c:pt idx="17">
                  <c:v>0.14847786397168383</c:v>
                </c:pt>
                <c:pt idx="18">
                  <c:v>0.16565539011080632</c:v>
                </c:pt>
                <c:pt idx="19">
                  <c:v>0.18420993768748883</c:v>
                </c:pt>
                <c:pt idx="20">
                  <c:v>0.2042349242416579</c:v>
                </c:pt>
                <c:pt idx="21">
                  <c:v>0.22578904095660057</c:v>
                </c:pt>
                <c:pt idx="22">
                  <c:v>0.24889518896073026</c:v>
                </c:pt>
                <c:pt idx="23">
                  <c:v>0.27354027477749232</c:v>
                </c:pt>
                <c:pt idx="24">
                  <c:v>0.29971823644669093</c:v>
                </c:pt>
                <c:pt idx="25">
                  <c:v>0.32741566871366923</c:v>
                </c:pt>
                <c:pt idx="26">
                  <c:v>0.35656327428085555</c:v>
                </c:pt>
                <c:pt idx="27">
                  <c:v>0.38704087088995442</c:v>
                </c:pt>
                <c:pt idx="28">
                  <c:v>0.41868410747216656</c:v>
                </c:pt>
                <c:pt idx="29">
                  <c:v>0.4513038000601628</c:v>
                </c:pt>
                <c:pt idx="30">
                  <c:v>0.48471622717246321</c:v>
                </c:pt>
                <c:pt idx="31">
                  <c:v>0.51874230578371172</c:v>
                </c:pt>
                <c:pt idx="32">
                  <c:v>0.55320425006434415</c:v>
                </c:pt>
                <c:pt idx="33">
                  <c:v>0.58791631675604283</c:v>
                </c:pt>
                <c:pt idx="34">
                  <c:v>0.62264605376260296</c:v>
                </c:pt>
                <c:pt idx="35">
                  <c:v>0.65713130262093944</c:v>
                </c:pt>
                <c:pt idx="36">
                  <c:v>0.69110628527696161</c:v>
                </c:pt>
                <c:pt idx="37">
                  <c:v>0.72429712497167809</c:v>
                </c:pt>
                <c:pt idx="38">
                  <c:v>0.75642339145623827</c:v>
                </c:pt>
                <c:pt idx="39">
                  <c:v>0.78721439525970616</c:v>
                </c:pt>
                <c:pt idx="40">
                  <c:v>0.81641411265579777</c:v>
                </c:pt>
                <c:pt idx="41">
                  <c:v>0.84378091390487087</c:v>
                </c:pt>
                <c:pt idx="42">
                  <c:v>0.86910119550886045</c:v>
                </c:pt>
                <c:pt idx="43">
                  <c:v>0.89219143046396665</c:v>
                </c:pt>
                <c:pt idx="44">
                  <c:v>0.9131032333467537</c:v>
                </c:pt>
                <c:pt idx="45">
                  <c:v>0.93178128405509808</c:v>
                </c:pt>
                <c:pt idx="46">
                  <c:v>0.94792943999886403</c:v>
                </c:pt>
                <c:pt idx="47">
                  <c:v>0.96130323794320538</c:v>
                </c:pt>
                <c:pt idx="48">
                  <c:v>0.97187094017600406</c:v>
                </c:pt>
                <c:pt idx="49">
                  <c:v>0.97993969094515831</c:v>
                </c:pt>
                <c:pt idx="50">
                  <c:v>0.98597612379916422</c:v>
                </c:pt>
                <c:pt idx="51">
                  <c:v>0.99039780232076602</c:v>
                </c:pt>
                <c:pt idx="52">
                  <c:v>0.99356720767857487</c:v>
                </c:pt>
                <c:pt idx="53">
                  <c:v>0.99578852008400831</c:v>
                </c:pt>
                <c:pt idx="54">
                  <c:v>0.99730890265814853</c:v>
                </c:pt>
                <c:pt idx="55">
                  <c:v>0.99832375031547127</c:v>
                </c:pt>
                <c:pt idx="56">
                  <c:v>0.99898331408490348</c:v>
                </c:pt>
                <c:pt idx="57">
                  <c:v>0.99940007976016265</c:v>
                </c:pt>
                <c:pt idx="58">
                  <c:v>0.99965582823607591</c:v>
                </c:pt>
                <c:pt idx="59">
                  <c:v>0.99980811321090735</c:v>
                </c:pt>
                <c:pt idx="60">
                  <c:v>0.99989606231398986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B-40F7-A504-7B0BA01F8905}"/>
            </c:ext>
          </c:extLst>
        </c:ser>
        <c:ser>
          <c:idx val="1"/>
          <c:order val="1"/>
          <c:tx>
            <c:strRef>
              <c:f>Ketiganya!$CN$3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Ketiganya!$CN$4:$CN$64</c:f>
              <c:numCache>
                <c:formatCode>0.00000</c:formatCode>
                <c:ptCount val="61"/>
                <c:pt idx="0">
                  <c:v>0</c:v>
                </c:pt>
                <c:pt idx="1">
                  <c:v>4.275602593288963E-3</c:v>
                </c:pt>
                <c:pt idx="2">
                  <c:v>8.9230152169441634E-3</c:v>
                </c:pt>
                <c:pt idx="3">
                  <c:v>1.3972492171637874E-2</c:v>
                </c:pt>
                <c:pt idx="4">
                  <c:v>1.9456352692021395E-2</c:v>
                </c:pt>
                <c:pt idx="5">
                  <c:v>2.5409043538150544E-2</c:v>
                </c:pt>
                <c:pt idx="6">
                  <c:v>3.1867185832781919E-2</c:v>
                </c:pt>
                <c:pt idx="7">
                  <c:v>3.8869601391862796E-2</c:v>
                </c:pt>
                <c:pt idx="8">
                  <c:v>4.6457312951963092E-2</c:v>
                </c:pt>
                <c:pt idx="9">
                  <c:v>5.4673511759561477E-2</c:v>
                </c:pt>
                <c:pt idx="10">
                  <c:v>6.3563484955805882E-2</c:v>
                </c:pt>
                <c:pt idx="11">
                  <c:v>7.3174494075135099E-2</c:v>
                </c:pt>
                <c:pt idx="12">
                  <c:v>8.3555594793327082E-2</c:v>
                </c:pt>
                <c:pt idx="13">
                  <c:v>9.4757386836950341E-2</c:v>
                </c:pt>
                <c:pt idx="14">
                  <c:v>0.10683168174217539</c:v>
                </c:pt>
                <c:pt idx="15">
                  <c:v>0.11983107498410217</c:v>
                </c:pt>
                <c:pt idx="16">
                  <c:v>0.13380840796738769</c:v>
                </c:pt>
                <c:pt idx="17">
                  <c:v>0.1488161045805273</c:v>
                </c:pt>
                <c:pt idx="18">
                  <c:v>0.16490536660648092</c:v>
                </c:pt>
                <c:pt idx="19">
                  <c:v>0.18212521242471114</c:v>
                </c:pt>
                <c:pt idx="20">
                  <c:v>0.20052134434809166</c:v>
                </c:pt>
                <c:pt idx="21">
                  <c:v>0.22013483187053473</c:v>
                </c:pt>
                <c:pt idx="22">
                  <c:v>0.24100060135983448</c:v>
                </c:pt>
                <c:pt idx="23">
                  <c:v>0.26314572765840016</c:v>
                </c:pt>
                <c:pt idx="24">
                  <c:v>0.28658753002643256</c:v>
                </c:pt>
                <c:pt idx="25">
                  <c:v>0.3113314842645527</c:v>
                </c:pt>
                <c:pt idx="26">
                  <c:v>0.33736897505469043</c:v>
                </c:pt>
                <c:pt idx="27">
                  <c:v>0.36467492786433753</c:v>
                </c:pt>
                <c:pt idx="28">
                  <c:v>0.39320537834682245</c:v>
                </c:pt>
                <c:pt idx="29">
                  <c:v>0.42289505900138247</c:v>
                </c:pt>
                <c:pt idx="30">
                  <c:v>0.45365510757013683</c:v>
                </c:pt>
                <c:pt idx="31">
                  <c:v>0.48537102842932955</c:v>
                </c:pt>
                <c:pt idx="32">
                  <c:v>0.5179010656652232</c:v>
                </c:pt>
                <c:pt idx="33">
                  <c:v>0.5510751724518983</c:v>
                </c:pt>
                <c:pt idx="34">
                  <c:v>0.58469478274273268</c:v>
                </c:pt>
                <c:pt idx="35">
                  <c:v>0.6185336041921109</c:v>
                </c:pt>
                <c:pt idx="36">
                  <c:v>0.65233965079589318</c:v>
                </c:pt>
                <c:pt idx="37">
                  <c:v>0.68583871446616573</c:v>
                </c:pt>
                <c:pt idx="38">
                  <c:v>0.71873943091458536</c:v>
                </c:pt>
                <c:pt idx="39">
                  <c:v>0.75074002163931175</c:v>
                </c:pt>
                <c:pt idx="40">
                  <c:v>0.78153668698773593</c:v>
                </c:pt>
                <c:pt idx="41">
                  <c:v>0.81083348480266348</c:v>
                </c:pt>
                <c:pt idx="42">
                  <c:v>0.83835335942727163</c:v>
                </c:pt>
                <c:pt idx="43">
                  <c:v>0.86384979763428182</c:v>
                </c:pt>
                <c:pt idx="44">
                  <c:v>0.88711839977961537</c:v>
                </c:pt>
                <c:pt idx="45">
                  <c:v>0.90800749243289491</c:v>
                </c:pt>
                <c:pt idx="46">
                  <c:v>0.92642680558241419</c:v>
                </c:pt>
                <c:pt idx="47">
                  <c:v>0.94235322860086912</c:v>
                </c:pt>
                <c:pt idx="48">
                  <c:v>0.95583277618872808</c:v>
                </c:pt>
                <c:pt idx="49">
                  <c:v>0.96697815792647701</c:v>
                </c:pt>
                <c:pt idx="50">
                  <c:v>0.97596175044464406</c:v>
                </c:pt>
                <c:pt idx="51">
                  <c:v>0.98300428708185916</c:v>
                </c:pt>
                <c:pt idx="52">
                  <c:v>0.98836014025922714</c:v>
                </c:pt>
                <c:pt idx="53">
                  <c:v>0.99230058196381876</c:v>
                </c:pt>
                <c:pt idx="54">
                  <c:v>0.99509675965282751</c:v>
                </c:pt>
                <c:pt idx="55">
                  <c:v>0.99700422236411823</c:v>
                </c:pt>
                <c:pt idx="56">
                  <c:v>0.99825062060649983</c:v>
                </c:pt>
                <c:pt idx="57">
                  <c:v>0.9990276970907539</c:v>
                </c:pt>
                <c:pt idx="58">
                  <c:v>0.99948797442917847</c:v>
                </c:pt>
                <c:pt idx="59">
                  <c:v>0.99974578419318505</c:v>
                </c:pt>
                <c:pt idx="60">
                  <c:v>0.99988164543278124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B-40F7-A504-7B0BA01F8905}"/>
            </c:ext>
          </c:extLst>
        </c:ser>
        <c:ser>
          <c:idx val="2"/>
          <c:order val="2"/>
          <c:tx>
            <c:strRef>
              <c:f>Ketiganya!$CO$3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Ketiganya!$CO$4:$CO$64</c:f>
              <c:numCache>
                <c:formatCode>0.00000</c:formatCode>
                <c:ptCount val="61"/>
                <c:pt idx="0">
                  <c:v>0</c:v>
                </c:pt>
                <c:pt idx="1">
                  <c:v>3.6850861943620306E-3</c:v>
                </c:pt>
                <c:pt idx="2">
                  <c:v>7.7323524811089284E-3</c:v>
                </c:pt>
                <c:pt idx="3">
                  <c:v>1.2175481869143301E-2</c:v>
                </c:pt>
                <c:pt idx="4">
                  <c:v>1.7050880177858829E-2</c:v>
                </c:pt>
                <c:pt idx="5">
                  <c:v>2.2397806261564734E-2</c:v>
                </c:pt>
                <c:pt idx="6">
                  <c:v>2.825848674518483E-2</c:v>
                </c:pt>
                <c:pt idx="7">
                  <c:v>3.4678208570677382E-2</c:v>
                </c:pt>
                <c:pt idx="8">
                  <c:v>4.1705381216930459E-2</c:v>
                </c:pt>
                <c:pt idx="9">
                  <c:v>4.9391558817146075E-2</c:v>
                </c:pt>
                <c:pt idx="10">
                  <c:v>5.7791410554331235E-2</c:v>
                </c:pt>
                <c:pt idx="11">
                  <c:v>6.6962625675922594E-2</c:v>
                </c:pt>
                <c:pt idx="12">
                  <c:v>7.6965737257677191E-2</c:v>
                </c:pt>
                <c:pt idx="13">
                  <c:v>8.7863846511487598E-2</c:v>
                </c:pt>
                <c:pt idx="14">
                  <c:v>9.972222704904643E-2</c:v>
                </c:pt>
                <c:pt idx="15">
                  <c:v>0.11260778619980749</c:v>
                </c:pt>
                <c:pt idx="16">
                  <c:v>0.1265883584044204</c:v>
                </c:pt>
                <c:pt idx="17">
                  <c:v>0.14173180409305719</c:v>
                </c:pt>
                <c:pt idx="18">
                  <c:v>0.15810488661645616</c:v>
                </c:pt>
                <c:pt idx="19">
                  <c:v>0.17577190011685051</c:v>
                </c:pt>
                <c:pt idx="20">
                  <c:v>0.19479302319417691</c:v>
                </c:pt>
                <c:pt idx="21">
                  <c:v>0.21522237742639017</c:v>
                </c:pt>
                <c:pt idx="22">
                  <c:v>0.23710577692244983</c:v>
                </c:pt>
                <c:pt idx="23">
                  <c:v>0.26047816587413486</c:v>
                </c:pt>
                <c:pt idx="24">
                  <c:v>0.28536075630885283</c:v>
                </c:pt>
                <c:pt idx="25">
                  <c:v>0.31175789866345915</c:v>
                </c:pt>
                <c:pt idx="26">
                  <c:v>0.33965374397240256</c:v>
                </c:pt>
                <c:pt idx="27">
                  <c:v>0.36900878864660047</c:v>
                </c:pt>
                <c:pt idx="28">
                  <c:v>0.39975643073575284</c:v>
                </c:pt>
                <c:pt idx="29">
                  <c:v>0.43179970915240273</c:v>
                </c:pt>
                <c:pt idx="30">
                  <c:v>0.46500844244812156</c:v>
                </c:pt>
                <c:pt idx="31">
                  <c:v>0.49921702786048572</c:v>
                </c:pt>
                <c:pt idx="32">
                  <c:v>0.53422319938391061</c:v>
                </c:pt>
                <c:pt idx="33">
                  <c:v>0.56978806876002031</c:v>
                </c:pt>
                <c:pt idx="34">
                  <c:v>0.60563777721521017</c:v>
                </c:pt>
                <c:pt idx="35">
                  <c:v>0.64146705920986569</c:v>
                </c:pt>
                <c:pt idx="36">
                  <c:v>0.67694495322303494</c:v>
                </c:pt>
                <c:pt idx="37">
                  <c:v>0.71172278126166821</c:v>
                </c:pt>
                <c:pt idx="38">
                  <c:v>0.74544435493724337</c:v>
                </c:pt>
                <c:pt idx="39">
                  <c:v>0.77775815478282262</c:v>
                </c:pt>
                <c:pt idx="40">
                  <c:v>0.80833098332572484</c:v>
                </c:pt>
                <c:pt idx="41">
                  <c:v>0.83686233454339876</c:v>
                </c:pt>
                <c:pt idx="42">
                  <c:v>0.86309848699326308</c:v>
                </c:pt>
                <c:pt idx="43">
                  <c:v>0.8868451579011043</c:v>
                </c:pt>
                <c:pt idx="44">
                  <c:v>0.90797749629191815</c:v>
                </c:pt>
                <c:pt idx="45">
                  <c:v>0.92644628397717388</c:v>
                </c:pt>
                <c:pt idx="46">
                  <c:v>0.94227947551610647</c:v>
                </c:pt>
                <c:pt idx="47">
                  <c:v>0.95557863553466038</c:v>
                </c:pt>
                <c:pt idx="48">
                  <c:v>0.96651038222633689</c:v>
                </c:pt>
                <c:pt idx="49">
                  <c:v>0.97529354309490301</c:v>
                </c:pt>
                <c:pt idx="50">
                  <c:v>0.9821832725786368</c:v>
                </c:pt>
                <c:pt idx="51">
                  <c:v>0.98745376672866525</c:v>
                </c:pt>
                <c:pt idx="52">
                  <c:v>0.99138135500817148</c:v>
                </c:pt>
                <c:pt idx="53">
                  <c:v>0.99422961681734423</c:v>
                </c:pt>
                <c:pt idx="54">
                  <c:v>0.99623778366392535</c:v>
                </c:pt>
                <c:pt idx="55">
                  <c:v>0.99761312754890907</c:v>
                </c:pt>
                <c:pt idx="56">
                  <c:v>0.99852742025819952</c:v>
                </c:pt>
                <c:pt idx="57">
                  <c:v>0.99911700086046062</c:v>
                </c:pt>
                <c:pt idx="58">
                  <c:v>0.99948560668369002</c:v>
                </c:pt>
                <c:pt idx="59">
                  <c:v>0.9997089530890364</c:v>
                </c:pt>
                <c:pt idx="60">
                  <c:v>0.99984008029425619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B-40F7-A504-7B0BA01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68224"/>
        <c:axId val="1501274944"/>
      </c:lineChart>
      <c:catAx>
        <c:axId val="150126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623485016949091"/>
              <c:y val="0.79744477568254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74944"/>
        <c:crosses val="autoZero"/>
        <c:auto val="1"/>
        <c:lblAlgn val="ctr"/>
        <c:lblOffset val="100"/>
        <c:tickLblSkip val="10"/>
        <c:noMultiLvlLbl val="0"/>
      </c:catAx>
      <c:valAx>
        <c:axId val="1501274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Peluang Kematian</a:t>
                </a:r>
              </a:p>
            </c:rich>
          </c:tx>
          <c:layout>
            <c:manualLayout>
              <c:xMode val="edge"/>
              <c:yMode val="edge"/>
              <c:x val="1.947374830480399E-2"/>
              <c:y val="0.1906113779230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68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Ketiganya!$CP$3</c:f>
              <c:strCache>
                <c:ptCount val="1"/>
                <c:pt idx="0">
                  <c:v>Data Aktual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Ketiganya!$CP$4:$CP$64</c:f>
              <c:numCache>
                <c:formatCode>0.00000</c:formatCode>
                <c:ptCount val="61"/>
                <c:pt idx="0">
                  <c:v>0</c:v>
                </c:pt>
                <c:pt idx="1">
                  <c:v>3.1877399999999945E-3</c:v>
                </c:pt>
                <c:pt idx="2">
                  <c:v>6.610434448426461E-3</c:v>
                </c:pt>
                <c:pt idx="3">
                  <c:v>1.0296893192292655E-2</c:v>
                </c:pt>
                <c:pt idx="4">
                  <c:v>1.4287643338780076E-2</c:v>
                </c:pt>
                <c:pt idx="5">
                  <c:v>1.8627784130777258E-2</c:v>
                </c:pt>
                <c:pt idx="6">
                  <c:v>2.3357173858605584E-2</c:v>
                </c:pt>
                <c:pt idx="7">
                  <c:v>2.8507841627251396E-2</c:v>
                </c:pt>
                <c:pt idx="8">
                  <c:v>3.4101547751337891E-2</c:v>
                </c:pt>
                <c:pt idx="9">
                  <c:v>4.015975943368677E-2</c:v>
                </c:pt>
                <c:pt idx="10">
                  <c:v>4.6706426581688554E-2</c:v>
                </c:pt>
                <c:pt idx="11">
                  <c:v>5.3764602666341976E-2</c:v>
                </c:pt>
                <c:pt idx="12">
                  <c:v>6.1360507318437896E-2</c:v>
                </c:pt>
                <c:pt idx="13">
                  <c:v>6.9524099032557629E-2</c:v>
                </c:pt>
                <c:pt idx="14">
                  <c:v>7.8286995401303683E-2</c:v>
                </c:pt>
                <c:pt idx="15">
                  <c:v>8.768816388291889E-2</c:v>
                </c:pt>
                <c:pt idx="16">
                  <c:v>9.777711941563183E-2</c:v>
                </c:pt>
                <c:pt idx="17">
                  <c:v>0.10861140874375641</c:v>
                </c:pt>
                <c:pt idx="18">
                  <c:v>0.12025388861746966</c:v>
                </c:pt>
                <c:pt idx="19">
                  <c:v>0.13279663126905605</c:v>
                </c:pt>
                <c:pt idx="20">
                  <c:v>0.14633828070483412</c:v>
                </c:pt>
                <c:pt idx="21">
                  <c:v>0.16095252543507332</c:v>
                </c:pt>
                <c:pt idx="22">
                  <c:v>0.17669313157218403</c:v>
                </c:pt>
                <c:pt idx="23">
                  <c:v>0.19359573684396869</c:v>
                </c:pt>
                <c:pt idx="24">
                  <c:v>0.21169098885876003</c:v>
                </c:pt>
                <c:pt idx="25">
                  <c:v>0.23103065265998912</c:v>
                </c:pt>
                <c:pt idx="26">
                  <c:v>0.2516835852526863</c:v>
                </c:pt>
                <c:pt idx="27">
                  <c:v>0.27372961541693064</c:v>
                </c:pt>
                <c:pt idx="28">
                  <c:v>0.29725199526847246</c:v>
                </c:pt>
                <c:pt idx="29">
                  <c:v>0.32238007837137717</c:v>
                </c:pt>
                <c:pt idx="30">
                  <c:v>0.34921972256118883</c:v>
                </c:pt>
                <c:pt idx="31">
                  <c:v>0.37777594811959836</c:v>
                </c:pt>
                <c:pt idx="32">
                  <c:v>0.40796279332886642</c:v>
                </c:pt>
                <c:pt idx="33">
                  <c:v>0.43961258732513542</c:v>
                </c:pt>
                <c:pt idx="34">
                  <c:v>0.47249830621180589</c:v>
                </c:pt>
                <c:pt idx="35">
                  <c:v>0.50641085732873814</c:v>
                </c:pt>
                <c:pt idx="36">
                  <c:v>0.54116382226244486</c:v>
                </c:pt>
                <c:pt idx="37">
                  <c:v>0.57657239822128481</c:v>
                </c:pt>
                <c:pt idx="38">
                  <c:v>0.61243444228572042</c:v>
                </c:pt>
                <c:pt idx="39">
                  <c:v>0.64850244415631764</c:v>
                </c:pt>
                <c:pt idx="40">
                  <c:v>0.68446939289329134</c:v>
                </c:pt>
                <c:pt idx="41">
                  <c:v>0.71998330300436053</c:v>
                </c:pt>
                <c:pt idx="42">
                  <c:v>0.75465857144108406</c:v>
                </c:pt>
                <c:pt idx="43">
                  <c:v>0.78808451083517927</c:v>
                </c:pt>
                <c:pt idx="44">
                  <c:v>0.82015722715662531</c:v>
                </c:pt>
                <c:pt idx="45">
                  <c:v>0.85060657428051578</c:v>
                </c:pt>
                <c:pt idx="46">
                  <c:v>0.87871367001584688</c:v>
                </c:pt>
                <c:pt idx="47">
                  <c:v>0.9036946806524121</c:v>
                </c:pt>
                <c:pt idx="48">
                  <c:v>0.92498310921080307</c:v>
                </c:pt>
                <c:pt idx="49">
                  <c:v>0.94257442381793277</c:v>
                </c:pt>
                <c:pt idx="50">
                  <c:v>0.95684610135644277</c:v>
                </c:pt>
                <c:pt idx="51">
                  <c:v>0.96820227591092367</c:v>
                </c:pt>
                <c:pt idx="52">
                  <c:v>0.97705635568127669</c:v>
                </c:pt>
                <c:pt idx="53">
                  <c:v>0.98381238065043619</c:v>
                </c:pt>
                <c:pt idx="54">
                  <c:v>0.9888495291075361</c:v>
                </c:pt>
                <c:pt idx="55">
                  <c:v>0.99251269942287235</c:v>
                </c:pt>
                <c:pt idx="56">
                  <c:v>0.9951059875982442</c:v>
                </c:pt>
                <c:pt idx="57">
                  <c:v>0.99688986402578683</c:v>
                </c:pt>
                <c:pt idx="58">
                  <c:v>0.99808035142393925</c:v>
                </c:pt>
                <c:pt idx="59">
                  <c:v>0.99885015897132801</c:v>
                </c:pt>
                <c:pt idx="60">
                  <c:v>0.99933206536083641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D-4E6E-AB8E-7261B87EA195}"/>
            </c:ext>
          </c:extLst>
        </c:ser>
        <c:ser>
          <c:idx val="1"/>
          <c:order val="1"/>
          <c:tx>
            <c:strRef>
              <c:f>Ketiganya!$CQ$3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Ketiganya!$CQ$4:$CQ$64</c:f>
              <c:numCache>
                <c:formatCode>0.00000</c:formatCode>
                <c:ptCount val="61"/>
                <c:pt idx="0">
                  <c:v>0</c:v>
                </c:pt>
                <c:pt idx="1">
                  <c:v>2.9776410078109494E-3</c:v>
                </c:pt>
                <c:pt idx="2">
                  <c:v>6.20662747900802E-3</c:v>
                </c:pt>
                <c:pt idx="3">
                  <c:v>9.7094178286186716E-3</c:v>
                </c:pt>
                <c:pt idx="4">
                  <c:v>1.3510298361310458E-2</c:v>
                </c:pt>
                <c:pt idx="5">
                  <c:v>1.7635495631439069E-2</c:v>
                </c:pt>
                <c:pt idx="6">
                  <c:v>2.211328778948185E-2</c:v>
                </c:pt>
                <c:pt idx="7">
                  <c:v>2.6974112719641008E-2</c:v>
                </c:pt>
                <c:pt idx="8">
                  <c:v>3.2250670224019284E-2</c:v>
                </c:pt>
                <c:pt idx="9">
                  <c:v>3.7978014863196297E-2</c:v>
                </c:pt>
                <c:pt idx="10">
                  <c:v>4.4193635310158297E-2</c:v>
                </c:pt>
                <c:pt idx="11">
                  <c:v>5.0937515203927197E-2</c:v>
                </c:pt>
                <c:pt idx="12">
                  <c:v>5.8252169491559314E-2</c:v>
                </c:pt>
                <c:pt idx="13">
                  <c:v>6.6182649115596459E-2</c:v>
                </c:pt>
                <c:pt idx="14">
                  <c:v>7.4776505635590906E-2</c:v>
                </c:pt>
                <c:pt idx="15">
                  <c:v>8.4083705969953959E-2</c:v>
                </c:pt>
                <c:pt idx="16">
                  <c:v>9.4156485919599797E-2</c:v>
                </c:pt>
                <c:pt idx="17">
                  <c:v>0.10504912951115331</c:v>
                </c:pt>
                <c:pt idx="18">
                  <c:v>0.11681765951431067</c:v>
                </c:pt>
                <c:pt idx="19">
                  <c:v>0.12951942280611617</c:v>
                </c:pt>
                <c:pt idx="20">
                  <c:v>0.14321255266236588</c:v>
                </c:pt>
                <c:pt idx="21">
                  <c:v>0.15795528867553099</c:v>
                </c:pt>
                <c:pt idx="22">
                  <c:v>0.17380513399408337</c:v>
                </c:pt>
                <c:pt idx="23">
                  <c:v>0.19081782916498979</c:v>
                </c:pt>
                <c:pt idx="24">
                  <c:v>0.20904612231322095</c:v>
                </c:pt>
                <c:pt idx="25">
                  <c:v>0.22853831704875949</c:v>
                </c:pt>
                <c:pt idx="26">
                  <c:v>0.24933658276180004</c:v>
                </c:pt>
                <c:pt idx="27">
                  <c:v>0.27147501732850443</c:v>
                </c:pt>
                <c:pt idx="28">
                  <c:v>0.29497746024022198</c:v>
                </c:pt>
                <c:pt idx="29">
                  <c:v>0.31985506536434494</c:v>
                </c:pt>
                <c:pt idx="30">
                  <c:v>0.34610365752036054</c:v>
                </c:pt>
                <c:pt idx="31">
                  <c:v>0.37370091632348745</c:v>
                </c:pt>
                <c:pt idx="32">
                  <c:v>0.40260345467049086</c:v>
                </c:pt>
                <c:pt idx="33">
                  <c:v>0.43274388789789953</c:v>
                </c:pt>
                <c:pt idx="34">
                  <c:v>0.46402802266690879</c:v>
                </c:pt>
                <c:pt idx="35">
                  <c:v>0.49633233100800778</c:v>
                </c:pt>
                <c:pt idx="36">
                  <c:v>0.52950191279657233</c:v>
                </c:pt>
                <c:pt idx="37">
                  <c:v>0.56334918620954455</c:v>
                </c:pt>
                <c:pt idx="38">
                  <c:v>0.59765357607832081</c:v>
                </c:pt>
                <c:pt idx="39">
                  <c:v>0.63216248869101643</c:v>
                </c:pt>
                <c:pt idx="40">
                  <c:v>0.66659386128967701</c:v>
                </c:pt>
                <c:pt idx="41">
                  <c:v>0.70064054696891187</c:v>
                </c:pt>
                <c:pt idx="42">
                  <c:v>0.73397673230760363</c:v>
                </c:pt>
                <c:pt idx="43">
                  <c:v>0.76626647820772731</c:v>
                </c:pt>
                <c:pt idx="44">
                  <c:v>0.79717431925534143</c:v>
                </c:pt>
                <c:pt idx="45">
                  <c:v>0.82637765389596463</c:v>
                </c:pt>
                <c:pt idx="46">
                  <c:v>0.8535804152839126</c:v>
                </c:pt>
                <c:pt idx="47">
                  <c:v>0.87852724990187747</c:v>
                </c:pt>
                <c:pt idx="48">
                  <c:v>0.90101717931736447</c:v>
                </c:pt>
                <c:pt idx="49">
                  <c:v>0.9209155230276036</c:v>
                </c:pt>
                <c:pt idx="50">
                  <c:v>0.93816276884452998</c:v>
                </c:pt>
                <c:pt idx="51">
                  <c:v>0.95277914381343576</c:v>
                </c:pt>
                <c:pt idx="52">
                  <c:v>0.96486390373105435</c:v>
                </c:pt>
                <c:pt idx="53">
                  <c:v>0.97458883651776373</c:v>
                </c:pt>
                <c:pt idx="54">
                  <c:v>0.98218613560047885</c:v>
                </c:pt>
                <c:pt idx="55">
                  <c:v>0.98793156405518656</c:v>
                </c:pt>
                <c:pt idx="56">
                  <c:v>0.99212456908254798</c:v>
                </c:pt>
                <c:pt idx="57">
                  <c:v>0.99506755974905181</c:v>
                </c:pt>
                <c:pt idx="58">
                  <c:v>0.99704677594664404</c:v>
                </c:pt>
                <c:pt idx="59">
                  <c:v>0.9983169555251199</c:v>
                </c:pt>
                <c:pt idx="60">
                  <c:v>0.99909135180761233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D-4E6E-AB8E-7261B87EA195}"/>
            </c:ext>
          </c:extLst>
        </c:ser>
        <c:ser>
          <c:idx val="2"/>
          <c:order val="2"/>
          <c:tx>
            <c:strRef>
              <c:f>Ketiganya!$CR$3</c:f>
              <c:strCache>
                <c:ptCount val="1"/>
                <c:pt idx="0">
                  <c:v>Gamma-Gompertz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Ketiganya!$CK$4:$CK$64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Ketiganya!$CR$4:$CR$64</c:f>
              <c:numCache>
                <c:formatCode>0.00000</c:formatCode>
                <c:ptCount val="61"/>
                <c:pt idx="0">
                  <c:v>0</c:v>
                </c:pt>
                <c:pt idx="1">
                  <c:v>2.7290536028240497E-3</c:v>
                </c:pt>
                <c:pt idx="2">
                  <c:v>5.7175342111875915E-3</c:v>
                </c:pt>
                <c:pt idx="3">
                  <c:v>8.9891531829773275E-3</c:v>
                </c:pt>
                <c:pt idx="4">
                  <c:v>1.2569594213882263E-2</c:v>
                </c:pt>
                <c:pt idx="5">
                  <c:v>1.6486636737632288E-2</c:v>
                </c:pt>
                <c:pt idx="6">
                  <c:v>2.0770278015358357E-2</c:v>
                </c:pt>
                <c:pt idx="7">
                  <c:v>2.5452851355111217E-2</c:v>
                </c:pt>
                <c:pt idx="8">
                  <c:v>3.0569137255164969E-2</c:v>
                </c:pt>
                <c:pt idx="9">
                  <c:v>3.6156463503154712E-2</c:v>
                </c:pt>
                <c:pt idx="10">
                  <c:v>4.225478937476157E-2</c:v>
                </c:pt>
                <c:pt idx="11">
                  <c:v>4.89067680499089E-2</c:v>
                </c:pt>
                <c:pt idx="12">
                  <c:v>5.6157780190244644E-2</c:v>
                </c:pt>
                <c:pt idx="13">
                  <c:v>6.4055930294602881E-2</c:v>
                </c:pt>
                <c:pt idx="14">
                  <c:v>7.265199596718086E-2</c:v>
                </c:pt>
                <c:pt idx="15">
                  <c:v>8.1999318606428062E-2</c:v>
                </c:pt>
                <c:pt idx="16">
                  <c:v>9.2153622268668522E-2</c:v>
                </c:pt>
                <c:pt idx="17">
                  <c:v>0.10317274561826617</c:v>
                </c:pt>
                <c:pt idx="18">
                  <c:v>0.11511627000125546</c:v>
                </c:pt>
                <c:pt idx="19">
                  <c:v>0.12804502486100577</c:v>
                </c:pt>
                <c:pt idx="20">
                  <c:v>0.14202045007320407</c:v>
                </c:pt>
                <c:pt idx="21">
                  <c:v>0.15710379348219106</c:v>
                </c:pt>
                <c:pt idx="22">
                  <c:v>0.1733551211924389</c:v>
                </c:pt>
                <c:pt idx="23">
                  <c:v>0.19083211829218127</c:v>
                </c:pt>
                <c:pt idx="24">
                  <c:v>0.20958865901625889</c:v>
                </c:pt>
                <c:pt idx="25">
                  <c:v>0.22967312832395081</c:v>
                </c:pt>
                <c:pt idx="26">
                  <c:v>0.25112648198033727</c:v>
                </c:pt>
                <c:pt idx="27">
                  <c:v>0.27398004006036136</c:v>
                </c:pt>
                <c:pt idx="28">
                  <c:v>0.29825301995701969</c:v>
                </c:pt>
                <c:pt idx="29">
                  <c:v>0.32394983008711453</c:v>
                </c:pt>
                <c:pt idx="30">
                  <c:v>0.3510571651005816</c:v>
                </c:pt>
                <c:pt idx="31">
                  <c:v>0.37954096790059111</c:v>
                </c:pt>
                <c:pt idx="32">
                  <c:v>0.4093433532601839</c:v>
                </c:pt>
                <c:pt idx="33">
                  <c:v>0.44037962188969038</c:v>
                </c:pt>
                <c:pt idx="34">
                  <c:v>0.47253553139148252</c:v>
                </c:pt>
                <c:pt idx="35">
                  <c:v>0.50566502962753024</c:v>
                </c:pt>
                <c:pt idx="36">
                  <c:v>0.53958869344260907</c:v>
                </c:pt>
                <c:pt idx="37">
                  <c:v>0.57409314688277424</c:v>
                </c:pt>
                <c:pt idx="38">
                  <c:v>0.60893175201846017</c:v>
                </c:pt>
                <c:pt idx="39">
                  <c:v>0.64382686487198093</c:v>
                </c:pt>
                <c:pt idx="40">
                  <c:v>0.67847392049161392</c:v>
                </c:pt>
                <c:pt idx="41">
                  <c:v>0.71254754657846764</c:v>
                </c:pt>
                <c:pt idx="42">
                  <c:v>0.7457097972476926</c:v>
                </c:pt>
                <c:pt idx="43">
                  <c:v>0.77762044373107475</c:v>
                </c:pt>
                <c:pt idx="44">
                  <c:v>0.80794905896490521</c:v>
                </c:pt>
                <c:pt idx="45">
                  <c:v>0.83638839805552001</c:v>
                </c:pt>
                <c:pt idx="46">
                  <c:v>0.86266832682072025</c:v>
                </c:pt>
                <c:pt idx="47">
                  <c:v>0.88656931734666811</c:v>
                </c:pt>
                <c:pt idx="48">
                  <c:v>0.90793435397805289</c:v>
                </c:pt>
                <c:pt idx="49">
                  <c:v>0.92667802197007643</c:v>
                </c:pt>
                <c:pt idx="50">
                  <c:v>0.94279162812716555</c:v>
                </c:pt>
                <c:pt idx="51">
                  <c:v>0.95634345822448141</c:v>
                </c:pt>
                <c:pt idx="52">
                  <c:v>0.96747371345987976</c:v>
                </c:pt>
                <c:pt idx="53">
                  <c:v>0.9763842540276827</c:v>
                </c:pt>
                <c:pt idx="54">
                  <c:v>0.98332393696995313</c:v>
                </c:pt>
                <c:pt idx="55">
                  <c:v>0.98857095723231725</c:v>
                </c:pt>
                <c:pt idx="56">
                  <c:v>0.99241405863277965</c:v>
                </c:pt>
                <c:pt idx="57">
                  <c:v>0.99513466264637118</c:v>
                </c:pt>
                <c:pt idx="58">
                  <c:v>0.99699180338682969</c:v>
                </c:pt>
                <c:pt idx="59">
                  <c:v>0.99821126834682317</c:v>
                </c:pt>
                <c:pt idx="60">
                  <c:v>0.99897962097861581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D-4E6E-AB8E-7261B87E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97504"/>
        <c:axId val="1501300864"/>
      </c:lineChart>
      <c:catAx>
        <c:axId val="150129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0.53630982124854254"/>
              <c:y val="0.8007902060071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300864"/>
        <c:crosses val="autoZero"/>
        <c:auto val="1"/>
        <c:lblAlgn val="ctr"/>
        <c:lblOffset val="100"/>
        <c:tickLblSkip val="10"/>
        <c:noMultiLvlLbl val="0"/>
      </c:catAx>
      <c:valAx>
        <c:axId val="1501300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Peluang Kematian</a:t>
                </a:r>
              </a:p>
            </c:rich>
          </c:tx>
          <c:layout>
            <c:manualLayout>
              <c:xMode val="edge"/>
              <c:yMode val="edge"/>
              <c:x val="1.9514736427763271E-2"/>
              <c:y val="0.193457404386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297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'L30'!$AO$3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'L30'!$AO$4:$AO$34</c:f>
              <c:numCache>
                <c:formatCode>_("Rp"* #,##0_);_("Rp"* \(#,##0\);_("Rp"* "-"_);_(@_)</c:formatCode>
                <c:ptCount val="31"/>
                <c:pt idx="0">
                  <c:v>5450581.0826808736</c:v>
                </c:pt>
                <c:pt idx="1">
                  <c:v>5916084.1102361698</c:v>
                </c:pt>
                <c:pt idx="2">
                  <c:v>6407778.8218706334</c:v>
                </c:pt>
                <c:pt idx="3">
                  <c:v>6926967.7428709632</c:v>
                </c:pt>
                <c:pt idx="4">
                  <c:v>7475069.2524623107</c:v>
                </c:pt>
                <c:pt idx="5">
                  <c:v>8053621.9857316036</c:v>
                </c:pt>
                <c:pt idx="6">
                  <c:v>8664289.369999798</c:v>
                </c:pt>
                <c:pt idx="7">
                  <c:v>9308864.3879450317</c:v>
                </c:pt>
                <c:pt idx="8">
                  <c:v>9989274.6472199261</c:v>
                </c:pt>
                <c:pt idx="9">
                  <c:v>10707587.825362301</c:v>
                </c:pt>
                <c:pt idx="10">
                  <c:v>11466017.549549751</c:v>
                </c:pt>
                <c:pt idx="11">
                  <c:v>12266929.763165992</c:v>
                </c:pt>
                <c:pt idx="12">
                  <c:v>13112849.62514245</c:v>
                </c:pt>
                <c:pt idx="13">
                  <c:v>14006468.983476123</c:v>
                </c:pt>
                <c:pt idx="14">
                  <c:v>14950654.46105919</c:v>
                </c:pt>
                <c:pt idx="15">
                  <c:v>15948456.189828798</c:v>
                </c:pt>
                <c:pt idx="16">
                  <c:v>17003117.228111181</c:v>
                </c:pt>
                <c:pt idx="17">
                  <c:v>18118083.695752893</c:v>
                </c:pt>
                <c:pt idx="18">
                  <c:v>19297015.662079662</c:v>
                </c:pt>
                <c:pt idx="19">
                  <c:v>20543798.822798628</c:v>
                </c:pt>
                <c:pt idx="20">
                  <c:v>21862557.003557581</c:v>
                </c:pt>
                <c:pt idx="21">
                  <c:v>23257665.529940613</c:v>
                </c:pt>
                <c:pt idx="22">
                  <c:v>24733765.506125789</c:v>
                </c:pt>
                <c:pt idx="23">
                  <c:v>26295779.0472329</c:v>
                </c:pt>
                <c:pt idx="24">
                  <c:v>27948925.513492335</c:v>
                </c:pt>
                <c:pt idx="25">
                  <c:v>29698738.797749262</c:v>
                </c:pt>
                <c:pt idx="26">
                  <c:v>31551085.721463088</c:v>
                </c:pt>
                <c:pt idx="27">
                  <c:v>33512185.598252635</c:v>
                </c:pt>
                <c:pt idx="28">
                  <c:v>35588631.028170109</c:v>
                </c:pt>
                <c:pt idx="29">
                  <c:v>37787409.990259856</c:v>
                </c:pt>
                <c:pt idx="30">
                  <c:v>40115929.305575669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7-43DE-BF61-4F56C0878C49}"/>
            </c:ext>
          </c:extLst>
        </c:ser>
        <c:ser>
          <c:idx val="1"/>
          <c:order val="1"/>
          <c:tx>
            <c:strRef>
              <c:f>'L30'!$AP$3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'L30'!$AP$4:$AP$34</c:f>
              <c:numCache>
                <c:formatCode>_("Rp"* #,##0_);_("Rp"* \(#,##0\);_("Rp"* "-"_);_(@_)</c:formatCode>
                <c:ptCount val="31"/>
                <c:pt idx="0">
                  <c:v>5601850.6936401632</c:v>
                </c:pt>
                <c:pt idx="1">
                  <c:v>6072710.9858232252</c:v>
                </c:pt>
                <c:pt idx="2">
                  <c:v>6570648.1961153345</c:v>
                </c:pt>
                <c:pt idx="3">
                  <c:v>7097056.4546363484</c:v>
                </c:pt>
                <c:pt idx="4">
                  <c:v>7653441.1638561953</c:v>
                </c:pt>
                <c:pt idx="5">
                  <c:v>8241424.0007908903</c:v>
                </c:pt>
                <c:pt idx="6">
                  <c:v>8862748.1376589108</c:v>
                </c:pt>
                <c:pt idx="7">
                  <c:v>9519283.7423389014</c:v>
                </c:pt>
                <c:pt idx="8">
                  <c:v>10213033.813846556</c:v>
                </c:pt>
                <c:pt idx="9">
                  <c:v>10946140.40283427</c:v>
                </c:pt>
                <c:pt idx="10">
                  <c:v>11720891.262822457</c:v>
                </c:pt>
                <c:pt idx="11">
                  <c:v>12539726.974469623</c:v>
                </c:pt>
                <c:pt idx="12">
                  <c:v>13405248.58262945</c:v>
                </c:pt>
                <c:pt idx="13">
                  <c:v>14320225.784162616</c:v>
                </c:pt>
                <c:pt idx="14">
                  <c:v>15287605.703399992</c:v>
                </c:pt>
                <c:pt idx="15">
                  <c:v>16310522.291720361</c:v>
                </c:pt>
                <c:pt idx="16">
                  <c:v>17392306.387844067</c:v>
                </c:pt>
                <c:pt idx="17">
                  <c:v>18536496.476090103</c:v>
                </c:pt>
                <c:pt idx="18">
                  <c:v>19746850.180944487</c:v>
                </c:pt>
                <c:pt idx="19">
                  <c:v>21027356.537792135</c:v>
                </c:pt>
                <c:pt idx="20">
                  <c:v>22382249.081533425</c:v>
                </c:pt>
                <c:pt idx="21">
                  <c:v>23816019.797005292</c:v>
                </c:pt>
                <c:pt idx="22">
                  <c:v>25333433.977628294</c:v>
                </c:pt>
                <c:pt idx="23">
                  <c:v>26939546.041484468</c:v>
                </c:pt>
                <c:pt idx="24">
                  <c:v>28639716.357080311</c:v>
                </c:pt>
                <c:pt idx="25">
                  <c:v>30439629.134354863</c:v>
                </c:pt>
                <c:pt idx="26">
                  <c:v>32345311.440047741</c:v>
                </c:pt>
                <c:pt idx="27">
                  <c:v>34363153.400344662</c:v>
                </c:pt>
                <c:pt idx="28">
                  <c:v>36499929.65776965</c:v>
                </c:pt>
                <c:pt idx="29">
                  <c:v>38762822.153597862</c:v>
                </c:pt>
                <c:pt idx="30">
                  <c:v>41159444.311628349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7-43DE-BF61-4F56C087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360"/>
        <c:axId val="177580880"/>
      </c:lineChart>
      <c:catAx>
        <c:axId val="1775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0880"/>
        <c:crosses val="autoZero"/>
        <c:auto val="1"/>
        <c:lblAlgn val="ctr"/>
        <c:lblOffset val="100"/>
        <c:noMultiLvlLbl val="0"/>
      </c:catAx>
      <c:valAx>
        <c:axId val="1775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Mortalita'!$AB$3:$AB$103</c:f>
              <c:numCache>
                <c:formatCode>0.00000</c:formatCode>
                <c:ptCount val="101"/>
                <c:pt idx="0">
                  <c:v>-2.060747289752491E-2</c:v>
                </c:pt>
                <c:pt idx="1">
                  <c:v>-1.3348805567440234E-3</c:v>
                </c:pt>
                <c:pt idx="2">
                  <c:v>-1.1127789088591679E-3</c:v>
                </c:pt>
                <c:pt idx="3">
                  <c:v>-9.2993225299856E-4</c:v>
                </c:pt>
                <c:pt idx="4">
                  <c:v>-7.7995408512485543E-4</c:v>
                </c:pt>
                <c:pt idx="5">
                  <c:v>-6.5812651775542868E-4</c:v>
                </c:pt>
                <c:pt idx="6">
                  <c:v>-5.6116742499077239E-4</c:v>
                </c:pt>
                <c:pt idx="7">
                  <c:v>-4.8640827732832596E-4</c:v>
                </c:pt>
                <c:pt idx="8">
                  <c:v>-4.3260355942794504E-4</c:v>
                </c:pt>
                <c:pt idx="9">
                  <c:v>-3.9904960970574217E-4</c:v>
                </c:pt>
                <c:pt idx="10">
                  <c:v>-3.8668475291344067E-4</c:v>
                </c:pt>
                <c:pt idx="11">
                  <c:v>-3.9797918321031396E-4</c:v>
                </c:pt>
                <c:pt idx="12">
                  <c:v>-4.368454030604381E-4</c:v>
                </c:pt>
                <c:pt idx="13">
                  <c:v>-5.251678765121363E-4</c:v>
                </c:pt>
                <c:pt idx="14">
                  <c:v>-6.7549809747715825E-4</c:v>
                </c:pt>
                <c:pt idx="15">
                  <c:v>-8.805876034824121E-4</c:v>
                </c:pt>
                <c:pt idx="16">
                  <c:v>-1.1214285660284622E-3</c:v>
                </c:pt>
                <c:pt idx="17">
                  <c:v>-1.3616366065093042E-3</c:v>
                </c:pt>
                <c:pt idx="18">
                  <c:v>-1.5721151256461708E-3</c:v>
                </c:pt>
                <c:pt idx="19">
                  <c:v>-1.7286632777818816E-3</c:v>
                </c:pt>
                <c:pt idx="20">
                  <c:v>-1.820506116117161E-3</c:v>
                </c:pt>
                <c:pt idx="21">
                  <c:v>-1.8558109523934899E-3</c:v>
                </c:pt>
                <c:pt idx="22">
                  <c:v>-1.8554502837462455E-3</c:v>
                </c:pt>
                <c:pt idx="23">
                  <c:v>-1.8418151005853778E-3</c:v>
                </c:pt>
                <c:pt idx="24">
                  <c:v>-1.8273786397795494E-3</c:v>
                </c:pt>
                <c:pt idx="25">
                  <c:v>-1.8209970090980368E-3</c:v>
                </c:pt>
                <c:pt idx="26">
                  <c:v>-1.8251846365683665E-3</c:v>
                </c:pt>
                <c:pt idx="27">
                  <c:v>-1.840522723289609E-3</c:v>
                </c:pt>
                <c:pt idx="28">
                  <c:v>-1.8707086848952603E-3</c:v>
                </c:pt>
                <c:pt idx="29">
                  <c:v>-1.9182887399121782E-3</c:v>
                </c:pt>
                <c:pt idx="30">
                  <c:v>-1.9830449345403975E-3</c:v>
                </c:pt>
                <c:pt idx="31">
                  <c:v>-2.0652411431290544E-3</c:v>
                </c:pt>
                <c:pt idx="32">
                  <c:v>-2.1650119479474325E-3</c:v>
                </c:pt>
                <c:pt idx="33">
                  <c:v>-2.2873439778344361E-3</c:v>
                </c:pt>
                <c:pt idx="34">
                  <c:v>-2.4365760419193805E-3</c:v>
                </c:pt>
                <c:pt idx="35">
                  <c:v>-2.6119882732674117E-3</c:v>
                </c:pt>
                <c:pt idx="36">
                  <c:v>-2.81249134854688E-3</c:v>
                </c:pt>
                <c:pt idx="37">
                  <c:v>-3.0367964021123595E-3</c:v>
                </c:pt>
                <c:pt idx="38">
                  <c:v>-3.288982779021492E-3</c:v>
                </c:pt>
                <c:pt idx="39">
                  <c:v>-3.5744106010124664E-3</c:v>
                </c:pt>
                <c:pt idx="40">
                  <c:v>-3.8958489742409261E-3</c:v>
                </c:pt>
                <c:pt idx="41">
                  <c:v>-4.2574802206472445E-3</c:v>
                </c:pt>
                <c:pt idx="42">
                  <c:v>-4.6637986214240887E-3</c:v>
                </c:pt>
                <c:pt idx="43">
                  <c:v>-5.124869740128715E-3</c:v>
                </c:pt>
                <c:pt idx="44">
                  <c:v>-5.6496291426909101E-3</c:v>
                </c:pt>
                <c:pt idx="45">
                  <c:v>-6.2408436161177083E-3</c:v>
                </c:pt>
                <c:pt idx="46">
                  <c:v>-6.9001815915010669E-3</c:v>
                </c:pt>
                <c:pt idx="47">
                  <c:v>-7.6280900428020776E-3</c:v>
                </c:pt>
                <c:pt idx="48">
                  <c:v>-8.4343896728443692E-3</c:v>
                </c:pt>
                <c:pt idx="49">
                  <c:v>-9.3280714966848966E-3</c:v>
                </c:pt>
                <c:pt idx="50">
                  <c:v>-1.0310561628483601E-2</c:v>
                </c:pt>
                <c:pt idx="51">
                  <c:v>-1.1385196080095198E-2</c:v>
                </c:pt>
                <c:pt idx="52">
                  <c:v>-1.2556493847652556E-2</c:v>
                </c:pt>
                <c:pt idx="53">
                  <c:v>-1.383514578471039E-2</c:v>
                </c:pt>
                <c:pt idx="54">
                  <c:v>-1.523935129541361E-2</c:v>
                </c:pt>
                <c:pt idx="55">
                  <c:v>-1.678628463509875E-2</c:v>
                </c:pt>
                <c:pt idx="56">
                  <c:v>-1.849354631670129E-2</c:v>
                </c:pt>
                <c:pt idx="57">
                  <c:v>-2.0378977954316146E-2</c:v>
                </c:pt>
                <c:pt idx="58">
                  <c:v>-2.248947303557778E-2</c:v>
                </c:pt>
                <c:pt idx="59">
                  <c:v>-2.4853033957190931E-2</c:v>
                </c:pt>
                <c:pt idx="60">
                  <c:v>-2.7459617971355921E-2</c:v>
                </c:pt>
                <c:pt idx="61">
                  <c:v>-3.0299189360456429E-2</c:v>
                </c:pt>
                <c:pt idx="62">
                  <c:v>-3.3362159242904137E-2</c:v>
                </c:pt>
                <c:pt idx="63">
                  <c:v>-3.6700271337009399E-2</c:v>
                </c:pt>
                <c:pt idx="64">
                  <c:v>-4.0355270119701372E-2</c:v>
                </c:pt>
                <c:pt idx="65">
                  <c:v>-4.43038094255312E-2</c:v>
                </c:pt>
                <c:pt idx="66">
                  <c:v>-4.8525433713631522E-2</c:v>
                </c:pt>
                <c:pt idx="67">
                  <c:v>-5.3003946192067726E-2</c:v>
                </c:pt>
                <c:pt idx="68">
                  <c:v>-5.7749395494034003E-2</c:v>
                </c:pt>
                <c:pt idx="69">
                  <c:v>-6.282715436141835E-2</c:v>
                </c:pt>
                <c:pt idx="70">
                  <c:v>-6.8314890653619662E-2</c:v>
                </c:pt>
                <c:pt idx="71">
                  <c:v>-7.4301318536236824E-2</c:v>
                </c:pt>
                <c:pt idx="72">
                  <c:v>-8.0875111525514631E-2</c:v>
                </c:pt>
                <c:pt idx="73">
                  <c:v>-8.80428469537365E-2</c:v>
                </c:pt>
                <c:pt idx="74">
                  <c:v>-9.5836029038802381E-2</c:v>
                </c:pt>
                <c:pt idx="75">
                  <c:v>-0.10435031497129139</c:v>
                </c:pt>
                <c:pt idx="76">
                  <c:v>-0.11367350635094667</c:v>
                </c:pt>
                <c:pt idx="77">
                  <c:v>-0.12389223889480537</c:v>
                </c:pt>
                <c:pt idx="78">
                  <c:v>-0.13514639890253247</c:v>
                </c:pt>
                <c:pt idx="79">
                  <c:v>-0.14760249936717704</c:v>
                </c:pt>
                <c:pt idx="80">
                  <c:v>-0.16142318886439858</c:v>
                </c:pt>
                <c:pt idx="81">
                  <c:v>-0.17683488017008139</c:v>
                </c:pt>
                <c:pt idx="82">
                  <c:v>-0.19406738979680874</c:v>
                </c:pt>
                <c:pt idx="83">
                  <c:v>-0.21563632617728445</c:v>
                </c:pt>
                <c:pt idx="84">
                  <c:v>-0.24200186936074528</c:v>
                </c:pt>
                <c:pt idx="85">
                  <c:v>-0.27011923265371501</c:v>
                </c:pt>
                <c:pt idx="86">
                  <c:v>-0.29684379313970166</c:v>
                </c:pt>
                <c:pt idx="87">
                  <c:v>-0.31895272934744501</c:v>
                </c:pt>
                <c:pt idx="88">
                  <c:v>-0.33806001046723422</c:v>
                </c:pt>
                <c:pt idx="89">
                  <c:v>-0.35798186902196238</c:v>
                </c:pt>
                <c:pt idx="90">
                  <c:v>-0.37876932272097513</c:v>
                </c:pt>
                <c:pt idx="91">
                  <c:v>-0.40058328860341019</c:v>
                </c:pt>
                <c:pt idx="92">
                  <c:v>-0.42359459867854848</c:v>
                </c:pt>
                <c:pt idx="93">
                  <c:v>-0.44786506570757117</c:v>
                </c:pt>
                <c:pt idx="94">
                  <c:v>-0.47339007679205836</c:v>
                </c:pt>
                <c:pt idx="95">
                  <c:v>-0.50001073275928065</c:v>
                </c:pt>
                <c:pt idx="96">
                  <c:v>-0.52750680086075818</c:v>
                </c:pt>
                <c:pt idx="97">
                  <c:v>-0.55565586628465813</c:v>
                </c:pt>
                <c:pt idx="98">
                  <c:v>-0.58423528851104278</c:v>
                </c:pt>
                <c:pt idx="99">
                  <c:v>-0.61311401139343868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EC7-BA8D-07BDED1E875B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Mortalita'!$AC$3:$AC$103</c:f>
              <c:numCache>
                <c:formatCode>0.00000</c:formatCode>
                <c:ptCount val="101"/>
                <c:pt idx="0">
                  <c:v>-1.6752482520807924E-2</c:v>
                </c:pt>
                <c:pt idx="1">
                  <c:v>-1.0745571297744569E-3</c:v>
                </c:pt>
                <c:pt idx="2">
                  <c:v>-9.2720972611244265E-4</c:v>
                </c:pt>
                <c:pt idx="3">
                  <c:v>-8.0203154132875768E-4</c:v>
                </c:pt>
                <c:pt idx="4">
                  <c:v>-6.9589207673492867E-4</c:v>
                </c:pt>
                <c:pt idx="5">
                  <c:v>-6.0679406228578137E-4</c:v>
                </c:pt>
                <c:pt idx="6">
                  <c:v>-5.3362235108506432E-4</c:v>
                </c:pt>
                <c:pt idx="7">
                  <c:v>-4.7551303840707353E-4</c:v>
                </c:pt>
                <c:pt idx="8">
                  <c:v>-4.3253352914157829E-4</c:v>
                </c:pt>
                <c:pt idx="9">
                  <c:v>-4.0503201439310915E-4</c:v>
                </c:pt>
                <c:pt idx="10">
                  <c:v>-3.9438776062992661E-4</c:v>
                </c:pt>
                <c:pt idx="11">
                  <c:v>-4.0271107722188767E-4</c:v>
                </c:pt>
                <c:pt idx="12">
                  <c:v>-4.3229342533991806E-4</c:v>
                </c:pt>
                <c:pt idx="13">
                  <c:v>-4.9546272138530252E-4</c:v>
                </c:pt>
                <c:pt idx="14">
                  <c:v>-5.9695814406289852E-4</c:v>
                </c:pt>
                <c:pt idx="15">
                  <c:v>-7.2774474197931946E-4</c:v>
                </c:pt>
                <c:pt idx="16">
                  <c:v>-8.7029859998689343E-4</c:v>
                </c:pt>
                <c:pt idx="17">
                  <c:v>-9.985884234992744E-4</c:v>
                </c:pt>
                <c:pt idx="18">
                  <c:v>-1.0961905974365227E-3</c:v>
                </c:pt>
                <c:pt idx="19">
                  <c:v>-1.1561881279749157E-3</c:v>
                </c:pt>
                <c:pt idx="20">
                  <c:v>-1.1838604863722432E-3</c:v>
                </c:pt>
                <c:pt idx="21">
                  <c:v>-1.1929012238302416E-3</c:v>
                </c:pt>
                <c:pt idx="22">
                  <c:v>-1.1987682356132936E-3</c:v>
                </c:pt>
                <c:pt idx="23">
                  <c:v>-1.2142769359269057E-3</c:v>
                </c:pt>
                <c:pt idx="24">
                  <c:v>-1.2431824311544876E-3</c:v>
                </c:pt>
                <c:pt idx="25">
                  <c:v>-1.2871079681946163E-3</c:v>
                </c:pt>
                <c:pt idx="26">
                  <c:v>-1.3429012884429231E-3</c:v>
                </c:pt>
                <c:pt idx="27">
                  <c:v>-1.4057676284663643E-3</c:v>
                </c:pt>
                <c:pt idx="28">
                  <c:v>-1.4736753262786515E-3</c:v>
                </c:pt>
                <c:pt idx="29">
                  <c:v>-1.5452933509987655E-3</c:v>
                </c:pt>
                <c:pt idx="30">
                  <c:v>-1.6221549822620792E-3</c:v>
                </c:pt>
                <c:pt idx="31">
                  <c:v>-1.7076371828095231E-3</c:v>
                </c:pt>
                <c:pt idx="32">
                  <c:v>-1.8052584990227868E-3</c:v>
                </c:pt>
                <c:pt idx="33">
                  <c:v>-1.9210139663787614E-3</c:v>
                </c:pt>
                <c:pt idx="34">
                  <c:v>-2.0577056248594315E-3</c:v>
                </c:pt>
                <c:pt idx="35">
                  <c:v>-2.213838733602144E-3</c:v>
                </c:pt>
                <c:pt idx="36">
                  <c:v>-2.3861846755626379E-3</c:v>
                </c:pt>
                <c:pt idx="37">
                  <c:v>-2.570280342311838E-3</c:v>
                </c:pt>
                <c:pt idx="38">
                  <c:v>-2.7644275111777927E-3</c:v>
                </c:pt>
                <c:pt idx="39">
                  <c:v>-2.9702769081299137E-3</c:v>
                </c:pt>
                <c:pt idx="40">
                  <c:v>-3.192831666639407E-3</c:v>
                </c:pt>
                <c:pt idx="41">
                  <c:v>-3.4395484707429162E-3</c:v>
                </c:pt>
                <c:pt idx="42">
                  <c:v>-3.717892806178165E-3</c:v>
                </c:pt>
                <c:pt idx="43">
                  <c:v>-4.0404215208106669E-3</c:v>
                </c:pt>
                <c:pt idx="44">
                  <c:v>-4.4127719727014986E-3</c:v>
                </c:pt>
                <c:pt idx="45">
                  <c:v>-4.8308095941277168E-3</c:v>
                </c:pt>
                <c:pt idx="46">
                  <c:v>-5.2878058358599121E-3</c:v>
                </c:pt>
                <c:pt idx="47">
                  <c:v>-5.7744903240474349E-3</c:v>
                </c:pt>
                <c:pt idx="48">
                  <c:v>-6.291852254596178E-3</c:v>
                </c:pt>
                <c:pt idx="49">
                  <c:v>-6.8439464649408463E-3</c:v>
                </c:pt>
                <c:pt idx="50">
                  <c:v>-7.4315355829971484E-3</c:v>
                </c:pt>
                <c:pt idx="51">
                  <c:v>-8.0598938557132557E-3</c:v>
                </c:pt>
                <c:pt idx="52">
                  <c:v>-8.7353018998945365E-3</c:v>
                </c:pt>
                <c:pt idx="53">
                  <c:v>-9.4622764710859588E-3</c:v>
                </c:pt>
                <c:pt idx="54">
                  <c:v>-1.0252043063719929E-2</c:v>
                </c:pt>
                <c:pt idx="55">
                  <c:v>-1.1120271667105242E-2</c:v>
                </c:pt>
                <c:pt idx="56">
                  <c:v>-1.2081123780878151E-2</c:v>
                </c:pt>
                <c:pt idx="57">
                  <c:v>-1.3147105697381865E-2</c:v>
                </c:pt>
                <c:pt idx="58">
                  <c:v>-1.4359840768163535E-2</c:v>
                </c:pt>
                <c:pt idx="59">
                  <c:v>-1.5738513207065385E-2</c:v>
                </c:pt>
                <c:pt idx="60">
                  <c:v>-1.7267712509195909E-2</c:v>
                </c:pt>
                <c:pt idx="61">
                  <c:v>-1.8938292740935017E-2</c:v>
                </c:pt>
                <c:pt idx="62">
                  <c:v>-2.0743812872401707E-2</c:v>
                </c:pt>
                <c:pt idx="63">
                  <c:v>-2.2695024847944244E-2</c:v>
                </c:pt>
                <c:pt idx="64">
                  <c:v>-2.4839050811924487E-2</c:v>
                </c:pt>
                <c:pt idx="65">
                  <c:v>-2.7225205397896295E-2</c:v>
                </c:pt>
                <c:pt idx="66">
                  <c:v>-2.9903526852246086E-2</c:v>
                </c:pt>
                <c:pt idx="67">
                  <c:v>-3.2924005491749155E-2</c:v>
                </c:pt>
                <c:pt idx="68">
                  <c:v>-3.6411827369160245E-2</c:v>
                </c:pt>
                <c:pt idx="69">
                  <c:v>-4.0414473401600481E-2</c:v>
                </c:pt>
                <c:pt idx="70">
                  <c:v>-4.4871829877661466E-2</c:v>
                </c:pt>
                <c:pt idx="71">
                  <c:v>-4.9730757889044158E-2</c:v>
                </c:pt>
                <c:pt idx="72">
                  <c:v>-5.4941129127646704E-2</c:v>
                </c:pt>
                <c:pt idx="73">
                  <c:v>-6.0476276570135011E-2</c:v>
                </c:pt>
                <c:pt idx="74">
                  <c:v>-6.6448600177639205E-2</c:v>
                </c:pt>
                <c:pt idx="75">
                  <c:v>-7.3010241034896714E-2</c:v>
                </c:pt>
                <c:pt idx="76">
                  <c:v>-8.0310687743654893E-2</c:v>
                </c:pt>
                <c:pt idx="77">
                  <c:v>-8.8497531679737979E-2</c:v>
                </c:pt>
                <c:pt idx="78">
                  <c:v>-9.7682257958511154E-2</c:v>
                </c:pt>
                <c:pt idx="79">
                  <c:v>-0.10794706901581998</c:v>
                </c:pt>
                <c:pt idx="80">
                  <c:v>-0.11940645518907778</c:v>
                </c:pt>
                <c:pt idx="81">
                  <c:v>-0.13219840715881845</c:v>
                </c:pt>
                <c:pt idx="82">
                  <c:v>-0.14646326717923275</c:v>
                </c:pt>
                <c:pt idx="83">
                  <c:v>-0.16410457420344238</c:v>
                </c:pt>
                <c:pt idx="84">
                  <c:v>-0.18549971780161917</c:v>
                </c:pt>
                <c:pt idx="85">
                  <c:v>-0.20842915350234478</c:v>
                </c:pt>
                <c:pt idx="86">
                  <c:v>-0.23063055914030503</c:v>
                </c:pt>
                <c:pt idx="87">
                  <c:v>-0.24981025582999333</c:v>
                </c:pt>
                <c:pt idx="88">
                  <c:v>-0.26722351653297299</c:v>
                </c:pt>
                <c:pt idx="89">
                  <c:v>-0.28571701777034308</c:v>
                </c:pt>
                <c:pt idx="90">
                  <c:v>-0.30537804670052926</c:v>
                </c:pt>
                <c:pt idx="91">
                  <c:v>-0.32635375554964957</c:v>
                </c:pt>
                <c:pt idx="92">
                  <c:v>-0.34879424977075268</c:v>
                </c:pt>
                <c:pt idx="93">
                  <c:v>-0.37276498285626741</c:v>
                </c:pt>
                <c:pt idx="94">
                  <c:v>-0.39827340054195082</c:v>
                </c:pt>
                <c:pt idx="95">
                  <c:v>-0.42519582988960758</c:v>
                </c:pt>
                <c:pt idx="96">
                  <c:v>-0.45334605224343261</c:v>
                </c:pt>
                <c:pt idx="97">
                  <c:v>-0.48252431086198666</c:v>
                </c:pt>
                <c:pt idx="98">
                  <c:v>-0.5125184391030535</c:v>
                </c:pt>
                <c:pt idx="99">
                  <c:v>-0.54318865267846084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EC7-BA8D-07BDED1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39119"/>
        <c:axId val="701834319"/>
      </c:lineChart>
      <c:catAx>
        <c:axId val="70183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layout>
            <c:manualLayout>
              <c:xMode val="edge"/>
              <c:yMode val="edge"/>
              <c:x val="0.51431164446885347"/>
              <c:y val="0.80309666498958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834319"/>
        <c:crosses val="autoZero"/>
        <c:auto val="1"/>
        <c:lblAlgn val="ctr"/>
        <c:lblOffset val="100"/>
        <c:tickLblSkip val="10"/>
        <c:noMultiLvlLbl val="0"/>
      </c:catAx>
      <c:valAx>
        <c:axId val="7018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Log Peluang Hidup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183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'L30'!$AM$3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'L30'!$AM$4:$AM$34</c:f>
              <c:numCache>
                <c:formatCode>_("Rp"* #,##0_);_("Rp"* \(#,##0\);_("Rp"* "-"_);_(@_)</c:formatCode>
                <c:ptCount val="31"/>
                <c:pt idx="0">
                  <c:v>190770337.89383057</c:v>
                </c:pt>
                <c:pt idx="1">
                  <c:v>207062943.85826594</c:v>
                </c:pt>
                <c:pt idx="2">
                  <c:v>224272258.76547217</c:v>
                </c:pt>
                <c:pt idx="3">
                  <c:v>242443871.00048372</c:v>
                </c:pt>
                <c:pt idx="4">
                  <c:v>261627423.83618087</c:v>
                </c:pt>
                <c:pt idx="5">
                  <c:v>281876769.50060612</c:v>
                </c:pt>
                <c:pt idx="6">
                  <c:v>303250127.94999295</c:v>
                </c:pt>
                <c:pt idx="7">
                  <c:v>325810253.57807612</c:v>
                </c:pt>
                <c:pt idx="8">
                  <c:v>349624612.65269744</c:v>
                </c:pt>
                <c:pt idx="9">
                  <c:v>374765573.88768053</c:v>
                </c:pt>
                <c:pt idx="10">
                  <c:v>401310614.23424131</c:v>
                </c:pt>
                <c:pt idx="11">
                  <c:v>429342541.71080971</c:v>
                </c:pt>
                <c:pt idx="12">
                  <c:v>458949736.87998575</c:v>
                </c:pt>
                <c:pt idx="13">
                  <c:v>490226414.4216643</c:v>
                </c:pt>
                <c:pt idx="14">
                  <c:v>523272906.13707167</c:v>
                </c:pt>
                <c:pt idx="15">
                  <c:v>558195966.64400792</c:v>
                </c:pt>
                <c:pt idx="16">
                  <c:v>595109102.98389137</c:v>
                </c:pt>
                <c:pt idx="17">
                  <c:v>634132929.35135126</c:v>
                </c:pt>
                <c:pt idx="18">
                  <c:v>675395548.17278814</c:v>
                </c:pt>
                <c:pt idx="19">
                  <c:v>719032958.79795206</c:v>
                </c:pt>
                <c:pt idx="20">
                  <c:v>765189495.1245153</c:v>
                </c:pt>
                <c:pt idx="21">
                  <c:v>814018293.54792142</c:v>
                </c:pt>
                <c:pt idx="22">
                  <c:v>865681792.71440256</c:v>
                </c:pt>
                <c:pt idx="23">
                  <c:v>920352266.65315151</c:v>
                </c:pt>
                <c:pt idx="24">
                  <c:v>978212392.97223175</c:v>
                </c:pt>
                <c:pt idx="25">
                  <c:v>1039455857.9212242</c:v>
                </c:pt>
                <c:pt idx="26">
                  <c:v>1104288000.2512081</c:v>
                </c:pt>
                <c:pt idx="27">
                  <c:v>1172926495.9388423</c:v>
                </c:pt>
                <c:pt idx="28">
                  <c:v>1245602085.9859538</c:v>
                </c:pt>
                <c:pt idx="29">
                  <c:v>1322559349.659095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D44-B6B7-7C6BC4DFDDCB}"/>
            </c:ext>
          </c:extLst>
        </c:ser>
        <c:ser>
          <c:idx val="1"/>
          <c:order val="1"/>
          <c:tx>
            <c:strRef>
              <c:f>'L30'!$AN$3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'L30'!$AN$4:$AN$34</c:f>
              <c:numCache>
                <c:formatCode>_("Rp"* #,##0_);_("Rp"* \(#,##0\);_("Rp"* "-"_);_(@_)</c:formatCode>
                <c:ptCount val="31"/>
                <c:pt idx="0">
                  <c:v>196064774.27740571</c:v>
                </c:pt>
                <c:pt idx="1">
                  <c:v>212544884.50381288</c:v>
                </c:pt>
                <c:pt idx="2">
                  <c:v>229972686.86403671</c:v>
                </c:pt>
                <c:pt idx="3">
                  <c:v>248396975.91227219</c:v>
                </c:pt>
                <c:pt idx="4">
                  <c:v>267870440.73496684</c:v>
                </c:pt>
                <c:pt idx="5">
                  <c:v>288449840.02768117</c:v>
                </c:pt>
                <c:pt idx="6">
                  <c:v>310196184.81806189</c:v>
                </c:pt>
                <c:pt idx="7">
                  <c:v>333174930.98186153</c:v>
                </c:pt>
                <c:pt idx="8">
                  <c:v>357456183.48462945</c:v>
                </c:pt>
                <c:pt idx="9">
                  <c:v>383114914.09919947</c:v>
                </c:pt>
                <c:pt idx="10">
                  <c:v>410231194.19878596</c:v>
                </c:pt>
                <c:pt idx="11">
                  <c:v>438890444.10643679</c:v>
                </c:pt>
                <c:pt idx="12">
                  <c:v>469183700.39203072</c:v>
                </c:pt>
                <c:pt idx="13">
                  <c:v>501207902.44569159</c:v>
                </c:pt>
                <c:pt idx="14">
                  <c:v>535066199.61899972</c:v>
                </c:pt>
                <c:pt idx="15">
                  <c:v>570868280.21021259</c:v>
                </c:pt>
                <c:pt idx="16">
                  <c:v>608730723.57454228</c:v>
                </c:pt>
                <c:pt idx="17">
                  <c:v>648777376.66315365</c:v>
                </c:pt>
                <c:pt idx="18">
                  <c:v>691139756.33305705</c:v>
                </c:pt>
                <c:pt idx="19">
                  <c:v>735957478.8227247</c:v>
                </c:pt>
                <c:pt idx="20">
                  <c:v>783378717.85366988</c:v>
                </c:pt>
                <c:pt idx="21">
                  <c:v>833560692.89518523</c:v>
                </c:pt>
                <c:pt idx="22">
                  <c:v>886670189.21699035</c:v>
                </c:pt>
                <c:pt idx="23">
                  <c:v>942884111.45195639</c:v>
                </c:pt>
                <c:pt idx="24">
                  <c:v>1002390072.4978108</c:v>
                </c:pt>
                <c:pt idx="25">
                  <c:v>1065387019.7024202</c:v>
                </c:pt>
                <c:pt idx="26">
                  <c:v>1132085900.4016709</c:v>
                </c:pt>
                <c:pt idx="27">
                  <c:v>1202710369.0120633</c:v>
                </c:pt>
                <c:pt idx="28">
                  <c:v>1277497538.0219378</c:v>
                </c:pt>
                <c:pt idx="29">
                  <c:v>1356698775.3759251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D44-B6B7-7C6BC4DF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400"/>
        <c:axId val="19770320"/>
      </c:lineChart>
      <c:catAx>
        <c:axId val="197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20"/>
        <c:crosses val="autoZero"/>
        <c:auto val="1"/>
        <c:lblAlgn val="ctr"/>
        <c:lblOffset val="100"/>
        <c:noMultiLvlLbl val="0"/>
      </c:catAx>
      <c:valAx>
        <c:axId val="197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'L30'!$AQ$3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'L30'!$AQ$4:$AQ$34</c:f>
              <c:numCache>
                <c:formatCode>_("Rp"* #,##0_);_("Rp"* \(#,##0\);_("Rp"* "-"_);_(@_)</c:formatCode>
                <c:ptCount val="31"/>
                <c:pt idx="0">
                  <c:v>27252905.413404368</c:v>
                </c:pt>
                <c:pt idx="1">
                  <c:v>35496504.661417022</c:v>
                </c:pt>
                <c:pt idx="2">
                  <c:v>44854451.753094435</c:v>
                </c:pt>
                <c:pt idx="3">
                  <c:v>55415741.942967705</c:v>
                </c:pt>
                <c:pt idx="4">
                  <c:v>67275623.272160798</c:v>
                </c:pt>
                <c:pt idx="5">
                  <c:v>80536219.857316032</c:v>
                </c:pt>
                <c:pt idx="6">
                  <c:v>95307183.069997773</c:v>
                </c:pt>
                <c:pt idx="7">
                  <c:v>111706372.65534037</c:v>
                </c:pt>
                <c:pt idx="8">
                  <c:v>129860570.41385904</c:v>
                </c:pt>
                <c:pt idx="9">
                  <c:v>149906229.55507222</c:v>
                </c:pt>
                <c:pt idx="10">
                  <c:v>171990263.24324626</c:v>
                </c:pt>
                <c:pt idx="11">
                  <c:v>196270876.21065587</c:v>
                </c:pt>
                <c:pt idx="12">
                  <c:v>222918443.62742165</c:v>
                </c:pt>
                <c:pt idx="13">
                  <c:v>252116441.7025702</c:v>
                </c:pt>
                <c:pt idx="14">
                  <c:v>284062434.76012462</c:v>
                </c:pt>
                <c:pt idx="15">
                  <c:v>318969123.79657596</c:v>
                </c:pt>
                <c:pt idx="16">
                  <c:v>357065461.79033482</c:v>
                </c:pt>
                <c:pt idx="17">
                  <c:v>398597841.30656362</c:v>
                </c:pt>
                <c:pt idx="18">
                  <c:v>443831360.2278322</c:v>
                </c:pt>
                <c:pt idx="19">
                  <c:v>493051171.74716711</c:v>
                </c:pt>
                <c:pt idx="20">
                  <c:v>546563925.08893955</c:v>
                </c:pt>
                <c:pt idx="21">
                  <c:v>604699303.77845597</c:v>
                </c:pt>
                <c:pt idx="22">
                  <c:v>667811668.66539633</c:v>
                </c:pt>
                <c:pt idx="23">
                  <c:v>736281813.32252121</c:v>
                </c:pt>
                <c:pt idx="24">
                  <c:v>810518839.89127767</c:v>
                </c:pt>
                <c:pt idx="25">
                  <c:v>890962163.93247783</c:v>
                </c:pt>
                <c:pt idx="26">
                  <c:v>978083657.36535573</c:v>
                </c:pt>
                <c:pt idx="27">
                  <c:v>1072389939.1440843</c:v>
                </c:pt>
                <c:pt idx="28">
                  <c:v>1174424823.9296136</c:v>
                </c:pt>
                <c:pt idx="29">
                  <c:v>1284771939.6688352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4-4073-BF06-E8E30CF2B898}"/>
            </c:ext>
          </c:extLst>
        </c:ser>
        <c:ser>
          <c:idx val="1"/>
          <c:order val="1"/>
          <c:tx>
            <c:strRef>
              <c:f>'L30'!$AR$3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'L30'!$AR$4:$AR$34</c:f>
              <c:numCache>
                <c:formatCode>_("Rp"* #,##0_);_("Rp"* \(#,##0\);_("Rp"* "-"_);_(@_)</c:formatCode>
                <c:ptCount val="31"/>
                <c:pt idx="0">
                  <c:v>28009253.468200818</c:v>
                </c:pt>
                <c:pt idx="1">
                  <c:v>36436265.914939351</c:v>
                </c:pt>
                <c:pt idx="2">
                  <c:v>45994537.372807339</c:v>
                </c:pt>
                <c:pt idx="3">
                  <c:v>56776451.637090787</c:v>
                </c:pt>
                <c:pt idx="4">
                  <c:v>68880970.474705756</c:v>
                </c:pt>
                <c:pt idx="5">
                  <c:v>82414240.007908911</c:v>
                </c:pt>
                <c:pt idx="6">
                  <c:v>97490229.514248013</c:v>
                </c:pt>
                <c:pt idx="7">
                  <c:v>114231404.90806681</c:v>
                </c:pt>
                <c:pt idx="8">
                  <c:v>132769439.58000523</c:v>
                </c:pt>
                <c:pt idx="9">
                  <c:v>153245965.63967979</c:v>
                </c:pt>
                <c:pt idx="10">
                  <c:v>175813368.94233686</c:v>
                </c:pt>
                <c:pt idx="11">
                  <c:v>200635631.59151396</c:v>
                </c:pt>
                <c:pt idx="12">
                  <c:v>227889225.90470064</c:v>
                </c:pt>
                <c:pt idx="13">
                  <c:v>257764064.11492708</c:v>
                </c:pt>
                <c:pt idx="14">
                  <c:v>290464508.36459982</c:v>
                </c:pt>
                <c:pt idx="15">
                  <c:v>326210445.83440721</c:v>
                </c:pt>
                <c:pt idx="16">
                  <c:v>365238434.14472538</c:v>
                </c:pt>
                <c:pt idx="17">
                  <c:v>407802922.47398227</c:v>
                </c:pt>
                <c:pt idx="18">
                  <c:v>454177554.1617232</c:v>
                </c:pt>
                <c:pt idx="19">
                  <c:v>504656556.90701127</c:v>
                </c:pt>
                <c:pt idx="20">
                  <c:v>559556227.03833556</c:v>
                </c:pt>
                <c:pt idx="21">
                  <c:v>619216514.72213757</c:v>
                </c:pt>
                <c:pt idx="22">
                  <c:v>684002717.39596391</c:v>
                </c:pt>
                <c:pt idx="23">
                  <c:v>754307289.16156507</c:v>
                </c:pt>
                <c:pt idx="24">
                  <c:v>830551774.35532904</c:v>
                </c:pt>
                <c:pt idx="25">
                  <c:v>913188874.03064585</c:v>
                </c:pt>
                <c:pt idx="26">
                  <c:v>1002704654.64148</c:v>
                </c:pt>
                <c:pt idx="27">
                  <c:v>1099620908.8110292</c:v>
                </c:pt>
                <c:pt idx="28">
                  <c:v>1204497678.7063985</c:v>
                </c:pt>
                <c:pt idx="29">
                  <c:v>1317935953.2223272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4-4073-BF06-E8E30CF2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4976"/>
        <c:axId val="60888416"/>
      </c:lineChart>
      <c:catAx>
        <c:axId val="608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416"/>
        <c:crosses val="autoZero"/>
        <c:auto val="1"/>
        <c:lblAlgn val="ctr"/>
        <c:lblOffset val="100"/>
        <c:noMultiLvlLbl val="0"/>
      </c:catAx>
      <c:valAx>
        <c:axId val="60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8938702901362"/>
          <c:y val="5.1051936666363353E-2"/>
          <c:w val="0.84154840728823344"/>
          <c:h val="0.66593834519368122"/>
        </c:manualLayout>
      </c:layout>
      <c:lineChart>
        <c:grouping val="standard"/>
        <c:varyColors val="0"/>
        <c:ser>
          <c:idx val="0"/>
          <c:order val="0"/>
          <c:tx>
            <c:strRef>
              <c:f>'L30'!$BK$3</c:f>
              <c:strCache>
                <c:ptCount val="1"/>
                <c:pt idx="0">
                  <c:v>Makeham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'L30'!$BJ$4:$BJ$33</c:f>
              <c:numCache>
                <c:formatCode>General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'L30'!$BK$4:$BK$33</c:f>
              <c:numCache>
                <c:formatCode>0.00</c:formatCode>
                <c:ptCount val="30"/>
                <c:pt idx="0">
                  <c:v>0.17545040445622589</c:v>
                </c:pt>
                <c:pt idx="1">
                  <c:v>0.18348233248391038</c:v>
                </c:pt>
                <c:pt idx="2">
                  <c:v>0.19151758214922962</c:v>
                </c:pt>
                <c:pt idx="3">
                  <c:v>0.19955724091091537</c:v>
                </c:pt>
                <c:pt idx="4">
                  <c:v>0.2076035493214915</c:v>
                </c:pt>
                <c:pt idx="5">
                  <c:v>0.21565974129979512</c:v>
                </c:pt>
                <c:pt idx="6">
                  <c:v>0.22372989817462591</c:v>
                </c:pt>
                <c:pt idx="7">
                  <c:v>0.23181881681099095</c:v>
                </c:pt>
                <c:pt idx="8">
                  <c:v>0.23993189167782084</c:v>
                </c:pt>
                <c:pt idx="9">
                  <c:v>0.24807501038589602</c:v>
                </c:pt>
                <c:pt idx="10">
                  <c:v>0.25625446199500879</c:v>
                </c:pt>
                <c:pt idx="11">
                  <c:v>0.26447685724033404</c:v>
                </c:pt>
                <c:pt idx="12">
                  <c:v>0.27274905974236796</c:v>
                </c:pt>
                <c:pt idx="13">
                  <c:v>0.28107812722791187</c:v>
                </c:pt>
                <c:pt idx="14">
                  <c:v>0.2894712617891998</c:v>
                </c:pt>
                <c:pt idx="15">
                  <c:v>0.2979357682343251</c:v>
                </c:pt>
                <c:pt idx="16">
                  <c:v>0.30647901962657453</c:v>
                </c:pt>
                <c:pt idx="17">
                  <c:v>0.31510842916671244</c:v>
                </c:pt>
                <c:pt idx="18">
                  <c:v>0.32383142763576922</c:v>
                </c:pt>
                <c:pt idx="19">
                  <c:v>0.33265544568267646</c:v>
                </c:pt>
                <c:pt idx="20">
                  <c:v>0.34158790030841324</c:v>
                </c:pt>
                <c:pt idx="21">
                  <c:v>0.35063618496414589</c:v>
                </c:pt>
                <c:pt idx="22">
                  <c:v>0.35980766274379833</c:v>
                </c:pt>
                <c:pt idx="23">
                  <c:v>0.36910966221065616</c:v>
                </c:pt>
                <c:pt idx="24">
                  <c:v>0.37854947545247042</c:v>
                </c:pt>
                <c:pt idx="25">
                  <c:v>0.38813435800981211</c:v>
                </c:pt>
                <c:pt idx="26">
                  <c:v>0.39787153036809492</c:v>
                </c:pt>
                <c:pt idx="27">
                  <c:v>0.40776818074481258</c:v>
                </c:pt>
                <c:pt idx="28">
                  <c:v>0.41783146894033213</c:v>
                </c:pt>
                <c:pt idx="29">
                  <c:v>0.42806853105329234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1-49A2-A48F-DE080C1D3035}"/>
            </c:ext>
          </c:extLst>
        </c:ser>
        <c:ser>
          <c:idx val="1"/>
          <c:order val="1"/>
          <c:tx>
            <c:strRef>
              <c:f>'L30'!$BL$3</c:f>
              <c:strCache>
                <c:ptCount val="1"/>
                <c:pt idx="0">
                  <c:v>Gamma-Go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'L30'!$BJ$4:$BJ$33</c:f>
              <c:numCache>
                <c:formatCode>General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'L30'!$BL$4:$BL$33</c:f>
              <c:numCache>
                <c:formatCode>0.00</c:formatCode>
                <c:ptCount val="30"/>
                <c:pt idx="0">
                  <c:v>0.17071262833968734</c:v>
                </c:pt>
                <c:pt idx="1">
                  <c:v>0.17874997085341787</c:v>
                </c:pt>
                <c:pt idx="2">
                  <c:v>0.18677035663501862</c:v>
                </c:pt>
                <c:pt idx="3">
                  <c:v>0.19477463360788083</c:v>
                </c:pt>
                <c:pt idx="4">
                  <c:v>0.20276511898514707</c:v>
                </c:pt>
                <c:pt idx="5">
                  <c:v>0.21074538014335184</c:v>
                </c:pt>
                <c:pt idx="6">
                  <c:v>0.21872003450812172</c:v>
                </c:pt>
                <c:pt idx="7">
                  <c:v>0.22669456932661727</c:v>
                </c:pt>
                <c:pt idx="8">
                  <c:v>0.23467518136945067</c:v>
                </c:pt>
                <c:pt idx="9">
                  <c:v>0.2426686359967444</c:v>
                </c:pt>
                <c:pt idx="10">
                  <c:v>0.25068214459978372</c:v>
                </c:pt>
                <c:pt idx="11">
                  <c:v>0.2587232591551123</c:v>
                </c:pt>
                <c:pt idx="12">
                  <c:v>0.26679978246991443</c:v>
                </c:pt>
                <c:pt idx="13">
                  <c:v>0.27491969262840199</c:v>
                </c:pt>
                <c:pt idx="14">
                  <c:v>0.28309108014570428</c:v>
                </c:pt>
                <c:pt idx="15">
                  <c:v>0.29132209637947415</c:v>
                </c:pt>
                <c:pt idx="16">
                  <c:v>0.29962091182509332</c:v>
                </c:pt>
                <c:pt idx="17">
                  <c:v>0.307995683016144</c:v>
                </c:pt>
                <c:pt idx="18">
                  <c:v>0.31645452685873204</c:v>
                </c:pt>
                <c:pt idx="19">
                  <c:v>0.32500550133967959</c:v>
                </c:pt>
                <c:pt idx="20">
                  <c:v>0.33365659165949157</c:v>
                </c:pt>
                <c:pt idx="21">
                  <c:v>0.34241570094831431</c:v>
                </c:pt>
                <c:pt idx="22">
                  <c:v>0.35129064482419836</c:v>
                </c:pt>
                <c:pt idx="23">
                  <c:v>0.36028914914690036</c:v>
                </c:pt>
                <c:pt idx="24">
                  <c:v>0.36941885040621536</c:v>
                </c:pt>
                <c:pt idx="25">
                  <c:v>0.37868729826132341</c:v>
                </c:pt>
                <c:pt idx="26">
                  <c:v>0.38810195981699097</c:v>
                </c:pt>
                <c:pt idx="27">
                  <c:v>0.39767022528394974</c:v>
                </c:pt>
                <c:pt idx="28">
                  <c:v>0.40739941472491165</c:v>
                </c:pt>
                <c:pt idx="29">
                  <c:v>0.4172967856350383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1-49A2-A48F-DE080C1D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99023"/>
        <c:axId val="1172499983"/>
      </c:lineChart>
      <c:catAx>
        <c:axId val="117249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499983"/>
        <c:crosses val="autoZero"/>
        <c:auto val="1"/>
        <c:lblAlgn val="ctr"/>
        <c:lblOffset val="100"/>
        <c:tickLblSkip val="5"/>
        <c:noMultiLvlLbl val="0"/>
      </c:catAx>
      <c:valAx>
        <c:axId val="1172499983"/>
        <c:scaling>
          <c:orientation val="minMax"/>
          <c:max val="0.4800000000000000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Proporsi 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49902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'P30'!$AM$3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'P30'!$AM$4:$AM$34</c:f>
              <c:numCache>
                <c:formatCode>_("Rp"* #,##0_);_("Rp"* \(#,##0\);_("Rp"* "-"_);_(@_)</c:formatCode>
                <c:ptCount val="31"/>
                <c:pt idx="0">
                  <c:v>227304416.27188784</c:v>
                </c:pt>
                <c:pt idx="1">
                  <c:v>244996499.8224166</c:v>
                </c:pt>
                <c:pt idx="2">
                  <c:v>263689910.16994366</c:v>
                </c:pt>
                <c:pt idx="3">
                  <c:v>283440243.79726291</c:v>
                </c:pt>
                <c:pt idx="4">
                  <c:v>304307131.17151189</c:v>
                </c:pt>
                <c:pt idx="5">
                  <c:v>326354420.48183799</c:v>
                </c:pt>
                <c:pt idx="6">
                  <c:v>349650373.98422045</c:v>
                </c:pt>
                <c:pt idx="7">
                  <c:v>374267878.35827315</c:v>
                </c:pt>
                <c:pt idx="8">
                  <c:v>400284670.37595719</c:v>
                </c:pt>
                <c:pt idx="9">
                  <c:v>427783579.10352904</c:v>
                </c:pt>
                <c:pt idx="10">
                  <c:v>456852785.80591053</c:v>
                </c:pt>
                <c:pt idx="11">
                  <c:v>487586102.69217956</c:v>
                </c:pt>
                <c:pt idx="12">
                  <c:v>520083271.6313839</c:v>
                </c:pt>
                <c:pt idx="13">
                  <c:v>554450283.97578561</c:v>
                </c:pt>
                <c:pt idx="14">
                  <c:v>590799722.65268517</c:v>
                </c:pt>
                <c:pt idx="15">
                  <c:v>629251127.72472465</c:v>
                </c:pt>
                <c:pt idx="16">
                  <c:v>669931386.66826212</c:v>
                </c:pt>
                <c:pt idx="17">
                  <c:v>712975150.68245137</c:v>
                </c:pt>
                <c:pt idx="18">
                  <c:v>758525278.41374826</c:v>
                </c:pt>
                <c:pt idx="19">
                  <c:v>806733308.56123519</c:v>
                </c:pt>
                <c:pt idx="20">
                  <c:v>857759962.91944432</c:v>
                </c:pt>
                <c:pt idx="21">
                  <c:v>911775681.51322722</c:v>
                </c:pt>
                <c:pt idx="22">
                  <c:v>968961191.58585596</c:v>
                </c:pt>
                <c:pt idx="23">
                  <c:v>1029508112.3145747</c:v>
                </c:pt>
                <c:pt idx="24">
                  <c:v>1093619597.2522235</c:v>
                </c:pt>
                <c:pt idx="25">
                  <c:v>1161511016.6192219</c:v>
                </c:pt>
                <c:pt idx="26">
                  <c:v>1233410681.7115059</c:v>
                </c:pt>
                <c:pt idx="27">
                  <c:v>1309560613.832962</c:v>
                </c:pt>
                <c:pt idx="28">
                  <c:v>1390217360.315599</c:v>
                </c:pt>
                <c:pt idx="29">
                  <c:v>1475652860.3556018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2-4D24-81A2-CA2DD1B549A2}"/>
            </c:ext>
          </c:extLst>
        </c:ser>
        <c:ser>
          <c:idx val="1"/>
          <c:order val="1"/>
          <c:tx>
            <c:strRef>
              <c:f>'P30'!$AN$3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'P30'!$AN$4:$AN$34</c:f>
              <c:numCache>
                <c:formatCode>_("Rp"* #,##0_);_("Rp"* \(#,##0\);_("Rp"* "-"_);_(@_)</c:formatCode>
                <c:ptCount val="31"/>
                <c:pt idx="0">
                  <c:v>230959181.23491657</c:v>
                </c:pt>
                <c:pt idx="1">
                  <c:v>248698471.3631382</c:v>
                </c:pt>
                <c:pt idx="2">
                  <c:v>267438999.37075397</c:v>
                </c:pt>
                <c:pt idx="3">
                  <c:v>287238072.53142327</c:v>
                </c:pt>
                <c:pt idx="4">
                  <c:v>308157129.58501875</c:v>
                </c:pt>
                <c:pt idx="5">
                  <c:v>330261925.0405792</c:v>
                </c:pt>
                <c:pt idx="6">
                  <c:v>353622728.07296795</c:v>
                </c:pt>
                <c:pt idx="7">
                  <c:v>378314537.28832817</c:v>
                </c:pt>
                <c:pt idx="8">
                  <c:v>404417312.53788787</c:v>
                </c:pt>
                <c:pt idx="9">
                  <c:v>432016224.89542294</c:v>
                </c:pt>
                <c:pt idx="10">
                  <c:v>461201925.87693083</c:v>
                </c:pt>
                <c:pt idx="11">
                  <c:v>492070836.96828181</c:v>
                </c:pt>
                <c:pt idx="12">
                  <c:v>524725460.53460103</c:v>
                </c:pt>
                <c:pt idx="13">
                  <c:v>559274713.21104896</c:v>
                </c:pt>
                <c:pt idx="14">
                  <c:v>595834282.91614473</c:v>
                </c:pt>
                <c:pt idx="15">
                  <c:v>634527010.68369949</c:v>
                </c:pt>
                <c:pt idx="16">
                  <c:v>675483298.57620382</c:v>
                </c:pt>
                <c:pt idx="17">
                  <c:v>718841545.01973712</c:v>
                </c:pt>
                <c:pt idx="18">
                  <c:v>764748608.98714042</c:v>
                </c:pt>
                <c:pt idx="19">
                  <c:v>813360304.55148566</c:v>
                </c:pt>
                <c:pt idx="20">
                  <c:v>864841927.4352659</c:v>
                </c:pt>
                <c:pt idx="21">
                  <c:v>919368815.29184425</c:v>
                </c:pt>
                <c:pt idx="22">
                  <c:v>977126943.57432222</c:v>
                </c:pt>
                <c:pt idx="23">
                  <c:v>1038313558.9731231</c:v>
                </c:pt>
                <c:pt idx="24">
                  <c:v>1103137852.5372415</c:v>
                </c:pt>
                <c:pt idx="25">
                  <c:v>1171821674.735549</c:v>
                </c:pt>
                <c:pt idx="26">
                  <c:v>1244600294.8639474</c:v>
                </c:pt>
                <c:pt idx="27">
                  <c:v>1321723207.3619874</c:v>
                </c:pt>
                <c:pt idx="28">
                  <c:v>1403454987.7691581</c:v>
                </c:pt>
                <c:pt idx="29">
                  <c:v>1490076201.2269249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2-4D24-81A2-CA2DD1B5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9616"/>
        <c:axId val="177574640"/>
      </c:lineChart>
      <c:catAx>
        <c:axId val="608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4640"/>
        <c:crosses val="autoZero"/>
        <c:auto val="1"/>
        <c:lblAlgn val="ctr"/>
        <c:lblOffset val="100"/>
        <c:noMultiLvlLbl val="0"/>
      </c:catAx>
      <c:valAx>
        <c:axId val="177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'P30'!$AO$3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'P30'!$AO$4:$AO$34</c:f>
              <c:numCache>
                <c:formatCode>_("Rp"* #,##0_);_("Rp"* \(#,##0\);_("Rp"* "-"_);_(@_)</c:formatCode>
                <c:ptCount val="31"/>
                <c:pt idx="0">
                  <c:v>6494411.89348251</c:v>
                </c:pt>
                <c:pt idx="1">
                  <c:v>6999899.9949261891</c:v>
                </c:pt>
                <c:pt idx="2">
                  <c:v>7533997.4334269613</c:v>
                </c:pt>
                <c:pt idx="3">
                  <c:v>8098292.6799217975</c:v>
                </c:pt>
                <c:pt idx="4">
                  <c:v>8694489.462043196</c:v>
                </c:pt>
                <c:pt idx="5">
                  <c:v>9324412.0137667991</c:v>
                </c:pt>
                <c:pt idx="6">
                  <c:v>9990010.6852634419</c:v>
                </c:pt>
                <c:pt idx="7">
                  <c:v>10693367.953093519</c:v>
                </c:pt>
                <c:pt idx="8">
                  <c:v>11436704.867884491</c:v>
                </c:pt>
                <c:pt idx="9">
                  <c:v>12222387.974386543</c:v>
                </c:pt>
                <c:pt idx="10">
                  <c:v>13052936.73731173</c:v>
                </c:pt>
                <c:pt idx="11">
                  <c:v>13931031.505490845</c:v>
                </c:pt>
                <c:pt idx="12">
                  <c:v>14859522.046610968</c:v>
                </c:pt>
                <c:pt idx="13">
                  <c:v>15841436.685022445</c:v>
                </c:pt>
                <c:pt idx="14">
                  <c:v>16879992.075791005</c:v>
                </c:pt>
                <c:pt idx="15">
                  <c:v>17978603.649277847</c:v>
                </c:pt>
                <c:pt idx="16">
                  <c:v>19140896.761950348</c:v>
                </c:pt>
                <c:pt idx="17">
                  <c:v>20370718.590927184</c:v>
                </c:pt>
                <c:pt idx="18">
                  <c:v>21672150.811821379</c:v>
                </c:pt>
                <c:pt idx="19">
                  <c:v>23049523.101749577</c:v>
                </c:pt>
                <c:pt idx="20">
                  <c:v>24507427.511984125</c:v>
                </c:pt>
                <c:pt idx="21">
                  <c:v>26050733.757520776</c:v>
                </c:pt>
                <c:pt idx="22">
                  <c:v>27684605.473881599</c:v>
                </c:pt>
                <c:pt idx="23">
                  <c:v>29414517.494702134</c:v>
                </c:pt>
                <c:pt idx="24">
                  <c:v>31246274.207206387</c:v>
                </c:pt>
                <c:pt idx="25">
                  <c:v>33186029.046263482</c:v>
                </c:pt>
                <c:pt idx="26">
                  <c:v>35240305.191757314</c:v>
                </c:pt>
                <c:pt idx="27">
                  <c:v>37416017.538084626</c:v>
                </c:pt>
                <c:pt idx="28">
                  <c:v>39720496.00901711</c:v>
                </c:pt>
                <c:pt idx="29">
                  <c:v>42161510.295874335</c:v>
                </c:pt>
                <c:pt idx="30">
                  <c:v>44747296.101761729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306-AAD6-81CD5AE00ADB}"/>
            </c:ext>
          </c:extLst>
        </c:ser>
        <c:ser>
          <c:idx val="1"/>
          <c:order val="1"/>
          <c:tx>
            <c:strRef>
              <c:f>'P30'!$AP$3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'P30'!$AP$4:$AP$34</c:f>
              <c:numCache>
                <c:formatCode>_("Rp"* #,##0_);_("Rp"* \(#,##0\);_("Rp"* "-"_);_(@_)</c:formatCode>
                <c:ptCount val="31"/>
                <c:pt idx="0">
                  <c:v>6598833.7495690444</c:v>
                </c:pt>
                <c:pt idx="1">
                  <c:v>7105670.6103753773</c:v>
                </c:pt>
                <c:pt idx="2">
                  <c:v>7641114.2677358277</c:v>
                </c:pt>
                <c:pt idx="3">
                  <c:v>8206802.0723263789</c:v>
                </c:pt>
                <c:pt idx="4">
                  <c:v>8804489.416714821</c:v>
                </c:pt>
                <c:pt idx="5">
                  <c:v>9436055.0011594053</c:v>
                </c:pt>
                <c:pt idx="6">
                  <c:v>10103506.516370513</c:v>
                </c:pt>
                <c:pt idx="7">
                  <c:v>10808986.779666519</c:v>
                </c:pt>
                <c:pt idx="8">
                  <c:v>11554780.358225368</c:v>
                </c:pt>
                <c:pt idx="9">
                  <c:v>12343320.711297799</c:v>
                </c:pt>
                <c:pt idx="10">
                  <c:v>13177197.882198025</c:v>
                </c:pt>
                <c:pt idx="11">
                  <c:v>14059166.770522337</c:v>
                </c:pt>
                <c:pt idx="12">
                  <c:v>14992156.015274316</c:v>
                </c:pt>
                <c:pt idx="13">
                  <c:v>15979277.520315684</c:v>
                </c:pt>
                <c:pt idx="14">
                  <c:v>17023836.654746991</c:v>
                </c:pt>
                <c:pt idx="15">
                  <c:v>18129343.162391413</c:v>
                </c:pt>
                <c:pt idx="16">
                  <c:v>19299522.816462968</c:v>
                </c:pt>
                <c:pt idx="17">
                  <c:v>20538329.857706774</c:v>
                </c:pt>
                <c:pt idx="18">
                  <c:v>21849960.256775439</c:v>
                </c:pt>
                <c:pt idx="19">
                  <c:v>23238865.844328161</c:v>
                </c:pt>
                <c:pt idx="20">
                  <c:v>24709769.355293311</c:v>
                </c:pt>
                <c:pt idx="21">
                  <c:v>26267680.436909836</c:v>
                </c:pt>
                <c:pt idx="22">
                  <c:v>27917912.673552062</c:v>
                </c:pt>
                <c:pt idx="23">
                  <c:v>29666101.684946373</c:v>
                </c:pt>
                <c:pt idx="24">
                  <c:v>31518224.358206898</c:v>
                </c:pt>
                <c:pt idx="25">
                  <c:v>33480619.278158542</c:v>
                </c:pt>
                <c:pt idx="26">
                  <c:v>35560008.424684212</c:v>
                </c:pt>
                <c:pt idx="27">
                  <c:v>37763520.210342497</c:v>
                </c:pt>
                <c:pt idx="28">
                  <c:v>40098713.936261661</c:v>
                </c:pt>
                <c:pt idx="29">
                  <c:v>42573605.749340713</c:v>
                </c:pt>
                <c:pt idx="30">
                  <c:v>45196696.189095758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C-4306-AAD6-81CD5A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176"/>
        <c:axId val="60863936"/>
      </c:lineChart>
      <c:catAx>
        <c:axId val="608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936"/>
        <c:crosses val="autoZero"/>
        <c:auto val="1"/>
        <c:lblAlgn val="ctr"/>
        <c:lblOffset val="100"/>
        <c:noMultiLvlLbl val="0"/>
      </c:catAx>
      <c:valAx>
        <c:axId val="60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'P30'!$AQ$3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'P30'!$AQ$4:$AQ$34</c:f>
              <c:numCache>
                <c:formatCode>_("Rp"* #,##0_);_("Rp"* \(#,##0\);_("Rp"* "-"_);_(@_)</c:formatCode>
                <c:ptCount val="31"/>
                <c:pt idx="0">
                  <c:v>32472059.46741255</c:v>
                </c:pt>
                <c:pt idx="1">
                  <c:v>41999399.969557136</c:v>
                </c:pt>
                <c:pt idx="2">
                  <c:v>52737982.033988729</c:v>
                </c:pt>
                <c:pt idx="3">
                  <c:v>64786341.43937438</c:v>
                </c:pt>
                <c:pt idx="4">
                  <c:v>78250405.158388764</c:v>
                </c:pt>
                <c:pt idx="5">
                  <c:v>93244120.137667984</c:v>
                </c:pt>
                <c:pt idx="6">
                  <c:v>109890117.53789786</c:v>
                </c:pt>
                <c:pt idx="7">
                  <c:v>128320415.43712223</c:v>
                </c:pt>
                <c:pt idx="8">
                  <c:v>148677163.28249839</c:v>
                </c:pt>
                <c:pt idx="9">
                  <c:v>171113431.6414116</c:v>
                </c:pt>
                <c:pt idx="10">
                  <c:v>195794051.05967596</c:v>
                </c:pt>
                <c:pt idx="11">
                  <c:v>222896504.08785352</c:v>
                </c:pt>
                <c:pt idx="12">
                  <c:v>252611874.79238647</c:v>
                </c:pt>
                <c:pt idx="13">
                  <c:v>285145860.33040404</c:v>
                </c:pt>
                <c:pt idx="14">
                  <c:v>320719849.44002908</c:v>
                </c:pt>
                <c:pt idx="15">
                  <c:v>359572072.98555696</c:v>
                </c:pt>
                <c:pt idx="16">
                  <c:v>401958832.00095731</c:v>
                </c:pt>
                <c:pt idx="17">
                  <c:v>448155809.00039804</c:v>
                </c:pt>
                <c:pt idx="18">
                  <c:v>498459468.67189169</c:v>
                </c:pt>
                <c:pt idx="19">
                  <c:v>553188554.4419899</c:v>
                </c:pt>
                <c:pt idx="20">
                  <c:v>612685687.7996031</c:v>
                </c:pt>
                <c:pt idx="21">
                  <c:v>677319077.69554019</c:v>
                </c:pt>
                <c:pt idx="22">
                  <c:v>747484347.79480314</c:v>
                </c:pt>
                <c:pt idx="23">
                  <c:v>823606489.85165977</c:v>
                </c:pt>
                <c:pt idx="24">
                  <c:v>906141952.00898528</c:v>
                </c:pt>
                <c:pt idx="25">
                  <c:v>995580871.38790452</c:v>
                </c:pt>
                <c:pt idx="26">
                  <c:v>1092449460.9444768</c:v>
                </c:pt>
                <c:pt idx="27">
                  <c:v>1197312561.218708</c:v>
                </c:pt>
                <c:pt idx="28">
                  <c:v>1310776368.2975645</c:v>
                </c:pt>
                <c:pt idx="29">
                  <c:v>1433491350.0597274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FCE-9A93-2EDFE37DE668}"/>
            </c:ext>
          </c:extLst>
        </c:ser>
        <c:ser>
          <c:idx val="1"/>
          <c:order val="1"/>
          <c:tx>
            <c:strRef>
              <c:f>'P30'!$AR$3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'P30'!$AL$4:$AL$34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'P30'!$AR$4:$AR$34</c:f>
              <c:numCache>
                <c:formatCode>_("Rp"* #,##0_);_("Rp"* \(#,##0\);_("Rp"* "-"_);_(@_)</c:formatCode>
                <c:ptCount val="31"/>
                <c:pt idx="0">
                  <c:v>32994168.747845221</c:v>
                </c:pt>
                <c:pt idx="1">
                  <c:v>42634023.662252262</c:v>
                </c:pt>
                <c:pt idx="2">
                  <c:v>53487799.874150798</c:v>
                </c:pt>
                <c:pt idx="3">
                  <c:v>65654416.578611031</c:v>
                </c:pt>
                <c:pt idx="4">
                  <c:v>79240404.750433385</c:v>
                </c:pt>
                <c:pt idx="5">
                  <c:v>94360550.011594057</c:v>
                </c:pt>
                <c:pt idx="6">
                  <c:v>111138571.68007565</c:v>
                </c:pt>
                <c:pt idx="7">
                  <c:v>129707841.35599822</c:v>
                </c:pt>
                <c:pt idx="8">
                  <c:v>150212144.65692979</c:v>
                </c:pt>
                <c:pt idx="9">
                  <c:v>172806489.95816919</c:v>
                </c:pt>
                <c:pt idx="10">
                  <c:v>197657968.23297036</c:v>
                </c:pt>
                <c:pt idx="11">
                  <c:v>224946668.3283574</c:v>
                </c:pt>
                <c:pt idx="12">
                  <c:v>254866652.25966337</c:v>
                </c:pt>
                <c:pt idx="13">
                  <c:v>287626995.3656823</c:v>
                </c:pt>
                <c:pt idx="14">
                  <c:v>323452896.44019282</c:v>
                </c:pt>
                <c:pt idx="15">
                  <c:v>362586863.24782825</c:v>
                </c:pt>
                <c:pt idx="16">
                  <c:v>405289979.14572233</c:v>
                </c:pt>
                <c:pt idx="17">
                  <c:v>451843256.86954904</c:v>
                </c:pt>
                <c:pt idx="18">
                  <c:v>502549085.90583509</c:v>
                </c:pt>
                <c:pt idx="19">
                  <c:v>557732780.26387584</c:v>
                </c:pt>
                <c:pt idx="20">
                  <c:v>617744233.8823328</c:v>
                </c:pt>
                <c:pt idx="21">
                  <c:v>682959691.35965574</c:v>
                </c:pt>
                <c:pt idx="22">
                  <c:v>753783642.18590569</c:v>
                </c:pt>
                <c:pt idx="23">
                  <c:v>830650847.17849851</c:v>
                </c:pt>
                <c:pt idx="24">
                  <c:v>914028506.38800001</c:v>
                </c:pt>
                <c:pt idx="25">
                  <c:v>1004418578.3447562</c:v>
                </c:pt>
                <c:pt idx="26">
                  <c:v>1102360261.1652105</c:v>
                </c:pt>
                <c:pt idx="27">
                  <c:v>1208432646.7309599</c:v>
                </c:pt>
                <c:pt idx="28">
                  <c:v>1323257559.8966348</c:v>
                </c:pt>
                <c:pt idx="29">
                  <c:v>1447502595.4775844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FCE-9A93-2EDFE37D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88080"/>
        <c:axId val="177571280"/>
      </c:lineChart>
      <c:catAx>
        <c:axId val="1775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1280"/>
        <c:crosses val="autoZero"/>
        <c:auto val="1"/>
        <c:lblAlgn val="ctr"/>
        <c:lblOffset val="100"/>
        <c:noMultiLvlLbl val="0"/>
      </c:catAx>
      <c:valAx>
        <c:axId val="1775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4940566118226"/>
          <c:y val="5.0994055560523957E-2"/>
          <c:w val="0.8235219793448455"/>
          <c:h val="0.67095291719215122"/>
        </c:manualLayout>
      </c:layout>
      <c:lineChart>
        <c:grouping val="standard"/>
        <c:varyColors val="0"/>
        <c:ser>
          <c:idx val="0"/>
          <c:order val="0"/>
          <c:tx>
            <c:strRef>
              <c:f>'P30'!$BK$3</c:f>
              <c:strCache>
                <c:ptCount val="1"/>
                <c:pt idx="0">
                  <c:v>Makeham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'P30'!$BJ$4:$BJ$33</c:f>
              <c:numCache>
                <c:formatCode>General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'P30'!$BK$4:$BK$33</c:f>
              <c:numCache>
                <c:formatCode>0.00</c:formatCode>
                <c:ptCount val="30"/>
                <c:pt idx="0">
                  <c:v>0.20667599220659488</c:v>
                </c:pt>
                <c:pt idx="1">
                  <c:v>0.21469241999128419</c:v>
                </c:pt>
                <c:pt idx="2">
                  <c:v>0.22271892906211832</c:v>
                </c:pt>
                <c:pt idx="3">
                  <c:v>0.23076141337237702</c:v>
                </c:pt>
                <c:pt idx="4">
                  <c:v>0.23882632841101561</c:v>
                </c:pt>
                <c:pt idx="5">
                  <c:v>0.24692057831818726</c:v>
                </c:pt>
                <c:pt idx="6">
                  <c:v>0.25505141847699425</c:v>
                </c:pt>
                <c:pt idx="7">
                  <c:v>0.26322637227874829</c:v>
                </c:pt>
                <c:pt idx="8">
                  <c:v>0.27145316071626524</c:v>
                </c:pt>
                <c:pt idx="9">
                  <c:v>0.27973964346910707</c:v>
                </c:pt>
                <c:pt idx="10">
                  <c:v>0.28809377019092758</c:v>
                </c:pt>
                <c:pt idx="11">
                  <c:v>0.29652354078010168</c:v>
                </c:pt>
                <c:pt idx="12">
                  <c:v>0.30503697350123116</c:v>
                </c:pt>
                <c:pt idx="13">
                  <c:v>0.31364207991976456</c:v>
                </c:pt>
                <c:pt idx="14">
                  <c:v>0.3223468457095845</c:v>
                </c:pt>
                <c:pt idx="15">
                  <c:v>0.3311592164901227</c:v>
                </c:pt>
                <c:pt idx="16">
                  <c:v>0.34008708794276715</c:v>
                </c:pt>
                <c:pt idx="17">
                  <c:v>0.34913829954423325</c:v>
                </c:pt>
                <c:pt idx="18">
                  <c:v>0.35832063133615061</c:v>
                </c:pt>
                <c:pt idx="19">
                  <c:v>0.36764180322481066</c:v>
                </c:pt>
                <c:pt idx="20">
                  <c:v>0.37710947637267322</c:v>
                </c:pt>
                <c:pt idx="21">
                  <c:v>0.38673125630394134</c:v>
                </c:pt>
                <c:pt idx="22">
                  <c:v>0.39651469740055545</c:v>
                </c:pt>
                <c:pt idx="23">
                  <c:v>0.40646730851275126</c:v>
                </c:pt>
                <c:pt idx="24">
                  <c:v>0.41659655945031254</c:v>
                </c:pt>
                <c:pt idx="25">
                  <c:v>0.42690988815736175</c:v>
                </c:pt>
                <c:pt idx="26">
                  <c:v>0.43741470840543478</c:v>
                </c:pt>
                <c:pt idx="27">
                  <c:v>0.44811841786722845</c:v>
                </c:pt>
                <c:pt idx="28">
                  <c:v>0.45902840645721321</c:v>
                </c:pt>
                <c:pt idx="29">
                  <c:v>0.47015206484574135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D04-BE68-9CECE95F43FC}"/>
            </c:ext>
          </c:extLst>
        </c:ser>
        <c:ser>
          <c:idx val="1"/>
          <c:order val="1"/>
          <c:tx>
            <c:strRef>
              <c:f>'P30'!$BL$3</c:f>
              <c:strCache>
                <c:ptCount val="1"/>
                <c:pt idx="0">
                  <c:v>Gamma-Go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'P30'!$BJ$4:$BJ$33</c:f>
              <c:numCache>
                <c:formatCode>General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'P30'!$BL$4:$BL$33</c:f>
              <c:numCache>
                <c:formatCode>0.00</c:formatCode>
                <c:ptCount val="30"/>
                <c:pt idx="0">
                  <c:v>0.20340549145846676</c:v>
                </c:pt>
                <c:pt idx="1">
                  <c:v>0.21149664148705738</c:v>
                </c:pt>
                <c:pt idx="2">
                  <c:v>0.21959674742919474</c:v>
                </c:pt>
                <c:pt idx="3">
                  <c:v>0.22771031252520366</c:v>
                </c:pt>
                <c:pt idx="4">
                  <c:v>0.23584252275730802</c:v>
                </c:pt>
                <c:pt idx="5">
                  <c:v>0.24399912957623257</c:v>
                </c:pt>
                <c:pt idx="6">
                  <c:v>0.25218634656674399</c:v>
                </c:pt>
                <c:pt idx="7">
                  <c:v>0.26041075922395324</c:v>
                </c:pt>
                <c:pt idx="8">
                  <c:v>0.26867924688471956</c:v>
                </c:pt>
                <c:pt idx="9">
                  <c:v>0.27699891579147867</c:v>
                </c:pt>
                <c:pt idx="10">
                  <c:v>0.28537704224629401</c:v>
                </c:pt>
                <c:pt idx="11">
                  <c:v>0.29382102482690886</c:v>
                </c:pt>
                <c:pt idx="12">
                  <c:v>0.30233834467537679</c:v>
                </c:pt>
                <c:pt idx="13">
                  <c:v>0.3109365329246464</c:v>
                </c:pt>
                <c:pt idx="14">
                  <c:v>0.31962314439364431</c:v>
                </c:pt>
                <c:pt idx="15">
                  <c:v>0.32840573675234896</c:v>
                </c:pt>
                <c:pt idx="16">
                  <c:v>0.33729185443030801</c:v>
                </c:pt>
                <c:pt idx="17">
                  <c:v>0.34628901661454448</c:v>
                </c:pt>
                <c:pt idx="18">
                  <c:v>0.35540470875209407</c:v>
                </c:pt>
                <c:pt idx="19">
                  <c:v>0.36464637703768837</c:v>
                </c:pt>
                <c:pt idx="20">
                  <c:v>0.37402142542887662</c:v>
                </c:pt>
                <c:pt idx="21">
                  <c:v>0.38353721478692909</c:v>
                </c:pt>
                <c:pt idx="22">
                  <c:v>0.39320106379332864</c:v>
                </c:pt>
                <c:pt idx="23">
                  <c:v>0.40302025133756375</c:v>
                </c:pt>
                <c:pt idx="24">
                  <c:v>0.413002020114555</c:v>
                </c:pt>
                <c:pt idx="25">
                  <c:v>0.42315358120539881</c:v>
                </c:pt>
                <c:pt idx="26">
                  <c:v>0.4334821194494119</c:v>
                </c:pt>
                <c:pt idx="27">
                  <c:v>0.44399479944316578</c:v>
                </c:pt>
                <c:pt idx="28">
                  <c:v>0.45469877202772552</c:v>
                </c:pt>
                <c:pt idx="29">
                  <c:v>0.46560118114795263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A-4D04-BE68-9CECE95F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43887"/>
        <c:axId val="444285167"/>
      </c:lineChart>
      <c:catAx>
        <c:axId val="44424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285167"/>
        <c:crosses val="autoZero"/>
        <c:auto val="1"/>
        <c:lblAlgn val="ctr"/>
        <c:lblOffset val="100"/>
        <c:tickLblSkip val="5"/>
        <c:noMultiLvlLbl val="0"/>
      </c:catAx>
      <c:valAx>
        <c:axId val="444285167"/>
        <c:scaling>
          <c:orientation val="minMax"/>
          <c:max val="0.4800000000000000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Proporsi</a:t>
                </a:r>
                <a:r>
                  <a:rPr lang="en-ID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Iuran Normal</a:t>
                </a:r>
                <a:endParaRPr lang="en-ID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243887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'L40'!$AM$3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'L40'!$AM$4:$AM$24</c:f>
              <c:numCache>
                <c:formatCode>_("Rp"* #,##0_);_("Rp"* \(#,##0\);_("Rp"* "-"_);_(@_)</c:formatCode>
                <c:ptCount val="21"/>
                <c:pt idx="0">
                  <c:v>324827122.96100235</c:v>
                </c:pt>
                <c:pt idx="1">
                  <c:v>352450424.62916243</c:v>
                </c:pt>
                <c:pt idx="2">
                  <c:v>381605368.29811138</c:v>
                </c:pt>
                <c:pt idx="3">
                  <c:v>412368394.27920586</c:v>
                </c:pt>
                <c:pt idx="4">
                  <c:v>444822957.88378549</c:v>
                </c:pt>
                <c:pt idx="5">
                  <c:v>479059764.23900485</c:v>
                </c:pt>
                <c:pt idx="6">
                  <c:v>515177011.93398863</c:v>
                </c:pt>
                <c:pt idx="7">
                  <c:v>553280651.45975852</c:v>
                </c:pt>
                <c:pt idx="8">
                  <c:v>593484663.48138571</c:v>
                </c:pt>
                <c:pt idx="9">
                  <c:v>635911361.18759394</c:v>
                </c:pt>
                <c:pt idx="10">
                  <c:v>680691720.30258203</c:v>
                </c:pt>
                <c:pt idx="11">
                  <c:v>727965739.81162882</c:v>
                </c:pt>
                <c:pt idx="12">
                  <c:v>777882836.03603756</c:v>
                </c:pt>
                <c:pt idx="13">
                  <c:v>830602272.38203716</c:v>
                </c:pt>
                <c:pt idx="14">
                  <c:v>886293626.86949599</c:v>
                </c:pt>
                <c:pt idx="15">
                  <c:v>945137299.4071306</c:v>
                </c:pt>
                <c:pt idx="16">
                  <c:v>1007325060.7092994</c:v>
                </c:pt>
                <c:pt idx="17">
                  <c:v>1073060644.7350304</c:v>
                </c:pt>
                <c:pt idx="18">
                  <c:v>1142560386.5631139</c:v>
                </c:pt>
                <c:pt idx="19">
                  <c:v>1216053907.6900365</c:v>
                </c:pt>
                <c:pt idx="20">
                  <c:v>1293784850.8437579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4-4695-BB4C-FA0EAEA2FF1F}"/>
            </c:ext>
          </c:extLst>
        </c:ser>
        <c:ser>
          <c:idx val="1"/>
          <c:order val="1"/>
          <c:tx>
            <c:strRef>
              <c:f>'L40'!$AN$3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'L40'!$AN$4:$AN$24</c:f>
              <c:numCache>
                <c:formatCode>_("Rp"* #,##0_);_("Rp"* \(#,##0\);_("Rp"* "-"_);_(@_)</c:formatCode>
                <c:ptCount val="21"/>
                <c:pt idx="0">
                  <c:v>330681000.5020588</c:v>
                </c:pt>
                <c:pt idx="1">
                  <c:v>358587424.68801433</c:v>
                </c:pt>
                <c:pt idx="2">
                  <c:v>388105495.87665987</c:v>
                </c:pt>
                <c:pt idx="3">
                  <c:v>419317862.52760166</c:v>
                </c:pt>
                <c:pt idx="4">
                  <c:v>452313754.28618962</c:v>
                </c:pt>
                <c:pt idx="5">
                  <c:v>487189284.00414538</c:v>
                </c:pt>
                <c:pt idx="6">
                  <c:v>524047762.15760869</c:v>
                </c:pt>
                <c:pt idx="7">
                  <c:v>563000027.31502497</c:v>
                </c:pt>
                <c:pt idx="8">
                  <c:v>604164795.95773661</c:v>
                </c:pt>
                <c:pt idx="9">
                  <c:v>647669034.65595126</c:v>
                </c:pt>
                <c:pt idx="10">
                  <c:v>693648357.35356772</c:v>
                </c:pt>
                <c:pt idx="11">
                  <c:v>742247450.31631088</c:v>
                </c:pt>
                <c:pt idx="12">
                  <c:v>793620527.14649272</c:v>
                </c:pt>
                <c:pt idx="13">
                  <c:v>847931816.16123164</c:v>
                </c:pt>
                <c:pt idx="14">
                  <c:v>905356082.36546314</c:v>
                </c:pt>
                <c:pt idx="15">
                  <c:v>966079186.22271848</c:v>
                </c:pt>
                <c:pt idx="16">
                  <c:v>1030298681.4317764</c:v>
                </c:pt>
                <c:pt idx="17">
                  <c:v>1098224453.9523835</c:v>
                </c:pt>
                <c:pt idx="18">
                  <c:v>1170079404.5851965</c:v>
                </c:pt>
                <c:pt idx="19">
                  <c:v>1246100177.4971578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4-4695-BB4C-FA0EAEA2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5936"/>
        <c:axId val="60877856"/>
      </c:lineChart>
      <c:catAx>
        <c:axId val="608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7856"/>
        <c:crosses val="autoZero"/>
        <c:auto val="1"/>
        <c:lblAlgn val="ctr"/>
        <c:lblOffset val="100"/>
        <c:noMultiLvlLbl val="0"/>
      </c:catAx>
      <c:valAx>
        <c:axId val="608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'L40'!$AO$3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'L40'!$AO$4:$AO$24</c:f>
              <c:numCache>
                <c:formatCode>_("Rp"* #,##0_);_("Rp"* \(#,##0\);_("Rp"* "-"_);_(@_)</c:formatCode>
                <c:ptCount val="21"/>
                <c:pt idx="0">
                  <c:v>9280774.941742925</c:v>
                </c:pt>
                <c:pt idx="1">
                  <c:v>10070012.132261783</c:v>
                </c:pt>
                <c:pt idx="2">
                  <c:v>10903010.522803182</c:v>
                </c:pt>
                <c:pt idx="3">
                  <c:v>11781954.122263024</c:v>
                </c:pt>
                <c:pt idx="4">
                  <c:v>12709227.368108157</c:v>
                </c:pt>
                <c:pt idx="5">
                  <c:v>13687421.835400138</c:v>
                </c:pt>
                <c:pt idx="6">
                  <c:v>14719343.198113961</c:v>
                </c:pt>
                <c:pt idx="7">
                  <c:v>15808018.613135958</c:v>
                </c:pt>
                <c:pt idx="8">
                  <c:v>16956704.670896735</c:v>
                </c:pt>
                <c:pt idx="9">
                  <c:v>18168896.033931255</c:v>
                </c:pt>
                <c:pt idx="10">
                  <c:v>19448334.865788057</c:v>
                </c:pt>
                <c:pt idx="11">
                  <c:v>20799021.137475111</c:v>
                </c:pt>
                <c:pt idx="12">
                  <c:v>22225223.886743929</c:v>
                </c:pt>
                <c:pt idx="13">
                  <c:v>23731493.496629633</c:v>
                </c:pt>
                <c:pt idx="14">
                  <c:v>25322675.05341417</c:v>
                </c:pt>
                <c:pt idx="15">
                  <c:v>27003922.840203732</c:v>
                </c:pt>
                <c:pt idx="16">
                  <c:v>28780716.020265698</c:v>
                </c:pt>
                <c:pt idx="17">
                  <c:v>30658875.563858014</c:v>
                </c:pt>
                <c:pt idx="18">
                  <c:v>32644582.473231826</c:v>
                </c:pt>
                <c:pt idx="19">
                  <c:v>34744397.362572469</c:v>
                </c:pt>
                <c:pt idx="20">
                  <c:v>36965281.4526788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3-4267-B6F3-325D1DA27740}"/>
            </c:ext>
          </c:extLst>
        </c:ser>
        <c:ser>
          <c:idx val="1"/>
          <c:order val="1"/>
          <c:tx>
            <c:strRef>
              <c:f>'L40'!$AP$3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'L40'!$AP$4:$AP$24</c:f>
              <c:numCache>
                <c:formatCode>_("Rp"* #,##0_);_("Rp"* \(#,##0\);_("Rp"* "-"_);_(@_)</c:formatCode>
                <c:ptCount val="21"/>
                <c:pt idx="0">
                  <c:v>9448028.5857731085</c:v>
                </c:pt>
                <c:pt idx="1">
                  <c:v>10245354.991086124</c:v>
                </c:pt>
                <c:pt idx="2">
                  <c:v>11088728.453618854</c:v>
                </c:pt>
                <c:pt idx="3">
                  <c:v>11980510.357931476</c:v>
                </c:pt>
                <c:pt idx="4">
                  <c:v>12923250.122462561</c:v>
                </c:pt>
                <c:pt idx="5">
                  <c:v>13919693.828689868</c:v>
                </c:pt>
                <c:pt idx="6">
                  <c:v>14972793.204503106</c:v>
                </c:pt>
                <c:pt idx="7">
                  <c:v>16085715.06614357</c:v>
                </c:pt>
                <c:pt idx="8">
                  <c:v>17261851.313078187</c:v>
                </c:pt>
                <c:pt idx="9">
                  <c:v>18504829.561598606</c:v>
                </c:pt>
                <c:pt idx="10">
                  <c:v>19818524.49581622</c:v>
                </c:pt>
                <c:pt idx="11">
                  <c:v>21207070.009037454</c:v>
                </c:pt>
                <c:pt idx="12">
                  <c:v>22674872.204185504</c:v>
                </c:pt>
                <c:pt idx="13">
                  <c:v>24226623.318892334</c:v>
                </c:pt>
                <c:pt idx="14">
                  <c:v>25867316.639013231</c:v>
                </c:pt>
                <c:pt idx="15">
                  <c:v>27602262.46350624</c:v>
                </c:pt>
                <c:pt idx="16">
                  <c:v>29437105.183765039</c:v>
                </c:pt>
                <c:pt idx="17">
                  <c:v>31377841.541496672</c:v>
                </c:pt>
                <c:pt idx="18">
                  <c:v>33430840.131005615</c:v>
                </c:pt>
                <c:pt idx="19">
                  <c:v>35602862.214204513</c:v>
                </c:pt>
                <c:pt idx="20">
                  <c:v>37901083.919752546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3-4267-B6F3-325D1DA2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1376"/>
        <c:axId val="60901856"/>
      </c:lineChart>
      <c:catAx>
        <c:axId val="609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856"/>
        <c:crosses val="autoZero"/>
        <c:auto val="1"/>
        <c:lblAlgn val="ctr"/>
        <c:lblOffset val="100"/>
        <c:noMultiLvlLbl val="0"/>
      </c:catAx>
      <c:valAx>
        <c:axId val="609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'L40'!$AQ$3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'L40'!$AQ$4:$AQ$24</c:f>
              <c:numCache>
                <c:formatCode>_("Rp"* #,##0_);_("Rp"* \(#,##0\);_("Rp"* "-"_);_(@_)</c:formatCode>
                <c:ptCount val="21"/>
                <c:pt idx="0">
                  <c:v>139211624.12614387</c:v>
                </c:pt>
                <c:pt idx="1">
                  <c:v>161120194.11618853</c:v>
                </c:pt>
                <c:pt idx="2">
                  <c:v>185351178.8876541</c:v>
                </c:pt>
                <c:pt idx="3">
                  <c:v>212075174.20073444</c:v>
                </c:pt>
                <c:pt idx="4">
                  <c:v>241475319.99405497</c:v>
                </c:pt>
                <c:pt idx="5">
                  <c:v>273748436.70800275</c:v>
                </c:pt>
                <c:pt idx="6">
                  <c:v>309106207.16039318</c:v>
                </c:pt>
                <c:pt idx="7">
                  <c:v>347776409.48899108</c:v>
                </c:pt>
                <c:pt idx="8">
                  <c:v>390004207.4306249</c:v>
                </c:pt>
                <c:pt idx="9">
                  <c:v>436053504.81435013</c:v>
                </c:pt>
                <c:pt idx="10">
                  <c:v>486208371.64470142</c:v>
                </c:pt>
                <c:pt idx="11">
                  <c:v>540774549.57435286</c:v>
                </c:pt>
                <c:pt idx="12">
                  <c:v>600081044.9420861</c:v>
                </c:pt>
                <c:pt idx="13">
                  <c:v>664481817.90562975</c:v>
                </c:pt>
                <c:pt idx="14">
                  <c:v>734357576.54901087</c:v>
                </c:pt>
                <c:pt idx="15">
                  <c:v>810117685.20611191</c:v>
                </c:pt>
                <c:pt idx="16">
                  <c:v>892202196.62823665</c:v>
                </c:pt>
                <c:pt idx="17">
                  <c:v>981084018.04345644</c:v>
                </c:pt>
                <c:pt idx="18">
                  <c:v>1077271221.6166503</c:v>
                </c:pt>
                <c:pt idx="19">
                  <c:v>1181309510.3274639</c:v>
                </c:pt>
                <c:pt idx="20">
                  <c:v>1293784850.8437581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2-4F4B-88D3-70F5EAE26B7C}"/>
            </c:ext>
          </c:extLst>
        </c:ser>
        <c:ser>
          <c:idx val="1"/>
          <c:order val="1"/>
          <c:tx>
            <c:strRef>
              <c:f>'L40'!$AR$3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'L40'!$AR$4:$AR$24</c:f>
              <c:numCache>
                <c:formatCode>_("Rp"* #,##0_);_("Rp"* \(#,##0\);_("Rp"* "-"_);_(@_)</c:formatCode>
                <c:ptCount val="21"/>
                <c:pt idx="0">
                  <c:v>141720428.78659663</c:v>
                </c:pt>
                <c:pt idx="1">
                  <c:v>163925679.85737798</c:v>
                </c:pt>
                <c:pt idx="2">
                  <c:v>188508383.71152052</c:v>
                </c:pt>
                <c:pt idx="3">
                  <c:v>215649186.44276658</c:v>
                </c:pt>
                <c:pt idx="4">
                  <c:v>245541752.32678866</c:v>
                </c:pt>
                <c:pt idx="5">
                  <c:v>278393876.57379735</c:v>
                </c:pt>
                <c:pt idx="6">
                  <c:v>314428657.2945652</c:v>
                </c:pt>
                <c:pt idx="7">
                  <c:v>353885731.45515853</c:v>
                </c:pt>
                <c:pt idx="8">
                  <c:v>397022580.20079833</c:v>
                </c:pt>
                <c:pt idx="9">
                  <c:v>444115909.47836655</c:v>
                </c:pt>
                <c:pt idx="10">
                  <c:v>495463112.39540547</c:v>
                </c:pt>
                <c:pt idx="11">
                  <c:v>551383820.23497379</c:v>
                </c:pt>
                <c:pt idx="12">
                  <c:v>612221549.51300859</c:v>
                </c:pt>
                <c:pt idx="13">
                  <c:v>678345452.92898536</c:v>
                </c:pt>
                <c:pt idx="14">
                  <c:v>750152182.53138375</c:v>
                </c:pt>
                <c:pt idx="15">
                  <c:v>828067873.90518725</c:v>
                </c:pt>
                <c:pt idx="16">
                  <c:v>912550260.69671619</c:v>
                </c:pt>
                <c:pt idx="17">
                  <c:v>1004090929.3278935</c:v>
                </c:pt>
                <c:pt idx="18">
                  <c:v>1103217724.3231852</c:v>
                </c:pt>
                <c:pt idx="19">
                  <c:v>1210497315.2829535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2-4F4B-88D3-70F5EAE2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5536"/>
        <c:axId val="60886016"/>
      </c:lineChart>
      <c:catAx>
        <c:axId val="608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016"/>
        <c:crosses val="autoZero"/>
        <c:auto val="1"/>
        <c:lblAlgn val="ctr"/>
        <c:lblOffset val="100"/>
        <c:noMultiLvlLbl val="0"/>
      </c:catAx>
      <c:valAx>
        <c:axId val="608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3651059144479"/>
          <c:y val="5.0632911392405063E-2"/>
          <c:w val="0.83877260390696495"/>
          <c:h val="0.69493290323749812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Mortalita'!$F$3:$F$103</c:f>
              <c:numCache>
                <c:formatCode>0.00000;\-0.00000;0</c:formatCode>
                <c:ptCount val="101"/>
                <c:pt idx="0">
                  <c:v>2.0396590000000048E-2</c:v>
                </c:pt>
                <c:pt idx="1">
                  <c:v>1.3339900000000071E-3</c:v>
                </c:pt>
                <c:pt idx="2">
                  <c:v>1.1121600000000287E-3</c:v>
                </c:pt>
                <c:pt idx="3">
                  <c:v>9.2950000000002753E-4</c:v>
                </c:pt>
                <c:pt idx="4">
                  <c:v>7.796500000000206E-4</c:v>
                </c:pt>
                <c:pt idx="5">
                  <c:v>6.579100000000393E-4</c:v>
                </c:pt>
                <c:pt idx="6">
                  <c:v>5.6100999999997292E-4</c:v>
                </c:pt>
                <c:pt idx="7">
                  <c:v>4.8629000000000033E-4</c:v>
                </c:pt>
                <c:pt idx="8">
                  <c:v>4.3250999999999706E-4</c:v>
                </c:pt>
                <c:pt idx="9">
                  <c:v>3.9896999999999849E-4</c:v>
                </c:pt>
                <c:pt idx="10">
                  <c:v>3.8660999999995393E-4</c:v>
                </c:pt>
                <c:pt idx="11">
                  <c:v>3.9789999999995107E-4</c:v>
                </c:pt>
                <c:pt idx="12">
                  <c:v>4.3674999999998576E-4</c:v>
                </c:pt>
                <c:pt idx="13">
                  <c:v>5.2503000000003741E-4</c:v>
                </c:pt>
                <c:pt idx="14">
                  <c:v>6.7527000000000559E-4</c:v>
                </c:pt>
                <c:pt idx="15">
                  <c:v>8.8019999999999765E-4</c:v>
                </c:pt>
                <c:pt idx="16">
                  <c:v>1.1208000000000329E-3</c:v>
                </c:pt>
                <c:pt idx="17">
                  <c:v>1.3607100000000427E-3</c:v>
                </c:pt>
                <c:pt idx="18">
                  <c:v>1.5708800000000522E-3</c:v>
                </c:pt>
                <c:pt idx="19">
                  <c:v>1.7271700000000001E-3</c:v>
                </c:pt>
                <c:pt idx="20">
                  <c:v>1.8188500000000385E-3</c:v>
                </c:pt>
                <c:pt idx="21">
                  <c:v>1.8540900000000304E-3</c:v>
                </c:pt>
                <c:pt idx="22">
                  <c:v>1.8537299999999979E-3</c:v>
                </c:pt>
                <c:pt idx="23">
                  <c:v>1.8401200000000006E-3</c:v>
                </c:pt>
                <c:pt idx="24">
                  <c:v>1.8257099999999804E-3</c:v>
                </c:pt>
                <c:pt idx="25">
                  <c:v>1.8193399999999471E-3</c:v>
                </c:pt>
                <c:pt idx="26">
                  <c:v>1.8235199999999674E-3</c:v>
                </c:pt>
                <c:pt idx="27">
                  <c:v>1.838829999999958E-3</c:v>
                </c:pt>
                <c:pt idx="28">
                  <c:v>1.8689600000000306E-3</c:v>
                </c:pt>
                <c:pt idx="29">
                  <c:v>1.9164499999999585E-3</c:v>
                </c:pt>
                <c:pt idx="30">
                  <c:v>1.9810799999999684E-3</c:v>
                </c:pt>
                <c:pt idx="31">
                  <c:v>2.0631100000000346E-3</c:v>
                </c:pt>
                <c:pt idx="32">
                  <c:v>2.1626700000000332E-3</c:v>
                </c:pt>
                <c:pt idx="33">
                  <c:v>2.2847299999999571E-3</c:v>
                </c:pt>
                <c:pt idx="34">
                  <c:v>2.433609999999975E-3</c:v>
                </c:pt>
                <c:pt idx="35">
                  <c:v>2.6085799999999715E-3</c:v>
                </c:pt>
                <c:pt idx="36">
                  <c:v>2.8085399999999705E-3</c:v>
                </c:pt>
                <c:pt idx="37">
                  <c:v>3.0321899999999902E-3</c:v>
                </c:pt>
                <c:pt idx="38">
                  <c:v>3.2835799999999526E-3</c:v>
                </c:pt>
                <c:pt idx="39">
                  <c:v>3.5680300000000553E-3</c:v>
                </c:pt>
                <c:pt idx="40">
                  <c:v>3.888270000000027E-3</c:v>
                </c:pt>
                <c:pt idx="41">
                  <c:v>4.2484299999999697E-3</c:v>
                </c:pt>
                <c:pt idx="42">
                  <c:v>4.6529400000000498E-3</c:v>
                </c:pt>
                <c:pt idx="43">
                  <c:v>5.1117600000000207E-3</c:v>
                </c:pt>
                <c:pt idx="44">
                  <c:v>5.6336999999999637E-3</c:v>
                </c:pt>
                <c:pt idx="45">
                  <c:v>6.2214099999999828E-3</c:v>
                </c:pt>
                <c:pt idx="46">
                  <c:v>6.8764300000000445E-3</c:v>
                </c:pt>
                <c:pt idx="47">
                  <c:v>7.5990700000000411E-3</c:v>
                </c:pt>
                <c:pt idx="48">
                  <c:v>8.3989199999999764E-3</c:v>
                </c:pt>
                <c:pt idx="49">
                  <c:v>9.2847000000000346E-3</c:v>
                </c:pt>
                <c:pt idx="50">
                  <c:v>1.0257590000000039E-2</c:v>
                </c:pt>
                <c:pt idx="51">
                  <c:v>1.1320630000000054E-2</c:v>
                </c:pt>
                <c:pt idx="52">
                  <c:v>1.247799000000005E-2</c:v>
                </c:pt>
                <c:pt idx="53">
                  <c:v>1.3739880000000038E-2</c:v>
                </c:pt>
                <c:pt idx="54">
                  <c:v>1.512382000000001E-2</c:v>
                </c:pt>
                <c:pt idx="55">
                  <c:v>1.6646179999999955E-2</c:v>
                </c:pt>
                <c:pt idx="56">
                  <c:v>1.8323589999999945E-2</c:v>
                </c:pt>
                <c:pt idx="57">
                  <c:v>2.0172729999999972E-2</c:v>
                </c:pt>
                <c:pt idx="58">
                  <c:v>2.223847000000001E-2</c:v>
                </c:pt>
                <c:pt idx="59">
                  <c:v>2.4546740000000011E-2</c:v>
                </c:pt>
                <c:pt idx="60">
                  <c:v>2.7086029999999983E-2</c:v>
                </c:pt>
                <c:pt idx="61">
                  <c:v>2.9844769999999965E-2</c:v>
                </c:pt>
                <c:pt idx="62">
                  <c:v>3.2811779999999957E-2</c:v>
                </c:pt>
                <c:pt idx="63">
                  <c:v>3.603498000000005E-2</c:v>
                </c:pt>
                <c:pt idx="64">
                  <c:v>3.9551840000000005E-2</c:v>
                </c:pt>
                <c:pt idx="65">
                  <c:v>4.3336730000000045E-2</c:v>
                </c:pt>
                <c:pt idx="66">
                  <c:v>4.736689000000005E-2</c:v>
                </c:pt>
                <c:pt idx="67">
                  <c:v>5.1623729999999979E-2</c:v>
                </c:pt>
                <c:pt idx="68">
                  <c:v>5.6113540000000017E-2</c:v>
                </c:pt>
                <c:pt idx="69">
                  <c:v>6.0894219999999999E-2</c:v>
                </c:pt>
                <c:pt idx="70">
                  <c:v>6.6033670000000044E-2</c:v>
                </c:pt>
                <c:pt idx="71">
                  <c:v>7.1608090000000013E-2</c:v>
                </c:pt>
                <c:pt idx="72">
                  <c:v>7.7691130000000053E-2</c:v>
                </c:pt>
                <c:pt idx="73">
                  <c:v>8.4278359999999997E-2</c:v>
                </c:pt>
                <c:pt idx="74">
                  <c:v>9.1387010000000046E-2</c:v>
                </c:pt>
                <c:pt idx="75">
                  <c:v>9.9090360000000044E-2</c:v>
                </c:pt>
                <c:pt idx="76">
                  <c:v>0.10745068000000002</c:v>
                </c:pt>
                <c:pt idx="77">
                  <c:v>0.11652496000000001</c:v>
                </c:pt>
                <c:pt idx="78">
                  <c:v>0.12641199000000003</c:v>
                </c:pt>
                <c:pt idx="79">
                  <c:v>0.13722599999999996</c:v>
                </c:pt>
                <c:pt idx="80">
                  <c:v>0.14906810999999998</c:v>
                </c:pt>
                <c:pt idx="81">
                  <c:v>0.16208186999999996</c:v>
                </c:pt>
                <c:pt idx="82">
                  <c:v>0.17639760000000004</c:v>
                </c:pt>
                <c:pt idx="83">
                  <c:v>0.19397162000000001</c:v>
                </c:pt>
                <c:pt idx="84">
                  <c:v>0.21494528999999996</c:v>
                </c:pt>
                <c:pt idx="85">
                  <c:v>0.23671151999999995</c:v>
                </c:pt>
                <c:pt idx="86">
                  <c:v>0.25683990999999995</c:v>
                </c:pt>
                <c:pt idx="87">
                  <c:v>0.27309008999999995</c:v>
                </c:pt>
                <c:pt idx="88">
                  <c:v>0.28684750999999997</c:v>
                </c:pt>
                <c:pt idx="89">
                  <c:v>0.30091425000000005</c:v>
                </c:pt>
                <c:pt idx="90">
                  <c:v>0.31529646</c:v>
                </c:pt>
                <c:pt idx="91">
                  <c:v>0.33007083000000004</c:v>
                </c:pt>
                <c:pt idx="92">
                  <c:v>0.34531076000000005</c:v>
                </c:pt>
                <c:pt idx="93">
                  <c:v>0.36100909999999997</c:v>
                </c:pt>
                <c:pt idx="94">
                  <c:v>0.37711295</c:v>
                </c:pt>
                <c:pt idx="95">
                  <c:v>0.39347584999999996</c:v>
                </c:pt>
                <c:pt idx="96">
                  <c:v>0.40992569000000001</c:v>
                </c:pt>
                <c:pt idx="97">
                  <c:v>0.42630413</c:v>
                </c:pt>
                <c:pt idx="98">
                  <c:v>0.44246795000000005</c:v>
                </c:pt>
                <c:pt idx="99">
                  <c:v>0.45833849999999998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3-41E5-B15C-0B6C09F2968A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Mortalita'!$G$3:$G$103</c:f>
              <c:numCache>
                <c:formatCode>0.00000;\-0.00000;0</c:formatCode>
                <c:ptCount val="101"/>
                <c:pt idx="0">
                  <c:v>1.661294000000002E-2</c:v>
                </c:pt>
                <c:pt idx="1">
                  <c:v>1.0739800000000299E-3</c:v>
                </c:pt>
                <c:pt idx="2">
                  <c:v>9.2678000000001592E-4</c:v>
                </c:pt>
                <c:pt idx="3">
                  <c:v>8.0170999999995551E-4</c:v>
                </c:pt>
                <c:pt idx="4">
                  <c:v>6.9565000000004762E-4</c:v>
                </c:pt>
                <c:pt idx="5">
                  <c:v>6.0660999999995191E-4</c:v>
                </c:pt>
                <c:pt idx="6">
                  <c:v>5.3347999999997509E-4</c:v>
                </c:pt>
                <c:pt idx="7">
                  <c:v>4.754000000000147E-4</c:v>
                </c:pt>
                <c:pt idx="8">
                  <c:v>4.324399999999784E-4</c:v>
                </c:pt>
                <c:pt idx="9">
                  <c:v>4.0494999999995951E-4</c:v>
                </c:pt>
                <c:pt idx="10">
                  <c:v>3.9431000000000882E-4</c:v>
                </c:pt>
                <c:pt idx="11">
                  <c:v>4.0262999999995941E-4</c:v>
                </c:pt>
                <c:pt idx="12">
                  <c:v>4.321999999999937E-4</c:v>
                </c:pt>
                <c:pt idx="13">
                  <c:v>4.9533999999995526E-4</c:v>
                </c:pt>
                <c:pt idx="14">
                  <c:v>5.9677999999996345E-4</c:v>
                </c:pt>
                <c:pt idx="15">
                  <c:v>7.2748000000000257E-4</c:v>
                </c:pt>
                <c:pt idx="16">
                  <c:v>8.699199999999685E-4</c:v>
                </c:pt>
                <c:pt idx="17">
                  <c:v>9.9808999999995152E-4</c:v>
                </c:pt>
                <c:pt idx="18">
                  <c:v>1.0955900000000351E-3</c:v>
                </c:pt>
                <c:pt idx="19">
                  <c:v>1.1555199999999655E-3</c:v>
                </c:pt>
                <c:pt idx="20">
                  <c:v>1.1831599999999609E-3</c:v>
                </c:pt>
                <c:pt idx="21">
                  <c:v>1.1921900000000374E-3</c:v>
                </c:pt>
                <c:pt idx="22">
                  <c:v>1.1980499999999505E-3</c:v>
                </c:pt>
                <c:pt idx="23">
                  <c:v>1.2135399999999574E-3</c:v>
                </c:pt>
                <c:pt idx="24">
                  <c:v>1.2424100000000271E-3</c:v>
                </c:pt>
                <c:pt idx="25">
                  <c:v>1.286279999999973E-3</c:v>
                </c:pt>
                <c:pt idx="26">
                  <c:v>1.3419999999999543E-3</c:v>
                </c:pt>
                <c:pt idx="27">
                  <c:v>1.4047799999999944E-3</c:v>
                </c:pt>
                <c:pt idx="28">
                  <c:v>1.4725899999999958E-3</c:v>
                </c:pt>
                <c:pt idx="29">
                  <c:v>1.5441000000000482E-3</c:v>
                </c:pt>
                <c:pt idx="30">
                  <c:v>1.6208399999999568E-3</c:v>
                </c:pt>
                <c:pt idx="31">
                  <c:v>1.7061800000000016E-3</c:v>
                </c:pt>
                <c:pt idx="32">
                  <c:v>1.803629999999945E-3</c:v>
                </c:pt>
                <c:pt idx="33">
                  <c:v>1.9191699999999701E-3</c:v>
                </c:pt>
                <c:pt idx="34">
                  <c:v>2.055589999999996E-3</c:v>
                </c:pt>
                <c:pt idx="35">
                  <c:v>2.2113900000000353E-3</c:v>
                </c:pt>
                <c:pt idx="36">
                  <c:v>2.383339999999956E-3</c:v>
                </c:pt>
                <c:pt idx="37">
                  <c:v>2.5669799999999965E-3</c:v>
                </c:pt>
                <c:pt idx="38">
                  <c:v>2.7606100000000522E-3</c:v>
                </c:pt>
                <c:pt idx="39">
                  <c:v>2.9658700000000371E-3</c:v>
                </c:pt>
                <c:pt idx="40">
                  <c:v>3.1877399999999945E-3</c:v>
                </c:pt>
                <c:pt idx="41">
                  <c:v>3.4336400000000156E-3</c:v>
                </c:pt>
                <c:pt idx="42">
                  <c:v>3.7109899999999696E-3</c:v>
                </c:pt>
                <c:pt idx="43">
                  <c:v>4.032269999999949E-3</c:v>
                </c:pt>
                <c:pt idx="44">
                  <c:v>4.4030499999999639E-3</c:v>
                </c:pt>
                <c:pt idx="45">
                  <c:v>4.8191600000000445E-3</c:v>
                </c:pt>
                <c:pt idx="46">
                  <c:v>5.2738500000000244E-3</c:v>
                </c:pt>
                <c:pt idx="47">
                  <c:v>5.7578499999999533E-3</c:v>
                </c:pt>
                <c:pt idx="48">
                  <c:v>6.2721000000000027E-3</c:v>
                </c:pt>
                <c:pt idx="49">
                  <c:v>6.820579999999965E-3</c:v>
                </c:pt>
                <c:pt idx="50">
                  <c:v>7.4039900000000269E-3</c:v>
                </c:pt>
                <c:pt idx="51">
                  <c:v>8.0274999999999652E-3</c:v>
                </c:pt>
                <c:pt idx="52">
                  <c:v>8.69726000000004E-3</c:v>
                </c:pt>
                <c:pt idx="53">
                  <c:v>9.4176500000000551E-3</c:v>
                </c:pt>
                <c:pt idx="54">
                  <c:v>1.0199669999999994E-2</c:v>
                </c:pt>
                <c:pt idx="55">
                  <c:v>1.1058670000000048E-2</c:v>
                </c:pt>
                <c:pt idx="56">
                  <c:v>1.2008440000000009E-2</c:v>
                </c:pt>
                <c:pt idx="57">
                  <c:v>1.3061059999999958E-2</c:v>
                </c:pt>
                <c:pt idx="58">
                  <c:v>1.425723000000001E-2</c:v>
                </c:pt>
                <c:pt idx="59">
                  <c:v>1.5615310000000049E-2</c:v>
                </c:pt>
                <c:pt idx="60">
                  <c:v>1.7119479999999965E-2</c:v>
                </c:pt>
                <c:pt idx="61">
                  <c:v>1.8760090000000007E-2</c:v>
                </c:pt>
                <c:pt idx="62">
                  <c:v>2.0530139999999975E-2</c:v>
                </c:pt>
                <c:pt idx="63">
                  <c:v>2.2439430000000038E-2</c:v>
                </c:pt>
                <c:pt idx="64">
                  <c:v>2.4533099999999974E-2</c:v>
                </c:pt>
                <c:pt idx="65">
                  <c:v>2.6857939999999969E-2</c:v>
                </c:pt>
                <c:pt idx="66">
                  <c:v>2.9460840000000044E-2</c:v>
                </c:pt>
                <c:pt idx="67">
                  <c:v>3.2387909999999964E-2</c:v>
                </c:pt>
                <c:pt idx="68">
                  <c:v>3.5756890000000041E-2</c:v>
                </c:pt>
                <c:pt idx="69">
                  <c:v>3.9608700000000052E-2</c:v>
                </c:pt>
                <c:pt idx="70">
                  <c:v>4.3879980000000041E-2</c:v>
                </c:pt>
                <c:pt idx="71">
                  <c:v>4.8514429999999997E-2</c:v>
                </c:pt>
                <c:pt idx="72">
                  <c:v>5.3459130000000021E-2</c:v>
                </c:pt>
                <c:pt idx="73">
                  <c:v>5.8683900000000011E-2</c:v>
                </c:pt>
                <c:pt idx="74">
                  <c:v>6.428898999999999E-2</c:v>
                </c:pt>
                <c:pt idx="75">
                  <c:v>7.0408690000000052E-2</c:v>
                </c:pt>
                <c:pt idx="76">
                  <c:v>7.7170410000000023E-2</c:v>
                </c:pt>
                <c:pt idx="77">
                  <c:v>8.4694629999999993E-2</c:v>
                </c:pt>
                <c:pt idx="78">
                  <c:v>9.3062969999999967E-2</c:v>
                </c:pt>
                <c:pt idx="79">
                  <c:v>0.10232489</c:v>
                </c:pt>
                <c:pt idx="80">
                  <c:v>0.11255298000000002</c:v>
                </c:pt>
                <c:pt idx="81">
                  <c:v>0.12383286000000004</c:v>
                </c:pt>
                <c:pt idx="82">
                  <c:v>0.13624254000000002</c:v>
                </c:pt>
                <c:pt idx="83">
                  <c:v>0.15134672999999998</c:v>
                </c:pt>
                <c:pt idx="84">
                  <c:v>0.16931092999999997</c:v>
                </c:pt>
                <c:pt idx="85">
                  <c:v>0.18814145000000004</c:v>
                </c:pt>
                <c:pt idx="86">
                  <c:v>0.20596724</c:v>
                </c:pt>
                <c:pt idx="87">
                  <c:v>0.22105143000000005</c:v>
                </c:pt>
                <c:pt idx="88">
                  <c:v>0.23449805000000001</c:v>
                </c:pt>
                <c:pt idx="89">
                  <c:v>0.24852476000000001</c:v>
                </c:pt>
                <c:pt idx="90">
                  <c:v>0.26315524000000001</c:v>
                </c:pt>
                <c:pt idx="91">
                  <c:v>0.27845010999999997</c:v>
                </c:pt>
                <c:pt idx="92">
                  <c:v>0.29446172000000004</c:v>
                </c:pt>
                <c:pt idx="93">
                  <c:v>0.31117289999999997</c:v>
                </c:pt>
                <c:pt idx="94">
                  <c:v>0.32852157999999998</c:v>
                </c:pt>
                <c:pt idx="95">
                  <c:v>0.34635822999999999</c:v>
                </c:pt>
                <c:pt idx="96">
                  <c:v>0.36450181999999998</c:v>
                </c:pt>
                <c:pt idx="97">
                  <c:v>0.38277664</c:v>
                </c:pt>
                <c:pt idx="98">
                  <c:v>0.40101483000000004</c:v>
                </c:pt>
                <c:pt idx="99">
                  <c:v>0.41910696999999997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3-41E5-B15C-0B6C09F2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44784"/>
        <c:axId val="1158760144"/>
      </c:lineChart>
      <c:catAx>
        <c:axId val="115874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8760144"/>
        <c:crosses val="autoZero"/>
        <c:auto val="1"/>
        <c:lblAlgn val="ctr"/>
        <c:lblOffset val="100"/>
        <c:tickLblSkip val="10"/>
        <c:noMultiLvlLbl val="0"/>
      </c:catAx>
      <c:valAx>
        <c:axId val="115876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Peluang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8744784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8670166229223"/>
          <c:y val="5.0925925925925923E-2"/>
          <c:w val="0.82505774278215227"/>
          <c:h val="0.68389617964421101"/>
        </c:manualLayout>
      </c:layout>
      <c:lineChart>
        <c:grouping val="standard"/>
        <c:varyColors val="0"/>
        <c:ser>
          <c:idx val="0"/>
          <c:order val="0"/>
          <c:tx>
            <c:strRef>
              <c:f>'L40'!$BK$3</c:f>
              <c:strCache>
                <c:ptCount val="1"/>
                <c:pt idx="0">
                  <c:v>Makeham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'L40'!$BJ$4:$BJ$23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cat>
          <c:val>
            <c:numRef>
              <c:f>'L40'!$BK$4:$BK$23</c:f>
              <c:numCache>
                <c:formatCode>0.00</c:formatCode>
                <c:ptCount val="20"/>
                <c:pt idx="0">
                  <c:v>0.22379571799581943</c:v>
                </c:pt>
                <c:pt idx="1">
                  <c:v>0.23411345833714561</c:v>
                </c:pt>
                <c:pt idx="2">
                  <c:v>0.24443867079597142</c:v>
                </c:pt>
                <c:pt idx="3">
                  <c:v>0.25477234210295008</c:v>
                </c:pt>
                <c:pt idx="4">
                  <c:v>0.26511695682544034</c:v>
                </c:pt>
                <c:pt idx="5">
                  <c:v>0.27547629567187404</c:v>
                </c:pt>
                <c:pt idx="6">
                  <c:v>0.28585525040492199</c:v>
                </c:pt>
                <c:pt idx="7">
                  <c:v>0.29625965593573045</c:v>
                </c:pt>
                <c:pt idx="8">
                  <c:v>0.306696139577252</c:v>
                </c:pt>
                <c:pt idx="9">
                  <c:v>0.31717198699507898</c:v>
                </c:pt>
                <c:pt idx="10">
                  <c:v>0.32769502408244067</c:v>
                </c:pt>
                <c:pt idx="11">
                  <c:v>0.33827351377778264</c:v>
                </c:pt>
                <c:pt idx="12">
                  <c:v>0.34891606671722208</c:v>
                </c:pt>
                <c:pt idx="13">
                  <c:v>0.35963156455176976</c:v>
                </c:pt>
                <c:pt idx="14">
                  <c:v>0.37042909474505087</c:v>
                </c:pt>
                <c:pt idx="15">
                  <c:v>0.38131789568858393</c:v>
                </c:pt>
                <c:pt idx="16">
                  <c:v>0.39230731101813893</c:v>
                </c:pt>
                <c:pt idx="17">
                  <c:v>0.40340675207805399</c:v>
                </c:pt>
                <c:pt idx="18">
                  <c:v>0.41462566755418262</c:v>
                </c:pt>
                <c:pt idx="19">
                  <c:v>0.42597351937544131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D-40D3-A5C9-E86274DC791F}"/>
            </c:ext>
          </c:extLst>
        </c:ser>
        <c:ser>
          <c:idx val="1"/>
          <c:order val="1"/>
          <c:tx>
            <c:strRef>
              <c:f>'L40'!$BL$3</c:f>
              <c:strCache>
                <c:ptCount val="1"/>
                <c:pt idx="0">
                  <c:v>Gamma-Go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'L40'!$BJ$4:$BJ$23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cat>
          <c:val>
            <c:numRef>
              <c:f>'L40'!$BL$4:$BL$23</c:f>
              <c:numCache>
                <c:formatCode>0.00</c:formatCode>
                <c:ptCount val="20"/>
                <c:pt idx="0">
                  <c:v>0.21983397624055895</c:v>
                </c:pt>
                <c:pt idx="1">
                  <c:v>0.23010675255586194</c:v>
                </c:pt>
                <c:pt idx="2">
                  <c:v>0.24034472581919225</c:v>
                </c:pt>
                <c:pt idx="3">
                  <c:v>0.25054993122986846</c:v>
                </c:pt>
                <c:pt idx="4">
                  <c:v>0.26072633830547426</c:v>
                </c:pt>
                <c:pt idx="5">
                  <c:v>0.27087954023405714</c:v>
                </c:pt>
                <c:pt idx="6">
                  <c:v>0.28101647289347481</c:v>
                </c:pt>
                <c:pt idx="7">
                  <c:v>0.29114516427127429</c:v>
                </c:pt>
                <c:pt idx="8">
                  <c:v>0.30127451385098314</c:v>
                </c:pt>
                <c:pt idx="9">
                  <c:v>0.31141410070307923</c:v>
                </c:pt>
                <c:pt idx="10">
                  <c:v>0.32157401846707523</c:v>
                </c:pt>
                <c:pt idx="11">
                  <c:v>0.33176473507720633</c:v>
                </c:pt>
                <c:pt idx="12">
                  <c:v>0.34199697491749975</c:v>
                </c:pt>
                <c:pt idx="13">
                  <c:v>0.35228162104983246</c:v>
                </c:pt>
                <c:pt idx="14">
                  <c:v>0.36262963520583885</c:v>
                </c:pt>
                <c:pt idx="15">
                  <c:v>0.37305199334211991</c:v>
                </c:pt>
                <c:pt idx="16">
                  <c:v>0.38355963470600313</c:v>
                </c:pt>
                <c:pt idx="17">
                  <c:v>0.3941634225293893</c:v>
                </c:pt>
                <c:pt idx="18">
                  <c:v>0.40487411464834666</c:v>
                </c:pt>
                <c:pt idx="19">
                  <c:v>0.41570234252708332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D-40D3-A5C9-E86274DC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711327"/>
        <c:axId val="1256723807"/>
      </c:lineChart>
      <c:catAx>
        <c:axId val="125671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layout>
            <c:manualLayout>
              <c:xMode val="edge"/>
              <c:yMode val="edge"/>
              <c:x val="0.5244015748031496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723807"/>
        <c:crosses val="autoZero"/>
        <c:auto val="1"/>
        <c:lblAlgn val="ctr"/>
        <c:lblOffset val="100"/>
        <c:tickLblSkip val="4"/>
        <c:noMultiLvlLbl val="0"/>
      </c:catAx>
      <c:valAx>
        <c:axId val="1256723807"/>
        <c:scaling>
          <c:orientation val="minMax"/>
          <c:max val="0.4800000000000000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Proporsi Iurnan Normal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822907553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711327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'P40'!$AM$3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'P40'!$AM$4:$AM$24</c:f>
              <c:numCache>
                <c:formatCode>_("Rp"* #,##0_);_("Rp"* \(#,##0\);_("Rp"* "-"_);_(@_)</c:formatCode>
                <c:ptCount val="21"/>
                <c:pt idx="0">
                  <c:v>386294247.59902412</c:v>
                </c:pt>
                <c:pt idx="1">
                  <c:v>416141693.06914061</c:v>
                </c:pt>
                <c:pt idx="2">
                  <c:v>447650676.37013465</c:v>
                </c:pt>
                <c:pt idx="3">
                  <c:v>480914307.95368671</c:v>
                </c:pt>
                <c:pt idx="4">
                  <c:v>516032590.40389621</c:v>
                </c:pt>
                <c:pt idx="5">
                  <c:v>553112705.08521497</c:v>
                </c:pt>
                <c:pt idx="6">
                  <c:v>592269321.65731704</c:v>
                </c:pt>
                <c:pt idx="7">
                  <c:v>633624932.89975893</c:v>
                </c:pt>
                <c:pt idx="8">
                  <c:v>677310217.03695214</c:v>
                </c:pt>
                <c:pt idx="9">
                  <c:v>723464429.56683707</c:v>
                </c:pt>
                <c:pt idx="10">
                  <c:v>772235826.46882033</c:v>
                </c:pt>
                <c:pt idx="11">
                  <c:v>823782120.58905303</c:v>
                </c:pt>
                <c:pt idx="12">
                  <c:v>878270972.96903563</c:v>
                </c:pt>
                <c:pt idx="13">
                  <c:v>935880520.88870049</c:v>
                </c:pt>
                <c:pt idx="14">
                  <c:v>996799944.43398631</c:v>
                </c:pt>
                <c:pt idx="15">
                  <c:v>1061230073.4651419</c:v>
                </c:pt>
                <c:pt idx="16">
                  <c:v>1129384036.9530902</c:v>
                </c:pt>
                <c:pt idx="17">
                  <c:v>1201487956.7624302</c:v>
                </c:pt>
                <c:pt idx="18">
                  <c:v>1277781688.0898731</c:v>
                </c:pt>
                <c:pt idx="19">
                  <c:v>1358519608.9131212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6-4767-B9EA-BEBD20423BA5}"/>
            </c:ext>
          </c:extLst>
        </c:ser>
        <c:ser>
          <c:idx val="1"/>
          <c:order val="1"/>
          <c:tx>
            <c:strRef>
              <c:f>'P40'!$AN$3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'P40'!$AN$4:$AN$24</c:f>
              <c:numCache>
                <c:formatCode>_("Rp"* #,##0_);_("Rp"* \(#,##0\);_("Rp"* "-"_);_(@_)</c:formatCode>
                <c:ptCount val="21"/>
                <c:pt idx="0">
                  <c:v>389296663.93142492</c:v>
                </c:pt>
                <c:pt idx="1">
                  <c:v>419249484.7094183</c:v>
                </c:pt>
                <c:pt idx="2">
                  <c:v>450889055.89084524</c:v>
                </c:pt>
                <c:pt idx="3">
                  <c:v>484311049.5302543</c:v>
                </c:pt>
                <c:pt idx="4">
                  <c:v>519618048.01788276</c:v>
                </c:pt>
                <c:pt idx="5">
                  <c:v>556919851.18964934</c:v>
                </c:pt>
                <c:pt idx="6">
                  <c:v>596333807.14656484</c:v>
                </c:pt>
                <c:pt idx="7">
                  <c:v>637985168.97785699</c:v>
                </c:pt>
                <c:pt idx="8">
                  <c:v>682007479.41251624</c:v>
                </c:pt>
                <c:pt idx="9">
                  <c:v>728542985.30634594</c:v>
                </c:pt>
                <c:pt idx="10">
                  <c:v>777743083.80011761</c:v>
                </c:pt>
                <c:pt idx="11">
                  <c:v>829768801.95330882</c:v>
                </c:pt>
                <c:pt idx="12">
                  <c:v>884791311.66202021</c:v>
                </c:pt>
                <c:pt idx="13">
                  <c:v>942992481.70433927</c:v>
                </c:pt>
                <c:pt idx="14">
                  <c:v>1004565468.817625</c:v>
                </c:pt>
                <c:pt idx="15">
                  <c:v>1069715349.7965219</c:v>
                </c:pt>
                <c:pt idx="16">
                  <c:v>1138659796.705132</c:v>
                </c:pt>
                <c:pt idx="17">
                  <c:v>1211629797.4193172</c:v>
                </c:pt>
                <c:pt idx="18">
                  <c:v>1288870423.8538718</c:v>
                </c:pt>
                <c:pt idx="19">
                  <c:v>1370641650.3827515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6-4767-B9EA-BEBD2042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136"/>
        <c:axId val="60883616"/>
      </c:lineChart>
      <c:catAx>
        <c:axId val="60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616"/>
        <c:crosses val="autoZero"/>
        <c:auto val="1"/>
        <c:lblAlgn val="ctr"/>
        <c:lblOffset val="100"/>
        <c:noMultiLvlLbl val="0"/>
      </c:catAx>
      <c:valAx>
        <c:axId val="608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'P40'!$AO$3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'P40'!$AO$4:$AO$24</c:f>
              <c:numCache>
                <c:formatCode>_("Rp"* #,##0_);_("Rp"* \(#,##0\);_("Rp"* "-"_);_(@_)</c:formatCode>
                <c:ptCount val="21"/>
                <c:pt idx="0">
                  <c:v>11036978.502829261</c:v>
                </c:pt>
                <c:pt idx="1">
                  <c:v>11889762.659118304</c:v>
                </c:pt>
                <c:pt idx="2">
                  <c:v>12790019.32486099</c:v>
                </c:pt>
                <c:pt idx="3">
                  <c:v>13740408.798676763</c:v>
                </c:pt>
                <c:pt idx="4">
                  <c:v>14743788.297254177</c:v>
                </c:pt>
                <c:pt idx="5">
                  <c:v>15803220.145291856</c:v>
                </c:pt>
                <c:pt idx="6">
                  <c:v>16921980.618780486</c:v>
                </c:pt>
                <c:pt idx="7">
                  <c:v>18103569.511421684</c:v>
                </c:pt>
                <c:pt idx="8">
                  <c:v>19351720.48677006</c:v>
                </c:pt>
                <c:pt idx="9">
                  <c:v>20670412.273338202</c:v>
                </c:pt>
                <c:pt idx="10">
                  <c:v>22063880.756252009</c:v>
                </c:pt>
                <c:pt idx="11">
                  <c:v>23536632.016830087</c:v>
                </c:pt>
                <c:pt idx="12">
                  <c:v>25093456.370543875</c:v>
                </c:pt>
                <c:pt idx="13">
                  <c:v>26739443.45396287</c:v>
                </c:pt>
                <c:pt idx="14">
                  <c:v>28479998.412399609</c:v>
                </c:pt>
                <c:pt idx="15">
                  <c:v>30320859.241861198</c:v>
                </c:pt>
                <c:pt idx="16">
                  <c:v>32268115.341516864</c:v>
                </c:pt>
                <c:pt idx="17">
                  <c:v>34328227.336069435</c:v>
                </c:pt>
                <c:pt idx="18">
                  <c:v>36508048.231139228</c:v>
                </c:pt>
                <c:pt idx="19">
                  <c:v>38814845.968946323</c:v>
                </c:pt>
                <c:pt idx="20">
                  <c:v>41256327.45616664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8-43F9-A245-1A800DEB0A5A}"/>
            </c:ext>
          </c:extLst>
        </c:ser>
        <c:ser>
          <c:idx val="1"/>
          <c:order val="1"/>
          <c:tx>
            <c:strRef>
              <c:f>'P40'!$AP$3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'P40'!$AP$4:$AP$24</c:f>
              <c:numCache>
                <c:formatCode>_("Rp"* #,##0_);_("Rp"* \(#,##0\);_("Rp"* "-"_);_(@_)</c:formatCode>
                <c:ptCount val="21"/>
                <c:pt idx="0">
                  <c:v>11122761.826612141</c:v>
                </c:pt>
                <c:pt idx="1">
                  <c:v>11978556.70598338</c:v>
                </c:pt>
                <c:pt idx="2">
                  <c:v>12882544.454024149</c:v>
                </c:pt>
                <c:pt idx="3">
                  <c:v>13837458.558007266</c:v>
                </c:pt>
                <c:pt idx="4">
                  <c:v>14846229.943368079</c:v>
                </c:pt>
                <c:pt idx="5">
                  <c:v>15911995.748275695</c:v>
                </c:pt>
                <c:pt idx="6">
                  <c:v>17038108.775616139</c:v>
                </c:pt>
                <c:pt idx="7">
                  <c:v>18228147.685081627</c:v>
                </c:pt>
                <c:pt idx="8">
                  <c:v>19485927.983214751</c:v>
                </c:pt>
                <c:pt idx="9">
                  <c:v>20815513.865895599</c:v>
                </c:pt>
                <c:pt idx="10">
                  <c:v>22221230.965717647</c:v>
                </c:pt>
                <c:pt idx="11">
                  <c:v>23707680.055808824</c:v>
                </c:pt>
                <c:pt idx="12">
                  <c:v>25279751.761772007</c:v>
                </c:pt>
                <c:pt idx="13">
                  <c:v>26942642.334409695</c:v>
                </c:pt>
                <c:pt idx="14">
                  <c:v>28701870.537646431</c:v>
                </c:pt>
                <c:pt idx="15">
                  <c:v>30563295.708472054</c:v>
                </c:pt>
                <c:pt idx="16">
                  <c:v>32533137.048718058</c:v>
                </c:pt>
                <c:pt idx="17">
                  <c:v>34617994.211980492</c:v>
                </c:pt>
                <c:pt idx="18">
                  <c:v>36824869.252967767</c:v>
                </c:pt>
                <c:pt idx="19">
                  <c:v>39161190.010935754</c:v>
                </c:pt>
                <c:pt idx="20">
                  <c:v>41634835.003652222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8-43F9-A245-1A800DEB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1936"/>
        <c:axId val="60899456"/>
      </c:lineChart>
      <c:catAx>
        <c:axId val="608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456"/>
        <c:crosses val="autoZero"/>
        <c:auto val="1"/>
        <c:lblAlgn val="ctr"/>
        <c:lblOffset val="100"/>
        <c:noMultiLvlLbl val="0"/>
      </c:catAx>
      <c:valAx>
        <c:axId val="608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'P40'!$AQ$3</c:f>
              <c:strCache>
                <c:ptCount val="1"/>
                <c:pt idx="0">
                  <c:v>Gamma-Go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'P40'!$AQ$4:$AQ$24</c:f>
              <c:numCache>
                <c:formatCode>_("Rp"* #,##0_);_("Rp"* \(#,##0\);_("Rp"* "-"_);_(@_)</c:formatCode>
                <c:ptCount val="21"/>
                <c:pt idx="0">
                  <c:v>165554677.54243892</c:v>
                </c:pt>
                <c:pt idx="1">
                  <c:v>190236202.54589286</c:v>
                </c:pt>
                <c:pt idx="2">
                  <c:v>217430328.52263683</c:v>
                </c:pt>
                <c:pt idx="3">
                  <c:v>247327358.37618172</c:v>
                </c:pt>
                <c:pt idx="4">
                  <c:v>280131977.64782935</c:v>
                </c:pt>
                <c:pt idx="5">
                  <c:v>316064402.90583712</c:v>
                </c:pt>
                <c:pt idx="6">
                  <c:v>355361592.99439019</c:v>
                </c:pt>
                <c:pt idx="7">
                  <c:v>398278529.25127703</c:v>
                </c:pt>
                <c:pt idx="8">
                  <c:v>445089571.19571137</c:v>
                </c:pt>
                <c:pt idx="9">
                  <c:v>496089894.56011689</c:v>
                </c:pt>
                <c:pt idx="10">
                  <c:v>551597018.90630019</c:v>
                </c:pt>
                <c:pt idx="11">
                  <c:v>611952432.43758225</c:v>
                </c:pt>
                <c:pt idx="12">
                  <c:v>677523322.00468457</c:v>
                </c:pt>
                <c:pt idx="13">
                  <c:v>748704416.71096039</c:v>
                </c:pt>
                <c:pt idx="14">
                  <c:v>825919953.95958865</c:v>
                </c:pt>
                <c:pt idx="15">
                  <c:v>909625777.25583589</c:v>
                </c:pt>
                <c:pt idx="16">
                  <c:v>1000311575.5870228</c:v>
                </c:pt>
                <c:pt idx="17">
                  <c:v>1098503274.7542219</c:v>
                </c:pt>
                <c:pt idx="18">
                  <c:v>1204765591.6275945</c:v>
                </c:pt>
                <c:pt idx="19">
                  <c:v>1319704762.944175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F-454F-9DB6-C24704F38379}"/>
            </c:ext>
          </c:extLst>
        </c:ser>
        <c:ser>
          <c:idx val="1"/>
          <c:order val="1"/>
          <c:tx>
            <c:strRef>
              <c:f>'P40'!$AR$3</c:f>
              <c:strCache>
                <c:ptCount val="1"/>
                <c:pt idx="0">
                  <c:v>Makeham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'P40'!$AL$4:$AL$24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'P40'!$AR$4:$AR$24</c:f>
              <c:numCache>
                <c:formatCode>_("Rp"* #,##0_);_("Rp"* \(#,##0\);_("Rp"* "-"_);_(@_)</c:formatCode>
                <c:ptCount val="21"/>
                <c:pt idx="0">
                  <c:v>166841427.39918211</c:v>
                </c:pt>
                <c:pt idx="1">
                  <c:v>191656907.29573408</c:v>
                </c:pt>
                <c:pt idx="2">
                  <c:v>219003255.71841052</c:v>
                </c:pt>
                <c:pt idx="3">
                  <c:v>249074254.0441308</c:v>
                </c:pt>
                <c:pt idx="4">
                  <c:v>282078368.92399353</c:v>
                </c:pt>
                <c:pt idx="5">
                  <c:v>318239914.96551389</c:v>
                </c:pt>
                <c:pt idx="6">
                  <c:v>357800284.28793895</c:v>
                </c:pt>
                <c:pt idx="7">
                  <c:v>401019249.07179582</c:v>
                </c:pt>
                <c:pt idx="8">
                  <c:v>448176343.61393929</c:v>
                </c:pt>
                <c:pt idx="9">
                  <c:v>499572332.78149438</c:v>
                </c:pt>
                <c:pt idx="10">
                  <c:v>555530774.14294124</c:v>
                </c:pt>
                <c:pt idx="11">
                  <c:v>616399681.45102942</c:v>
                </c:pt>
                <c:pt idx="12">
                  <c:v>682553297.56784415</c:v>
                </c:pt>
                <c:pt idx="13">
                  <c:v>754393985.36347151</c:v>
                </c:pt>
                <c:pt idx="14">
                  <c:v>832354245.59174657</c:v>
                </c:pt>
                <c:pt idx="15">
                  <c:v>916898871.2541616</c:v>
                </c:pt>
                <c:pt idx="16">
                  <c:v>1008527248.5102597</c:v>
                </c:pt>
                <c:pt idx="17">
                  <c:v>1107775814.7833757</c:v>
                </c:pt>
                <c:pt idx="18">
                  <c:v>1215220685.3479364</c:v>
                </c:pt>
                <c:pt idx="19">
                  <c:v>1331480460.3718157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F-454F-9DB6-C24704F3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9456"/>
        <c:axId val="60800096"/>
      </c:lineChart>
      <c:catAx>
        <c:axId val="60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096"/>
        <c:crosses val="autoZero"/>
        <c:auto val="1"/>
        <c:lblAlgn val="ctr"/>
        <c:lblOffset val="100"/>
        <c:noMultiLvlLbl val="0"/>
      </c:catAx>
      <c:valAx>
        <c:axId val="608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8670166229223"/>
          <c:y val="5.0925925925925923E-2"/>
          <c:w val="0.82505774278215227"/>
          <c:h val="0.67451732362054073"/>
        </c:manualLayout>
      </c:layout>
      <c:lineChart>
        <c:grouping val="standard"/>
        <c:varyColors val="0"/>
        <c:ser>
          <c:idx val="0"/>
          <c:order val="0"/>
          <c:tx>
            <c:strRef>
              <c:f>'P40'!$BK$3</c:f>
              <c:strCache>
                <c:ptCount val="1"/>
                <c:pt idx="0">
                  <c:v>Makeham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'P40'!$BJ$4:$BJ$23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cat>
          <c:val>
            <c:numRef>
              <c:f>'P40'!$BK$4:$BK$23</c:f>
              <c:numCache>
                <c:formatCode>0.00</c:formatCode>
                <c:ptCount val="20"/>
                <c:pt idx="0">
                  <c:v>0.26346517122433843</c:v>
                </c:pt>
                <c:pt idx="1">
                  <c:v>0.27371831808319647</c:v>
                </c:pt>
                <c:pt idx="2">
                  <c:v>0.28398134700322553</c:v>
                </c:pt>
                <c:pt idx="3">
                  <c:v>0.29426139790798594</c:v>
                </c:pt>
                <c:pt idx="4">
                  <c:v>0.30456636415905425</c:v>
                </c:pt>
                <c:pt idx="5">
                  <c:v>0.31490474570978155</c:v>
                </c:pt>
                <c:pt idx="6">
                  <c:v>0.32528552181000236</c:v>
                </c:pt>
                <c:pt idx="7">
                  <c:v>0.33571804171106939</c:v>
                </c:pt>
                <c:pt idx="8">
                  <c:v>0.34621193174132414</c:v>
                </c:pt>
                <c:pt idx="9">
                  <c:v>0.35677701711289789</c:v>
                </c:pt>
                <c:pt idx="10">
                  <c:v>0.36742325686201005</c:v>
                </c:pt>
                <c:pt idx="11">
                  <c:v>0.378160690400904</c:v>
                </c:pt>
                <c:pt idx="12">
                  <c:v>0.3889993942579793</c:v>
                </c:pt>
                <c:pt idx="13">
                  <c:v>0.39994944769403856</c:v>
                </c:pt>
                <c:pt idx="14">
                  <c:v>0.41102090599976498</c:v>
                </c:pt>
                <c:pt idx="15">
                  <c:v>0.42222378039738678</c:v>
                </c:pt>
                <c:pt idx="16">
                  <c:v>0.43356802358426649</c:v>
                </c:pt>
                <c:pt idx="17">
                  <c:v>0.44506352006537053</c:v>
                </c:pt>
                <c:pt idx="18">
                  <c:v>0.4567200805236829</c:v>
                </c:pt>
                <c:pt idx="19">
                  <c:v>0.46854743957167561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D48-BD3D-3FA9AB0C575E}"/>
            </c:ext>
          </c:extLst>
        </c:ser>
        <c:ser>
          <c:idx val="1"/>
          <c:order val="1"/>
          <c:tx>
            <c:strRef>
              <c:f>'P40'!$BL$3</c:f>
              <c:strCache>
                <c:ptCount val="1"/>
                <c:pt idx="0">
                  <c:v>Gamma-Go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'P40'!$BJ$4:$BJ$23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cat>
          <c:val>
            <c:numRef>
              <c:f>'P40'!$BL$4:$BL$23</c:f>
              <c:numCache>
                <c:formatCode>0.00</c:formatCode>
                <c:ptCount val="20"/>
                <c:pt idx="0">
                  <c:v>0.26143321922887497</c:v>
                </c:pt>
                <c:pt idx="1">
                  <c:v>0.27168931260613688</c:v>
                </c:pt>
                <c:pt idx="2">
                  <c:v>0.2819417335631032</c:v>
                </c:pt>
                <c:pt idx="3">
                  <c:v>0.29219757977783506</c:v>
                </c:pt>
                <c:pt idx="4">
                  <c:v>0.30246480168734291</c:v>
                </c:pt>
                <c:pt idx="5">
                  <c:v>0.31275203311866828</c:v>
                </c:pt>
                <c:pt idx="6">
                  <c:v>0.32306844428158676</c:v>
                </c:pt>
                <c:pt idx="7">
                  <c:v>0.33342361546307014</c:v>
                </c:pt>
                <c:pt idx="8">
                  <c:v>0.34382742962070112</c:v>
                </c:pt>
                <c:pt idx="9">
                  <c:v>0.35428998202433454</c:v>
                </c:pt>
                <c:pt idx="10">
                  <c:v>0.36482150511751948</c:v>
                </c:pt>
                <c:pt idx="11">
                  <c:v>0.37543230684082335</c:v>
                </c:pt>
                <c:pt idx="12">
                  <c:v>0.38613272076277577</c:v>
                </c:pt>
                <c:pt idx="13">
                  <c:v>0.39693306648695248</c:v>
                </c:pt>
                <c:pt idx="14">
                  <c:v>0.40784361893704801</c:v>
                </c:pt>
                <c:pt idx="15">
                  <c:v>0.41887458525773286</c:v>
                </c:pt>
                <c:pt idx="16">
                  <c:v>0.43003608820324002</c:v>
                </c:pt>
                <c:pt idx="17">
                  <c:v>0.44133815501384227</c:v>
                </c:pt>
                <c:pt idx="18">
                  <c:v>0.45279071090102052</c:v>
                </c:pt>
                <c:pt idx="19">
                  <c:v>0.46440357637344959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9-4D48-BD3D-3FA9AB0C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22543"/>
        <c:axId val="1172524463"/>
      </c:lineChart>
      <c:catAx>
        <c:axId val="117252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layout>
            <c:manualLayout>
              <c:xMode val="edge"/>
              <c:yMode val="edge"/>
              <c:x val="0.52440157480314964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524463"/>
        <c:crosses val="autoZero"/>
        <c:auto val="1"/>
        <c:lblAlgn val="ctr"/>
        <c:lblOffset val="100"/>
        <c:tickLblSkip val="3"/>
        <c:noMultiLvlLbl val="0"/>
      </c:catAx>
      <c:valAx>
        <c:axId val="117252446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Proporsi Iuran Normal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700499416739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5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780110819480898"/>
          <c:w val="0.78421981627296589"/>
          <c:h val="0.61092191601049861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PVFB'!$B$2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PVFB'!$A$3:$A$33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PVFB'!$B$3:$B$33</c:f>
              <c:numCache>
                <c:formatCode>_("Rp"* #,##0_);_("Rp"* \(#,##0\);_("Rp"* "-"_);_(@_)</c:formatCode>
                <c:ptCount val="31"/>
                <c:pt idx="0">
                  <c:v>190770337.89383057</c:v>
                </c:pt>
                <c:pt idx="1">
                  <c:v>207062943.85826594</c:v>
                </c:pt>
                <c:pt idx="2">
                  <c:v>224272258.76547217</c:v>
                </c:pt>
                <c:pt idx="3">
                  <c:v>242443871.00048372</c:v>
                </c:pt>
                <c:pt idx="4">
                  <c:v>261627423.83618087</c:v>
                </c:pt>
                <c:pt idx="5">
                  <c:v>281876769.50060612</c:v>
                </c:pt>
                <c:pt idx="6">
                  <c:v>303250127.94999295</c:v>
                </c:pt>
                <c:pt idx="7">
                  <c:v>325810253.57807612</c:v>
                </c:pt>
                <c:pt idx="8">
                  <c:v>349624612.65269744</c:v>
                </c:pt>
                <c:pt idx="9">
                  <c:v>374765573.88768053</c:v>
                </c:pt>
                <c:pt idx="10">
                  <c:v>401310614.23424131</c:v>
                </c:pt>
                <c:pt idx="11">
                  <c:v>429342541.71080971</c:v>
                </c:pt>
                <c:pt idx="12">
                  <c:v>458949736.87998575</c:v>
                </c:pt>
                <c:pt idx="13">
                  <c:v>490226414.4216643</c:v>
                </c:pt>
                <c:pt idx="14">
                  <c:v>523272906.13707167</c:v>
                </c:pt>
                <c:pt idx="15">
                  <c:v>558195966.64400792</c:v>
                </c:pt>
                <c:pt idx="16">
                  <c:v>595109102.98389137</c:v>
                </c:pt>
                <c:pt idx="17">
                  <c:v>634132929.35135126</c:v>
                </c:pt>
                <c:pt idx="18">
                  <c:v>675395548.17278814</c:v>
                </c:pt>
                <c:pt idx="19">
                  <c:v>719032958.79795206</c:v>
                </c:pt>
                <c:pt idx="20">
                  <c:v>765189495.1245153</c:v>
                </c:pt>
                <c:pt idx="21">
                  <c:v>814018293.54792142</c:v>
                </c:pt>
                <c:pt idx="22">
                  <c:v>865681792.71440256</c:v>
                </c:pt>
                <c:pt idx="23">
                  <c:v>920352266.65315151</c:v>
                </c:pt>
                <c:pt idx="24">
                  <c:v>978212392.97223175</c:v>
                </c:pt>
                <c:pt idx="25">
                  <c:v>1039455857.9212242</c:v>
                </c:pt>
                <c:pt idx="26">
                  <c:v>1104288000.2512081</c:v>
                </c:pt>
                <c:pt idx="27">
                  <c:v>1172926495.9388423</c:v>
                </c:pt>
                <c:pt idx="28">
                  <c:v>1245602085.9859538</c:v>
                </c:pt>
                <c:pt idx="29">
                  <c:v>1322559349.659095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9-4334-B554-A101060CA860}"/>
            </c:ext>
          </c:extLst>
        </c:ser>
        <c:ser>
          <c:idx val="1"/>
          <c:order val="1"/>
          <c:tx>
            <c:strRef>
              <c:f>'Perbandingan PVFB'!$C$2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PVFB'!$C$3:$C$33</c:f>
              <c:numCache>
                <c:formatCode>_("Rp"* #,##0_);_("Rp"* \(#,##0\);_("Rp"* "-"_);_(@_)</c:formatCode>
                <c:ptCount val="31"/>
                <c:pt idx="0">
                  <c:v>196064774.27740571</c:v>
                </c:pt>
                <c:pt idx="1">
                  <c:v>212544884.50381288</c:v>
                </c:pt>
                <c:pt idx="2">
                  <c:v>229972686.86403671</c:v>
                </c:pt>
                <c:pt idx="3">
                  <c:v>248396975.91227219</c:v>
                </c:pt>
                <c:pt idx="4">
                  <c:v>267870440.73496684</c:v>
                </c:pt>
                <c:pt idx="5">
                  <c:v>288449840.02768117</c:v>
                </c:pt>
                <c:pt idx="6">
                  <c:v>310196184.81806189</c:v>
                </c:pt>
                <c:pt idx="7">
                  <c:v>333174930.98186153</c:v>
                </c:pt>
                <c:pt idx="8">
                  <c:v>357456183.48462945</c:v>
                </c:pt>
                <c:pt idx="9">
                  <c:v>383114914.09919947</c:v>
                </c:pt>
                <c:pt idx="10">
                  <c:v>410231194.19878596</c:v>
                </c:pt>
                <c:pt idx="11">
                  <c:v>438890444.10643679</c:v>
                </c:pt>
                <c:pt idx="12">
                  <c:v>469183700.39203072</c:v>
                </c:pt>
                <c:pt idx="13">
                  <c:v>501207902.44569159</c:v>
                </c:pt>
                <c:pt idx="14">
                  <c:v>535066199.61899972</c:v>
                </c:pt>
                <c:pt idx="15">
                  <c:v>570868280.21021259</c:v>
                </c:pt>
                <c:pt idx="16">
                  <c:v>608730723.57454228</c:v>
                </c:pt>
                <c:pt idx="17">
                  <c:v>648777376.66315365</c:v>
                </c:pt>
                <c:pt idx="18">
                  <c:v>691139756.33305705</c:v>
                </c:pt>
                <c:pt idx="19">
                  <c:v>735957478.8227247</c:v>
                </c:pt>
                <c:pt idx="20">
                  <c:v>783378717.85366988</c:v>
                </c:pt>
                <c:pt idx="21">
                  <c:v>833560692.89518523</c:v>
                </c:pt>
                <c:pt idx="22">
                  <c:v>886670189.21699035</c:v>
                </c:pt>
                <c:pt idx="23">
                  <c:v>942884111.45195639</c:v>
                </c:pt>
                <c:pt idx="24">
                  <c:v>1002390072.4978108</c:v>
                </c:pt>
                <c:pt idx="25">
                  <c:v>1065387019.7024202</c:v>
                </c:pt>
                <c:pt idx="26">
                  <c:v>1132085900.4016709</c:v>
                </c:pt>
                <c:pt idx="27">
                  <c:v>1202710369.0120633</c:v>
                </c:pt>
                <c:pt idx="28">
                  <c:v>1277497538.0219378</c:v>
                </c:pt>
                <c:pt idx="29">
                  <c:v>1356698775.3759251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9-4334-B554-A101060C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99056"/>
        <c:axId val="1291300016"/>
      </c:lineChart>
      <c:catAx>
        <c:axId val="12912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300016"/>
        <c:crosses val="autoZero"/>
        <c:auto val="1"/>
        <c:lblAlgn val="ctr"/>
        <c:lblOffset val="100"/>
        <c:tickLblSkip val="5"/>
        <c:noMultiLvlLbl val="0"/>
      </c:catAx>
      <c:valAx>
        <c:axId val="1291300016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299056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7777850621282243E-2"/>
                <c:y val="2.66610713143306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780110819480898"/>
          <c:w val="0.78421981627296589"/>
          <c:h val="0.61600904053659955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PVFB'!$G$2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PVFB'!$F$3:$F$33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PVFB'!$G$3:$G$33</c:f>
              <c:numCache>
                <c:formatCode>_("Rp"* #,##0_);_("Rp"* \(#,##0\);_("Rp"* "-"_);_(@_)</c:formatCode>
                <c:ptCount val="31"/>
                <c:pt idx="0">
                  <c:v>227304416.27188784</c:v>
                </c:pt>
                <c:pt idx="1">
                  <c:v>244996499.8224166</c:v>
                </c:pt>
                <c:pt idx="2">
                  <c:v>263689910.16994366</c:v>
                </c:pt>
                <c:pt idx="3">
                  <c:v>283440243.79726291</c:v>
                </c:pt>
                <c:pt idx="4">
                  <c:v>304307131.17151189</c:v>
                </c:pt>
                <c:pt idx="5">
                  <c:v>326354420.48183799</c:v>
                </c:pt>
                <c:pt idx="6">
                  <c:v>349650373.98422045</c:v>
                </c:pt>
                <c:pt idx="7">
                  <c:v>374267878.35827315</c:v>
                </c:pt>
                <c:pt idx="8">
                  <c:v>400284670.37595719</c:v>
                </c:pt>
                <c:pt idx="9">
                  <c:v>427783579.10352904</c:v>
                </c:pt>
                <c:pt idx="10">
                  <c:v>456852785.80591053</c:v>
                </c:pt>
                <c:pt idx="11">
                  <c:v>487586102.69217956</c:v>
                </c:pt>
                <c:pt idx="12">
                  <c:v>520083271.6313839</c:v>
                </c:pt>
                <c:pt idx="13">
                  <c:v>554450283.97578561</c:v>
                </c:pt>
                <c:pt idx="14">
                  <c:v>590799722.65268517</c:v>
                </c:pt>
                <c:pt idx="15">
                  <c:v>629251127.72472465</c:v>
                </c:pt>
                <c:pt idx="16">
                  <c:v>669931386.66826212</c:v>
                </c:pt>
                <c:pt idx="17">
                  <c:v>712975150.68245137</c:v>
                </c:pt>
                <c:pt idx="18">
                  <c:v>758525278.41374826</c:v>
                </c:pt>
                <c:pt idx="19">
                  <c:v>806733308.56123519</c:v>
                </c:pt>
                <c:pt idx="20">
                  <c:v>857759962.91944432</c:v>
                </c:pt>
                <c:pt idx="21">
                  <c:v>911775681.51322722</c:v>
                </c:pt>
                <c:pt idx="22">
                  <c:v>968961191.58585596</c:v>
                </c:pt>
                <c:pt idx="23">
                  <c:v>1029508112.3145747</c:v>
                </c:pt>
                <c:pt idx="24">
                  <c:v>1093619597.2522235</c:v>
                </c:pt>
                <c:pt idx="25">
                  <c:v>1161511016.6192219</c:v>
                </c:pt>
                <c:pt idx="26">
                  <c:v>1233410681.7115059</c:v>
                </c:pt>
                <c:pt idx="27">
                  <c:v>1309560613.832962</c:v>
                </c:pt>
                <c:pt idx="28">
                  <c:v>1390217360.315599</c:v>
                </c:pt>
                <c:pt idx="29">
                  <c:v>1475652860.3556018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E-409E-A99C-0CDF0ED7AE6B}"/>
            </c:ext>
          </c:extLst>
        </c:ser>
        <c:ser>
          <c:idx val="1"/>
          <c:order val="1"/>
          <c:tx>
            <c:strRef>
              <c:f>'Perbandingan PVFB'!$H$2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PVFB'!$H$3:$H$33</c:f>
              <c:numCache>
                <c:formatCode>_("Rp"* #,##0_);_("Rp"* \(#,##0\);_("Rp"* "-"_);_(@_)</c:formatCode>
                <c:ptCount val="31"/>
                <c:pt idx="0">
                  <c:v>230959181.23491657</c:v>
                </c:pt>
                <c:pt idx="1">
                  <c:v>248698471.3631382</c:v>
                </c:pt>
                <c:pt idx="2">
                  <c:v>267438999.37075397</c:v>
                </c:pt>
                <c:pt idx="3">
                  <c:v>287238072.53142327</c:v>
                </c:pt>
                <c:pt idx="4">
                  <c:v>308157129.58501875</c:v>
                </c:pt>
                <c:pt idx="5">
                  <c:v>330261925.0405792</c:v>
                </c:pt>
                <c:pt idx="6">
                  <c:v>353622728.07296795</c:v>
                </c:pt>
                <c:pt idx="7">
                  <c:v>378314537.28832817</c:v>
                </c:pt>
                <c:pt idx="8">
                  <c:v>404417312.53788787</c:v>
                </c:pt>
                <c:pt idx="9">
                  <c:v>432016224.89542294</c:v>
                </c:pt>
                <c:pt idx="10">
                  <c:v>461201925.87693083</c:v>
                </c:pt>
                <c:pt idx="11">
                  <c:v>492070836.96828181</c:v>
                </c:pt>
                <c:pt idx="12">
                  <c:v>524725460.53460103</c:v>
                </c:pt>
                <c:pt idx="13">
                  <c:v>559274713.21104896</c:v>
                </c:pt>
                <c:pt idx="14">
                  <c:v>595834282.91614473</c:v>
                </c:pt>
                <c:pt idx="15">
                  <c:v>634527010.68369949</c:v>
                </c:pt>
                <c:pt idx="16">
                  <c:v>675483298.57620382</c:v>
                </c:pt>
                <c:pt idx="17">
                  <c:v>718841545.01973712</c:v>
                </c:pt>
                <c:pt idx="18">
                  <c:v>764748608.98714042</c:v>
                </c:pt>
                <c:pt idx="19">
                  <c:v>813360304.55148566</c:v>
                </c:pt>
                <c:pt idx="20">
                  <c:v>864841927.4352659</c:v>
                </c:pt>
                <c:pt idx="21">
                  <c:v>919368815.29184425</c:v>
                </c:pt>
                <c:pt idx="22">
                  <c:v>977126943.57432222</c:v>
                </c:pt>
                <c:pt idx="23">
                  <c:v>1038313558.9731231</c:v>
                </c:pt>
                <c:pt idx="24">
                  <c:v>1103137852.5372415</c:v>
                </c:pt>
                <c:pt idx="25">
                  <c:v>1171821674.735549</c:v>
                </c:pt>
                <c:pt idx="26">
                  <c:v>1244600294.8639474</c:v>
                </c:pt>
                <c:pt idx="27">
                  <c:v>1321723207.3619874</c:v>
                </c:pt>
                <c:pt idx="28">
                  <c:v>1403454987.7691581</c:v>
                </c:pt>
                <c:pt idx="29">
                  <c:v>1490076201.2269249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E-409E-A99C-0CDF0ED7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16176"/>
        <c:axId val="1291423856"/>
      </c:lineChart>
      <c:catAx>
        <c:axId val="12914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423856"/>
        <c:crosses val="autoZero"/>
        <c:auto val="1"/>
        <c:lblAlgn val="ctr"/>
        <c:lblOffset val="100"/>
        <c:tickLblSkip val="5"/>
        <c:noMultiLvlLbl val="0"/>
      </c:catAx>
      <c:valAx>
        <c:axId val="1291423856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416176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5000043746215952E-2"/>
                <c:y val="2.668993011924026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90703069485"/>
          <c:y val="0.13678930020036251"/>
          <c:w val="0.78798735735882186"/>
          <c:h val="0.61882850351240526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PVFB'!$L$2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PVFB'!$K$3:$K$23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PVFB'!$L$3:$L$23</c:f>
              <c:numCache>
                <c:formatCode>_("Rp"* #,##0_);_("Rp"* \(#,##0\);_("Rp"* "-"_);_(@_)</c:formatCode>
                <c:ptCount val="21"/>
                <c:pt idx="0">
                  <c:v>324827122.96100235</c:v>
                </c:pt>
                <c:pt idx="1">
                  <c:v>352450424.62916243</c:v>
                </c:pt>
                <c:pt idx="2">
                  <c:v>381605368.29811138</c:v>
                </c:pt>
                <c:pt idx="3">
                  <c:v>412368394.27920586</c:v>
                </c:pt>
                <c:pt idx="4">
                  <c:v>444822957.88378549</c:v>
                </c:pt>
                <c:pt idx="5">
                  <c:v>479059764.23900485</c:v>
                </c:pt>
                <c:pt idx="6">
                  <c:v>515177011.93398863</c:v>
                </c:pt>
                <c:pt idx="7">
                  <c:v>553280651.45975852</c:v>
                </c:pt>
                <c:pt idx="8">
                  <c:v>593484663.48138571</c:v>
                </c:pt>
                <c:pt idx="9">
                  <c:v>635911361.18759394</c:v>
                </c:pt>
                <c:pt idx="10">
                  <c:v>680691720.30258203</c:v>
                </c:pt>
                <c:pt idx="11">
                  <c:v>727965739.81162882</c:v>
                </c:pt>
                <c:pt idx="12">
                  <c:v>777882836.03603756</c:v>
                </c:pt>
                <c:pt idx="13">
                  <c:v>830602272.38203716</c:v>
                </c:pt>
                <c:pt idx="14">
                  <c:v>886293626.86949599</c:v>
                </c:pt>
                <c:pt idx="15">
                  <c:v>945137299.4071306</c:v>
                </c:pt>
                <c:pt idx="16">
                  <c:v>1007325060.7092994</c:v>
                </c:pt>
                <c:pt idx="17">
                  <c:v>1073060644.7350304</c:v>
                </c:pt>
                <c:pt idx="18">
                  <c:v>1142560386.5631139</c:v>
                </c:pt>
                <c:pt idx="19">
                  <c:v>1216053907.6900365</c:v>
                </c:pt>
                <c:pt idx="20">
                  <c:v>1293784850.8437579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4-4130-BE75-B7BDB8ACCC8E}"/>
            </c:ext>
          </c:extLst>
        </c:ser>
        <c:ser>
          <c:idx val="1"/>
          <c:order val="1"/>
          <c:tx>
            <c:strRef>
              <c:f>'Perbandingan PVFB'!$M$2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PVFB'!$M$3:$M$23</c:f>
              <c:numCache>
                <c:formatCode>_("Rp"* #,##0_);_("Rp"* \(#,##0\);_("Rp"* "-"_);_(@_)</c:formatCode>
                <c:ptCount val="21"/>
                <c:pt idx="0">
                  <c:v>330681000.5020588</c:v>
                </c:pt>
                <c:pt idx="1">
                  <c:v>358587424.68801433</c:v>
                </c:pt>
                <c:pt idx="2">
                  <c:v>388105495.87665987</c:v>
                </c:pt>
                <c:pt idx="3">
                  <c:v>419317862.52760166</c:v>
                </c:pt>
                <c:pt idx="4">
                  <c:v>452313754.28618962</c:v>
                </c:pt>
                <c:pt idx="5">
                  <c:v>487189284.00414538</c:v>
                </c:pt>
                <c:pt idx="6">
                  <c:v>524047762.15760869</c:v>
                </c:pt>
                <c:pt idx="7">
                  <c:v>563000027.31502497</c:v>
                </c:pt>
                <c:pt idx="8">
                  <c:v>604164795.95773661</c:v>
                </c:pt>
                <c:pt idx="9">
                  <c:v>647669034.65595126</c:v>
                </c:pt>
                <c:pt idx="10">
                  <c:v>693648357.35356772</c:v>
                </c:pt>
                <c:pt idx="11">
                  <c:v>742247450.31631088</c:v>
                </c:pt>
                <c:pt idx="12">
                  <c:v>793620527.14649272</c:v>
                </c:pt>
                <c:pt idx="13">
                  <c:v>847931816.16123164</c:v>
                </c:pt>
                <c:pt idx="14">
                  <c:v>905356082.36546314</c:v>
                </c:pt>
                <c:pt idx="15">
                  <c:v>966079186.22271848</c:v>
                </c:pt>
                <c:pt idx="16">
                  <c:v>1030298681.4317764</c:v>
                </c:pt>
                <c:pt idx="17">
                  <c:v>1098224453.9523835</c:v>
                </c:pt>
                <c:pt idx="18">
                  <c:v>1170079404.5851965</c:v>
                </c:pt>
                <c:pt idx="19">
                  <c:v>1246100177.4971578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4-4130-BE75-B7BDB8AC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19536"/>
        <c:axId val="1291424816"/>
      </c:lineChart>
      <c:catAx>
        <c:axId val="12914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424816"/>
        <c:crosses val="autoZero"/>
        <c:auto val="1"/>
        <c:lblAlgn val="ctr"/>
        <c:lblOffset val="100"/>
        <c:tickLblSkip val="5"/>
        <c:noMultiLvlLbl val="0"/>
      </c:catAx>
      <c:valAx>
        <c:axId val="1291424816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419536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2225917094359354E-2"/>
                <c:y val="2.675660475103526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5572256883565"/>
          <c:y val="0.14038835420190929"/>
          <c:w val="0.78383410293344946"/>
          <c:h val="0.6036168897125316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PVFB'!$Q$2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PVFB'!$P$3:$P$23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PVFB'!$Q$3:$Q$23</c:f>
              <c:numCache>
                <c:formatCode>_("Rp"* #,##0_);_("Rp"* \(#,##0\);_("Rp"* "-"_);_(@_)</c:formatCode>
                <c:ptCount val="21"/>
                <c:pt idx="0">
                  <c:v>386294247.59902412</c:v>
                </c:pt>
                <c:pt idx="1">
                  <c:v>416141693.06914061</c:v>
                </c:pt>
                <c:pt idx="2">
                  <c:v>447650676.37013465</c:v>
                </c:pt>
                <c:pt idx="3">
                  <c:v>480914307.95368671</c:v>
                </c:pt>
                <c:pt idx="4">
                  <c:v>516032590.40389621</c:v>
                </c:pt>
                <c:pt idx="5">
                  <c:v>553112705.08521497</c:v>
                </c:pt>
                <c:pt idx="6">
                  <c:v>592269321.65731704</c:v>
                </c:pt>
                <c:pt idx="7">
                  <c:v>633624932.89975893</c:v>
                </c:pt>
                <c:pt idx="8">
                  <c:v>677310217.03695214</c:v>
                </c:pt>
                <c:pt idx="9">
                  <c:v>723464429.56683707</c:v>
                </c:pt>
                <c:pt idx="10">
                  <c:v>772235826.46882033</c:v>
                </c:pt>
                <c:pt idx="11">
                  <c:v>823782120.58905303</c:v>
                </c:pt>
                <c:pt idx="12">
                  <c:v>878270972.96903563</c:v>
                </c:pt>
                <c:pt idx="13">
                  <c:v>935880520.88870049</c:v>
                </c:pt>
                <c:pt idx="14">
                  <c:v>996799944.43398631</c:v>
                </c:pt>
                <c:pt idx="15">
                  <c:v>1061230073.4651419</c:v>
                </c:pt>
                <c:pt idx="16">
                  <c:v>1129384036.9530902</c:v>
                </c:pt>
                <c:pt idx="17">
                  <c:v>1201487956.7624302</c:v>
                </c:pt>
                <c:pt idx="18">
                  <c:v>1277781688.0898731</c:v>
                </c:pt>
                <c:pt idx="19">
                  <c:v>1358519608.9131212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C-43F4-884B-7B2951535171}"/>
            </c:ext>
          </c:extLst>
        </c:ser>
        <c:ser>
          <c:idx val="1"/>
          <c:order val="1"/>
          <c:tx>
            <c:strRef>
              <c:f>'Perbandingan PVFB'!$R$2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PVFB'!$R$3:$R$23</c:f>
              <c:numCache>
                <c:formatCode>_("Rp"* #,##0_);_("Rp"* \(#,##0\);_("Rp"* "-"_);_(@_)</c:formatCode>
                <c:ptCount val="21"/>
                <c:pt idx="0">
                  <c:v>389296663.93142492</c:v>
                </c:pt>
                <c:pt idx="1">
                  <c:v>419249484.7094183</c:v>
                </c:pt>
                <c:pt idx="2">
                  <c:v>450889055.89084524</c:v>
                </c:pt>
                <c:pt idx="3">
                  <c:v>484311049.5302543</c:v>
                </c:pt>
                <c:pt idx="4">
                  <c:v>519618048.01788276</c:v>
                </c:pt>
                <c:pt idx="5">
                  <c:v>556919851.18964934</c:v>
                </c:pt>
                <c:pt idx="6">
                  <c:v>596333807.14656484</c:v>
                </c:pt>
                <c:pt idx="7">
                  <c:v>637985168.97785699</c:v>
                </c:pt>
                <c:pt idx="8">
                  <c:v>682007479.41251624</c:v>
                </c:pt>
                <c:pt idx="9">
                  <c:v>728542985.30634594</c:v>
                </c:pt>
                <c:pt idx="10">
                  <c:v>777743083.80011761</c:v>
                </c:pt>
                <c:pt idx="11">
                  <c:v>829768801.95330882</c:v>
                </c:pt>
                <c:pt idx="12">
                  <c:v>884791311.66202021</c:v>
                </c:pt>
                <c:pt idx="13">
                  <c:v>942992481.70433927</c:v>
                </c:pt>
                <c:pt idx="14">
                  <c:v>1004565468.817625</c:v>
                </c:pt>
                <c:pt idx="15">
                  <c:v>1069715349.7965219</c:v>
                </c:pt>
                <c:pt idx="16">
                  <c:v>1138659796.705132</c:v>
                </c:pt>
                <c:pt idx="17">
                  <c:v>1211629797.4193172</c:v>
                </c:pt>
                <c:pt idx="18">
                  <c:v>1288870423.8538718</c:v>
                </c:pt>
                <c:pt idx="19">
                  <c:v>1370641650.3827515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C-43F4-884B-7B295153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08176"/>
        <c:axId val="1291292816"/>
      </c:lineChart>
      <c:catAx>
        <c:axId val="12913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292816"/>
        <c:crosses val="autoZero"/>
        <c:auto val="1"/>
        <c:lblAlgn val="ctr"/>
        <c:lblOffset val="100"/>
        <c:tickLblSkip val="5"/>
        <c:noMultiLvlLbl val="0"/>
      </c:catAx>
      <c:valAx>
        <c:axId val="1291292816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308176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5123108994570809E-2"/>
                <c:y val="2.640897704673286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1170063034988"/>
          <c:y val="0.13497931122842674"/>
          <c:w val="0.78388538694502086"/>
          <c:h val="0.61412638349790194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PVFB'!$W$2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PVFB'!$W$3:$W$33</c:f>
              <c:numCache>
                <c:formatCode>_("Rp"* #,##0_);_("Rp"* \(#,##0\);_("Rp"* "-"_);_(@_)</c:formatCode>
                <c:ptCount val="31"/>
                <c:pt idx="0">
                  <c:v>196064774.27740571</c:v>
                </c:pt>
                <c:pt idx="1">
                  <c:v>212544884.50381288</c:v>
                </c:pt>
                <c:pt idx="2">
                  <c:v>229972686.86403671</c:v>
                </c:pt>
                <c:pt idx="3">
                  <c:v>248396975.91227219</c:v>
                </c:pt>
                <c:pt idx="4">
                  <c:v>267870440.73496684</c:v>
                </c:pt>
                <c:pt idx="5">
                  <c:v>288449840.02768117</c:v>
                </c:pt>
                <c:pt idx="6">
                  <c:v>310196184.81806189</c:v>
                </c:pt>
                <c:pt idx="7">
                  <c:v>333174930.98186153</c:v>
                </c:pt>
                <c:pt idx="8">
                  <c:v>357456183.48462945</c:v>
                </c:pt>
                <c:pt idx="9">
                  <c:v>383114914.09919947</c:v>
                </c:pt>
                <c:pt idx="10">
                  <c:v>410231194.19878596</c:v>
                </c:pt>
                <c:pt idx="11">
                  <c:v>438890444.10643679</c:v>
                </c:pt>
                <c:pt idx="12">
                  <c:v>469183700.39203072</c:v>
                </c:pt>
                <c:pt idx="13">
                  <c:v>501207902.44569159</c:v>
                </c:pt>
                <c:pt idx="14">
                  <c:v>535066199.61899972</c:v>
                </c:pt>
                <c:pt idx="15">
                  <c:v>570868280.21021259</c:v>
                </c:pt>
                <c:pt idx="16">
                  <c:v>608730723.57454228</c:v>
                </c:pt>
                <c:pt idx="17">
                  <c:v>648777376.66315365</c:v>
                </c:pt>
                <c:pt idx="18">
                  <c:v>691139756.33305705</c:v>
                </c:pt>
                <c:pt idx="19">
                  <c:v>735957478.8227247</c:v>
                </c:pt>
                <c:pt idx="20">
                  <c:v>783378717.85366988</c:v>
                </c:pt>
                <c:pt idx="21">
                  <c:v>833560692.89518523</c:v>
                </c:pt>
                <c:pt idx="22">
                  <c:v>886670189.21699035</c:v>
                </c:pt>
                <c:pt idx="23">
                  <c:v>942884111.45195639</c:v>
                </c:pt>
                <c:pt idx="24">
                  <c:v>1002390072.4978108</c:v>
                </c:pt>
                <c:pt idx="25">
                  <c:v>1065387019.7024202</c:v>
                </c:pt>
                <c:pt idx="26">
                  <c:v>1132085900.4016709</c:v>
                </c:pt>
                <c:pt idx="27">
                  <c:v>1202710369.0120633</c:v>
                </c:pt>
                <c:pt idx="28">
                  <c:v>1277497538.0219378</c:v>
                </c:pt>
                <c:pt idx="29">
                  <c:v>1356698775.3759251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5-41BA-8B18-E16598EB342B}"/>
            </c:ext>
          </c:extLst>
        </c:ser>
        <c:ser>
          <c:idx val="1"/>
          <c:order val="1"/>
          <c:tx>
            <c:strRef>
              <c:f>'Perbandingan PVFB'!$X$2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PVFB'!$X$3:$X$33</c:f>
              <c:numCache>
                <c:formatCode>_("Rp"* #,##0_);_("Rp"* \(#,##0\);_("Rp"* "-"_);_(@_)</c:formatCode>
                <c:ptCount val="31"/>
                <c:pt idx="0">
                  <c:v>230959181.23491657</c:v>
                </c:pt>
                <c:pt idx="1">
                  <c:v>248698471.3631382</c:v>
                </c:pt>
                <c:pt idx="2">
                  <c:v>267438999.37075397</c:v>
                </c:pt>
                <c:pt idx="3">
                  <c:v>287238072.53142327</c:v>
                </c:pt>
                <c:pt idx="4">
                  <c:v>308157129.58501875</c:v>
                </c:pt>
                <c:pt idx="5">
                  <c:v>330261925.0405792</c:v>
                </c:pt>
                <c:pt idx="6">
                  <c:v>353622728.07296795</c:v>
                </c:pt>
                <c:pt idx="7">
                  <c:v>378314537.28832817</c:v>
                </c:pt>
                <c:pt idx="8">
                  <c:v>404417312.53788787</c:v>
                </c:pt>
                <c:pt idx="9">
                  <c:v>432016224.89542294</c:v>
                </c:pt>
                <c:pt idx="10">
                  <c:v>461201925.87693083</c:v>
                </c:pt>
                <c:pt idx="11">
                  <c:v>492070836.96828181</c:v>
                </c:pt>
                <c:pt idx="12">
                  <c:v>524725460.53460103</c:v>
                </c:pt>
                <c:pt idx="13">
                  <c:v>559274713.21104896</c:v>
                </c:pt>
                <c:pt idx="14">
                  <c:v>595834282.91614473</c:v>
                </c:pt>
                <c:pt idx="15">
                  <c:v>634527010.68369949</c:v>
                </c:pt>
                <c:pt idx="16">
                  <c:v>675483298.57620382</c:v>
                </c:pt>
                <c:pt idx="17">
                  <c:v>718841545.01973712</c:v>
                </c:pt>
                <c:pt idx="18">
                  <c:v>764748608.98714042</c:v>
                </c:pt>
                <c:pt idx="19">
                  <c:v>813360304.55148566</c:v>
                </c:pt>
                <c:pt idx="20">
                  <c:v>864841927.4352659</c:v>
                </c:pt>
                <c:pt idx="21">
                  <c:v>919368815.29184425</c:v>
                </c:pt>
                <c:pt idx="22">
                  <c:v>977126943.57432222</c:v>
                </c:pt>
                <c:pt idx="23">
                  <c:v>1038313558.9731231</c:v>
                </c:pt>
                <c:pt idx="24">
                  <c:v>1103137852.5372415</c:v>
                </c:pt>
                <c:pt idx="25">
                  <c:v>1171821674.735549</c:v>
                </c:pt>
                <c:pt idx="26">
                  <c:v>1244600294.8639474</c:v>
                </c:pt>
                <c:pt idx="27">
                  <c:v>1321723207.3619874</c:v>
                </c:pt>
                <c:pt idx="28">
                  <c:v>1403454987.7691581</c:v>
                </c:pt>
                <c:pt idx="29">
                  <c:v>1490076201.2269249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5-41BA-8B18-E16598EB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64047"/>
        <c:axId val="1586652527"/>
      </c:lineChart>
      <c:catAx>
        <c:axId val="158666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52527"/>
        <c:crosses val="autoZero"/>
        <c:auto val="1"/>
        <c:lblAlgn val="ctr"/>
        <c:lblOffset val="100"/>
        <c:tickLblSkip val="5"/>
        <c:noMultiLvlLbl val="0"/>
      </c:catAx>
      <c:valAx>
        <c:axId val="1586652527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6404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5012236745354982E-2"/>
                <c:y val="2.6596912979439957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8285214348207"/>
          <c:y val="5.0925925925925923E-2"/>
          <c:w val="0.83632436570428681"/>
          <c:h val="0.69316746864975198"/>
        </c:manualLayout>
      </c:layout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Mortalita'!$B$3:$B$103</c:f>
              <c:numCache>
                <c:formatCode>0.00000;\-0.00000;0</c:formatCode>
                <c:ptCount val="101"/>
                <c:pt idx="0">
                  <c:v>2.0774629999999999E-2</c:v>
                </c:pt>
                <c:pt idx="1">
                  <c:v>1.3348800000000001E-3</c:v>
                </c:pt>
                <c:pt idx="2">
                  <c:v>1.1127800000000001E-3</c:v>
                </c:pt>
                <c:pt idx="3">
                  <c:v>9.2993999999999998E-4</c:v>
                </c:pt>
                <c:pt idx="4">
                  <c:v>7.7996000000000001E-4</c:v>
                </c:pt>
                <c:pt idx="5">
                  <c:v>6.5813000000000004E-4</c:v>
                </c:pt>
                <c:pt idx="6">
                  <c:v>5.6117000000000005E-4</c:v>
                </c:pt>
                <c:pt idx="7">
                  <c:v>4.8640000000000001E-4</c:v>
                </c:pt>
                <c:pt idx="8">
                  <c:v>4.326E-4</c:v>
                </c:pt>
                <c:pt idx="9">
                  <c:v>3.9905000000000002E-4</c:v>
                </c:pt>
                <c:pt idx="10">
                  <c:v>3.8667999999999998E-4</c:v>
                </c:pt>
                <c:pt idx="11">
                  <c:v>3.9797999999999998E-4</c:v>
                </c:pt>
                <c:pt idx="12">
                  <c:v>4.3684000000000003E-4</c:v>
                </c:pt>
                <c:pt idx="13">
                  <c:v>5.2515999999999999E-4</c:v>
                </c:pt>
                <c:pt idx="14">
                  <c:v>6.7549999999999999E-4</c:v>
                </c:pt>
                <c:pt idx="15">
                  <c:v>8.8059E-4</c:v>
                </c:pt>
                <c:pt idx="16">
                  <c:v>1.1214300000000001E-3</c:v>
                </c:pt>
                <c:pt idx="17">
                  <c:v>1.3616399999999999E-3</c:v>
                </c:pt>
                <c:pt idx="18">
                  <c:v>1.57212E-3</c:v>
                </c:pt>
                <c:pt idx="19">
                  <c:v>1.7286599999999999E-3</c:v>
                </c:pt>
                <c:pt idx="20">
                  <c:v>1.82051E-3</c:v>
                </c:pt>
                <c:pt idx="21">
                  <c:v>1.8558100000000001E-3</c:v>
                </c:pt>
                <c:pt idx="22">
                  <c:v>1.85545E-3</c:v>
                </c:pt>
                <c:pt idx="23">
                  <c:v>1.8418200000000001E-3</c:v>
                </c:pt>
                <c:pt idx="24">
                  <c:v>1.82738E-3</c:v>
                </c:pt>
                <c:pt idx="25">
                  <c:v>1.8209999999999999E-3</c:v>
                </c:pt>
                <c:pt idx="26">
                  <c:v>1.82518E-3</c:v>
                </c:pt>
                <c:pt idx="27">
                  <c:v>1.8405299999999999E-3</c:v>
                </c:pt>
                <c:pt idx="28">
                  <c:v>1.87071E-3</c:v>
                </c:pt>
                <c:pt idx="29">
                  <c:v>1.91829E-3</c:v>
                </c:pt>
                <c:pt idx="30">
                  <c:v>1.9830500000000001E-3</c:v>
                </c:pt>
                <c:pt idx="31">
                  <c:v>2.0652399999999999E-3</c:v>
                </c:pt>
                <c:pt idx="32">
                  <c:v>2.1650200000000001E-3</c:v>
                </c:pt>
                <c:pt idx="33">
                  <c:v>2.2873500000000001E-3</c:v>
                </c:pt>
                <c:pt idx="34">
                  <c:v>2.4365799999999998E-3</c:v>
                </c:pt>
                <c:pt idx="35">
                  <c:v>2.6119899999999998E-3</c:v>
                </c:pt>
                <c:pt idx="36">
                  <c:v>2.81249E-3</c:v>
                </c:pt>
                <c:pt idx="37">
                  <c:v>3.0367900000000001E-3</c:v>
                </c:pt>
                <c:pt idx="38">
                  <c:v>3.2889799999999999E-3</c:v>
                </c:pt>
                <c:pt idx="39">
                  <c:v>3.5744100000000001E-3</c:v>
                </c:pt>
                <c:pt idx="40">
                  <c:v>3.8958500000000002E-3</c:v>
                </c:pt>
                <c:pt idx="41">
                  <c:v>4.2574700000000002E-3</c:v>
                </c:pt>
                <c:pt idx="42">
                  <c:v>4.6637900000000001E-3</c:v>
                </c:pt>
                <c:pt idx="43">
                  <c:v>5.1248600000000002E-3</c:v>
                </c:pt>
                <c:pt idx="44">
                  <c:v>5.6496200000000002E-3</c:v>
                </c:pt>
                <c:pt idx="45">
                  <c:v>6.2408200000000002E-3</c:v>
                </c:pt>
                <c:pt idx="46">
                  <c:v>6.9001499999999999E-3</c:v>
                </c:pt>
                <c:pt idx="47">
                  <c:v>7.6280599999999999E-3</c:v>
                </c:pt>
                <c:pt idx="48">
                  <c:v>8.4343400000000002E-3</c:v>
                </c:pt>
                <c:pt idx="49">
                  <c:v>9.3280099999999994E-3</c:v>
                </c:pt>
                <c:pt idx="50">
                  <c:v>1.031047E-2</c:v>
                </c:pt>
                <c:pt idx="51">
                  <c:v>1.1385080000000001E-2</c:v>
                </c:pt>
                <c:pt idx="52">
                  <c:v>1.2556329999999999E-2</c:v>
                </c:pt>
                <c:pt idx="53">
                  <c:v>1.383493E-2</c:v>
                </c:pt>
                <c:pt idx="54">
                  <c:v>1.5239050000000001E-2</c:v>
                </c:pt>
                <c:pt idx="55">
                  <c:v>1.6785890000000001E-2</c:v>
                </c:pt>
                <c:pt idx="56">
                  <c:v>1.8493019999999999E-2</c:v>
                </c:pt>
                <c:pt idx="57">
                  <c:v>2.037827E-2</c:v>
                </c:pt>
                <c:pt idx="58">
                  <c:v>2.248853E-2</c:v>
                </c:pt>
                <c:pt idx="59">
                  <c:v>2.4851760000000001E-2</c:v>
                </c:pt>
                <c:pt idx="60">
                  <c:v>2.7457889999999999E-2</c:v>
                </c:pt>
                <c:pt idx="61">
                  <c:v>3.029687E-2</c:v>
                </c:pt>
                <c:pt idx="62">
                  <c:v>3.3359060000000003E-2</c:v>
                </c:pt>
                <c:pt idx="63">
                  <c:v>3.6696149999999997E-2</c:v>
                </c:pt>
                <c:pt idx="64">
                  <c:v>4.0349790000000003E-2</c:v>
                </c:pt>
                <c:pt idx="65">
                  <c:v>4.429657E-2</c:v>
                </c:pt>
                <c:pt idx="66">
                  <c:v>4.8515910000000002E-2</c:v>
                </c:pt>
                <c:pt idx="67">
                  <c:v>5.2991539999999997E-2</c:v>
                </c:pt>
                <c:pt idx="68">
                  <c:v>5.7733350000000003E-2</c:v>
                </c:pt>
                <c:pt idx="69">
                  <c:v>6.2806490000000006E-2</c:v>
                </c:pt>
                <c:pt idx="70">
                  <c:v>6.8288329999999994E-2</c:v>
                </c:pt>
                <c:pt idx="71">
                  <c:v>7.4267159999999999E-2</c:v>
                </c:pt>
                <c:pt idx="72">
                  <c:v>8.0831059999999996E-2</c:v>
                </c:pt>
                <c:pt idx="73">
                  <c:v>8.7986010000000003E-2</c:v>
                </c:pt>
                <c:pt idx="74">
                  <c:v>9.5762739999999999E-2</c:v>
                </c:pt>
                <c:pt idx="75">
                  <c:v>0.10425572</c:v>
                </c:pt>
                <c:pt idx="76">
                  <c:v>0.11355126</c:v>
                </c:pt>
                <c:pt idx="77">
                  <c:v>0.12373401000000001</c:v>
                </c:pt>
                <c:pt idx="78">
                  <c:v>0.13494107999999999</c:v>
                </c:pt>
                <c:pt idx="79">
                  <c:v>0.1473351</c:v>
                </c:pt>
                <c:pt idx="80">
                  <c:v>0.16107357999999999</c:v>
                </c:pt>
                <c:pt idx="81">
                  <c:v>0.17637551000000001</c:v>
                </c:pt>
                <c:pt idx="82">
                  <c:v>0.19346058999999999</c:v>
                </c:pt>
                <c:pt idx="83">
                  <c:v>0.21480462</c:v>
                </c:pt>
                <c:pt idx="84">
                  <c:v>0.24082766999999999</c:v>
                </c:pt>
                <c:pt idx="85">
                  <c:v>0.26848870000000002</c:v>
                </c:pt>
                <c:pt idx="86">
                  <c:v>0.29468309999999998</c:v>
                </c:pt>
                <c:pt idx="87">
                  <c:v>0.31627601999999999</c:v>
                </c:pt>
                <c:pt idx="88">
                  <c:v>0.33487679999999997</c:v>
                </c:pt>
                <c:pt idx="89">
                  <c:v>0.35420726000000002</c:v>
                </c:pt>
                <c:pt idx="90">
                  <c:v>0.37430498000000001</c:v>
                </c:pt>
                <c:pt idx="91">
                  <c:v>0.39531117999999998</c:v>
                </c:pt>
                <c:pt idx="92">
                  <c:v>0.41737234000000001</c:v>
                </c:pt>
                <c:pt idx="93">
                  <c:v>0.44052606</c:v>
                </c:pt>
                <c:pt idx="94">
                  <c:v>0.46474331000000002</c:v>
                </c:pt>
                <c:pt idx="95">
                  <c:v>0.48984740999999998</c:v>
                </c:pt>
                <c:pt idx="96">
                  <c:v>0.51560569999999994</c:v>
                </c:pt>
                <c:pt idx="97">
                  <c:v>0.54178718000000003</c:v>
                </c:pt>
                <c:pt idx="98">
                  <c:v>0.56816544000000002</c:v>
                </c:pt>
                <c:pt idx="99">
                  <c:v>0.59460327999999996</c:v>
                </c:pt>
                <c:pt idx="100">
                  <c:v>0.64507475999999997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2-409B-8F59-09C6541CA01B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'Output_Tabel Mortalita'!$A$3:$A$103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'Output_Tabel Mortalita'!$C$3:$C$103</c:f>
              <c:numCache>
                <c:formatCode>0.00000;\-0.00000;0</c:formatCode>
                <c:ptCount val="101"/>
                <c:pt idx="0">
                  <c:v>1.6861020000000001E-2</c:v>
                </c:pt>
                <c:pt idx="1">
                  <c:v>1.07456E-3</c:v>
                </c:pt>
                <c:pt idx="2">
                  <c:v>9.2721000000000004E-4</c:v>
                </c:pt>
                <c:pt idx="3">
                  <c:v>8.0203999999999996E-4</c:v>
                </c:pt>
                <c:pt idx="4">
                  <c:v>6.9589999999999995E-4</c:v>
                </c:pt>
                <c:pt idx="5">
                  <c:v>6.068E-4</c:v>
                </c:pt>
                <c:pt idx="6">
                  <c:v>5.3361999999999995E-4</c:v>
                </c:pt>
                <c:pt idx="7">
                  <c:v>4.7551000000000001E-4</c:v>
                </c:pt>
                <c:pt idx="8">
                  <c:v>4.3253999999999998E-4</c:v>
                </c:pt>
                <c:pt idx="9">
                  <c:v>4.0503000000000002E-4</c:v>
                </c:pt>
                <c:pt idx="10">
                  <c:v>3.9439E-4</c:v>
                </c:pt>
                <c:pt idx="11">
                  <c:v>4.0271000000000003E-4</c:v>
                </c:pt>
                <c:pt idx="12">
                  <c:v>4.3229E-4</c:v>
                </c:pt>
                <c:pt idx="13">
                  <c:v>4.9545999999999998E-4</c:v>
                </c:pt>
                <c:pt idx="14">
                  <c:v>5.9696E-4</c:v>
                </c:pt>
                <c:pt idx="15">
                  <c:v>7.2774000000000005E-4</c:v>
                </c:pt>
                <c:pt idx="16">
                  <c:v>8.7029999999999996E-4</c:v>
                </c:pt>
                <c:pt idx="17">
                  <c:v>9.9858E-4</c:v>
                </c:pt>
                <c:pt idx="18">
                  <c:v>1.0961899999999999E-3</c:v>
                </c:pt>
                <c:pt idx="19">
                  <c:v>1.1561900000000001E-3</c:v>
                </c:pt>
                <c:pt idx="20">
                  <c:v>1.1838599999999999E-3</c:v>
                </c:pt>
                <c:pt idx="21">
                  <c:v>1.1929E-3</c:v>
                </c:pt>
                <c:pt idx="22">
                  <c:v>1.19877E-3</c:v>
                </c:pt>
                <c:pt idx="23">
                  <c:v>1.2142800000000001E-3</c:v>
                </c:pt>
                <c:pt idx="24">
                  <c:v>1.24318E-3</c:v>
                </c:pt>
                <c:pt idx="25">
                  <c:v>1.2871E-3</c:v>
                </c:pt>
                <c:pt idx="26">
                  <c:v>1.3429E-3</c:v>
                </c:pt>
                <c:pt idx="27">
                  <c:v>1.40577E-3</c:v>
                </c:pt>
                <c:pt idx="28">
                  <c:v>1.47368E-3</c:v>
                </c:pt>
                <c:pt idx="29">
                  <c:v>1.5452899999999999E-3</c:v>
                </c:pt>
                <c:pt idx="30">
                  <c:v>1.6221499999999999E-3</c:v>
                </c:pt>
                <c:pt idx="31">
                  <c:v>1.7076400000000001E-3</c:v>
                </c:pt>
                <c:pt idx="32">
                  <c:v>1.8052599999999999E-3</c:v>
                </c:pt>
                <c:pt idx="33">
                  <c:v>1.9210200000000001E-3</c:v>
                </c:pt>
                <c:pt idx="34">
                  <c:v>2.0577E-3</c:v>
                </c:pt>
                <c:pt idx="35">
                  <c:v>2.2138399999999999E-3</c:v>
                </c:pt>
                <c:pt idx="36">
                  <c:v>2.3861799999999999E-3</c:v>
                </c:pt>
                <c:pt idx="37">
                  <c:v>2.5702699999999999E-3</c:v>
                </c:pt>
                <c:pt idx="38">
                  <c:v>2.76443E-3</c:v>
                </c:pt>
                <c:pt idx="39">
                  <c:v>2.9702800000000001E-3</c:v>
                </c:pt>
                <c:pt idx="40">
                  <c:v>3.1928299999999998E-3</c:v>
                </c:pt>
                <c:pt idx="41">
                  <c:v>3.43955E-3</c:v>
                </c:pt>
                <c:pt idx="42">
                  <c:v>3.7178900000000002E-3</c:v>
                </c:pt>
                <c:pt idx="43">
                  <c:v>4.0404200000000003E-3</c:v>
                </c:pt>
                <c:pt idx="44">
                  <c:v>4.4127599999999999E-3</c:v>
                </c:pt>
                <c:pt idx="45">
                  <c:v>4.8307999999999997E-3</c:v>
                </c:pt>
                <c:pt idx="46">
                  <c:v>5.2877999999999996E-3</c:v>
                </c:pt>
                <c:pt idx="47">
                  <c:v>5.7744700000000003E-3</c:v>
                </c:pt>
                <c:pt idx="48">
                  <c:v>6.29183E-3</c:v>
                </c:pt>
                <c:pt idx="49">
                  <c:v>6.8439199999999999E-3</c:v>
                </c:pt>
                <c:pt idx="50">
                  <c:v>7.4314999999999997E-3</c:v>
                </c:pt>
                <c:pt idx="51">
                  <c:v>8.0598500000000003E-3</c:v>
                </c:pt>
                <c:pt idx="52">
                  <c:v>8.73524E-3</c:v>
                </c:pt>
                <c:pt idx="53">
                  <c:v>9.4622000000000005E-3</c:v>
                </c:pt>
                <c:pt idx="54">
                  <c:v>1.0251949999999999E-2</c:v>
                </c:pt>
                <c:pt idx="55">
                  <c:v>1.1120150000000001E-2</c:v>
                </c:pt>
                <c:pt idx="56">
                  <c:v>1.208098E-2</c:v>
                </c:pt>
                <c:pt idx="57">
                  <c:v>1.3146909999999999E-2</c:v>
                </c:pt>
                <c:pt idx="58">
                  <c:v>1.435959E-2</c:v>
                </c:pt>
                <c:pt idx="59">
                  <c:v>1.5738189999999999E-2</c:v>
                </c:pt>
                <c:pt idx="60">
                  <c:v>1.7267279999999999E-2</c:v>
                </c:pt>
                <c:pt idx="61">
                  <c:v>1.893773E-2</c:v>
                </c:pt>
                <c:pt idx="62">
                  <c:v>2.0743069999999999E-2</c:v>
                </c:pt>
                <c:pt idx="63">
                  <c:v>2.269405E-2</c:v>
                </c:pt>
                <c:pt idx="64">
                  <c:v>2.4837769999999999E-2</c:v>
                </c:pt>
                <c:pt idx="65">
                  <c:v>2.7223520000000001E-2</c:v>
                </c:pt>
                <c:pt idx="66">
                  <c:v>2.9901299999999999E-2</c:v>
                </c:pt>
                <c:pt idx="67">
                  <c:v>3.2921029999999997E-2</c:v>
                </c:pt>
                <c:pt idx="68">
                  <c:v>3.6407799999999997E-2</c:v>
                </c:pt>
                <c:pt idx="69">
                  <c:v>4.0408970000000002E-2</c:v>
                </c:pt>
                <c:pt idx="70">
                  <c:v>4.4864300000000003E-2</c:v>
                </c:pt>
                <c:pt idx="71">
                  <c:v>4.9720510000000002E-2</c:v>
                </c:pt>
                <c:pt idx="72">
                  <c:v>5.4927320000000002E-2</c:v>
                </c:pt>
                <c:pt idx="73">
                  <c:v>6.0457860000000002E-2</c:v>
                </c:pt>
                <c:pt idx="74">
                  <c:v>6.6424159999999996E-2</c:v>
                </c:pt>
                <c:pt idx="75">
                  <c:v>7.2977819999999999E-2</c:v>
                </c:pt>
                <c:pt idx="76">
                  <c:v>8.0267549999999993E-2</c:v>
                </c:pt>
                <c:pt idx="77">
                  <c:v>8.8439809999999994E-2</c:v>
                </c:pt>
                <c:pt idx="78">
                  <c:v>9.7604659999999996E-2</c:v>
                </c:pt>
                <c:pt idx="79">
                  <c:v>0.10784237000000001</c:v>
                </c:pt>
                <c:pt idx="80">
                  <c:v>0.11926478</c:v>
                </c:pt>
                <c:pt idx="81">
                  <c:v>0.13200622000000001</c:v>
                </c:pt>
                <c:pt idx="82">
                  <c:v>0.14620200999999999</c:v>
                </c:pt>
                <c:pt idx="83">
                  <c:v>0.16373728000000001</c:v>
                </c:pt>
                <c:pt idx="84">
                  <c:v>0.18496962</c:v>
                </c:pt>
                <c:pt idx="85">
                  <c:v>0.20767785</c:v>
                </c:pt>
                <c:pt idx="86">
                  <c:v>0.22961369000000001</c:v>
                </c:pt>
                <c:pt idx="87">
                  <c:v>0.24851919</c:v>
                </c:pt>
                <c:pt idx="88">
                  <c:v>0.26564462</c:v>
                </c:pt>
                <c:pt idx="89">
                  <c:v>0.28378906999999998</c:v>
                </c:pt>
                <c:pt idx="90">
                  <c:v>0.30302678</c:v>
                </c:pt>
                <c:pt idx="91">
                  <c:v>0.32348769999999999</c:v>
                </c:pt>
                <c:pt idx="92">
                  <c:v>0.34530063</c:v>
                </c:pt>
                <c:pt idx="93">
                  <c:v>0.36850769999999999</c:v>
                </c:pt>
                <c:pt idx="94">
                  <c:v>0.39309102000000001</c:v>
                </c:pt>
                <c:pt idx="95">
                  <c:v>0.41890358</c:v>
                </c:pt>
                <c:pt idx="96">
                  <c:v>0.44573796999999998</c:v>
                </c:pt>
                <c:pt idx="97">
                  <c:v>0.47337509999999999</c:v>
                </c:pt>
                <c:pt idx="98">
                  <c:v>0.50158667999999995</c:v>
                </c:pt>
                <c:pt idx="99">
                  <c:v>0.53021547999999996</c:v>
                </c:pt>
                <c:pt idx="100">
                  <c:v>0.58977449000000004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2-409B-8F59-09C6541C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12015"/>
        <c:axId val="1170993775"/>
      </c:lineChart>
      <c:catAx>
        <c:axId val="117101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0993775"/>
        <c:crosses val="autoZero"/>
        <c:auto val="1"/>
        <c:lblAlgn val="ctr"/>
        <c:lblOffset val="100"/>
        <c:tickLblSkip val="10"/>
        <c:noMultiLvlLbl val="0"/>
      </c:catAx>
      <c:valAx>
        <c:axId val="11709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Laju Kematian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0120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5329102628879"/>
          <c:y val="0.13518518518518519"/>
          <c:w val="0.78366356704954332"/>
          <c:h val="0.6135378390201224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PVFB'!$AB$2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PVFB'!$AB$3:$AB$33</c:f>
              <c:numCache>
                <c:formatCode>_("Rp"* #,##0_);_("Rp"* \(#,##0\);_("Rp"* "-"_);_(@_)</c:formatCode>
                <c:ptCount val="31"/>
                <c:pt idx="0">
                  <c:v>190770337.89383057</c:v>
                </c:pt>
                <c:pt idx="1">
                  <c:v>207062943.85826594</c:v>
                </c:pt>
                <c:pt idx="2">
                  <c:v>224272258.76547217</c:v>
                </c:pt>
                <c:pt idx="3">
                  <c:v>242443871.00048372</c:v>
                </c:pt>
                <c:pt idx="4">
                  <c:v>261627423.83618087</c:v>
                </c:pt>
                <c:pt idx="5">
                  <c:v>281876769.50060612</c:v>
                </c:pt>
                <c:pt idx="6">
                  <c:v>303250127.94999295</c:v>
                </c:pt>
                <c:pt idx="7">
                  <c:v>325810253.57807612</c:v>
                </c:pt>
                <c:pt idx="8">
                  <c:v>349624612.65269744</c:v>
                </c:pt>
                <c:pt idx="9">
                  <c:v>374765573.88768053</c:v>
                </c:pt>
                <c:pt idx="10">
                  <c:v>401310614.23424131</c:v>
                </c:pt>
                <c:pt idx="11">
                  <c:v>429342541.71080971</c:v>
                </c:pt>
                <c:pt idx="12">
                  <c:v>458949736.87998575</c:v>
                </c:pt>
                <c:pt idx="13">
                  <c:v>490226414.4216643</c:v>
                </c:pt>
                <c:pt idx="14">
                  <c:v>523272906.13707167</c:v>
                </c:pt>
                <c:pt idx="15">
                  <c:v>558195966.64400792</c:v>
                </c:pt>
                <c:pt idx="16">
                  <c:v>595109102.98389137</c:v>
                </c:pt>
                <c:pt idx="17">
                  <c:v>634132929.35135126</c:v>
                </c:pt>
                <c:pt idx="18">
                  <c:v>675395548.17278814</c:v>
                </c:pt>
                <c:pt idx="19">
                  <c:v>719032958.79795206</c:v>
                </c:pt>
                <c:pt idx="20">
                  <c:v>765189495.1245153</c:v>
                </c:pt>
                <c:pt idx="21">
                  <c:v>814018293.54792142</c:v>
                </c:pt>
                <c:pt idx="22">
                  <c:v>865681792.71440256</c:v>
                </c:pt>
                <c:pt idx="23">
                  <c:v>920352266.65315151</c:v>
                </c:pt>
                <c:pt idx="24">
                  <c:v>978212392.97223175</c:v>
                </c:pt>
                <c:pt idx="25">
                  <c:v>1039455857.9212242</c:v>
                </c:pt>
                <c:pt idx="26">
                  <c:v>1104288000.2512081</c:v>
                </c:pt>
                <c:pt idx="27">
                  <c:v>1172926495.9388423</c:v>
                </c:pt>
                <c:pt idx="28">
                  <c:v>1245602085.9859538</c:v>
                </c:pt>
                <c:pt idx="29">
                  <c:v>1322559349.659095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E8F-A6C8-2DEED716CABD}"/>
            </c:ext>
          </c:extLst>
        </c:ser>
        <c:ser>
          <c:idx val="1"/>
          <c:order val="1"/>
          <c:tx>
            <c:strRef>
              <c:f>'Perbandingan PVFB'!$AC$2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PVFB'!$AC$3:$AC$33</c:f>
              <c:numCache>
                <c:formatCode>_("Rp"* #,##0_);_("Rp"* \(#,##0\);_("Rp"* "-"_);_(@_)</c:formatCode>
                <c:ptCount val="31"/>
                <c:pt idx="0">
                  <c:v>227304416.27188784</c:v>
                </c:pt>
                <c:pt idx="1">
                  <c:v>244996499.8224166</c:v>
                </c:pt>
                <c:pt idx="2">
                  <c:v>263689910.16994366</c:v>
                </c:pt>
                <c:pt idx="3">
                  <c:v>283440243.79726291</c:v>
                </c:pt>
                <c:pt idx="4">
                  <c:v>304307131.17151189</c:v>
                </c:pt>
                <c:pt idx="5">
                  <c:v>326354420.48183799</c:v>
                </c:pt>
                <c:pt idx="6">
                  <c:v>349650373.98422045</c:v>
                </c:pt>
                <c:pt idx="7">
                  <c:v>374267878.35827315</c:v>
                </c:pt>
                <c:pt idx="8">
                  <c:v>400284670.37595719</c:v>
                </c:pt>
                <c:pt idx="9">
                  <c:v>427783579.10352904</c:v>
                </c:pt>
                <c:pt idx="10">
                  <c:v>456852785.80591053</c:v>
                </c:pt>
                <c:pt idx="11">
                  <c:v>487586102.69217956</c:v>
                </c:pt>
                <c:pt idx="12">
                  <c:v>520083271.6313839</c:v>
                </c:pt>
                <c:pt idx="13">
                  <c:v>554450283.97578561</c:v>
                </c:pt>
                <c:pt idx="14">
                  <c:v>590799722.65268517</c:v>
                </c:pt>
                <c:pt idx="15">
                  <c:v>629251127.72472465</c:v>
                </c:pt>
                <c:pt idx="16">
                  <c:v>669931386.66826212</c:v>
                </c:pt>
                <c:pt idx="17">
                  <c:v>712975150.68245137</c:v>
                </c:pt>
                <c:pt idx="18">
                  <c:v>758525278.41374826</c:v>
                </c:pt>
                <c:pt idx="19">
                  <c:v>806733308.56123519</c:v>
                </c:pt>
                <c:pt idx="20">
                  <c:v>857759962.91944432</c:v>
                </c:pt>
                <c:pt idx="21">
                  <c:v>911775681.51322722</c:v>
                </c:pt>
                <c:pt idx="22">
                  <c:v>968961191.58585596</c:v>
                </c:pt>
                <c:pt idx="23">
                  <c:v>1029508112.3145747</c:v>
                </c:pt>
                <c:pt idx="24">
                  <c:v>1093619597.2522235</c:v>
                </c:pt>
                <c:pt idx="25">
                  <c:v>1161511016.6192219</c:v>
                </c:pt>
                <c:pt idx="26">
                  <c:v>1233410681.7115059</c:v>
                </c:pt>
                <c:pt idx="27">
                  <c:v>1309560613.832962</c:v>
                </c:pt>
                <c:pt idx="28">
                  <c:v>1390217360.315599</c:v>
                </c:pt>
                <c:pt idx="29">
                  <c:v>1475652860.3556018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E8F-A6C8-2DEED716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48207"/>
        <c:axId val="1586661647"/>
      </c:lineChart>
      <c:catAx>
        <c:axId val="158664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61647"/>
        <c:crosses val="autoZero"/>
        <c:auto val="1"/>
        <c:lblAlgn val="ctr"/>
        <c:lblOffset val="100"/>
        <c:tickLblSkip val="5"/>
        <c:noMultiLvlLbl val="0"/>
      </c:catAx>
      <c:valAx>
        <c:axId val="1586661647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4820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219720057175219E-2"/>
                <c:y val="2.811217125271213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2099312205365"/>
          <c:y val="0.1364804358658985"/>
          <c:w val="0.78515602286885033"/>
          <c:h val="0.60983502664172895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PVFB'!$AG$2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PVFB'!$AG$3:$AG$23</c:f>
              <c:numCache>
                <c:formatCode>_("Rp"* #,##0_);_("Rp"* \(#,##0\);_("Rp"* "-"_);_(@_)</c:formatCode>
                <c:ptCount val="21"/>
                <c:pt idx="0">
                  <c:v>330681000.5020588</c:v>
                </c:pt>
                <c:pt idx="1">
                  <c:v>358587424.68801433</c:v>
                </c:pt>
                <c:pt idx="2">
                  <c:v>388105495.87665987</c:v>
                </c:pt>
                <c:pt idx="3">
                  <c:v>419317862.52760166</c:v>
                </c:pt>
                <c:pt idx="4">
                  <c:v>452313754.28618962</c:v>
                </c:pt>
                <c:pt idx="5">
                  <c:v>487189284.00414538</c:v>
                </c:pt>
                <c:pt idx="6">
                  <c:v>524047762.15760869</c:v>
                </c:pt>
                <c:pt idx="7">
                  <c:v>563000027.31502497</c:v>
                </c:pt>
                <c:pt idx="8">
                  <c:v>604164795.95773661</c:v>
                </c:pt>
                <c:pt idx="9">
                  <c:v>647669034.65595126</c:v>
                </c:pt>
                <c:pt idx="10">
                  <c:v>693648357.35356772</c:v>
                </c:pt>
                <c:pt idx="11">
                  <c:v>742247450.31631088</c:v>
                </c:pt>
                <c:pt idx="12">
                  <c:v>793620527.14649272</c:v>
                </c:pt>
                <c:pt idx="13">
                  <c:v>847931816.16123164</c:v>
                </c:pt>
                <c:pt idx="14">
                  <c:v>905356082.36546314</c:v>
                </c:pt>
                <c:pt idx="15">
                  <c:v>966079186.22271848</c:v>
                </c:pt>
                <c:pt idx="16">
                  <c:v>1030298681.4317764</c:v>
                </c:pt>
                <c:pt idx="17">
                  <c:v>1098224453.9523835</c:v>
                </c:pt>
                <c:pt idx="18">
                  <c:v>1170079404.5851965</c:v>
                </c:pt>
                <c:pt idx="19">
                  <c:v>1246100177.4971578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D-4D41-BCD4-A878C79AC2DC}"/>
            </c:ext>
          </c:extLst>
        </c:ser>
        <c:ser>
          <c:idx val="1"/>
          <c:order val="1"/>
          <c:tx>
            <c:strRef>
              <c:f>'Perbandingan PVFB'!$AH$2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PVFB'!$AH$3:$AH$23</c:f>
              <c:numCache>
                <c:formatCode>_("Rp"* #,##0_);_("Rp"* \(#,##0\);_("Rp"* "-"_);_(@_)</c:formatCode>
                <c:ptCount val="21"/>
                <c:pt idx="0">
                  <c:v>389296663.93142492</c:v>
                </c:pt>
                <c:pt idx="1">
                  <c:v>419249484.7094183</c:v>
                </c:pt>
                <c:pt idx="2">
                  <c:v>450889055.89084524</c:v>
                </c:pt>
                <c:pt idx="3">
                  <c:v>484311049.5302543</c:v>
                </c:pt>
                <c:pt idx="4">
                  <c:v>519618048.01788276</c:v>
                </c:pt>
                <c:pt idx="5">
                  <c:v>556919851.18964934</c:v>
                </c:pt>
                <c:pt idx="6">
                  <c:v>596333807.14656484</c:v>
                </c:pt>
                <c:pt idx="7">
                  <c:v>637985168.97785699</c:v>
                </c:pt>
                <c:pt idx="8">
                  <c:v>682007479.41251624</c:v>
                </c:pt>
                <c:pt idx="9">
                  <c:v>728542985.30634594</c:v>
                </c:pt>
                <c:pt idx="10">
                  <c:v>777743083.80011761</c:v>
                </c:pt>
                <c:pt idx="11">
                  <c:v>829768801.95330882</c:v>
                </c:pt>
                <c:pt idx="12">
                  <c:v>884791311.66202021</c:v>
                </c:pt>
                <c:pt idx="13">
                  <c:v>942992481.70433927</c:v>
                </c:pt>
                <c:pt idx="14">
                  <c:v>1004565468.817625</c:v>
                </c:pt>
                <c:pt idx="15">
                  <c:v>1069715349.7965219</c:v>
                </c:pt>
                <c:pt idx="16">
                  <c:v>1138659796.705132</c:v>
                </c:pt>
                <c:pt idx="17">
                  <c:v>1211629797.4193172</c:v>
                </c:pt>
                <c:pt idx="18">
                  <c:v>1288870423.8538718</c:v>
                </c:pt>
                <c:pt idx="19">
                  <c:v>1370641650.3827515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D-4D41-BCD4-A878C79A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00047"/>
        <c:axId val="1586694287"/>
      </c:lineChart>
      <c:catAx>
        <c:axId val="158670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94287"/>
        <c:crosses val="autoZero"/>
        <c:auto val="1"/>
        <c:lblAlgn val="ctr"/>
        <c:lblOffset val="100"/>
        <c:tickLblSkip val="5"/>
        <c:noMultiLvlLbl val="0"/>
      </c:catAx>
      <c:valAx>
        <c:axId val="1586694287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70004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5277265616269989E-2"/>
                <c:y val="2.8071718346619767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518518518518519"/>
          <c:w val="0.78421981627296589"/>
          <c:h val="0.6135378390201224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PVFB'!$AL$2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PVFB'!$AL$3:$AL$23</c:f>
              <c:numCache>
                <c:formatCode>_("Rp"* #,##0_);_("Rp"* \(#,##0\);_("Rp"* "-"_);_(@_)</c:formatCode>
                <c:ptCount val="21"/>
                <c:pt idx="0">
                  <c:v>324827122.96100235</c:v>
                </c:pt>
                <c:pt idx="1">
                  <c:v>352450424.62916243</c:v>
                </c:pt>
                <c:pt idx="2">
                  <c:v>381605368.29811138</c:v>
                </c:pt>
                <c:pt idx="3">
                  <c:v>412368394.27920586</c:v>
                </c:pt>
                <c:pt idx="4">
                  <c:v>444822957.88378549</c:v>
                </c:pt>
                <c:pt idx="5">
                  <c:v>479059764.23900485</c:v>
                </c:pt>
                <c:pt idx="6">
                  <c:v>515177011.93398863</c:v>
                </c:pt>
                <c:pt idx="7">
                  <c:v>553280651.45975852</c:v>
                </c:pt>
                <c:pt idx="8">
                  <c:v>593484663.48138571</c:v>
                </c:pt>
                <c:pt idx="9">
                  <c:v>635911361.18759394</c:v>
                </c:pt>
                <c:pt idx="10">
                  <c:v>680691720.30258203</c:v>
                </c:pt>
                <c:pt idx="11">
                  <c:v>727965739.81162882</c:v>
                </c:pt>
                <c:pt idx="12">
                  <c:v>777882836.03603756</c:v>
                </c:pt>
                <c:pt idx="13">
                  <c:v>830602272.38203716</c:v>
                </c:pt>
                <c:pt idx="14">
                  <c:v>886293626.86949599</c:v>
                </c:pt>
                <c:pt idx="15">
                  <c:v>945137299.4071306</c:v>
                </c:pt>
                <c:pt idx="16">
                  <c:v>1007325060.7092994</c:v>
                </c:pt>
                <c:pt idx="17">
                  <c:v>1073060644.7350304</c:v>
                </c:pt>
                <c:pt idx="18">
                  <c:v>1142560386.5631139</c:v>
                </c:pt>
                <c:pt idx="19">
                  <c:v>1216053907.6900365</c:v>
                </c:pt>
                <c:pt idx="20">
                  <c:v>1293784850.8437579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2-4F45-B2C3-74E89B3AEFD4}"/>
            </c:ext>
          </c:extLst>
        </c:ser>
        <c:ser>
          <c:idx val="1"/>
          <c:order val="1"/>
          <c:tx>
            <c:strRef>
              <c:f>'Perbandingan PVFB'!$AM$2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PVFB'!$AK$3:$AK$23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PVFB'!$AM$3:$AM$23</c:f>
              <c:numCache>
                <c:formatCode>_("Rp"* #,##0_);_("Rp"* \(#,##0\);_("Rp"* "-"_);_(@_)</c:formatCode>
                <c:ptCount val="21"/>
                <c:pt idx="0">
                  <c:v>386294247.59902412</c:v>
                </c:pt>
                <c:pt idx="1">
                  <c:v>416141693.06914061</c:v>
                </c:pt>
                <c:pt idx="2">
                  <c:v>447650676.37013465</c:v>
                </c:pt>
                <c:pt idx="3">
                  <c:v>480914307.95368671</c:v>
                </c:pt>
                <c:pt idx="4">
                  <c:v>516032590.40389621</c:v>
                </c:pt>
                <c:pt idx="5">
                  <c:v>553112705.08521497</c:v>
                </c:pt>
                <c:pt idx="6">
                  <c:v>592269321.65731704</c:v>
                </c:pt>
                <c:pt idx="7">
                  <c:v>633624932.89975893</c:v>
                </c:pt>
                <c:pt idx="8">
                  <c:v>677310217.03695214</c:v>
                </c:pt>
                <c:pt idx="9">
                  <c:v>723464429.56683707</c:v>
                </c:pt>
                <c:pt idx="10">
                  <c:v>772235826.46882033</c:v>
                </c:pt>
                <c:pt idx="11">
                  <c:v>823782120.58905303</c:v>
                </c:pt>
                <c:pt idx="12">
                  <c:v>878270972.96903563</c:v>
                </c:pt>
                <c:pt idx="13">
                  <c:v>935880520.88870049</c:v>
                </c:pt>
                <c:pt idx="14">
                  <c:v>996799944.43398631</c:v>
                </c:pt>
                <c:pt idx="15">
                  <c:v>1061230073.4651419</c:v>
                </c:pt>
                <c:pt idx="16">
                  <c:v>1129384036.9530902</c:v>
                </c:pt>
                <c:pt idx="17">
                  <c:v>1201487956.7624302</c:v>
                </c:pt>
                <c:pt idx="18">
                  <c:v>1277781688.0898731</c:v>
                </c:pt>
                <c:pt idx="19">
                  <c:v>1358519608.9131212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2-4F45-B2C3-74E89B3A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96207"/>
        <c:axId val="1586695727"/>
      </c:lineChart>
      <c:catAx>
        <c:axId val="15866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95727"/>
        <c:crosses val="autoZero"/>
        <c:auto val="1"/>
        <c:lblAlgn val="ctr"/>
        <c:lblOffset val="100"/>
        <c:tickLblSkip val="5"/>
        <c:noMultiLvlLbl val="0"/>
      </c:catAx>
      <c:valAx>
        <c:axId val="1586695727"/>
        <c:scaling>
          <c:orientation val="minMax"/>
          <c:max val="16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9620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7779777791435217E-2"/>
                <c:y val="2.822134370095155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9607939328338"/>
          <c:y val="0.13893733395726002"/>
          <c:w val="0.81228137320533678"/>
          <c:h val="0.60779520071597715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NC'!$B$2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NC'!$A$3:$A$33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NC'!$B$3:$B$33</c:f>
              <c:numCache>
                <c:formatCode>_("Rp"* #,##0_);_("Rp"* \(#,##0\);_("Rp"* "-"_);_(@_)</c:formatCode>
                <c:ptCount val="31"/>
                <c:pt idx="0">
                  <c:v>5450581.0826808736</c:v>
                </c:pt>
                <c:pt idx="1">
                  <c:v>5916084.1102361698</c:v>
                </c:pt>
                <c:pt idx="2">
                  <c:v>6407778.8218706334</c:v>
                </c:pt>
                <c:pt idx="3">
                  <c:v>6926967.7428709632</c:v>
                </c:pt>
                <c:pt idx="4">
                  <c:v>7475069.2524623107</c:v>
                </c:pt>
                <c:pt idx="5">
                  <c:v>8053621.9857316036</c:v>
                </c:pt>
                <c:pt idx="6">
                  <c:v>8664289.369999798</c:v>
                </c:pt>
                <c:pt idx="7">
                  <c:v>9308864.3879450317</c:v>
                </c:pt>
                <c:pt idx="8">
                  <c:v>9989274.6472199261</c:v>
                </c:pt>
                <c:pt idx="9">
                  <c:v>10707587.825362301</c:v>
                </c:pt>
                <c:pt idx="10">
                  <c:v>11466017.549549751</c:v>
                </c:pt>
                <c:pt idx="11">
                  <c:v>12266929.763165992</c:v>
                </c:pt>
                <c:pt idx="12">
                  <c:v>13112849.62514245</c:v>
                </c:pt>
                <c:pt idx="13">
                  <c:v>14006468.983476123</c:v>
                </c:pt>
                <c:pt idx="14">
                  <c:v>14950654.46105919</c:v>
                </c:pt>
                <c:pt idx="15">
                  <c:v>15948456.189828798</c:v>
                </c:pt>
                <c:pt idx="16">
                  <c:v>17003117.228111181</c:v>
                </c:pt>
                <c:pt idx="17">
                  <c:v>18118083.695752893</c:v>
                </c:pt>
                <c:pt idx="18">
                  <c:v>19297015.662079662</c:v>
                </c:pt>
                <c:pt idx="19">
                  <c:v>20543798.822798628</c:v>
                </c:pt>
                <c:pt idx="20">
                  <c:v>21862557.003557581</c:v>
                </c:pt>
                <c:pt idx="21">
                  <c:v>23257665.529940613</c:v>
                </c:pt>
                <c:pt idx="22">
                  <c:v>24733765.506125789</c:v>
                </c:pt>
                <c:pt idx="23">
                  <c:v>26295779.0472329</c:v>
                </c:pt>
                <c:pt idx="24">
                  <c:v>27948925.513492335</c:v>
                </c:pt>
                <c:pt idx="25">
                  <c:v>29698738.797749262</c:v>
                </c:pt>
                <c:pt idx="26">
                  <c:v>31551085.721463088</c:v>
                </c:pt>
                <c:pt idx="27">
                  <c:v>33512185.598252635</c:v>
                </c:pt>
                <c:pt idx="28">
                  <c:v>35588631.028170109</c:v>
                </c:pt>
                <c:pt idx="29">
                  <c:v>37787409.990259856</c:v>
                </c:pt>
                <c:pt idx="30">
                  <c:v>40115929.305575669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9-41DC-8575-81137E62C890}"/>
            </c:ext>
          </c:extLst>
        </c:ser>
        <c:ser>
          <c:idx val="1"/>
          <c:order val="1"/>
          <c:tx>
            <c:strRef>
              <c:f>'Perbandingan NC'!$C$2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NC'!$C$3:$C$33</c:f>
              <c:numCache>
                <c:formatCode>_("Rp"* #,##0_);_("Rp"* \(#,##0\);_("Rp"* "-"_);_(@_)</c:formatCode>
                <c:ptCount val="31"/>
                <c:pt idx="0">
                  <c:v>5601850.6936401632</c:v>
                </c:pt>
                <c:pt idx="1">
                  <c:v>6072710.9858232252</c:v>
                </c:pt>
                <c:pt idx="2">
                  <c:v>6570648.1961153345</c:v>
                </c:pt>
                <c:pt idx="3">
                  <c:v>7097056.4546363484</c:v>
                </c:pt>
                <c:pt idx="4">
                  <c:v>7653441.1638561953</c:v>
                </c:pt>
                <c:pt idx="5">
                  <c:v>8241424.0007908903</c:v>
                </c:pt>
                <c:pt idx="6">
                  <c:v>8862748.1376589108</c:v>
                </c:pt>
                <c:pt idx="7">
                  <c:v>9519283.7423389014</c:v>
                </c:pt>
                <c:pt idx="8">
                  <c:v>10213033.813846556</c:v>
                </c:pt>
                <c:pt idx="9">
                  <c:v>10946140.40283427</c:v>
                </c:pt>
                <c:pt idx="10">
                  <c:v>11720891.262822457</c:v>
                </c:pt>
                <c:pt idx="11">
                  <c:v>12539726.974469623</c:v>
                </c:pt>
                <c:pt idx="12">
                  <c:v>13405248.58262945</c:v>
                </c:pt>
                <c:pt idx="13">
                  <c:v>14320225.784162616</c:v>
                </c:pt>
                <c:pt idx="14">
                  <c:v>15287605.703399992</c:v>
                </c:pt>
                <c:pt idx="15">
                  <c:v>16310522.291720361</c:v>
                </c:pt>
                <c:pt idx="16">
                  <c:v>17392306.387844067</c:v>
                </c:pt>
                <c:pt idx="17">
                  <c:v>18536496.476090103</c:v>
                </c:pt>
                <c:pt idx="18">
                  <c:v>19746850.180944487</c:v>
                </c:pt>
                <c:pt idx="19">
                  <c:v>21027356.537792135</c:v>
                </c:pt>
                <c:pt idx="20">
                  <c:v>22382249.081533425</c:v>
                </c:pt>
                <c:pt idx="21">
                  <c:v>23816019.797005292</c:v>
                </c:pt>
                <c:pt idx="22">
                  <c:v>25333433.977628294</c:v>
                </c:pt>
                <c:pt idx="23">
                  <c:v>26939546.041484468</c:v>
                </c:pt>
                <c:pt idx="24">
                  <c:v>28639716.357080311</c:v>
                </c:pt>
                <c:pt idx="25">
                  <c:v>30439629.134354863</c:v>
                </c:pt>
                <c:pt idx="26">
                  <c:v>32345311.440047741</c:v>
                </c:pt>
                <c:pt idx="27">
                  <c:v>34363153.400344662</c:v>
                </c:pt>
                <c:pt idx="28">
                  <c:v>36499929.65776965</c:v>
                </c:pt>
                <c:pt idx="29">
                  <c:v>38762822.153597862</c:v>
                </c:pt>
                <c:pt idx="30">
                  <c:v>41159444.311628349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9-41DC-8575-81137E62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85647"/>
        <c:axId val="1586688047"/>
      </c:lineChart>
      <c:catAx>
        <c:axId val="158668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88047"/>
        <c:crosses val="autoZero"/>
        <c:auto val="1"/>
        <c:lblAlgn val="ctr"/>
        <c:lblOffset val="100"/>
        <c:tickLblSkip val="5"/>
        <c:noMultiLvlLbl val="0"/>
      </c:catAx>
      <c:valAx>
        <c:axId val="1586688047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85647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220949714299748E-2"/>
                <c:y val="2.899931012622825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9247894280942"/>
          <c:y val="0.13604768345837878"/>
          <c:w val="0.81568811217685089"/>
          <c:h val="0.60641299518785063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NC'!$G$2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NC'!$F$3:$F$33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NC'!$G$3:$G$33</c:f>
              <c:numCache>
                <c:formatCode>_("Rp"* #,##0_);_("Rp"* \(#,##0\);_("Rp"* "-"_);_(@_)</c:formatCode>
                <c:ptCount val="31"/>
                <c:pt idx="0">
                  <c:v>6494411.89348251</c:v>
                </c:pt>
                <c:pt idx="1">
                  <c:v>6999899.9949261891</c:v>
                </c:pt>
                <c:pt idx="2">
                  <c:v>7533997.4334269613</c:v>
                </c:pt>
                <c:pt idx="3">
                  <c:v>8098292.6799217975</c:v>
                </c:pt>
                <c:pt idx="4">
                  <c:v>8694489.462043196</c:v>
                </c:pt>
                <c:pt idx="5">
                  <c:v>9324412.0137667991</c:v>
                </c:pt>
                <c:pt idx="6">
                  <c:v>9990010.6852634419</c:v>
                </c:pt>
                <c:pt idx="7">
                  <c:v>10693367.953093519</c:v>
                </c:pt>
                <c:pt idx="8">
                  <c:v>11436704.867884491</c:v>
                </c:pt>
                <c:pt idx="9">
                  <c:v>12222387.974386543</c:v>
                </c:pt>
                <c:pt idx="10">
                  <c:v>13052936.73731173</c:v>
                </c:pt>
                <c:pt idx="11">
                  <c:v>13931031.505490845</c:v>
                </c:pt>
                <c:pt idx="12">
                  <c:v>14859522.046610968</c:v>
                </c:pt>
                <c:pt idx="13">
                  <c:v>15841436.685022445</c:v>
                </c:pt>
                <c:pt idx="14">
                  <c:v>16879992.075791005</c:v>
                </c:pt>
                <c:pt idx="15">
                  <c:v>17978603.649277847</c:v>
                </c:pt>
                <c:pt idx="16">
                  <c:v>19140896.761950348</c:v>
                </c:pt>
                <c:pt idx="17">
                  <c:v>20370718.590927184</c:v>
                </c:pt>
                <c:pt idx="18">
                  <c:v>21672150.811821379</c:v>
                </c:pt>
                <c:pt idx="19">
                  <c:v>23049523.101749577</c:v>
                </c:pt>
                <c:pt idx="20">
                  <c:v>24507427.511984125</c:v>
                </c:pt>
                <c:pt idx="21">
                  <c:v>26050733.757520776</c:v>
                </c:pt>
                <c:pt idx="22">
                  <c:v>27684605.473881599</c:v>
                </c:pt>
                <c:pt idx="23">
                  <c:v>29414517.494702134</c:v>
                </c:pt>
                <c:pt idx="24">
                  <c:v>31246274.207206387</c:v>
                </c:pt>
                <c:pt idx="25">
                  <c:v>33186029.046263482</c:v>
                </c:pt>
                <c:pt idx="26">
                  <c:v>35240305.191757314</c:v>
                </c:pt>
                <c:pt idx="27">
                  <c:v>37416017.538084626</c:v>
                </c:pt>
                <c:pt idx="28">
                  <c:v>39720496.00901711</c:v>
                </c:pt>
                <c:pt idx="29">
                  <c:v>42161510.295874335</c:v>
                </c:pt>
                <c:pt idx="30">
                  <c:v>44747296.101761729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9-4151-91FD-3CD1830A4597}"/>
            </c:ext>
          </c:extLst>
        </c:ser>
        <c:ser>
          <c:idx val="1"/>
          <c:order val="1"/>
          <c:tx>
            <c:strRef>
              <c:f>'Perbandingan NC'!$H$2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NC'!$H$3:$H$33</c:f>
              <c:numCache>
                <c:formatCode>_("Rp"* #,##0_);_("Rp"* \(#,##0\);_("Rp"* "-"_);_(@_)</c:formatCode>
                <c:ptCount val="31"/>
                <c:pt idx="0">
                  <c:v>6598833.7495690444</c:v>
                </c:pt>
                <c:pt idx="1">
                  <c:v>7105670.6103753773</c:v>
                </c:pt>
                <c:pt idx="2">
                  <c:v>7641114.2677358277</c:v>
                </c:pt>
                <c:pt idx="3">
                  <c:v>8206802.0723263789</c:v>
                </c:pt>
                <c:pt idx="4">
                  <c:v>8804489.416714821</c:v>
                </c:pt>
                <c:pt idx="5">
                  <c:v>9436055.0011594053</c:v>
                </c:pt>
                <c:pt idx="6">
                  <c:v>10103506.516370513</c:v>
                </c:pt>
                <c:pt idx="7">
                  <c:v>10808986.779666519</c:v>
                </c:pt>
                <c:pt idx="8">
                  <c:v>11554780.358225368</c:v>
                </c:pt>
                <c:pt idx="9">
                  <c:v>12343320.711297799</c:v>
                </c:pt>
                <c:pt idx="10">
                  <c:v>13177197.882198025</c:v>
                </c:pt>
                <c:pt idx="11">
                  <c:v>14059166.770522337</c:v>
                </c:pt>
                <c:pt idx="12">
                  <c:v>14992156.015274316</c:v>
                </c:pt>
                <c:pt idx="13">
                  <c:v>15979277.520315684</c:v>
                </c:pt>
                <c:pt idx="14">
                  <c:v>17023836.654746991</c:v>
                </c:pt>
                <c:pt idx="15">
                  <c:v>18129343.162391413</c:v>
                </c:pt>
                <c:pt idx="16">
                  <c:v>19299522.816462968</c:v>
                </c:pt>
                <c:pt idx="17">
                  <c:v>20538329.857706774</c:v>
                </c:pt>
                <c:pt idx="18">
                  <c:v>21849960.256775439</c:v>
                </c:pt>
                <c:pt idx="19">
                  <c:v>23238865.844328161</c:v>
                </c:pt>
                <c:pt idx="20">
                  <c:v>24709769.355293311</c:v>
                </c:pt>
                <c:pt idx="21">
                  <c:v>26267680.436909836</c:v>
                </c:pt>
                <c:pt idx="22">
                  <c:v>27917912.673552062</c:v>
                </c:pt>
                <c:pt idx="23">
                  <c:v>29666101.684946373</c:v>
                </c:pt>
                <c:pt idx="24">
                  <c:v>31518224.358206898</c:v>
                </c:pt>
                <c:pt idx="25">
                  <c:v>33480619.278158542</c:v>
                </c:pt>
                <c:pt idx="26">
                  <c:v>35560008.424684212</c:v>
                </c:pt>
                <c:pt idx="27">
                  <c:v>37763520.210342497</c:v>
                </c:pt>
                <c:pt idx="28">
                  <c:v>40098713.936261661</c:v>
                </c:pt>
                <c:pt idx="29">
                  <c:v>42573605.749340713</c:v>
                </c:pt>
                <c:pt idx="30">
                  <c:v>45196696.189095758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9-4151-91FD-3CD1830A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37647"/>
        <c:axId val="1586640527"/>
      </c:lineChart>
      <c:catAx>
        <c:axId val="158663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40527"/>
        <c:crosses val="autoZero"/>
        <c:auto val="1"/>
        <c:lblAlgn val="ctr"/>
        <c:lblOffset val="100"/>
        <c:tickLblSkip val="5"/>
        <c:noMultiLvlLbl val="0"/>
      </c:catAx>
      <c:valAx>
        <c:axId val="1586640527"/>
        <c:scaling>
          <c:orientation val="minMax"/>
          <c:max val="46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37647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5.8386010444759759E-2"/>
                <c:y val="2.3505682166285312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3099418887385"/>
          <c:y val="0.13858970660121114"/>
          <c:w val="0.81552210921838419"/>
          <c:h val="0.60427414183059203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NC'!$L$2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NC'!$K$3:$K$23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NC'!$L$3:$L$23</c:f>
              <c:numCache>
                <c:formatCode>_("Rp"* #,##0_);_("Rp"* \(#,##0\);_("Rp"* "-"_);_(@_)</c:formatCode>
                <c:ptCount val="21"/>
                <c:pt idx="0">
                  <c:v>9280774.941742925</c:v>
                </c:pt>
                <c:pt idx="1">
                  <c:v>10070012.132261783</c:v>
                </c:pt>
                <c:pt idx="2">
                  <c:v>10903010.522803182</c:v>
                </c:pt>
                <c:pt idx="3">
                  <c:v>11781954.122263024</c:v>
                </c:pt>
                <c:pt idx="4">
                  <c:v>12709227.368108157</c:v>
                </c:pt>
                <c:pt idx="5">
                  <c:v>13687421.835400138</c:v>
                </c:pt>
                <c:pt idx="6">
                  <c:v>14719343.198113961</c:v>
                </c:pt>
                <c:pt idx="7">
                  <c:v>15808018.613135958</c:v>
                </c:pt>
                <c:pt idx="8">
                  <c:v>16956704.670896735</c:v>
                </c:pt>
                <c:pt idx="9">
                  <c:v>18168896.033931255</c:v>
                </c:pt>
                <c:pt idx="10">
                  <c:v>19448334.865788057</c:v>
                </c:pt>
                <c:pt idx="11">
                  <c:v>20799021.137475111</c:v>
                </c:pt>
                <c:pt idx="12">
                  <c:v>22225223.886743929</c:v>
                </c:pt>
                <c:pt idx="13">
                  <c:v>23731493.496629633</c:v>
                </c:pt>
                <c:pt idx="14">
                  <c:v>25322675.05341417</c:v>
                </c:pt>
                <c:pt idx="15">
                  <c:v>27003922.840203732</c:v>
                </c:pt>
                <c:pt idx="16">
                  <c:v>28780716.020265698</c:v>
                </c:pt>
                <c:pt idx="17">
                  <c:v>30658875.563858014</c:v>
                </c:pt>
                <c:pt idx="18">
                  <c:v>32644582.473231826</c:v>
                </c:pt>
                <c:pt idx="19">
                  <c:v>34744397.362572469</c:v>
                </c:pt>
                <c:pt idx="20">
                  <c:v>36965281.4526788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05E-8C46-4F537535236B}"/>
            </c:ext>
          </c:extLst>
        </c:ser>
        <c:ser>
          <c:idx val="1"/>
          <c:order val="1"/>
          <c:tx>
            <c:strRef>
              <c:f>'Perbandingan NC'!$M$2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NC'!$M$3:$M$23</c:f>
              <c:numCache>
                <c:formatCode>_("Rp"* #,##0_);_("Rp"* \(#,##0\);_("Rp"* "-"_);_(@_)</c:formatCode>
                <c:ptCount val="21"/>
                <c:pt idx="0">
                  <c:v>9448028.5857731085</c:v>
                </c:pt>
                <c:pt idx="1">
                  <c:v>10245354.991086124</c:v>
                </c:pt>
                <c:pt idx="2">
                  <c:v>11088728.453618854</c:v>
                </c:pt>
                <c:pt idx="3">
                  <c:v>11980510.357931476</c:v>
                </c:pt>
                <c:pt idx="4">
                  <c:v>12923250.122462561</c:v>
                </c:pt>
                <c:pt idx="5">
                  <c:v>13919693.828689868</c:v>
                </c:pt>
                <c:pt idx="6">
                  <c:v>14972793.204503106</c:v>
                </c:pt>
                <c:pt idx="7">
                  <c:v>16085715.06614357</c:v>
                </c:pt>
                <c:pt idx="8">
                  <c:v>17261851.313078187</c:v>
                </c:pt>
                <c:pt idx="9">
                  <c:v>18504829.561598606</c:v>
                </c:pt>
                <c:pt idx="10">
                  <c:v>19818524.49581622</c:v>
                </c:pt>
                <c:pt idx="11">
                  <c:v>21207070.009037454</c:v>
                </c:pt>
                <c:pt idx="12">
                  <c:v>22674872.204185504</c:v>
                </c:pt>
                <c:pt idx="13">
                  <c:v>24226623.318892334</c:v>
                </c:pt>
                <c:pt idx="14">
                  <c:v>25867316.639013231</c:v>
                </c:pt>
                <c:pt idx="15">
                  <c:v>27602262.46350624</c:v>
                </c:pt>
                <c:pt idx="16">
                  <c:v>29437105.183765039</c:v>
                </c:pt>
                <c:pt idx="17">
                  <c:v>31377841.541496672</c:v>
                </c:pt>
                <c:pt idx="18">
                  <c:v>33430840.131005615</c:v>
                </c:pt>
                <c:pt idx="19">
                  <c:v>35602862.214204513</c:v>
                </c:pt>
                <c:pt idx="20">
                  <c:v>37901083.919752546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05E-8C46-4F537535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00527"/>
        <c:axId val="1586689007"/>
      </c:lineChart>
      <c:catAx>
        <c:axId val="158670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89007"/>
        <c:crosses val="autoZero"/>
        <c:auto val="1"/>
        <c:lblAlgn val="ctr"/>
        <c:lblOffset val="100"/>
        <c:tickLblSkip val="5"/>
        <c:noMultiLvlLbl val="0"/>
      </c:catAx>
      <c:valAx>
        <c:axId val="1586689007"/>
        <c:scaling>
          <c:orientation val="minMax"/>
          <c:max val="46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700527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126154965696497E-2"/>
                <c:y val="2.761143159534377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2701848071239"/>
          <c:y val="0.13629218657372749"/>
          <c:w val="0.81588640750532748"/>
          <c:h val="0.61037318641238503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NC'!$Q$2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NC'!$P$3:$P$23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NC'!$Q$3:$Q$23</c:f>
              <c:numCache>
                <c:formatCode>_("Rp"* #,##0_);_("Rp"* \(#,##0\);_("Rp"* "-"_);_(@_)</c:formatCode>
                <c:ptCount val="21"/>
                <c:pt idx="0">
                  <c:v>11036978.502829261</c:v>
                </c:pt>
                <c:pt idx="1">
                  <c:v>11889762.659118304</c:v>
                </c:pt>
                <c:pt idx="2">
                  <c:v>12790019.32486099</c:v>
                </c:pt>
                <c:pt idx="3">
                  <c:v>13740408.798676763</c:v>
                </c:pt>
                <c:pt idx="4">
                  <c:v>14743788.297254177</c:v>
                </c:pt>
                <c:pt idx="5">
                  <c:v>15803220.145291856</c:v>
                </c:pt>
                <c:pt idx="6">
                  <c:v>16921980.618780486</c:v>
                </c:pt>
                <c:pt idx="7">
                  <c:v>18103569.511421684</c:v>
                </c:pt>
                <c:pt idx="8">
                  <c:v>19351720.48677006</c:v>
                </c:pt>
                <c:pt idx="9">
                  <c:v>20670412.273338202</c:v>
                </c:pt>
                <c:pt idx="10">
                  <c:v>22063880.756252009</c:v>
                </c:pt>
                <c:pt idx="11">
                  <c:v>23536632.016830087</c:v>
                </c:pt>
                <c:pt idx="12">
                  <c:v>25093456.370543875</c:v>
                </c:pt>
                <c:pt idx="13">
                  <c:v>26739443.45396287</c:v>
                </c:pt>
                <c:pt idx="14">
                  <c:v>28479998.412399609</c:v>
                </c:pt>
                <c:pt idx="15">
                  <c:v>30320859.241861198</c:v>
                </c:pt>
                <c:pt idx="16">
                  <c:v>32268115.341516864</c:v>
                </c:pt>
                <c:pt idx="17">
                  <c:v>34328227.336069435</c:v>
                </c:pt>
                <c:pt idx="18">
                  <c:v>36508048.231139228</c:v>
                </c:pt>
                <c:pt idx="19">
                  <c:v>38814845.968946323</c:v>
                </c:pt>
                <c:pt idx="20">
                  <c:v>41256327.45616664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57C-8F0F-7D44D6EDEB2B}"/>
            </c:ext>
          </c:extLst>
        </c:ser>
        <c:ser>
          <c:idx val="1"/>
          <c:order val="1"/>
          <c:tx>
            <c:strRef>
              <c:f>'Perbandingan NC'!$R$2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NC'!$R$3:$R$23</c:f>
              <c:numCache>
                <c:formatCode>_("Rp"* #,##0_);_("Rp"* \(#,##0\);_("Rp"* "-"_);_(@_)</c:formatCode>
                <c:ptCount val="21"/>
                <c:pt idx="0">
                  <c:v>11122761.826612141</c:v>
                </c:pt>
                <c:pt idx="1">
                  <c:v>11978556.70598338</c:v>
                </c:pt>
                <c:pt idx="2">
                  <c:v>12882544.454024149</c:v>
                </c:pt>
                <c:pt idx="3">
                  <c:v>13837458.558007266</c:v>
                </c:pt>
                <c:pt idx="4">
                  <c:v>14846229.943368079</c:v>
                </c:pt>
                <c:pt idx="5">
                  <c:v>15911995.748275695</c:v>
                </c:pt>
                <c:pt idx="6">
                  <c:v>17038108.775616139</c:v>
                </c:pt>
                <c:pt idx="7">
                  <c:v>18228147.685081627</c:v>
                </c:pt>
                <c:pt idx="8">
                  <c:v>19485927.983214751</c:v>
                </c:pt>
                <c:pt idx="9">
                  <c:v>20815513.865895599</c:v>
                </c:pt>
                <c:pt idx="10">
                  <c:v>22221230.965717647</c:v>
                </c:pt>
                <c:pt idx="11">
                  <c:v>23707680.055808824</c:v>
                </c:pt>
                <c:pt idx="12">
                  <c:v>25279751.761772007</c:v>
                </c:pt>
                <c:pt idx="13">
                  <c:v>26942642.334409695</c:v>
                </c:pt>
                <c:pt idx="14">
                  <c:v>28701870.537646431</c:v>
                </c:pt>
                <c:pt idx="15">
                  <c:v>30563295.708472054</c:v>
                </c:pt>
                <c:pt idx="16">
                  <c:v>32533137.048718058</c:v>
                </c:pt>
                <c:pt idx="17">
                  <c:v>34617994.211980492</c:v>
                </c:pt>
                <c:pt idx="18">
                  <c:v>36824869.252967767</c:v>
                </c:pt>
                <c:pt idx="19">
                  <c:v>39161190.010935754</c:v>
                </c:pt>
                <c:pt idx="20">
                  <c:v>41634835.003652222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5-457C-8F0F-7D44D6ED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05807"/>
        <c:axId val="1586714927"/>
      </c:lineChart>
      <c:catAx>
        <c:axId val="15867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714927"/>
        <c:crosses val="autoZero"/>
        <c:auto val="1"/>
        <c:lblAlgn val="ctr"/>
        <c:lblOffset val="100"/>
        <c:tickLblSkip val="5"/>
        <c:noMultiLvlLbl val="0"/>
      </c:catAx>
      <c:valAx>
        <c:axId val="1586714927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705807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5.5693442031649977E-2"/>
                <c:y val="2.804264312739779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0807853110611"/>
          <c:y val="0.1286920640763092"/>
          <c:w val="0.81528446612395755"/>
          <c:h val="0.6050486600102748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NC'!$W$2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NC'!$W$3:$W$33</c:f>
              <c:numCache>
                <c:formatCode>_("Rp"* #,##0_);_("Rp"* \(#,##0\);_("Rp"* "-"_);_(@_)</c:formatCode>
                <c:ptCount val="31"/>
                <c:pt idx="0">
                  <c:v>5601850.6936401632</c:v>
                </c:pt>
                <c:pt idx="1">
                  <c:v>6072710.9858232252</c:v>
                </c:pt>
                <c:pt idx="2">
                  <c:v>6570648.1961153345</c:v>
                </c:pt>
                <c:pt idx="3">
                  <c:v>7097056.4546363484</c:v>
                </c:pt>
                <c:pt idx="4">
                  <c:v>7653441.1638561953</c:v>
                </c:pt>
                <c:pt idx="5">
                  <c:v>8241424.0007908903</c:v>
                </c:pt>
                <c:pt idx="6">
                  <c:v>8862748.1376589108</c:v>
                </c:pt>
                <c:pt idx="7">
                  <c:v>9519283.7423389014</c:v>
                </c:pt>
                <c:pt idx="8">
                  <c:v>10213033.813846556</c:v>
                </c:pt>
                <c:pt idx="9">
                  <c:v>10946140.40283427</c:v>
                </c:pt>
                <c:pt idx="10">
                  <c:v>11720891.262822457</c:v>
                </c:pt>
                <c:pt idx="11">
                  <c:v>12539726.974469623</c:v>
                </c:pt>
                <c:pt idx="12">
                  <c:v>13405248.58262945</c:v>
                </c:pt>
                <c:pt idx="13">
                  <c:v>14320225.784162616</c:v>
                </c:pt>
                <c:pt idx="14">
                  <c:v>15287605.703399992</c:v>
                </c:pt>
                <c:pt idx="15">
                  <c:v>16310522.291720361</c:v>
                </c:pt>
                <c:pt idx="16">
                  <c:v>17392306.387844067</c:v>
                </c:pt>
                <c:pt idx="17">
                  <c:v>18536496.476090103</c:v>
                </c:pt>
                <c:pt idx="18">
                  <c:v>19746850.180944487</c:v>
                </c:pt>
                <c:pt idx="19">
                  <c:v>21027356.537792135</c:v>
                </c:pt>
                <c:pt idx="20">
                  <c:v>22382249.081533425</c:v>
                </c:pt>
                <c:pt idx="21">
                  <c:v>23816019.797005292</c:v>
                </c:pt>
                <c:pt idx="22">
                  <c:v>25333433.977628294</c:v>
                </c:pt>
                <c:pt idx="23">
                  <c:v>26939546.041484468</c:v>
                </c:pt>
                <c:pt idx="24">
                  <c:v>28639716.357080311</c:v>
                </c:pt>
                <c:pt idx="25">
                  <c:v>30439629.134354863</c:v>
                </c:pt>
                <c:pt idx="26">
                  <c:v>32345311.440047741</c:v>
                </c:pt>
                <c:pt idx="27">
                  <c:v>34363153.400344662</c:v>
                </c:pt>
                <c:pt idx="28">
                  <c:v>36499929.65776965</c:v>
                </c:pt>
                <c:pt idx="29">
                  <c:v>38762822.153597862</c:v>
                </c:pt>
                <c:pt idx="30">
                  <c:v>41159444.311628349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D-4783-A37F-84C36D63E30B}"/>
            </c:ext>
          </c:extLst>
        </c:ser>
        <c:ser>
          <c:idx val="1"/>
          <c:order val="1"/>
          <c:tx>
            <c:strRef>
              <c:f>'Perbandingan NC'!$X$2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NC'!$X$3:$X$33</c:f>
              <c:numCache>
                <c:formatCode>_("Rp"* #,##0_);_("Rp"* \(#,##0\);_("Rp"* "-"_);_(@_)</c:formatCode>
                <c:ptCount val="31"/>
                <c:pt idx="0">
                  <c:v>6598833.7495690444</c:v>
                </c:pt>
                <c:pt idx="1">
                  <c:v>7105670.6103753773</c:v>
                </c:pt>
                <c:pt idx="2">
                  <c:v>7641114.2677358277</c:v>
                </c:pt>
                <c:pt idx="3">
                  <c:v>8206802.0723263789</c:v>
                </c:pt>
                <c:pt idx="4">
                  <c:v>8804489.416714821</c:v>
                </c:pt>
                <c:pt idx="5">
                  <c:v>9436055.0011594053</c:v>
                </c:pt>
                <c:pt idx="6">
                  <c:v>10103506.516370513</c:v>
                </c:pt>
                <c:pt idx="7">
                  <c:v>10808986.779666519</c:v>
                </c:pt>
                <c:pt idx="8">
                  <c:v>11554780.358225368</c:v>
                </c:pt>
                <c:pt idx="9">
                  <c:v>12343320.711297799</c:v>
                </c:pt>
                <c:pt idx="10">
                  <c:v>13177197.882198025</c:v>
                </c:pt>
                <c:pt idx="11">
                  <c:v>14059166.770522337</c:v>
                </c:pt>
                <c:pt idx="12">
                  <c:v>14992156.015274316</c:v>
                </c:pt>
                <c:pt idx="13">
                  <c:v>15979277.520315684</c:v>
                </c:pt>
                <c:pt idx="14">
                  <c:v>17023836.654746991</c:v>
                </c:pt>
                <c:pt idx="15">
                  <c:v>18129343.162391413</c:v>
                </c:pt>
                <c:pt idx="16">
                  <c:v>19299522.816462968</c:v>
                </c:pt>
                <c:pt idx="17">
                  <c:v>20538329.857706774</c:v>
                </c:pt>
                <c:pt idx="18">
                  <c:v>21849960.256775439</c:v>
                </c:pt>
                <c:pt idx="19">
                  <c:v>23238865.844328161</c:v>
                </c:pt>
                <c:pt idx="20">
                  <c:v>24709769.355293311</c:v>
                </c:pt>
                <c:pt idx="21">
                  <c:v>26267680.436909836</c:v>
                </c:pt>
                <c:pt idx="22">
                  <c:v>27917912.673552062</c:v>
                </c:pt>
                <c:pt idx="23">
                  <c:v>29666101.684946373</c:v>
                </c:pt>
                <c:pt idx="24">
                  <c:v>31518224.358206898</c:v>
                </c:pt>
                <c:pt idx="25">
                  <c:v>33480619.278158542</c:v>
                </c:pt>
                <c:pt idx="26">
                  <c:v>35560008.424684212</c:v>
                </c:pt>
                <c:pt idx="27">
                  <c:v>37763520.210342497</c:v>
                </c:pt>
                <c:pt idx="28">
                  <c:v>40098713.936261661</c:v>
                </c:pt>
                <c:pt idx="29">
                  <c:v>42573605.749340713</c:v>
                </c:pt>
                <c:pt idx="30">
                  <c:v>45196696.189095758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D-4783-A37F-84C36D63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1167"/>
        <c:axId val="130298847"/>
      </c:lineChart>
      <c:catAx>
        <c:axId val="1302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298847"/>
        <c:crosses val="autoZero"/>
        <c:auto val="1"/>
        <c:lblAlgn val="ctr"/>
        <c:lblOffset val="100"/>
        <c:tickLblSkip val="5"/>
        <c:noMultiLvlLbl val="0"/>
      </c:catAx>
      <c:valAx>
        <c:axId val="130298847"/>
        <c:scaling>
          <c:orientation val="minMax"/>
          <c:max val="46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291167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072402541103771E-2"/>
                <c:y val="2.315816375379670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5240594925635"/>
          <c:y val="0.13518518518518519"/>
          <c:w val="0.81269203849518801"/>
          <c:h val="0.61862496354622332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NC'!$AB$2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NC'!$AB$3:$AB$33</c:f>
              <c:numCache>
                <c:formatCode>_("Rp"* #,##0_);_("Rp"* \(#,##0\);_("Rp"* "-"_);_(@_)</c:formatCode>
                <c:ptCount val="31"/>
                <c:pt idx="0">
                  <c:v>5450581.0826808736</c:v>
                </c:pt>
                <c:pt idx="1">
                  <c:v>5916084.1102361698</c:v>
                </c:pt>
                <c:pt idx="2">
                  <c:v>6407778.8218706334</c:v>
                </c:pt>
                <c:pt idx="3">
                  <c:v>6926967.7428709632</c:v>
                </c:pt>
                <c:pt idx="4">
                  <c:v>7475069.2524623107</c:v>
                </c:pt>
                <c:pt idx="5">
                  <c:v>8053621.9857316036</c:v>
                </c:pt>
                <c:pt idx="6">
                  <c:v>8664289.369999798</c:v>
                </c:pt>
                <c:pt idx="7">
                  <c:v>9308864.3879450317</c:v>
                </c:pt>
                <c:pt idx="8">
                  <c:v>9989274.6472199261</c:v>
                </c:pt>
                <c:pt idx="9">
                  <c:v>10707587.825362301</c:v>
                </c:pt>
                <c:pt idx="10">
                  <c:v>11466017.549549751</c:v>
                </c:pt>
                <c:pt idx="11">
                  <c:v>12266929.763165992</c:v>
                </c:pt>
                <c:pt idx="12">
                  <c:v>13112849.62514245</c:v>
                </c:pt>
                <c:pt idx="13">
                  <c:v>14006468.983476123</c:v>
                </c:pt>
                <c:pt idx="14">
                  <c:v>14950654.46105919</c:v>
                </c:pt>
                <c:pt idx="15">
                  <c:v>15948456.189828798</c:v>
                </c:pt>
                <c:pt idx="16">
                  <c:v>17003117.228111181</c:v>
                </c:pt>
                <c:pt idx="17">
                  <c:v>18118083.695752893</c:v>
                </c:pt>
                <c:pt idx="18">
                  <c:v>19297015.662079662</c:v>
                </c:pt>
                <c:pt idx="19">
                  <c:v>20543798.822798628</c:v>
                </c:pt>
                <c:pt idx="20">
                  <c:v>21862557.003557581</c:v>
                </c:pt>
                <c:pt idx="21">
                  <c:v>23257665.529940613</c:v>
                </c:pt>
                <c:pt idx="22">
                  <c:v>24733765.506125789</c:v>
                </c:pt>
                <c:pt idx="23">
                  <c:v>26295779.0472329</c:v>
                </c:pt>
                <c:pt idx="24">
                  <c:v>27948925.513492335</c:v>
                </c:pt>
                <c:pt idx="25">
                  <c:v>29698738.797749262</c:v>
                </c:pt>
                <c:pt idx="26">
                  <c:v>31551085.721463088</c:v>
                </c:pt>
                <c:pt idx="27">
                  <c:v>33512185.598252635</c:v>
                </c:pt>
                <c:pt idx="28">
                  <c:v>35588631.028170109</c:v>
                </c:pt>
                <c:pt idx="29">
                  <c:v>37787409.990259856</c:v>
                </c:pt>
                <c:pt idx="30">
                  <c:v>40115929.305575669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5-4456-ABB1-379A76A1B5F2}"/>
            </c:ext>
          </c:extLst>
        </c:ser>
        <c:ser>
          <c:idx val="1"/>
          <c:order val="1"/>
          <c:tx>
            <c:strRef>
              <c:f>'Perbandingan NC'!$AC$2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NC'!$AC$3:$AC$33</c:f>
              <c:numCache>
                <c:formatCode>_("Rp"* #,##0_);_("Rp"* \(#,##0\);_("Rp"* "-"_);_(@_)</c:formatCode>
                <c:ptCount val="31"/>
                <c:pt idx="0">
                  <c:v>6494411.89348251</c:v>
                </c:pt>
                <c:pt idx="1">
                  <c:v>6999899.9949261891</c:v>
                </c:pt>
                <c:pt idx="2">
                  <c:v>7533997.4334269613</c:v>
                </c:pt>
                <c:pt idx="3">
                  <c:v>8098292.6799217975</c:v>
                </c:pt>
                <c:pt idx="4">
                  <c:v>8694489.462043196</c:v>
                </c:pt>
                <c:pt idx="5">
                  <c:v>9324412.0137667991</c:v>
                </c:pt>
                <c:pt idx="6">
                  <c:v>9990010.6852634419</c:v>
                </c:pt>
                <c:pt idx="7">
                  <c:v>10693367.953093519</c:v>
                </c:pt>
                <c:pt idx="8">
                  <c:v>11436704.867884491</c:v>
                </c:pt>
                <c:pt idx="9">
                  <c:v>12222387.974386543</c:v>
                </c:pt>
                <c:pt idx="10">
                  <c:v>13052936.73731173</c:v>
                </c:pt>
                <c:pt idx="11">
                  <c:v>13931031.505490845</c:v>
                </c:pt>
                <c:pt idx="12">
                  <c:v>14859522.046610968</c:v>
                </c:pt>
                <c:pt idx="13">
                  <c:v>15841436.685022445</c:v>
                </c:pt>
                <c:pt idx="14">
                  <c:v>16879992.075791005</c:v>
                </c:pt>
                <c:pt idx="15">
                  <c:v>17978603.649277847</c:v>
                </c:pt>
                <c:pt idx="16">
                  <c:v>19140896.761950348</c:v>
                </c:pt>
                <c:pt idx="17">
                  <c:v>20370718.590927184</c:v>
                </c:pt>
                <c:pt idx="18">
                  <c:v>21672150.811821379</c:v>
                </c:pt>
                <c:pt idx="19">
                  <c:v>23049523.101749577</c:v>
                </c:pt>
                <c:pt idx="20">
                  <c:v>24507427.511984125</c:v>
                </c:pt>
                <c:pt idx="21">
                  <c:v>26050733.757520776</c:v>
                </c:pt>
                <c:pt idx="22">
                  <c:v>27684605.473881599</c:v>
                </c:pt>
                <c:pt idx="23">
                  <c:v>29414517.494702134</c:v>
                </c:pt>
                <c:pt idx="24">
                  <c:v>31246274.207206387</c:v>
                </c:pt>
                <c:pt idx="25">
                  <c:v>33186029.046263482</c:v>
                </c:pt>
                <c:pt idx="26">
                  <c:v>35240305.191757314</c:v>
                </c:pt>
                <c:pt idx="27">
                  <c:v>37416017.538084626</c:v>
                </c:pt>
                <c:pt idx="28">
                  <c:v>39720496.00901711</c:v>
                </c:pt>
                <c:pt idx="29">
                  <c:v>42161510.295874335</c:v>
                </c:pt>
                <c:pt idx="30">
                  <c:v>44747296.101761729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5-4456-ABB1-379A76A1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9839"/>
        <c:axId val="161102639"/>
      </c:lineChart>
      <c:catAx>
        <c:axId val="16110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02639"/>
        <c:crosses val="autoZero"/>
        <c:auto val="1"/>
        <c:lblAlgn val="ctr"/>
        <c:lblOffset val="100"/>
        <c:tickLblSkip val="5"/>
        <c:noMultiLvlLbl val="0"/>
      </c:catAx>
      <c:valAx>
        <c:axId val="161102639"/>
        <c:scaling>
          <c:orientation val="minMax"/>
          <c:max val="46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09839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111111111111109E-2"/>
                <c:y val="2.8194444444444446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7462817147856"/>
          <c:y val="0.13518518518518519"/>
          <c:w val="0.81546981627296589"/>
          <c:h val="0.61862496354622332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NC'!$AG$2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NC'!$AG$3:$AG$23</c:f>
              <c:numCache>
                <c:formatCode>_("Rp"* #,##0_);_("Rp"* \(#,##0\);_("Rp"* "-"_);_(@_)</c:formatCode>
                <c:ptCount val="21"/>
                <c:pt idx="0">
                  <c:v>9448028.5857731085</c:v>
                </c:pt>
                <c:pt idx="1">
                  <c:v>10245354.991086124</c:v>
                </c:pt>
                <c:pt idx="2">
                  <c:v>11088728.453618854</c:v>
                </c:pt>
                <c:pt idx="3">
                  <c:v>11980510.357931476</c:v>
                </c:pt>
                <c:pt idx="4">
                  <c:v>12923250.122462561</c:v>
                </c:pt>
                <c:pt idx="5">
                  <c:v>13919693.828689868</c:v>
                </c:pt>
                <c:pt idx="6">
                  <c:v>14972793.204503106</c:v>
                </c:pt>
                <c:pt idx="7">
                  <c:v>16085715.06614357</c:v>
                </c:pt>
                <c:pt idx="8">
                  <c:v>17261851.313078187</c:v>
                </c:pt>
                <c:pt idx="9">
                  <c:v>18504829.561598606</c:v>
                </c:pt>
                <c:pt idx="10">
                  <c:v>19818524.49581622</c:v>
                </c:pt>
                <c:pt idx="11">
                  <c:v>21207070.009037454</c:v>
                </c:pt>
                <c:pt idx="12">
                  <c:v>22674872.204185504</c:v>
                </c:pt>
                <c:pt idx="13">
                  <c:v>24226623.318892334</c:v>
                </c:pt>
                <c:pt idx="14">
                  <c:v>25867316.639013231</c:v>
                </c:pt>
                <c:pt idx="15">
                  <c:v>27602262.46350624</c:v>
                </c:pt>
                <c:pt idx="16">
                  <c:v>29437105.183765039</c:v>
                </c:pt>
                <c:pt idx="17">
                  <c:v>31377841.541496672</c:v>
                </c:pt>
                <c:pt idx="18">
                  <c:v>33430840.131005615</c:v>
                </c:pt>
                <c:pt idx="19">
                  <c:v>35602862.214204513</c:v>
                </c:pt>
                <c:pt idx="20">
                  <c:v>37901083.919752546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4460-B1E0-CF9DE6968C8B}"/>
            </c:ext>
          </c:extLst>
        </c:ser>
        <c:ser>
          <c:idx val="1"/>
          <c:order val="1"/>
          <c:tx>
            <c:strRef>
              <c:f>'Perbandingan NC'!$AH$2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NC'!$AH$3:$AH$23</c:f>
              <c:numCache>
                <c:formatCode>_("Rp"* #,##0_);_("Rp"* \(#,##0\);_("Rp"* "-"_);_(@_)</c:formatCode>
                <c:ptCount val="21"/>
                <c:pt idx="0">
                  <c:v>11122761.826612141</c:v>
                </c:pt>
                <c:pt idx="1">
                  <c:v>11978556.70598338</c:v>
                </c:pt>
                <c:pt idx="2">
                  <c:v>12882544.454024149</c:v>
                </c:pt>
                <c:pt idx="3">
                  <c:v>13837458.558007266</c:v>
                </c:pt>
                <c:pt idx="4">
                  <c:v>14846229.943368079</c:v>
                </c:pt>
                <c:pt idx="5">
                  <c:v>15911995.748275695</c:v>
                </c:pt>
                <c:pt idx="6">
                  <c:v>17038108.775616139</c:v>
                </c:pt>
                <c:pt idx="7">
                  <c:v>18228147.685081627</c:v>
                </c:pt>
                <c:pt idx="8">
                  <c:v>19485927.983214751</c:v>
                </c:pt>
                <c:pt idx="9">
                  <c:v>20815513.865895599</c:v>
                </c:pt>
                <c:pt idx="10">
                  <c:v>22221230.965717647</c:v>
                </c:pt>
                <c:pt idx="11">
                  <c:v>23707680.055808824</c:v>
                </c:pt>
                <c:pt idx="12">
                  <c:v>25279751.761772007</c:v>
                </c:pt>
                <c:pt idx="13">
                  <c:v>26942642.334409695</c:v>
                </c:pt>
                <c:pt idx="14">
                  <c:v>28701870.537646431</c:v>
                </c:pt>
                <c:pt idx="15">
                  <c:v>30563295.708472054</c:v>
                </c:pt>
                <c:pt idx="16">
                  <c:v>32533137.048718058</c:v>
                </c:pt>
                <c:pt idx="17">
                  <c:v>34617994.211980492</c:v>
                </c:pt>
                <c:pt idx="18">
                  <c:v>36824869.252967767</c:v>
                </c:pt>
                <c:pt idx="19">
                  <c:v>39161190.010935754</c:v>
                </c:pt>
                <c:pt idx="20">
                  <c:v>41634835.003652222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F-4460-B1E0-CF9DE696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9039"/>
        <c:axId val="161134319"/>
      </c:lineChart>
      <c:catAx>
        <c:axId val="1611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34319"/>
        <c:crosses val="autoZero"/>
        <c:auto val="1"/>
        <c:lblAlgn val="ctr"/>
        <c:lblOffset val="100"/>
        <c:tickLblSkip val="5"/>
        <c:noMultiLvlLbl val="0"/>
      </c:catAx>
      <c:valAx>
        <c:axId val="16113431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29039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111111111111109E-2"/>
                <c:y val="2.3564814814814816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Kematian'!$B$2:$B$72</c:f>
              <c:numCache>
                <c:formatCode>General</c:formatCode>
                <c:ptCount val="71"/>
                <c:pt idx="0">
                  <c:v>1.6477839181494201E-3</c:v>
                </c:pt>
                <c:pt idx="1">
                  <c:v>1.80027876514622E-3</c:v>
                </c:pt>
                <c:pt idx="2">
                  <c:v>1.9668863113518399E-3</c:v>
                </c:pt>
                <c:pt idx="3">
                  <c:v>2.1489126223998502E-3</c:v>
                </c:pt>
                <c:pt idx="4">
                  <c:v>2.3477846343125299E-3</c:v>
                </c:pt>
                <c:pt idx="5">
                  <c:v>2.56506133950142E-3</c:v>
                </c:pt>
                <c:pt idx="6">
                  <c:v>2.8024460079808899E-3</c:v>
                </c:pt>
                <c:pt idx="7">
                  <c:v>3.0617995395991098E-3</c:v>
                </c:pt>
                <c:pt idx="8">
                  <c:v>3.34515505195673E-3</c:v>
                </c:pt>
                <c:pt idx="9">
                  <c:v>3.6547338183705899E-3</c:v>
                </c:pt>
                <c:pt idx="10">
                  <c:v>3.9929626808229701E-3</c:v>
                </c:pt>
                <c:pt idx="11">
                  <c:v>4.36249307439944E-3</c:v>
                </c:pt>
                <c:pt idx="12">
                  <c:v>4.7662218123512602E-3</c:v>
                </c:pt>
                <c:pt idx="13">
                  <c:v>5.20731379472007E-3</c:v>
                </c:pt>
                <c:pt idx="14">
                  <c:v>5.6892268185416801E-3</c:v>
                </c:pt>
                <c:pt idx="15">
                  <c:v>6.2157386841205503E-3</c:v>
                </c:pt>
                <c:pt idx="16">
                  <c:v>6.7909768098657602E-3</c:v>
                </c:pt>
                <c:pt idx="17">
                  <c:v>7.4194505878442604E-3</c:v>
                </c:pt>
                <c:pt idx="18">
                  <c:v>8.1060867336923501E-3</c:v>
                </c:pt>
                <c:pt idx="19">
                  <c:v>8.8562679079994197E-3</c:v>
                </c:pt>
                <c:pt idx="20">
                  <c:v>9.6758749119237996E-3</c:v>
                </c:pt>
                <c:pt idx="21">
                  <c:v>1.0571332787819399E-2</c:v>
                </c:pt>
                <c:pt idx="22">
                  <c:v>1.15496611862643E-2</c:v>
                </c:pt>
                <c:pt idx="23">
                  <c:v>1.26185293943264E-2</c:v>
                </c:pt>
                <c:pt idx="24">
                  <c:v>1.3786316456443799E-2</c:v>
                </c:pt>
                <c:pt idx="25">
                  <c:v>1.50621768592162E-2</c:v>
                </c:pt>
                <c:pt idx="26">
                  <c:v>1.6456112295023299E-2</c:v>
                </c:pt>
                <c:pt idx="27">
                  <c:v>1.7979050067037101E-2</c:v>
                </c:pt>
                <c:pt idx="28">
                  <c:v>1.9642928750258502E-2</c:v>
                </c:pt>
                <c:pt idx="29">
                  <c:v>2.1460791780090398E-2</c:v>
                </c:pt>
                <c:pt idx="30">
                  <c:v>2.3446889702104699E-2</c:v>
                </c:pt>
                <c:pt idx="31">
                  <c:v>2.5616791884555599E-2</c:v>
                </c:pt>
                <c:pt idx="32">
                  <c:v>2.7987508569375499E-2</c:v>
                </c:pt>
                <c:pt idx="33">
                  <c:v>3.0577624218430001E-2</c:v>
                </c:pt>
                <c:pt idx="34">
                  <c:v>3.34074432003581E-2</c:v>
                </c:pt>
                <c:pt idx="35">
                  <c:v>3.6499148960061699E-2</c:v>
                </c:pt>
                <c:pt idx="36">
                  <c:v>3.9876977918602403E-2</c:v>
                </c:pt>
                <c:pt idx="37">
                  <c:v>4.35674094667357E-2</c:v>
                </c:pt>
                <c:pt idx="38">
                  <c:v>4.7599373541477301E-2</c:v>
                </c:pt>
                <c:pt idx="39">
                  <c:v>5.2004477412928303E-2</c:v>
                </c:pt>
                <c:pt idx="40">
                  <c:v>5.6817253459182197E-2</c:v>
                </c:pt>
                <c:pt idx="41">
                  <c:v>6.2075429871663798E-2</c:v>
                </c:pt>
                <c:pt idx="42">
                  <c:v>6.7820226413006807E-2</c:v>
                </c:pt>
                <c:pt idx="43">
                  <c:v>7.4096677545967396E-2</c:v>
                </c:pt>
                <c:pt idx="44">
                  <c:v>8.0953985466437797E-2</c:v>
                </c:pt>
                <c:pt idx="45">
                  <c:v>8.8445905808047301E-2</c:v>
                </c:pt>
                <c:pt idx="46">
                  <c:v>9.6631169041956802E-2</c:v>
                </c:pt>
                <c:pt idx="47">
                  <c:v>0.105573940875273</c:v>
                </c:pt>
                <c:pt idx="48">
                  <c:v>0.115344325257223</c:v>
                </c:pt>
                <c:pt idx="49">
                  <c:v>0.126018913936254</c:v>
                </c:pt>
                <c:pt idx="50">
                  <c:v>0.13768138687611001</c:v>
                </c:pt>
                <c:pt idx="51">
                  <c:v>0.15042316823767801</c:v>
                </c:pt>
                <c:pt idx="52">
                  <c:v>0.16434414306893799</c:v>
                </c:pt>
                <c:pt idx="53">
                  <c:v>0.179553440321291</c:v>
                </c:pt>
                <c:pt idx="54">
                  <c:v>0.19617028833045499</c:v>
                </c:pt>
                <c:pt idx="55">
                  <c:v>0.214324949468197</c:v>
                </c:pt>
                <c:pt idx="56">
                  <c:v>0.23415974129180001</c:v>
                </c:pt>
                <c:pt idx="57">
                  <c:v>0.255830152196236</c:v>
                </c:pt>
                <c:pt idx="58">
                  <c:v>0.27950606031483299</c:v>
                </c:pt>
                <c:pt idx="59">
                  <c:v>0.30537306522361002</c:v>
                </c:pt>
                <c:pt idx="60">
                  <c:v>0.33363394288874498</c:v>
                </c:pt>
                <c:pt idx="61">
                  <c:v>0.36451023526277099</c:v>
                </c:pt>
                <c:pt idx="62">
                  <c:v>0.39824398699060298</c:v>
                </c:pt>
                <c:pt idx="63">
                  <c:v>0.43509964283975999</c:v>
                </c:pt>
                <c:pt idx="64">
                  <c:v>0.47536612072904799</c:v>
                </c:pt>
                <c:pt idx="65">
                  <c:v>0.519359076606554</c:v>
                </c:pt>
                <c:pt idx="66">
                  <c:v>0.56742337893171602</c:v>
                </c:pt>
                <c:pt idx="67">
                  <c:v>0.61993581215936899</c:v>
                </c:pt>
                <c:pt idx="68">
                  <c:v>0.67730803041884602</c:v>
                </c:pt>
                <c:pt idx="69">
                  <c:v>0.73998978454254805</c:v>
                </c:pt>
                <c:pt idx="70">
                  <c:v>0.80847244774121496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825-B603-487E503A767A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Kematian'!$C$2:$C$72</c:f>
              <c:numCache>
                <c:formatCode>General</c:formatCode>
                <c:ptCount val="71"/>
                <c:pt idx="0">
                  <c:v>1.4732938446871901E-3</c:v>
                </c:pt>
                <c:pt idx="1">
                  <c:v>1.5694007626630101E-3</c:v>
                </c:pt>
                <c:pt idx="2">
                  <c:v>1.67484289959995E-3</c:v>
                </c:pt>
                <c:pt idx="3">
                  <c:v>1.7905270197028E-3</c:v>
                </c:pt>
                <c:pt idx="4">
                  <c:v>1.9174479645236999E-3</c:v>
                </c:pt>
                <c:pt idx="5">
                  <c:v>2.05669720823932E-3</c:v>
                </c:pt>
                <c:pt idx="6">
                  <c:v>2.2094722439336698E-3</c:v>
                </c:pt>
                <c:pt idx="7">
                  <c:v>2.3770868816050499E-3</c:v>
                </c:pt>
                <c:pt idx="8">
                  <c:v>2.5609825464564598E-3</c:v>
                </c:pt>
                <c:pt idx="9">
                  <c:v>2.7627406746304601E-3</c:v>
                </c:pt>
                <c:pt idx="10">
                  <c:v>2.9840963129875E-3</c:v>
                </c:pt>
                <c:pt idx="11">
                  <c:v>3.2269530398807899E-3</c:v>
                </c:pt>
                <c:pt idx="12">
                  <c:v>3.4933993352409599E-3</c:v>
                </c:pt>
                <c:pt idx="13">
                  <c:v>3.78572654074742E-3</c:v>
                </c:pt>
                <c:pt idx="14">
                  <c:v>4.1064485645372602E-3</c:v>
                </c:pt>
                <c:pt idx="15">
                  <c:v>4.4583234999050897E-3</c:v>
                </c:pt>
                <c:pt idx="16">
                  <c:v>4.8443773439069302E-3</c:v>
                </c:pt>
                <c:pt idx="17">
                  <c:v>5.2679300198393798E-3</c:v>
                </c:pt>
                <c:pt idx="18">
                  <c:v>5.7326239273780303E-3</c:v>
                </c:pt>
                <c:pt idx="19">
                  <c:v>6.24245526589607E-3</c:v>
                </c:pt>
                <c:pt idx="20">
                  <c:v>6.8018084003321697E-3</c:v>
                </c:pt>
                <c:pt idx="21">
                  <c:v>7.41549356514167E-3</c:v>
                </c:pt>
                <c:pt idx="22">
                  <c:v>8.0887882305714504E-3</c:v>
                </c:pt>
                <c:pt idx="23">
                  <c:v>8.8274824869935195E-3</c:v>
                </c:pt>
                <c:pt idx="24">
                  <c:v>9.6379288375859993E-3</c:v>
                </c:pt>
                <c:pt idx="25">
                  <c:v>1.05270968275607E-2</c:v>
                </c:pt>
                <c:pt idx="26">
                  <c:v>1.15026329797288E-2</c:v>
                </c:pt>
                <c:pt idx="27">
                  <c:v>1.2572926551828701E-2</c:v>
                </c:pt>
                <c:pt idx="28">
                  <c:v>1.3747181681105501E-2</c:v>
                </c:pt>
                <c:pt idx="29">
                  <c:v>1.50354965365592E-2</c:v>
                </c:pt>
                <c:pt idx="30">
                  <c:v>1.64489501595423E-2</c:v>
                </c:pt>
                <c:pt idx="31">
                  <c:v>1.79996977395043E-2</c:v>
                </c:pt>
                <c:pt idx="32">
                  <c:v>1.97010751442207E-2</c:v>
                </c:pt>
                <c:pt idx="33">
                  <c:v>2.1567713603428001E-2</c:v>
                </c:pt>
                <c:pt idx="34">
                  <c:v>2.36156655321022E-2</c:v>
                </c:pt>
                <c:pt idx="35">
                  <c:v>2.58625425754163E-2</c:v>
                </c:pt>
                <c:pt idx="36">
                  <c:v>2.8327667062513402E-2</c:v>
                </c:pt>
                <c:pt idx="37">
                  <c:v>3.1032238171541299E-2</c:v>
                </c:pt>
                <c:pt idx="38">
                  <c:v>3.3999514234910502E-2</c:v>
                </c:pt>
                <c:pt idx="39">
                  <c:v>3.7255012752532603E-2</c:v>
                </c:pt>
                <c:pt idx="40">
                  <c:v>4.0826729833081499E-2</c:v>
                </c:pt>
                <c:pt idx="41">
                  <c:v>4.4745380950392599E-2</c:v>
                </c:pt>
                <c:pt idx="42">
                  <c:v>4.9044665085418299E-2</c:v>
                </c:pt>
                <c:pt idx="43">
                  <c:v>5.37615545252636E-2</c:v>
                </c:pt>
                <c:pt idx="44">
                  <c:v>5.8936612811471001E-2</c:v>
                </c:pt>
                <c:pt idx="45">
                  <c:v>6.4614343571792202E-2</c:v>
                </c:pt>
                <c:pt idx="46">
                  <c:v>7.0843573235275403E-2</c:v>
                </c:pt>
                <c:pt idx="47">
                  <c:v>7.76778709218785E-2</c:v>
                </c:pt>
                <c:pt idx="48">
                  <c:v>8.5176009117507501E-2</c:v>
                </c:pt>
                <c:pt idx="49">
                  <c:v>9.3402469096118004E-2</c:v>
                </c:pt>
                <c:pt idx="50">
                  <c:v>0.102427995435327</c:v>
                </c:pt>
                <c:pt idx="51">
                  <c:v>0.11233020439417001</c:v>
                </c:pt>
                <c:pt idx="52">
                  <c:v>0.12319425138482799</c:v>
                </c:pt>
                <c:pt idx="53">
                  <c:v>0.13511356327834501</c:v>
                </c:pt>
                <c:pt idx="54">
                  <c:v>0.14819064184189401</c:v>
                </c:pt>
                <c:pt idx="55">
                  <c:v>0.16253794521687001</c:v>
                </c:pt>
                <c:pt idx="56">
                  <c:v>0.17827885501818899</c:v>
                </c:pt>
                <c:pt idx="57">
                  <c:v>0.19554873737151199</c:v>
                </c:pt>
                <c:pt idx="58">
                  <c:v>0.21449610701291799</c:v>
                </c:pt>
                <c:pt idx="59">
                  <c:v>0.23528390446186601</c:v>
                </c:pt>
                <c:pt idx="60">
                  <c:v>0.25809089725068002</c:v>
                </c:pt>
                <c:pt idx="61">
                  <c:v>0.28311321726060001</c:v>
                </c:pt>
                <c:pt idx="62">
                  <c:v>0.31056604738496202</c:v>
                </c:pt>
                <c:pt idx="63">
                  <c:v>0.34068547202417598</c:v>
                </c:pt>
                <c:pt idx="64">
                  <c:v>0.37373050732610102</c:v>
                </c:pt>
                <c:pt idx="65">
                  <c:v>0.40998532863114401</c:v>
                </c:pt>
                <c:pt idx="66">
                  <c:v>0.44976171427731398</c:v>
                </c:pt>
                <c:pt idx="67">
                  <c:v>0.49340172678105099</c:v>
                </c:pt>
                <c:pt idx="68">
                  <c:v>0.54128065445103402</c:v>
                </c:pt>
                <c:pt idx="69">
                  <c:v>0.59381023873176997</c:v>
                </c:pt>
                <c:pt idx="70">
                  <c:v>0.65144221503095601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4825-B603-487E503A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095008"/>
        <c:axId val="1637109408"/>
      </c:lineChart>
      <c:catAx>
        <c:axId val="16370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layout>
            <c:manualLayout>
              <c:xMode val="edge"/>
              <c:yMode val="edge"/>
              <c:x val="0.53418140510012546"/>
              <c:y val="0.8057735456290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7109408"/>
        <c:crosses val="autoZero"/>
        <c:auto val="1"/>
        <c:lblAlgn val="ctr"/>
        <c:lblOffset val="100"/>
        <c:tickLblSkip val="10"/>
        <c:noMultiLvlLbl val="0"/>
      </c:catAx>
      <c:valAx>
        <c:axId val="1637109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µ_30+s</a:t>
                </a:r>
              </a:p>
            </c:rich>
          </c:tx>
          <c:layout>
            <c:manualLayout>
              <c:xMode val="edge"/>
              <c:yMode val="edge"/>
              <c:x val="2.2250824167461103E-2"/>
              <c:y val="0.28898520868822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7095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7462817147856"/>
          <c:y val="0.13518518518518519"/>
          <c:w val="0.81546981627296589"/>
          <c:h val="0.6042785797608631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NC'!$AL$2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NC'!$AL$3:$AL$23</c:f>
              <c:numCache>
                <c:formatCode>_("Rp"* #,##0_);_("Rp"* \(#,##0\);_("Rp"* "-"_);_(@_)</c:formatCode>
                <c:ptCount val="21"/>
                <c:pt idx="0">
                  <c:v>9280774.941742925</c:v>
                </c:pt>
                <c:pt idx="1">
                  <c:v>10070012.132261783</c:v>
                </c:pt>
                <c:pt idx="2">
                  <c:v>10903010.522803182</c:v>
                </c:pt>
                <c:pt idx="3">
                  <c:v>11781954.122263024</c:v>
                </c:pt>
                <c:pt idx="4">
                  <c:v>12709227.368108157</c:v>
                </c:pt>
                <c:pt idx="5">
                  <c:v>13687421.835400138</c:v>
                </c:pt>
                <c:pt idx="6">
                  <c:v>14719343.198113961</c:v>
                </c:pt>
                <c:pt idx="7">
                  <c:v>15808018.613135958</c:v>
                </c:pt>
                <c:pt idx="8">
                  <c:v>16956704.670896735</c:v>
                </c:pt>
                <c:pt idx="9">
                  <c:v>18168896.033931255</c:v>
                </c:pt>
                <c:pt idx="10">
                  <c:v>19448334.865788057</c:v>
                </c:pt>
                <c:pt idx="11">
                  <c:v>20799021.137475111</c:v>
                </c:pt>
                <c:pt idx="12">
                  <c:v>22225223.886743929</c:v>
                </c:pt>
                <c:pt idx="13">
                  <c:v>23731493.496629633</c:v>
                </c:pt>
                <c:pt idx="14">
                  <c:v>25322675.05341417</c:v>
                </c:pt>
                <c:pt idx="15">
                  <c:v>27003922.840203732</c:v>
                </c:pt>
                <c:pt idx="16">
                  <c:v>28780716.020265698</c:v>
                </c:pt>
                <c:pt idx="17">
                  <c:v>30658875.563858014</c:v>
                </c:pt>
                <c:pt idx="18">
                  <c:v>32644582.473231826</c:v>
                </c:pt>
                <c:pt idx="19">
                  <c:v>34744397.362572469</c:v>
                </c:pt>
                <c:pt idx="20">
                  <c:v>36965281.4526788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B3F-9DE3-082067175542}"/>
            </c:ext>
          </c:extLst>
        </c:ser>
        <c:ser>
          <c:idx val="1"/>
          <c:order val="1"/>
          <c:tx>
            <c:strRef>
              <c:f>'Perbandingan NC'!$AM$2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NC'!$AK$3:$AK$23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NC'!$AM$3:$AM$23</c:f>
              <c:numCache>
                <c:formatCode>_("Rp"* #,##0_);_("Rp"* \(#,##0\);_("Rp"* "-"_);_(@_)</c:formatCode>
                <c:ptCount val="21"/>
                <c:pt idx="0">
                  <c:v>11036978.502829261</c:v>
                </c:pt>
                <c:pt idx="1">
                  <c:v>11889762.659118304</c:v>
                </c:pt>
                <c:pt idx="2">
                  <c:v>12790019.32486099</c:v>
                </c:pt>
                <c:pt idx="3">
                  <c:v>13740408.798676763</c:v>
                </c:pt>
                <c:pt idx="4">
                  <c:v>14743788.297254177</c:v>
                </c:pt>
                <c:pt idx="5">
                  <c:v>15803220.145291856</c:v>
                </c:pt>
                <c:pt idx="6">
                  <c:v>16921980.618780486</c:v>
                </c:pt>
                <c:pt idx="7">
                  <c:v>18103569.511421684</c:v>
                </c:pt>
                <c:pt idx="8">
                  <c:v>19351720.48677006</c:v>
                </c:pt>
                <c:pt idx="9">
                  <c:v>20670412.273338202</c:v>
                </c:pt>
                <c:pt idx="10">
                  <c:v>22063880.756252009</c:v>
                </c:pt>
                <c:pt idx="11">
                  <c:v>23536632.016830087</c:v>
                </c:pt>
                <c:pt idx="12">
                  <c:v>25093456.370543875</c:v>
                </c:pt>
                <c:pt idx="13">
                  <c:v>26739443.45396287</c:v>
                </c:pt>
                <c:pt idx="14">
                  <c:v>28479998.412399609</c:v>
                </c:pt>
                <c:pt idx="15">
                  <c:v>30320859.241861198</c:v>
                </c:pt>
                <c:pt idx="16">
                  <c:v>32268115.341516864</c:v>
                </c:pt>
                <c:pt idx="17">
                  <c:v>34328227.336069435</c:v>
                </c:pt>
                <c:pt idx="18">
                  <c:v>36508048.231139228</c:v>
                </c:pt>
                <c:pt idx="19">
                  <c:v>38814845.968946323</c:v>
                </c:pt>
                <c:pt idx="20">
                  <c:v>41256327.45616664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B3F-9DE3-08206717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39119"/>
        <c:axId val="161114159"/>
      </c:lineChart>
      <c:catAx>
        <c:axId val="16113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14159"/>
        <c:crosses val="autoZero"/>
        <c:auto val="1"/>
        <c:lblAlgn val="ctr"/>
        <c:lblOffset val="100"/>
        <c:tickLblSkip val="5"/>
        <c:noMultiLvlLbl val="0"/>
      </c:catAx>
      <c:valAx>
        <c:axId val="16111415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Iuran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39119"/>
        <c:crosses val="autoZero"/>
        <c:crossBetween val="between"/>
        <c:majorUnit val="9000000"/>
        <c:dispUnits>
          <c:builtInUnit val="millions"/>
          <c:dispUnitsLbl>
            <c:layout>
              <c:manualLayout>
                <c:xMode val="edge"/>
                <c:yMode val="edge"/>
                <c:x val="6.1111111111111109E-2"/>
                <c:y val="2.8194444444444446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5789288259747"/>
          <c:y val="0.13430592008645645"/>
          <c:w val="0.78079626967547222"/>
          <c:h val="0.62110548505174823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AL'!$B$2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AL'!$A$3:$A$33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AL'!$B$3:$B$33</c:f>
              <c:numCache>
                <c:formatCode>_("Rp"* #,##0_);_("Rp"* \(#,##0\);_("Rp"* "-"_);_(@_)</c:formatCode>
                <c:ptCount val="31"/>
                <c:pt idx="0">
                  <c:v>27252905.413404368</c:v>
                </c:pt>
                <c:pt idx="1">
                  <c:v>35496504.661417022</c:v>
                </c:pt>
                <c:pt idx="2">
                  <c:v>44854451.753094435</c:v>
                </c:pt>
                <c:pt idx="3">
                  <c:v>55415741.942967705</c:v>
                </c:pt>
                <c:pt idx="4">
                  <c:v>67275623.272160798</c:v>
                </c:pt>
                <c:pt idx="5">
                  <c:v>80536219.857316032</c:v>
                </c:pt>
                <c:pt idx="6">
                  <c:v>95307183.069997773</c:v>
                </c:pt>
                <c:pt idx="7">
                  <c:v>111706372.65534037</c:v>
                </c:pt>
                <c:pt idx="8">
                  <c:v>129860570.41385904</c:v>
                </c:pt>
                <c:pt idx="9">
                  <c:v>149906229.55507222</c:v>
                </c:pt>
                <c:pt idx="10">
                  <c:v>171990263.24324626</c:v>
                </c:pt>
                <c:pt idx="11">
                  <c:v>196270876.21065587</c:v>
                </c:pt>
                <c:pt idx="12">
                  <c:v>222918443.62742165</c:v>
                </c:pt>
                <c:pt idx="13">
                  <c:v>252116441.7025702</c:v>
                </c:pt>
                <c:pt idx="14">
                  <c:v>284062434.76012462</c:v>
                </c:pt>
                <c:pt idx="15">
                  <c:v>318969123.79657596</c:v>
                </c:pt>
                <c:pt idx="16">
                  <c:v>357065461.79033482</c:v>
                </c:pt>
                <c:pt idx="17">
                  <c:v>398597841.30656362</c:v>
                </c:pt>
                <c:pt idx="18">
                  <c:v>443831360.2278322</c:v>
                </c:pt>
                <c:pt idx="19">
                  <c:v>493051171.74716711</c:v>
                </c:pt>
                <c:pt idx="20">
                  <c:v>546563925.08893955</c:v>
                </c:pt>
                <c:pt idx="21">
                  <c:v>604699303.77845597</c:v>
                </c:pt>
                <c:pt idx="22">
                  <c:v>667811668.66539633</c:v>
                </c:pt>
                <c:pt idx="23">
                  <c:v>736281813.32252121</c:v>
                </c:pt>
                <c:pt idx="24">
                  <c:v>810518839.89127767</c:v>
                </c:pt>
                <c:pt idx="25">
                  <c:v>890962163.93247783</c:v>
                </c:pt>
                <c:pt idx="26">
                  <c:v>978083657.36535573</c:v>
                </c:pt>
                <c:pt idx="27">
                  <c:v>1072389939.1440843</c:v>
                </c:pt>
                <c:pt idx="28">
                  <c:v>1174424823.9296136</c:v>
                </c:pt>
                <c:pt idx="29">
                  <c:v>1284771939.6688352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9CC-BB8C-67478D49EC2A}"/>
            </c:ext>
          </c:extLst>
        </c:ser>
        <c:ser>
          <c:idx val="1"/>
          <c:order val="1"/>
          <c:tx>
            <c:strRef>
              <c:f>'Perbandingan AL'!$C$2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AL'!$A$3:$A$33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AL'!$C$3:$C$33</c:f>
              <c:numCache>
                <c:formatCode>_("Rp"* #,##0_);_("Rp"* \(#,##0\);_("Rp"* "-"_);_(@_)</c:formatCode>
                <c:ptCount val="31"/>
                <c:pt idx="0">
                  <c:v>28009253.468200818</c:v>
                </c:pt>
                <c:pt idx="1">
                  <c:v>36436265.914939351</c:v>
                </c:pt>
                <c:pt idx="2">
                  <c:v>45994537.372807339</c:v>
                </c:pt>
                <c:pt idx="3">
                  <c:v>56776451.637090787</c:v>
                </c:pt>
                <c:pt idx="4">
                  <c:v>68880970.474705756</c:v>
                </c:pt>
                <c:pt idx="5">
                  <c:v>82414240.007908911</c:v>
                </c:pt>
                <c:pt idx="6">
                  <c:v>97490229.514248013</c:v>
                </c:pt>
                <c:pt idx="7">
                  <c:v>114231404.90806681</c:v>
                </c:pt>
                <c:pt idx="8">
                  <c:v>132769439.58000523</c:v>
                </c:pt>
                <c:pt idx="9">
                  <c:v>153245965.63967979</c:v>
                </c:pt>
                <c:pt idx="10">
                  <c:v>175813368.94233686</c:v>
                </c:pt>
                <c:pt idx="11">
                  <c:v>200635631.59151396</c:v>
                </c:pt>
                <c:pt idx="12">
                  <c:v>227889225.90470064</c:v>
                </c:pt>
                <c:pt idx="13">
                  <c:v>257764064.11492708</c:v>
                </c:pt>
                <c:pt idx="14">
                  <c:v>290464508.36459982</c:v>
                </c:pt>
                <c:pt idx="15">
                  <c:v>326210445.83440721</c:v>
                </c:pt>
                <c:pt idx="16">
                  <c:v>365238434.14472538</c:v>
                </c:pt>
                <c:pt idx="17">
                  <c:v>407802922.47398227</c:v>
                </c:pt>
                <c:pt idx="18">
                  <c:v>454177554.1617232</c:v>
                </c:pt>
                <c:pt idx="19">
                  <c:v>504656556.90701127</c:v>
                </c:pt>
                <c:pt idx="20">
                  <c:v>559556227.03833556</c:v>
                </c:pt>
                <c:pt idx="21">
                  <c:v>619216514.72213757</c:v>
                </c:pt>
                <c:pt idx="22">
                  <c:v>684002717.39596391</c:v>
                </c:pt>
                <c:pt idx="23">
                  <c:v>754307289.16156507</c:v>
                </c:pt>
                <c:pt idx="24">
                  <c:v>830551774.35532904</c:v>
                </c:pt>
                <c:pt idx="25">
                  <c:v>913188874.03064585</c:v>
                </c:pt>
                <c:pt idx="26">
                  <c:v>1002704654.64148</c:v>
                </c:pt>
                <c:pt idx="27">
                  <c:v>1099620908.8110292</c:v>
                </c:pt>
                <c:pt idx="28">
                  <c:v>1204497678.7063985</c:v>
                </c:pt>
                <c:pt idx="29">
                  <c:v>1317935953.2223272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9CC-BB8C-67478D4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279"/>
        <c:axId val="4065759"/>
      </c:lineChart>
      <c:catAx>
        <c:axId val="406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5759"/>
        <c:crosses val="autoZero"/>
        <c:auto val="1"/>
        <c:lblAlgn val="ctr"/>
        <c:lblOffset val="100"/>
        <c:tickLblSkip val="5"/>
        <c:noMultiLvlLbl val="0"/>
      </c:catAx>
      <c:valAx>
        <c:axId val="4065759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5279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809270135488823E-2"/>
                <c:y val="3.664765411915793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518518518518519"/>
          <c:w val="0.78421981627296589"/>
          <c:h val="0.61399533391659367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AL'!$G$2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AL'!$F$3:$F$33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AL'!$G$3:$G$33</c:f>
              <c:numCache>
                <c:formatCode>_("Rp"* #,##0_);_("Rp"* \(#,##0\);_("Rp"* "-"_);_(@_)</c:formatCode>
                <c:ptCount val="31"/>
                <c:pt idx="0">
                  <c:v>32472059.46741255</c:v>
                </c:pt>
                <c:pt idx="1">
                  <c:v>41999399.969557136</c:v>
                </c:pt>
                <c:pt idx="2">
                  <c:v>52737982.033988729</c:v>
                </c:pt>
                <c:pt idx="3">
                  <c:v>64786341.43937438</c:v>
                </c:pt>
                <c:pt idx="4">
                  <c:v>78250405.158388764</c:v>
                </c:pt>
                <c:pt idx="5">
                  <c:v>93244120.137667984</c:v>
                </c:pt>
                <c:pt idx="6">
                  <c:v>109890117.53789786</c:v>
                </c:pt>
                <c:pt idx="7">
                  <c:v>128320415.43712223</c:v>
                </c:pt>
                <c:pt idx="8">
                  <c:v>148677163.28249839</c:v>
                </c:pt>
                <c:pt idx="9">
                  <c:v>171113431.6414116</c:v>
                </c:pt>
                <c:pt idx="10">
                  <c:v>195794051.05967596</c:v>
                </c:pt>
                <c:pt idx="11">
                  <c:v>222896504.08785352</c:v>
                </c:pt>
                <c:pt idx="12">
                  <c:v>252611874.79238647</c:v>
                </c:pt>
                <c:pt idx="13">
                  <c:v>285145860.33040404</c:v>
                </c:pt>
                <c:pt idx="14">
                  <c:v>320719849.44002908</c:v>
                </c:pt>
                <c:pt idx="15">
                  <c:v>359572072.98555696</c:v>
                </c:pt>
                <c:pt idx="16">
                  <c:v>401958832.00095731</c:v>
                </c:pt>
                <c:pt idx="17">
                  <c:v>448155809.00039804</c:v>
                </c:pt>
                <c:pt idx="18">
                  <c:v>498459468.67189169</c:v>
                </c:pt>
                <c:pt idx="19">
                  <c:v>553188554.4419899</c:v>
                </c:pt>
                <c:pt idx="20">
                  <c:v>612685687.7996031</c:v>
                </c:pt>
                <c:pt idx="21">
                  <c:v>677319077.69554019</c:v>
                </c:pt>
                <c:pt idx="22">
                  <c:v>747484347.79480314</c:v>
                </c:pt>
                <c:pt idx="23">
                  <c:v>823606489.85165977</c:v>
                </c:pt>
                <c:pt idx="24">
                  <c:v>906141952.00898528</c:v>
                </c:pt>
                <c:pt idx="25">
                  <c:v>995580871.38790452</c:v>
                </c:pt>
                <c:pt idx="26">
                  <c:v>1092449460.9444768</c:v>
                </c:pt>
                <c:pt idx="27">
                  <c:v>1197312561.218708</c:v>
                </c:pt>
                <c:pt idx="28">
                  <c:v>1310776368.2975645</c:v>
                </c:pt>
                <c:pt idx="29">
                  <c:v>1433491350.0597274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7-45A5-B5C8-0E4A8AC3D7CD}"/>
            </c:ext>
          </c:extLst>
        </c:ser>
        <c:ser>
          <c:idx val="1"/>
          <c:order val="1"/>
          <c:tx>
            <c:strRef>
              <c:f>'Perbandingan AL'!$H$2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AL'!$F$3:$F$33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AL'!$H$3:$H$33</c:f>
              <c:numCache>
                <c:formatCode>_("Rp"* #,##0_);_("Rp"* \(#,##0\);_("Rp"* "-"_);_(@_)</c:formatCode>
                <c:ptCount val="31"/>
                <c:pt idx="0">
                  <c:v>32994168.747845221</c:v>
                </c:pt>
                <c:pt idx="1">
                  <c:v>42634023.662252262</c:v>
                </c:pt>
                <c:pt idx="2">
                  <c:v>53487799.874150798</c:v>
                </c:pt>
                <c:pt idx="3">
                  <c:v>65654416.578611031</c:v>
                </c:pt>
                <c:pt idx="4">
                  <c:v>79240404.750433385</c:v>
                </c:pt>
                <c:pt idx="5">
                  <c:v>94360550.011594057</c:v>
                </c:pt>
                <c:pt idx="6">
                  <c:v>111138571.68007565</c:v>
                </c:pt>
                <c:pt idx="7">
                  <c:v>129707841.35599822</c:v>
                </c:pt>
                <c:pt idx="8">
                  <c:v>150212144.65692979</c:v>
                </c:pt>
                <c:pt idx="9">
                  <c:v>172806489.95816919</c:v>
                </c:pt>
                <c:pt idx="10">
                  <c:v>197657968.23297036</c:v>
                </c:pt>
                <c:pt idx="11">
                  <c:v>224946668.3283574</c:v>
                </c:pt>
                <c:pt idx="12">
                  <c:v>254866652.25966337</c:v>
                </c:pt>
                <c:pt idx="13">
                  <c:v>287626995.3656823</c:v>
                </c:pt>
                <c:pt idx="14">
                  <c:v>323452896.44019282</c:v>
                </c:pt>
                <c:pt idx="15">
                  <c:v>362586863.24782825</c:v>
                </c:pt>
                <c:pt idx="16">
                  <c:v>405289979.14572233</c:v>
                </c:pt>
                <c:pt idx="17">
                  <c:v>451843256.86954904</c:v>
                </c:pt>
                <c:pt idx="18">
                  <c:v>502549085.90583509</c:v>
                </c:pt>
                <c:pt idx="19">
                  <c:v>557732780.26387584</c:v>
                </c:pt>
                <c:pt idx="20">
                  <c:v>617744233.8823328</c:v>
                </c:pt>
                <c:pt idx="21">
                  <c:v>682959691.35965574</c:v>
                </c:pt>
                <c:pt idx="22">
                  <c:v>753783642.18590569</c:v>
                </c:pt>
                <c:pt idx="23">
                  <c:v>830650847.17849851</c:v>
                </c:pt>
                <c:pt idx="24">
                  <c:v>914028506.38800001</c:v>
                </c:pt>
                <c:pt idx="25">
                  <c:v>1004418578.3447562</c:v>
                </c:pt>
                <c:pt idx="26">
                  <c:v>1102360261.1652105</c:v>
                </c:pt>
                <c:pt idx="27">
                  <c:v>1208432646.7309599</c:v>
                </c:pt>
                <c:pt idx="28">
                  <c:v>1323257559.8966348</c:v>
                </c:pt>
                <c:pt idx="29">
                  <c:v>1447502595.4775844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7-45A5-B5C8-0E4A8AC3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16047"/>
        <c:axId val="265017967"/>
      </c:lineChart>
      <c:catAx>
        <c:axId val="26501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017967"/>
        <c:crosses val="autoZero"/>
        <c:auto val="1"/>
        <c:lblAlgn val="ctr"/>
        <c:lblOffset val="100"/>
        <c:tickLblSkip val="5"/>
        <c:noMultiLvlLbl val="0"/>
      </c:catAx>
      <c:valAx>
        <c:axId val="265017967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01604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7777777777777779E-2"/>
                <c:y val="4.208333333333333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518518518518519"/>
          <c:w val="0.78421981627296589"/>
          <c:h val="0.6135378390201224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AL'!$L$2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AL'!$K$3:$K$23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AL'!$L$3:$L$23</c:f>
              <c:numCache>
                <c:formatCode>_("Rp"* #,##0_);_("Rp"* \(#,##0\);_("Rp"* "-"_);_(@_)</c:formatCode>
                <c:ptCount val="21"/>
                <c:pt idx="0">
                  <c:v>139211624.12614387</c:v>
                </c:pt>
                <c:pt idx="1">
                  <c:v>161120194.11618853</c:v>
                </c:pt>
                <c:pt idx="2">
                  <c:v>185351178.8876541</c:v>
                </c:pt>
                <c:pt idx="3">
                  <c:v>212075174.20073444</c:v>
                </c:pt>
                <c:pt idx="4">
                  <c:v>241475319.99405497</c:v>
                </c:pt>
                <c:pt idx="5">
                  <c:v>273748436.70800275</c:v>
                </c:pt>
                <c:pt idx="6">
                  <c:v>309106207.16039318</c:v>
                </c:pt>
                <c:pt idx="7">
                  <c:v>347776409.48899108</c:v>
                </c:pt>
                <c:pt idx="8">
                  <c:v>390004207.4306249</c:v>
                </c:pt>
                <c:pt idx="9">
                  <c:v>436053504.81435013</c:v>
                </c:pt>
                <c:pt idx="10">
                  <c:v>486208371.64470142</c:v>
                </c:pt>
                <c:pt idx="11">
                  <c:v>540774549.57435286</c:v>
                </c:pt>
                <c:pt idx="12">
                  <c:v>600081044.9420861</c:v>
                </c:pt>
                <c:pt idx="13">
                  <c:v>664481817.90562975</c:v>
                </c:pt>
                <c:pt idx="14">
                  <c:v>734357576.54901087</c:v>
                </c:pt>
                <c:pt idx="15">
                  <c:v>810117685.20611191</c:v>
                </c:pt>
                <c:pt idx="16">
                  <c:v>892202196.62823665</c:v>
                </c:pt>
                <c:pt idx="17">
                  <c:v>981084018.04345644</c:v>
                </c:pt>
                <c:pt idx="18">
                  <c:v>1077271221.6166503</c:v>
                </c:pt>
                <c:pt idx="19">
                  <c:v>1181309510.3274639</c:v>
                </c:pt>
                <c:pt idx="20">
                  <c:v>1293784850.8437581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50A-B0FA-48E0E3FF5A9C}"/>
            </c:ext>
          </c:extLst>
        </c:ser>
        <c:ser>
          <c:idx val="1"/>
          <c:order val="1"/>
          <c:tx>
            <c:strRef>
              <c:f>'Perbandingan AL'!$M$2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AL'!$K$3:$K$23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AL'!$M$3:$M$23</c:f>
              <c:numCache>
                <c:formatCode>_("Rp"* #,##0_);_("Rp"* \(#,##0\);_("Rp"* "-"_);_(@_)</c:formatCode>
                <c:ptCount val="21"/>
                <c:pt idx="0">
                  <c:v>141720428.78659663</c:v>
                </c:pt>
                <c:pt idx="1">
                  <c:v>163925679.85737798</c:v>
                </c:pt>
                <c:pt idx="2">
                  <c:v>188508383.71152052</c:v>
                </c:pt>
                <c:pt idx="3">
                  <c:v>215649186.44276658</c:v>
                </c:pt>
                <c:pt idx="4">
                  <c:v>245541752.32678866</c:v>
                </c:pt>
                <c:pt idx="5">
                  <c:v>278393876.57379735</c:v>
                </c:pt>
                <c:pt idx="6">
                  <c:v>314428657.2945652</c:v>
                </c:pt>
                <c:pt idx="7">
                  <c:v>353885731.45515853</c:v>
                </c:pt>
                <c:pt idx="8">
                  <c:v>397022580.20079833</c:v>
                </c:pt>
                <c:pt idx="9">
                  <c:v>444115909.47836655</c:v>
                </c:pt>
                <c:pt idx="10">
                  <c:v>495463112.39540547</c:v>
                </c:pt>
                <c:pt idx="11">
                  <c:v>551383820.23497379</c:v>
                </c:pt>
                <c:pt idx="12">
                  <c:v>612221549.51300859</c:v>
                </c:pt>
                <c:pt idx="13">
                  <c:v>678345452.92898536</c:v>
                </c:pt>
                <c:pt idx="14">
                  <c:v>750152182.53138375</c:v>
                </c:pt>
                <c:pt idx="15">
                  <c:v>828067873.90518725</c:v>
                </c:pt>
                <c:pt idx="16">
                  <c:v>912550260.69671619</c:v>
                </c:pt>
                <c:pt idx="17">
                  <c:v>1004090929.3278935</c:v>
                </c:pt>
                <c:pt idx="18">
                  <c:v>1103217724.3231852</c:v>
                </c:pt>
                <c:pt idx="19">
                  <c:v>1210497315.2829535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50A-B0FA-48E0E3FF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222559"/>
        <c:axId val="265223039"/>
      </c:lineChart>
      <c:catAx>
        <c:axId val="26522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223039"/>
        <c:crosses val="autoZero"/>
        <c:auto val="1"/>
        <c:lblAlgn val="ctr"/>
        <c:lblOffset val="100"/>
        <c:tickLblSkip val="5"/>
        <c:noMultiLvlLbl val="0"/>
      </c:catAx>
      <c:valAx>
        <c:axId val="265223039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222559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2222222222222215E-2"/>
                <c:y val="4.208333333333333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518518518518519"/>
          <c:w val="0.78421981627296589"/>
          <c:h val="0.61353783902012249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AL'!$Q$2</c:f>
              <c:strCache>
                <c:ptCount val="1"/>
                <c:pt idx="0">
                  <c:v>Gamma-Go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'Perbandingan AL'!$P$3:$P$23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AL'!$Q$3:$Q$23</c:f>
              <c:numCache>
                <c:formatCode>_("Rp"* #,##0_);_("Rp"* \(#,##0\);_("Rp"* "-"_);_(@_)</c:formatCode>
                <c:ptCount val="21"/>
                <c:pt idx="0">
                  <c:v>165554677.54243892</c:v>
                </c:pt>
                <c:pt idx="1">
                  <c:v>190236202.54589286</c:v>
                </c:pt>
                <c:pt idx="2">
                  <c:v>217430328.52263683</c:v>
                </c:pt>
                <c:pt idx="3">
                  <c:v>247327358.37618172</c:v>
                </c:pt>
                <c:pt idx="4">
                  <c:v>280131977.64782935</c:v>
                </c:pt>
                <c:pt idx="5">
                  <c:v>316064402.90583712</c:v>
                </c:pt>
                <c:pt idx="6">
                  <c:v>355361592.99439019</c:v>
                </c:pt>
                <c:pt idx="7">
                  <c:v>398278529.25127703</c:v>
                </c:pt>
                <c:pt idx="8">
                  <c:v>445089571.19571137</c:v>
                </c:pt>
                <c:pt idx="9">
                  <c:v>496089894.56011689</c:v>
                </c:pt>
                <c:pt idx="10">
                  <c:v>551597018.90630019</c:v>
                </c:pt>
                <c:pt idx="11">
                  <c:v>611952432.43758225</c:v>
                </c:pt>
                <c:pt idx="12">
                  <c:v>677523322.00468457</c:v>
                </c:pt>
                <c:pt idx="13">
                  <c:v>748704416.71096039</c:v>
                </c:pt>
                <c:pt idx="14">
                  <c:v>825919953.95958865</c:v>
                </c:pt>
                <c:pt idx="15">
                  <c:v>909625777.25583589</c:v>
                </c:pt>
                <c:pt idx="16">
                  <c:v>1000311575.5870228</c:v>
                </c:pt>
                <c:pt idx="17">
                  <c:v>1098503274.7542219</c:v>
                </c:pt>
                <c:pt idx="18">
                  <c:v>1204765591.6275945</c:v>
                </c:pt>
                <c:pt idx="19">
                  <c:v>1319704762.944175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6-4DED-804C-150B5B8FD219}"/>
            </c:ext>
          </c:extLst>
        </c:ser>
        <c:ser>
          <c:idx val="1"/>
          <c:order val="1"/>
          <c:tx>
            <c:strRef>
              <c:f>'Perbandingan AL'!$R$2</c:f>
              <c:strCache>
                <c:ptCount val="1"/>
                <c:pt idx="0">
                  <c:v>Makeham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AL'!$P$3:$P$23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AL'!$R$3:$R$23</c:f>
              <c:numCache>
                <c:formatCode>_("Rp"* #,##0_);_("Rp"* \(#,##0\);_("Rp"* "-"_);_(@_)</c:formatCode>
                <c:ptCount val="21"/>
                <c:pt idx="0">
                  <c:v>166841427.39918211</c:v>
                </c:pt>
                <c:pt idx="1">
                  <c:v>191656907.29573408</c:v>
                </c:pt>
                <c:pt idx="2">
                  <c:v>219003255.71841052</c:v>
                </c:pt>
                <c:pt idx="3">
                  <c:v>249074254.0441308</c:v>
                </c:pt>
                <c:pt idx="4">
                  <c:v>282078368.92399353</c:v>
                </c:pt>
                <c:pt idx="5">
                  <c:v>318239914.96551389</c:v>
                </c:pt>
                <c:pt idx="6">
                  <c:v>357800284.28793895</c:v>
                </c:pt>
                <c:pt idx="7">
                  <c:v>401019249.07179582</c:v>
                </c:pt>
                <c:pt idx="8">
                  <c:v>448176343.61393929</c:v>
                </c:pt>
                <c:pt idx="9">
                  <c:v>499572332.78149438</c:v>
                </c:pt>
                <c:pt idx="10">
                  <c:v>555530774.14294124</c:v>
                </c:pt>
                <c:pt idx="11">
                  <c:v>616399681.45102942</c:v>
                </c:pt>
                <c:pt idx="12">
                  <c:v>682553297.56784415</c:v>
                </c:pt>
                <c:pt idx="13">
                  <c:v>754393985.36347151</c:v>
                </c:pt>
                <c:pt idx="14">
                  <c:v>832354245.59174657</c:v>
                </c:pt>
                <c:pt idx="15">
                  <c:v>916898871.2541616</c:v>
                </c:pt>
                <c:pt idx="16">
                  <c:v>1008527248.5102597</c:v>
                </c:pt>
                <c:pt idx="17">
                  <c:v>1107775814.7833757</c:v>
                </c:pt>
                <c:pt idx="18">
                  <c:v>1215220685.3479364</c:v>
                </c:pt>
                <c:pt idx="19">
                  <c:v>1331480460.3718157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6-4DED-804C-150B5B8F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00143"/>
        <c:axId val="339901103"/>
      </c:lineChart>
      <c:catAx>
        <c:axId val="33990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901103"/>
        <c:crosses val="autoZero"/>
        <c:auto val="1"/>
        <c:lblAlgn val="ctr"/>
        <c:lblOffset val="100"/>
        <c:tickLblSkip val="5"/>
        <c:noMultiLvlLbl val="0"/>
      </c:catAx>
      <c:valAx>
        <c:axId val="339901103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</a:t>
                </a:r>
                <a:r>
                  <a:rPr lang="en-ID" baseline="0"/>
                  <a:t> Aktuaria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900143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4999999999999997E-2"/>
                <c:y val="4.208333333333333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11441788156746"/>
          <c:y val="0.13708920187793427"/>
          <c:w val="0.78434820738833966"/>
          <c:h val="0.6132534841595505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AL'!$W$2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AL'!$W$3:$W$33</c:f>
              <c:numCache>
                <c:formatCode>_("Rp"* #,##0_);_("Rp"* \(#,##0\);_("Rp"* "-"_);_(@_)</c:formatCode>
                <c:ptCount val="31"/>
                <c:pt idx="0">
                  <c:v>28009253.468200818</c:v>
                </c:pt>
                <c:pt idx="1">
                  <c:v>36436265.914939351</c:v>
                </c:pt>
                <c:pt idx="2">
                  <c:v>45994537.372807339</c:v>
                </c:pt>
                <c:pt idx="3">
                  <c:v>56776451.637090787</c:v>
                </c:pt>
                <c:pt idx="4">
                  <c:v>68880970.474705756</c:v>
                </c:pt>
                <c:pt idx="5">
                  <c:v>82414240.007908911</c:v>
                </c:pt>
                <c:pt idx="6">
                  <c:v>97490229.514248013</c:v>
                </c:pt>
                <c:pt idx="7">
                  <c:v>114231404.90806681</c:v>
                </c:pt>
                <c:pt idx="8">
                  <c:v>132769439.58000523</c:v>
                </c:pt>
                <c:pt idx="9">
                  <c:v>153245965.63967979</c:v>
                </c:pt>
                <c:pt idx="10">
                  <c:v>175813368.94233686</c:v>
                </c:pt>
                <c:pt idx="11">
                  <c:v>200635631.59151396</c:v>
                </c:pt>
                <c:pt idx="12">
                  <c:v>227889225.90470064</c:v>
                </c:pt>
                <c:pt idx="13">
                  <c:v>257764064.11492708</c:v>
                </c:pt>
                <c:pt idx="14">
                  <c:v>290464508.36459982</c:v>
                </c:pt>
                <c:pt idx="15">
                  <c:v>326210445.83440721</c:v>
                </c:pt>
                <c:pt idx="16">
                  <c:v>365238434.14472538</c:v>
                </c:pt>
                <c:pt idx="17">
                  <c:v>407802922.47398227</c:v>
                </c:pt>
                <c:pt idx="18">
                  <c:v>454177554.1617232</c:v>
                </c:pt>
                <c:pt idx="19">
                  <c:v>504656556.90701127</c:v>
                </c:pt>
                <c:pt idx="20">
                  <c:v>559556227.03833556</c:v>
                </c:pt>
                <c:pt idx="21">
                  <c:v>619216514.72213757</c:v>
                </c:pt>
                <c:pt idx="22">
                  <c:v>684002717.39596391</c:v>
                </c:pt>
                <c:pt idx="23">
                  <c:v>754307289.16156507</c:v>
                </c:pt>
                <c:pt idx="24">
                  <c:v>830551774.35532904</c:v>
                </c:pt>
                <c:pt idx="25">
                  <c:v>913188874.03064585</c:v>
                </c:pt>
                <c:pt idx="26">
                  <c:v>1002704654.64148</c:v>
                </c:pt>
                <c:pt idx="27">
                  <c:v>1099620908.8110292</c:v>
                </c:pt>
                <c:pt idx="28">
                  <c:v>1204497678.7063985</c:v>
                </c:pt>
                <c:pt idx="29">
                  <c:v>1317935953.2223272</c:v>
                </c:pt>
                <c:pt idx="30">
                  <c:v>1440580550.9069922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AC3-BC51-D301936B62E7}"/>
            </c:ext>
          </c:extLst>
        </c:ser>
        <c:ser>
          <c:idx val="1"/>
          <c:order val="1"/>
          <c:tx>
            <c:strRef>
              <c:f>'Perbandingan AL'!$X$2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AL'!$V$3:$V$33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AL'!$X$3:$X$33</c:f>
              <c:numCache>
                <c:formatCode>_("Rp"* #,##0_);_("Rp"* \(#,##0\);_("Rp"* "-"_);_(@_)</c:formatCode>
                <c:ptCount val="31"/>
                <c:pt idx="0">
                  <c:v>32994168.747845221</c:v>
                </c:pt>
                <c:pt idx="1">
                  <c:v>42634023.662252262</c:v>
                </c:pt>
                <c:pt idx="2">
                  <c:v>53487799.874150798</c:v>
                </c:pt>
                <c:pt idx="3">
                  <c:v>65654416.578611031</c:v>
                </c:pt>
                <c:pt idx="4">
                  <c:v>79240404.750433385</c:v>
                </c:pt>
                <c:pt idx="5">
                  <c:v>94360550.011594057</c:v>
                </c:pt>
                <c:pt idx="6">
                  <c:v>111138571.68007565</c:v>
                </c:pt>
                <c:pt idx="7">
                  <c:v>129707841.35599822</c:v>
                </c:pt>
                <c:pt idx="8">
                  <c:v>150212144.65692979</c:v>
                </c:pt>
                <c:pt idx="9">
                  <c:v>172806489.95816919</c:v>
                </c:pt>
                <c:pt idx="10">
                  <c:v>197657968.23297036</c:v>
                </c:pt>
                <c:pt idx="11">
                  <c:v>224946668.3283574</c:v>
                </c:pt>
                <c:pt idx="12">
                  <c:v>254866652.25966337</c:v>
                </c:pt>
                <c:pt idx="13">
                  <c:v>287626995.3656823</c:v>
                </c:pt>
                <c:pt idx="14">
                  <c:v>323452896.44019282</c:v>
                </c:pt>
                <c:pt idx="15">
                  <c:v>362586863.24782825</c:v>
                </c:pt>
                <c:pt idx="16">
                  <c:v>405289979.14572233</c:v>
                </c:pt>
                <c:pt idx="17">
                  <c:v>451843256.86954904</c:v>
                </c:pt>
                <c:pt idx="18">
                  <c:v>502549085.90583509</c:v>
                </c:pt>
                <c:pt idx="19">
                  <c:v>557732780.26387584</c:v>
                </c:pt>
                <c:pt idx="20">
                  <c:v>617744233.8823328</c:v>
                </c:pt>
                <c:pt idx="21">
                  <c:v>682959691.35965574</c:v>
                </c:pt>
                <c:pt idx="22">
                  <c:v>753783642.18590569</c:v>
                </c:pt>
                <c:pt idx="23">
                  <c:v>830650847.17849851</c:v>
                </c:pt>
                <c:pt idx="24">
                  <c:v>914028506.38800001</c:v>
                </c:pt>
                <c:pt idx="25">
                  <c:v>1004418578.3447562</c:v>
                </c:pt>
                <c:pt idx="26">
                  <c:v>1102360261.1652105</c:v>
                </c:pt>
                <c:pt idx="27">
                  <c:v>1208432646.7309599</c:v>
                </c:pt>
                <c:pt idx="28">
                  <c:v>1323257559.8966348</c:v>
                </c:pt>
                <c:pt idx="29">
                  <c:v>1447502595.4775844</c:v>
                </c:pt>
                <c:pt idx="30">
                  <c:v>1581884366.6183515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9-4AC3-BC51-D301936B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49103"/>
        <c:axId val="339970223"/>
      </c:lineChart>
      <c:catAx>
        <c:axId val="3399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970223"/>
        <c:crosses val="autoZero"/>
        <c:auto val="1"/>
        <c:lblAlgn val="ctr"/>
        <c:lblOffset val="100"/>
        <c:tickLblSkip val="5"/>
        <c:noMultiLvlLbl val="0"/>
      </c:catAx>
      <c:valAx>
        <c:axId val="339970223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949103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5031444533678771E-2"/>
                <c:y val="4.182248345717349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7498794105391"/>
          <c:y val="0.13470014289460741"/>
          <c:w val="0.78696474412611739"/>
          <c:h val="0.61492445909632787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AL'!$AB$2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AL'!$AB$3:$AB$33</c:f>
              <c:numCache>
                <c:formatCode>_("Rp"* #,##0_);_("Rp"* \(#,##0\);_("Rp"* "-"_);_(@_)</c:formatCode>
                <c:ptCount val="31"/>
                <c:pt idx="0">
                  <c:v>27252905.413404368</c:v>
                </c:pt>
                <c:pt idx="1">
                  <c:v>35496504.661417022</c:v>
                </c:pt>
                <c:pt idx="2">
                  <c:v>44854451.753094435</c:v>
                </c:pt>
                <c:pt idx="3">
                  <c:v>55415741.942967705</c:v>
                </c:pt>
                <c:pt idx="4">
                  <c:v>67275623.272160798</c:v>
                </c:pt>
                <c:pt idx="5">
                  <c:v>80536219.857316032</c:v>
                </c:pt>
                <c:pt idx="6">
                  <c:v>95307183.069997773</c:v>
                </c:pt>
                <c:pt idx="7">
                  <c:v>111706372.65534037</c:v>
                </c:pt>
                <c:pt idx="8">
                  <c:v>129860570.41385904</c:v>
                </c:pt>
                <c:pt idx="9">
                  <c:v>149906229.55507222</c:v>
                </c:pt>
                <c:pt idx="10">
                  <c:v>171990263.24324626</c:v>
                </c:pt>
                <c:pt idx="11">
                  <c:v>196270876.21065587</c:v>
                </c:pt>
                <c:pt idx="12">
                  <c:v>222918443.62742165</c:v>
                </c:pt>
                <c:pt idx="13">
                  <c:v>252116441.7025702</c:v>
                </c:pt>
                <c:pt idx="14">
                  <c:v>284062434.76012462</c:v>
                </c:pt>
                <c:pt idx="15">
                  <c:v>318969123.79657596</c:v>
                </c:pt>
                <c:pt idx="16">
                  <c:v>357065461.79033482</c:v>
                </c:pt>
                <c:pt idx="17">
                  <c:v>398597841.30656362</c:v>
                </c:pt>
                <c:pt idx="18">
                  <c:v>443831360.2278322</c:v>
                </c:pt>
                <c:pt idx="19">
                  <c:v>493051171.74716711</c:v>
                </c:pt>
                <c:pt idx="20">
                  <c:v>546563925.08893955</c:v>
                </c:pt>
                <c:pt idx="21">
                  <c:v>604699303.77845597</c:v>
                </c:pt>
                <c:pt idx="22">
                  <c:v>667811668.66539633</c:v>
                </c:pt>
                <c:pt idx="23">
                  <c:v>736281813.32252121</c:v>
                </c:pt>
                <c:pt idx="24">
                  <c:v>810518839.89127767</c:v>
                </c:pt>
                <c:pt idx="25">
                  <c:v>890962163.93247783</c:v>
                </c:pt>
                <c:pt idx="26">
                  <c:v>978083657.36535573</c:v>
                </c:pt>
                <c:pt idx="27">
                  <c:v>1072389939.1440843</c:v>
                </c:pt>
                <c:pt idx="28">
                  <c:v>1174424823.9296136</c:v>
                </c:pt>
                <c:pt idx="29">
                  <c:v>1284771939.6688352</c:v>
                </c:pt>
                <c:pt idx="30">
                  <c:v>1404057525.6951485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170-B527-960657355441}"/>
            </c:ext>
          </c:extLst>
        </c:ser>
        <c:ser>
          <c:idx val="1"/>
          <c:order val="1"/>
          <c:tx>
            <c:strRef>
              <c:f>'Perbandingan AL'!$AC$2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AL'!$AA$3:$AA$33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'Perbandingan AL'!$AC$3:$AC$33</c:f>
              <c:numCache>
                <c:formatCode>_("Rp"* #,##0_);_("Rp"* \(#,##0\);_("Rp"* "-"_);_(@_)</c:formatCode>
                <c:ptCount val="31"/>
                <c:pt idx="0">
                  <c:v>32472059.46741255</c:v>
                </c:pt>
                <c:pt idx="1">
                  <c:v>41999399.969557136</c:v>
                </c:pt>
                <c:pt idx="2">
                  <c:v>52737982.033988729</c:v>
                </c:pt>
                <c:pt idx="3">
                  <c:v>64786341.43937438</c:v>
                </c:pt>
                <c:pt idx="4">
                  <c:v>78250405.158388764</c:v>
                </c:pt>
                <c:pt idx="5">
                  <c:v>93244120.137667984</c:v>
                </c:pt>
                <c:pt idx="6">
                  <c:v>109890117.53789786</c:v>
                </c:pt>
                <c:pt idx="7">
                  <c:v>128320415.43712223</c:v>
                </c:pt>
                <c:pt idx="8">
                  <c:v>148677163.28249839</c:v>
                </c:pt>
                <c:pt idx="9">
                  <c:v>171113431.6414116</c:v>
                </c:pt>
                <c:pt idx="10">
                  <c:v>195794051.05967596</c:v>
                </c:pt>
                <c:pt idx="11">
                  <c:v>222896504.08785352</c:v>
                </c:pt>
                <c:pt idx="12">
                  <c:v>252611874.79238647</c:v>
                </c:pt>
                <c:pt idx="13">
                  <c:v>285145860.33040404</c:v>
                </c:pt>
                <c:pt idx="14">
                  <c:v>320719849.44002908</c:v>
                </c:pt>
                <c:pt idx="15">
                  <c:v>359572072.98555696</c:v>
                </c:pt>
                <c:pt idx="16">
                  <c:v>401958832.00095731</c:v>
                </c:pt>
                <c:pt idx="17">
                  <c:v>448155809.00039804</c:v>
                </c:pt>
                <c:pt idx="18">
                  <c:v>498459468.67189169</c:v>
                </c:pt>
                <c:pt idx="19">
                  <c:v>553188554.4419899</c:v>
                </c:pt>
                <c:pt idx="20">
                  <c:v>612685687.7996031</c:v>
                </c:pt>
                <c:pt idx="21">
                  <c:v>677319077.69554019</c:v>
                </c:pt>
                <c:pt idx="22">
                  <c:v>747484347.79480314</c:v>
                </c:pt>
                <c:pt idx="23">
                  <c:v>823606489.85165977</c:v>
                </c:pt>
                <c:pt idx="24">
                  <c:v>906141952.00898528</c:v>
                </c:pt>
                <c:pt idx="25">
                  <c:v>995580871.38790452</c:v>
                </c:pt>
                <c:pt idx="26">
                  <c:v>1092449460.9444768</c:v>
                </c:pt>
                <c:pt idx="27">
                  <c:v>1197312561.218708</c:v>
                </c:pt>
                <c:pt idx="28">
                  <c:v>1310776368.2975645</c:v>
                </c:pt>
                <c:pt idx="29">
                  <c:v>1433491350.0597274</c:v>
                </c:pt>
                <c:pt idx="30">
                  <c:v>1566155363.5616605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170-B527-96065735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15087"/>
        <c:axId val="265015567"/>
      </c:lineChart>
      <c:catAx>
        <c:axId val="26501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015567"/>
        <c:crosses val="autoZero"/>
        <c:auto val="1"/>
        <c:lblAlgn val="ctr"/>
        <c:lblOffset val="100"/>
        <c:tickLblSkip val="5"/>
        <c:noMultiLvlLbl val="0"/>
      </c:catAx>
      <c:valAx>
        <c:axId val="265015567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015087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2233360568504115E-2"/>
                <c:y val="4.19323390038349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00240594925635"/>
          <c:y val="0.13518518518518519"/>
          <c:w val="0.78144203849518812"/>
          <c:h val="0.61862496354622332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AL'!$AG$2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AL'!$AG$3:$AG$23</c:f>
              <c:numCache>
                <c:formatCode>_("Rp"* #,##0_);_("Rp"* \(#,##0\);_("Rp"* "-"_);_(@_)</c:formatCode>
                <c:ptCount val="21"/>
                <c:pt idx="0">
                  <c:v>141720428.78659663</c:v>
                </c:pt>
                <c:pt idx="1">
                  <c:v>163925679.85737798</c:v>
                </c:pt>
                <c:pt idx="2">
                  <c:v>188508383.71152052</c:v>
                </c:pt>
                <c:pt idx="3">
                  <c:v>215649186.44276658</c:v>
                </c:pt>
                <c:pt idx="4">
                  <c:v>245541752.32678866</c:v>
                </c:pt>
                <c:pt idx="5">
                  <c:v>278393876.57379735</c:v>
                </c:pt>
                <c:pt idx="6">
                  <c:v>314428657.2945652</c:v>
                </c:pt>
                <c:pt idx="7">
                  <c:v>353885731.45515853</c:v>
                </c:pt>
                <c:pt idx="8">
                  <c:v>397022580.20079833</c:v>
                </c:pt>
                <c:pt idx="9">
                  <c:v>444115909.47836655</c:v>
                </c:pt>
                <c:pt idx="10">
                  <c:v>495463112.39540547</c:v>
                </c:pt>
                <c:pt idx="11">
                  <c:v>551383820.23497379</c:v>
                </c:pt>
                <c:pt idx="12">
                  <c:v>612221549.51300859</c:v>
                </c:pt>
                <c:pt idx="13">
                  <c:v>678345452.92898536</c:v>
                </c:pt>
                <c:pt idx="14">
                  <c:v>750152182.53138375</c:v>
                </c:pt>
                <c:pt idx="15">
                  <c:v>828067873.90518725</c:v>
                </c:pt>
                <c:pt idx="16">
                  <c:v>912550260.69671619</c:v>
                </c:pt>
                <c:pt idx="17">
                  <c:v>1004090929.3278935</c:v>
                </c:pt>
                <c:pt idx="18">
                  <c:v>1103217724.3231852</c:v>
                </c:pt>
                <c:pt idx="19">
                  <c:v>1210497315.2829535</c:v>
                </c:pt>
                <c:pt idx="20">
                  <c:v>1326537937.191339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EAE-80E4-5ACFF0A4162A}"/>
            </c:ext>
          </c:extLst>
        </c:ser>
        <c:ser>
          <c:idx val="1"/>
          <c:order val="1"/>
          <c:tx>
            <c:strRef>
              <c:f>'Perbandingan AL'!$AH$2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AL'!$AF$3:$AF$23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AL'!$AH$3:$AH$23</c:f>
              <c:numCache>
                <c:formatCode>_("Rp"* #,##0_);_("Rp"* \(#,##0\);_("Rp"* "-"_);_(@_)</c:formatCode>
                <c:ptCount val="21"/>
                <c:pt idx="0">
                  <c:v>166841427.39918211</c:v>
                </c:pt>
                <c:pt idx="1">
                  <c:v>191656907.29573408</c:v>
                </c:pt>
                <c:pt idx="2">
                  <c:v>219003255.71841052</c:v>
                </c:pt>
                <c:pt idx="3">
                  <c:v>249074254.0441308</c:v>
                </c:pt>
                <c:pt idx="4">
                  <c:v>282078368.92399353</c:v>
                </c:pt>
                <c:pt idx="5">
                  <c:v>318239914.96551389</c:v>
                </c:pt>
                <c:pt idx="6">
                  <c:v>357800284.28793895</c:v>
                </c:pt>
                <c:pt idx="7">
                  <c:v>401019249.07179582</c:v>
                </c:pt>
                <c:pt idx="8">
                  <c:v>448176343.61393929</c:v>
                </c:pt>
                <c:pt idx="9">
                  <c:v>499572332.78149438</c:v>
                </c:pt>
                <c:pt idx="10">
                  <c:v>555530774.14294124</c:v>
                </c:pt>
                <c:pt idx="11">
                  <c:v>616399681.45102942</c:v>
                </c:pt>
                <c:pt idx="12">
                  <c:v>682553297.56784415</c:v>
                </c:pt>
                <c:pt idx="13">
                  <c:v>754393985.36347151</c:v>
                </c:pt>
                <c:pt idx="14">
                  <c:v>832354245.59174657</c:v>
                </c:pt>
                <c:pt idx="15">
                  <c:v>916898871.2541616</c:v>
                </c:pt>
                <c:pt idx="16">
                  <c:v>1008527248.5102597</c:v>
                </c:pt>
                <c:pt idx="17">
                  <c:v>1107775814.7833757</c:v>
                </c:pt>
                <c:pt idx="18">
                  <c:v>1215220685.3479364</c:v>
                </c:pt>
                <c:pt idx="19">
                  <c:v>1331480460.3718157</c:v>
                </c:pt>
                <c:pt idx="20">
                  <c:v>1457219225.1278279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D-4EAE-80E4-5ACFF0A4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10063"/>
        <c:axId val="340012943"/>
      </c:lineChart>
      <c:catAx>
        <c:axId val="34001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0012943"/>
        <c:crosses val="autoZero"/>
        <c:auto val="1"/>
        <c:lblAlgn val="ctr"/>
        <c:lblOffset val="100"/>
        <c:tickLblSkip val="5"/>
        <c:noMultiLvlLbl val="0"/>
      </c:catAx>
      <c:valAx>
        <c:axId val="340012943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0010063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7777777777777779E-2"/>
                <c:y val="4.208333333333333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2462817147856"/>
          <c:y val="0.13518518518518519"/>
          <c:w val="0.78421981627296589"/>
          <c:h val="0.60890820939049284"/>
        </c:manualLayout>
      </c:layout>
      <c:lineChart>
        <c:grouping val="standard"/>
        <c:varyColors val="0"/>
        <c:ser>
          <c:idx val="0"/>
          <c:order val="0"/>
          <c:tx>
            <c:strRef>
              <c:f>'Perbandingan AL'!$AL$2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AL'!$AL$3:$AL$23</c:f>
              <c:numCache>
                <c:formatCode>_("Rp"* #,##0_);_("Rp"* \(#,##0\);_("Rp"* "-"_);_(@_)</c:formatCode>
                <c:ptCount val="21"/>
                <c:pt idx="0">
                  <c:v>139211624.12614387</c:v>
                </c:pt>
                <c:pt idx="1">
                  <c:v>161120194.11618853</c:v>
                </c:pt>
                <c:pt idx="2">
                  <c:v>185351178.8876541</c:v>
                </c:pt>
                <c:pt idx="3">
                  <c:v>212075174.20073444</c:v>
                </c:pt>
                <c:pt idx="4">
                  <c:v>241475319.99405497</c:v>
                </c:pt>
                <c:pt idx="5">
                  <c:v>273748436.70800275</c:v>
                </c:pt>
                <c:pt idx="6">
                  <c:v>309106207.16039318</c:v>
                </c:pt>
                <c:pt idx="7">
                  <c:v>347776409.48899108</c:v>
                </c:pt>
                <c:pt idx="8">
                  <c:v>390004207.4306249</c:v>
                </c:pt>
                <c:pt idx="9">
                  <c:v>436053504.81435013</c:v>
                </c:pt>
                <c:pt idx="10">
                  <c:v>486208371.64470142</c:v>
                </c:pt>
                <c:pt idx="11">
                  <c:v>540774549.57435286</c:v>
                </c:pt>
                <c:pt idx="12">
                  <c:v>600081044.9420861</c:v>
                </c:pt>
                <c:pt idx="13">
                  <c:v>664481817.90562975</c:v>
                </c:pt>
                <c:pt idx="14">
                  <c:v>734357576.54901087</c:v>
                </c:pt>
                <c:pt idx="15">
                  <c:v>810117685.20611191</c:v>
                </c:pt>
                <c:pt idx="16">
                  <c:v>892202196.62823665</c:v>
                </c:pt>
                <c:pt idx="17">
                  <c:v>981084018.04345644</c:v>
                </c:pt>
                <c:pt idx="18">
                  <c:v>1077271221.6166503</c:v>
                </c:pt>
                <c:pt idx="19">
                  <c:v>1181309510.3274639</c:v>
                </c:pt>
                <c:pt idx="20">
                  <c:v>1293784850.8437581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5-4EF3-BC1F-1E9A0EE5F05A}"/>
            </c:ext>
          </c:extLst>
        </c:ser>
        <c:ser>
          <c:idx val="1"/>
          <c:order val="1"/>
          <c:tx>
            <c:strRef>
              <c:f>'Perbandingan AL'!$AM$2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AL'!$AK$3:$AK$23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'Perbandingan AL'!$AM$3:$AM$23</c:f>
              <c:numCache>
                <c:formatCode>_("Rp"* #,##0_);_("Rp"* \(#,##0\);_("Rp"* "-"_);_(@_)</c:formatCode>
                <c:ptCount val="21"/>
                <c:pt idx="0">
                  <c:v>165554677.54243892</c:v>
                </c:pt>
                <c:pt idx="1">
                  <c:v>190236202.54589286</c:v>
                </c:pt>
                <c:pt idx="2">
                  <c:v>217430328.52263683</c:v>
                </c:pt>
                <c:pt idx="3">
                  <c:v>247327358.37618172</c:v>
                </c:pt>
                <c:pt idx="4">
                  <c:v>280131977.64782935</c:v>
                </c:pt>
                <c:pt idx="5">
                  <c:v>316064402.90583712</c:v>
                </c:pt>
                <c:pt idx="6">
                  <c:v>355361592.99439019</c:v>
                </c:pt>
                <c:pt idx="7">
                  <c:v>398278529.25127703</c:v>
                </c:pt>
                <c:pt idx="8">
                  <c:v>445089571.19571137</c:v>
                </c:pt>
                <c:pt idx="9">
                  <c:v>496089894.56011689</c:v>
                </c:pt>
                <c:pt idx="10">
                  <c:v>551597018.90630019</c:v>
                </c:pt>
                <c:pt idx="11">
                  <c:v>611952432.43758225</c:v>
                </c:pt>
                <c:pt idx="12">
                  <c:v>677523322.00468457</c:v>
                </c:pt>
                <c:pt idx="13">
                  <c:v>748704416.71096039</c:v>
                </c:pt>
                <c:pt idx="14">
                  <c:v>825919953.95958865</c:v>
                </c:pt>
                <c:pt idx="15">
                  <c:v>909625777.25583589</c:v>
                </c:pt>
                <c:pt idx="16">
                  <c:v>1000311575.5870228</c:v>
                </c:pt>
                <c:pt idx="17">
                  <c:v>1098503274.7542219</c:v>
                </c:pt>
                <c:pt idx="18">
                  <c:v>1204765591.6275945</c:v>
                </c:pt>
                <c:pt idx="19">
                  <c:v>1319704762.944175</c:v>
                </c:pt>
                <c:pt idx="20">
                  <c:v>1443971460.9658325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5-4EF3-BC1F-1E9A0EE5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94863"/>
        <c:axId val="339913583"/>
      </c:lineChart>
      <c:catAx>
        <c:axId val="33989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913583"/>
        <c:crosses val="autoZero"/>
        <c:auto val="1"/>
        <c:lblAlgn val="ctr"/>
        <c:lblOffset val="100"/>
        <c:tickLblSkip val="5"/>
        <c:noMultiLvlLbl val="0"/>
      </c:catAx>
      <c:valAx>
        <c:axId val="339913583"/>
        <c:scaling>
          <c:orientation val="minMax"/>
          <c:max val="1600000000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Kewajiban Aktuaria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894863"/>
        <c:crosses val="autoZero"/>
        <c:crossBetween val="between"/>
        <c:majorUnit val="300000000"/>
        <c:dispUnits>
          <c:builtInUnit val="millions"/>
          <c:dispUnitsLbl>
            <c:layout>
              <c:manualLayout>
                <c:xMode val="edge"/>
                <c:yMode val="edge"/>
                <c:x val="7.4999999999999997E-2"/>
                <c:y val="4.2083333333333334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ID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Perbandingan!$B$4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Perbandingan!$B$5:$B$8</c:f>
              <c:numCache>
                <c:formatCode>0.00</c:formatCode>
                <c:ptCount val="4"/>
                <c:pt idx="0">
                  <c:v>190770337.89383057</c:v>
                </c:pt>
                <c:pt idx="1">
                  <c:v>227304416.27188784</c:v>
                </c:pt>
                <c:pt idx="2">
                  <c:v>324827122.96100235</c:v>
                </c:pt>
                <c:pt idx="3">
                  <c:v>386294247.59902412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3EE-A251-B3F48D6DB62D}"/>
            </c:ext>
          </c:extLst>
        </c:ser>
        <c:ser>
          <c:idx val="1"/>
          <c:order val="1"/>
          <c:tx>
            <c:strRef>
              <c:f>Perbandingan!$C$4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Perbandingan!$C$5:$C$8</c:f>
              <c:numCache>
                <c:formatCode>0.00</c:formatCode>
                <c:ptCount val="4"/>
                <c:pt idx="0">
                  <c:v>196064774.27740571</c:v>
                </c:pt>
                <c:pt idx="1">
                  <c:v>230959181.23491657</c:v>
                </c:pt>
                <c:pt idx="2">
                  <c:v>330681000.5020588</c:v>
                </c:pt>
                <c:pt idx="3">
                  <c:v>389296663.93142492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F-43EE-A251-B3F48D6D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25200"/>
        <c:axId val="177548240"/>
      </c:barChart>
      <c:catAx>
        <c:axId val="1775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8240"/>
        <c:crosses val="autoZero"/>
        <c:auto val="1"/>
        <c:lblAlgn val="ctr"/>
        <c:lblOffset val="100"/>
        <c:noMultiLvlLbl val="0"/>
      </c:catAx>
      <c:valAx>
        <c:axId val="177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Kematian'!$G$2:$G$62</c:f>
              <c:numCache>
                <c:formatCode>0.00000</c:formatCode>
                <c:ptCount val="61"/>
                <c:pt idx="0">
                  <c:v>4.0992806714864596E-3</c:v>
                </c:pt>
                <c:pt idx="1">
                  <c:v>4.4757703629301404E-3</c:v>
                </c:pt>
                <c:pt idx="2">
                  <c:v>4.8868379657595199E-3</c:v>
                </c:pt>
                <c:pt idx="3">
                  <c:v>5.3356592162111501E-3</c:v>
                </c:pt>
                <c:pt idx="4">
                  <c:v>5.8257015194002996E-3</c:v>
                </c:pt>
                <c:pt idx="5">
                  <c:v>6.3607507370416101E-3</c:v>
                </c:pt>
                <c:pt idx="6">
                  <c:v>6.9449404354319398E-3</c:v>
                </c:pt>
                <c:pt idx="7">
                  <c:v>7.5827838196534103E-3</c:v>
                </c:pt>
                <c:pt idx="8">
                  <c:v>8.2792086007067497E-3</c:v>
                </c:pt>
                <c:pt idx="9">
                  <c:v>9.0395950649438499E-3</c:v>
                </c:pt>
                <c:pt idx="10">
                  <c:v>9.8698176399080705E-3</c:v>
                </c:pt>
                <c:pt idx="11">
                  <c:v>1.07762902777026E-2</c:v>
                </c:pt>
                <c:pt idx="12">
                  <c:v>1.1766016006499401E-2</c:v>
                </c:pt>
                <c:pt idx="13">
                  <c:v>1.2846641033004201E-2</c:v>
                </c:pt>
                <c:pt idx="14">
                  <c:v>1.40265138138482E-2</c:v>
                </c:pt>
                <c:pt idx="15">
                  <c:v>1.5314749552270201E-2</c:v>
                </c:pt>
                <c:pt idx="16">
                  <c:v>1.6721300618360802E-2</c:v>
                </c:pt>
                <c:pt idx="17">
                  <c:v>1.8257033436908598E-2</c:v>
                </c:pt>
                <c:pt idx="18">
                  <c:v>1.9933812436849201E-2</c:v>
                </c:pt>
                <c:pt idx="19">
                  <c:v>2.1764591710876999E-2</c:v>
                </c:pt>
                <c:pt idx="20">
                  <c:v>2.3763515093343401E-2</c:v>
                </c:pt>
                <c:pt idx="21">
                  <c:v>2.5946025429600599E-2</c:v>
                </c:pt>
                <c:pt idx="22">
                  <c:v>2.83289838809604E-2</c:v>
                </c:pt>
                <c:pt idx="23">
                  <c:v>3.0930800186969601E-2</c:v>
                </c:pt>
                <c:pt idx="24">
                  <c:v>3.3771574891350999E-2</c:v>
                </c:pt>
                <c:pt idx="25">
                  <c:v>3.68732546303914E-2</c:v>
                </c:pt>
                <c:pt idx="26">
                  <c:v>4.0259801683466802E-2</c:v>
                </c:pt>
                <c:pt idx="27">
                  <c:v>4.3957379095582498E-2</c:v>
                </c:pt>
                <c:pt idx="28">
                  <c:v>4.7994552802108598E-2</c:v>
                </c:pt>
                <c:pt idx="29">
                  <c:v>5.2402512317238401E-2</c:v>
                </c:pt>
                <c:pt idx="30">
                  <c:v>5.7215311691121103E-2</c:v>
                </c:pt>
                <c:pt idx="31">
                  <c:v>6.2470132597198101E-2</c:v>
                </c:pt>
                <c:pt idx="32">
                  <c:v>6.8207571582249202E-2</c:v>
                </c:pt>
                <c:pt idx="33">
                  <c:v>7.4471953698320006E-2</c:v>
                </c:pt>
                <c:pt idx="34">
                  <c:v>8.1311674939520906E-2</c:v>
                </c:pt>
                <c:pt idx="35">
                  <c:v>8.8779576129219898E-2</c:v>
                </c:pt>
                <c:pt idx="36">
                  <c:v>9.6933351146126404E-2</c:v>
                </c:pt>
                <c:pt idx="37">
                  <c:v>0.10583599264304799</c:v>
                </c:pt>
                <c:pt idx="38">
                  <c:v>0.11555627870176199</c:v>
                </c:pt>
                <c:pt idx="39">
                  <c:v>0.126169304183679</c:v>
                </c:pt>
                <c:pt idx="40">
                  <c:v>0.13775706088132</c:v>
                </c:pt>
                <c:pt idx="41">
                  <c:v>0.150409070952575</c:v>
                </c:pt>
                <c:pt idx="42">
                  <c:v>0.164223078531431</c:v>
                </c:pt>
                <c:pt idx="43">
                  <c:v>0.179305804858233</c:v>
                </c:pt>
                <c:pt idx="44">
                  <c:v>0.195773772763319</c:v>
                </c:pt>
                <c:pt idx="45">
                  <c:v>0.213754206873632</c:v>
                </c:pt>
                <c:pt idx="46">
                  <c:v>0.233386016496934</c:v>
                </c:pt>
                <c:pt idx="47">
                  <c:v>0.25482086877697502</c:v>
                </c:pt>
                <c:pt idx="48">
                  <c:v>0.27822436041036203</c:v>
                </c:pt>
                <c:pt idx="49">
                  <c:v>0.30377729697731998</c:v>
                </c:pt>
                <c:pt idx="50">
                  <c:v>0.33167708976992599</c:v>
                </c:pt>
                <c:pt idx="51">
                  <c:v>0.36213928090911901</c:v>
                </c:pt>
                <c:pt idx="52">
                  <c:v>0.395399208532905</c:v>
                </c:pt>
                <c:pt idx="53">
                  <c:v>0.43171382492030802</c:v>
                </c:pt>
                <c:pt idx="54">
                  <c:v>0.471363681597118</c:v>
                </c:pt>
                <c:pt idx="55">
                  <c:v>0.51465509675955201</c:v>
                </c:pt>
                <c:pt idx="56">
                  <c:v>0.56192252176041901</c:v>
                </c:pt>
                <c:pt idx="57">
                  <c:v>0.61353112494027695</c:v>
                </c:pt>
                <c:pt idx="58">
                  <c:v>0.66987961276518504</c:v>
                </c:pt>
                <c:pt idx="59">
                  <c:v>0.73140331006596604</c:v>
                </c:pt>
                <c:pt idx="60">
                  <c:v>0.79857752317564001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164-B155-F3264ED23F32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Kematian'!$F$2:$F$62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'Laju Kematian'!$H$2:$H$62</c:f>
              <c:numCache>
                <c:formatCode>0.00000</c:formatCode>
                <c:ptCount val="61"/>
                <c:pt idx="0">
                  <c:v>2.85901982845837E-3</c:v>
                </c:pt>
                <c:pt idx="1">
                  <c:v>3.1089747972014099E-3</c:v>
                </c:pt>
                <c:pt idx="2">
                  <c:v>3.3829937432638098E-3</c:v>
                </c:pt>
                <c:pt idx="3">
                  <c:v>3.6833933839620298E-3</c:v>
                </c:pt>
                <c:pt idx="4">
                  <c:v>4.01271347451911E-3</c:v>
                </c:pt>
                <c:pt idx="5">
                  <c:v>4.3737382806488603E-3</c:v>
                </c:pt>
                <c:pt idx="6">
                  <c:v>4.7695201183756098E-3</c:v>
                </c:pt>
                <c:pt idx="7">
                  <c:v>5.2034051601089204E-3</c:v>
                </c:pt>
                <c:pt idx="8">
                  <c:v>5.6790617251529299E-3</c:v>
                </c:pt>
                <c:pt idx="9">
                  <c:v>6.2005112938350801E-3</c:v>
                </c:pt>
                <c:pt idx="10">
                  <c:v>6.7721625074657404E-3</c:v>
                </c:pt>
                <c:pt idx="11">
                  <c:v>7.3988484415845202E-3</c:v>
                </c:pt>
                <c:pt idx="12">
                  <c:v>8.0858674676231295E-3</c:v>
                </c:pt>
                <c:pt idx="13">
                  <c:v>8.8390280484533599E-3</c:v>
                </c:pt>
                <c:pt idx="14">
                  <c:v>9.6646978465480902E-3</c:v>
                </c:pt>
                <c:pt idx="15">
                  <c:v>1.0569857559944501E-2</c:v>
                </c:pt>
                <c:pt idx="16">
                  <c:v>1.1562159941170699E-2</c:v>
                </c:pt>
                <c:pt idx="17">
                  <c:v>1.26499944981158E-2</c:v>
                </c:pt>
                <c:pt idx="18">
                  <c:v>1.3842558423863401E-2</c:v>
                </c:pt>
                <c:pt idx="19">
                  <c:v>1.5149934355171099E-2</c:v>
                </c:pt>
                <c:pt idx="20">
                  <c:v>1.6583175617010299E-2</c:v>
                </c:pt>
                <c:pt idx="21">
                  <c:v>1.8154399673876501E-2</c:v>
                </c:pt>
                <c:pt idx="22">
                  <c:v>1.9876890577960101E-2</c:v>
                </c:pt>
                <c:pt idx="23">
                  <c:v>2.17652112803353E-2</c:v>
                </c:pt>
                <c:pt idx="24">
                  <c:v>2.38353267547134E-2</c:v>
                </c:pt>
                <c:pt idx="25">
                  <c:v>2.6104738974718801E-2</c:v>
                </c:pt>
                <c:pt idx="26">
                  <c:v>2.8592634885867E-2</c:v>
                </c:pt>
                <c:pt idx="27">
                  <c:v>3.13200486232856E-2</c:v>
                </c:pt>
                <c:pt idx="28">
                  <c:v>3.4310039346661901E-2</c:v>
                </c:pt>
                <c:pt idx="29">
                  <c:v>3.7587886195940598E-2</c:v>
                </c:pt>
                <c:pt idx="30">
                  <c:v>4.1181302016038299E-2</c:v>
                </c:pt>
                <c:pt idx="31">
                  <c:v>4.5120667657532698E-2</c:v>
                </c:pt>
                <c:pt idx="32">
                  <c:v>4.9439288834239099E-2</c:v>
                </c:pt>
                <c:pt idx="33">
                  <c:v>5.4173677709302301E-2</c:v>
                </c:pt>
                <c:pt idx="34">
                  <c:v>5.9363861590495698E-2</c:v>
                </c:pt>
                <c:pt idx="35">
                  <c:v>6.5053721344620896E-2</c:v>
                </c:pt>
                <c:pt idx="36">
                  <c:v>7.1291362392161106E-2</c:v>
                </c:pt>
                <c:pt idx="37">
                  <c:v>7.8129521418796102E-2</c:v>
                </c:pt>
                <c:pt idx="38">
                  <c:v>8.5626012242356705E-2</c:v>
                </c:pt>
                <c:pt idx="39">
                  <c:v>9.3844214604839896E-2</c:v>
                </c:pt>
                <c:pt idx="40">
                  <c:v>0.10285361002202099</c:v>
                </c:pt>
                <c:pt idx="41">
                  <c:v>0.112730369221047</c:v>
                </c:pt>
                <c:pt idx="42">
                  <c:v>0.123557996132564</c:v>
                </c:pt>
                <c:pt idx="43">
                  <c:v>0.135428033882046</c:v>
                </c:pt>
                <c:pt idx="44">
                  <c:v>0.14844083874922001</c:v>
                </c:pt>
                <c:pt idx="45">
                  <c:v>0.162706428639071</c:v>
                </c:pt>
                <c:pt idx="46">
                  <c:v>0.17834541323790901</c:v>
                </c:pt>
                <c:pt idx="47">
                  <c:v>0.19549001371858599</c:v>
                </c:pt>
                <c:pt idx="48">
                  <c:v>0.21428518061605001</c:v>
                </c:pt>
                <c:pt idx="49">
                  <c:v>0.23488981932441</c:v>
                </c:pt>
                <c:pt idx="50">
                  <c:v>0.257478133576589</c:v>
                </c:pt>
                <c:pt idx="51">
                  <c:v>0.282241098265125</c:v>
                </c:pt>
                <c:pt idx="52">
                  <c:v>0.30938807405622798</c:v>
                </c:pt>
                <c:pt idx="53">
                  <c:v>0.339148577447967</c:v>
                </c:pt>
                <c:pt idx="54">
                  <c:v>0.37177422123772502</c:v>
                </c:pt>
                <c:pt idx="55">
                  <c:v>0.40754084180475703</c:v>
                </c:pt>
                <c:pt idx="56">
                  <c:v>0.44675083119315301</c:v>
                </c:pt>
                <c:pt idx="57">
                  <c:v>0.48973569371201497</c:v>
                </c:pt>
                <c:pt idx="58">
                  <c:v>0.53685884866783495</c:v>
                </c:pt>
                <c:pt idx="59">
                  <c:v>0.58851870292503605</c:v>
                </c:pt>
                <c:pt idx="60">
                  <c:v>0.64515201927189902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164-B155-F3264ED2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51904"/>
        <c:axId val="1660144704"/>
      </c:lineChart>
      <c:catAx>
        <c:axId val="16601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layout>
            <c:manualLayout>
              <c:xMode val="edge"/>
              <c:yMode val="edge"/>
              <c:x val="0.53471083058949653"/>
              <c:y val="0.8027553067836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44704"/>
        <c:crosses val="autoZero"/>
        <c:auto val="1"/>
        <c:lblAlgn val="ctr"/>
        <c:lblOffset val="100"/>
        <c:tickLblSkip val="10"/>
        <c:noMultiLvlLbl val="0"/>
      </c:catAx>
      <c:valAx>
        <c:axId val="16601447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µ_40+s</a:t>
                </a:r>
              </a:p>
            </c:rich>
          </c:tx>
          <c:layout>
            <c:manualLayout>
              <c:xMode val="edge"/>
              <c:yMode val="edge"/>
              <c:x val="2.2227813207609089E-2"/>
              <c:y val="0.2857060825663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519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Perbandingan!$F$4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Perbandingan!$E$5:$E$8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Perbandingan!$F$5:$F$8</c:f>
              <c:numCache>
                <c:formatCode>0.00</c:formatCode>
                <c:ptCount val="4"/>
                <c:pt idx="0">
                  <c:v>5450581.0826808736</c:v>
                </c:pt>
                <c:pt idx="1">
                  <c:v>6494411.89348251</c:v>
                </c:pt>
                <c:pt idx="2">
                  <c:v>9280774.941742925</c:v>
                </c:pt>
                <c:pt idx="3">
                  <c:v>11036978.502829261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0F7-8BAC-A760C5DC00B3}"/>
            </c:ext>
          </c:extLst>
        </c:ser>
        <c:ser>
          <c:idx val="1"/>
          <c:order val="1"/>
          <c:tx>
            <c:strRef>
              <c:f>Perbandingan!$G$4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Perbandingan!$E$5:$E$8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Perbandingan!$G$5:$G$8</c:f>
              <c:numCache>
                <c:formatCode>0.00</c:formatCode>
                <c:ptCount val="4"/>
                <c:pt idx="0">
                  <c:v>5601850.6936401632</c:v>
                </c:pt>
                <c:pt idx="1">
                  <c:v>6598833.7495690444</c:v>
                </c:pt>
                <c:pt idx="2">
                  <c:v>9448028.5857731085</c:v>
                </c:pt>
                <c:pt idx="3">
                  <c:v>11122761.826612141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3-40F7-8BAC-A760C5DC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68400"/>
        <c:axId val="177584240"/>
      </c:barChart>
      <c:catAx>
        <c:axId val="1775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240"/>
        <c:crosses val="autoZero"/>
        <c:auto val="1"/>
        <c:lblAlgn val="ctr"/>
        <c:lblOffset val="100"/>
        <c:noMultiLvlLbl val="0"/>
      </c:catAx>
      <c:valAx>
        <c:axId val="177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Perbandingan!$J$4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Perbandingan!$I$5:$I$8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Perbandingan!$J$5:$J$8</c:f>
              <c:numCache>
                <c:formatCode>0.00</c:formatCode>
                <c:ptCount val="4"/>
                <c:pt idx="0">
                  <c:v>27252905.413404368</c:v>
                </c:pt>
                <c:pt idx="1">
                  <c:v>32472059.46741255</c:v>
                </c:pt>
                <c:pt idx="2">
                  <c:v>139211624.12614387</c:v>
                </c:pt>
                <c:pt idx="3">
                  <c:v>165554677.54243892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4-4629-AE9D-B90B9B8F7F6C}"/>
            </c:ext>
          </c:extLst>
        </c:ser>
        <c:ser>
          <c:idx val="1"/>
          <c:order val="1"/>
          <c:tx>
            <c:strRef>
              <c:f>Perbandingan!$K$4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Perbandingan!$I$5:$I$8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Perbandingan!$K$5:$K$8</c:f>
              <c:numCache>
                <c:formatCode>0.00</c:formatCode>
                <c:ptCount val="4"/>
                <c:pt idx="0">
                  <c:v>28009253.468200818</c:v>
                </c:pt>
                <c:pt idx="1">
                  <c:v>32994168.747845221</c:v>
                </c:pt>
                <c:pt idx="2">
                  <c:v>141720428.78659663</c:v>
                </c:pt>
                <c:pt idx="3">
                  <c:v>166841427.39918211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4-4629-AE9D-B90B9B8F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87600"/>
        <c:axId val="177590480"/>
      </c:barChart>
      <c:catAx>
        <c:axId val="1775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0480"/>
        <c:crosses val="autoZero"/>
        <c:auto val="1"/>
        <c:lblAlgn val="ctr"/>
        <c:lblOffset val="100"/>
        <c:noMultiLvlLbl val="0"/>
      </c:catAx>
      <c:valAx>
        <c:axId val="1775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Perbandingan!$F$4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Perbandingan!$E$5:$E$6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Perbandingan!$F$5:$F$6</c:f>
              <c:numCache>
                <c:formatCode>0.00</c:formatCode>
                <c:ptCount val="2"/>
                <c:pt idx="0">
                  <c:v>5450581.0826808736</c:v>
                </c:pt>
                <c:pt idx="1">
                  <c:v>6494411.89348251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0-4507-8035-E6F52F246D50}"/>
            </c:ext>
          </c:extLst>
        </c:ser>
        <c:ser>
          <c:idx val="1"/>
          <c:order val="1"/>
          <c:tx>
            <c:strRef>
              <c:f>Perbandingan!$G$4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Perbandingan!$E$5:$E$6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Perbandingan!$G$5:$G$6</c:f>
              <c:numCache>
                <c:formatCode>0.00</c:formatCode>
                <c:ptCount val="2"/>
                <c:pt idx="0">
                  <c:v>5601850.6936401632</c:v>
                </c:pt>
                <c:pt idx="1">
                  <c:v>6598833.7495690444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0-4507-8035-E6F52F24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80367"/>
        <c:axId val="1174492367"/>
      </c:barChart>
      <c:catAx>
        <c:axId val="117448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367"/>
        <c:crosses val="autoZero"/>
        <c:auto val="1"/>
        <c:lblAlgn val="ctr"/>
        <c:lblOffset val="100"/>
        <c:noMultiLvlLbl val="0"/>
      </c:catAx>
      <c:valAx>
        <c:axId val="11744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Perbandingan!$F$4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Perbandingan!$E$7:$E$8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Perbandingan!$F$7:$F$8</c:f>
              <c:numCache>
                <c:formatCode>0.00</c:formatCode>
                <c:ptCount val="2"/>
                <c:pt idx="0">
                  <c:v>9280774.941742925</c:v>
                </c:pt>
                <c:pt idx="1">
                  <c:v>11036978.502829261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8C2-925A-E57EBD339804}"/>
            </c:ext>
          </c:extLst>
        </c:ser>
        <c:ser>
          <c:idx val="1"/>
          <c:order val="1"/>
          <c:tx>
            <c:strRef>
              <c:f>Perbandingan!$G$4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Perbandingan!$E$7:$E$8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Perbandingan!$G$7:$G$8</c:f>
              <c:numCache>
                <c:formatCode>0.00</c:formatCode>
                <c:ptCount val="2"/>
                <c:pt idx="0">
                  <c:v>9448028.5857731085</c:v>
                </c:pt>
                <c:pt idx="1">
                  <c:v>11122761.826612141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8C2-925A-E57EBD33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2543"/>
        <c:axId val="69353023"/>
      </c:barChart>
      <c:catAx>
        <c:axId val="693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3023"/>
        <c:crosses val="autoZero"/>
        <c:auto val="1"/>
        <c:lblAlgn val="ctr"/>
        <c:lblOffset val="100"/>
        <c:noMultiLvlLbl val="0"/>
      </c:catAx>
      <c:valAx>
        <c:axId val="693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Perbandingan!$J$4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Perbandingan!$I$5:$I$6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Perbandingan!$J$5:$J$6</c:f>
              <c:numCache>
                <c:formatCode>0.00</c:formatCode>
                <c:ptCount val="2"/>
                <c:pt idx="0">
                  <c:v>27252905.413404368</c:v>
                </c:pt>
                <c:pt idx="1">
                  <c:v>32472059.46741255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953-8E72-EB62353F6379}"/>
            </c:ext>
          </c:extLst>
        </c:ser>
        <c:ser>
          <c:idx val="1"/>
          <c:order val="1"/>
          <c:tx>
            <c:strRef>
              <c:f>Perbandingan!$K$4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Perbandingan!$I$5:$I$6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Perbandingan!$K$5:$K$6</c:f>
              <c:numCache>
                <c:formatCode>0.00</c:formatCode>
                <c:ptCount val="2"/>
                <c:pt idx="0">
                  <c:v>28009253.468200818</c:v>
                </c:pt>
                <c:pt idx="1">
                  <c:v>32994168.747845221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953-8E72-EB62353F6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1743"/>
        <c:axId val="69371263"/>
      </c:barChart>
      <c:catAx>
        <c:axId val="693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1263"/>
        <c:crosses val="autoZero"/>
        <c:auto val="1"/>
        <c:lblAlgn val="ctr"/>
        <c:lblOffset val="100"/>
        <c:noMultiLvlLbl val="0"/>
      </c:catAx>
      <c:valAx>
        <c:axId val="69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Perbandingan!$J$4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Perbandingan!$I$7:$I$8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Perbandingan!$J$7:$J$8</c:f>
              <c:numCache>
                <c:formatCode>0.00</c:formatCode>
                <c:ptCount val="2"/>
                <c:pt idx="0">
                  <c:v>139211624.12614387</c:v>
                </c:pt>
                <c:pt idx="1">
                  <c:v>165554677.54243892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DFA-A15F-58CC43F76CFE}"/>
            </c:ext>
          </c:extLst>
        </c:ser>
        <c:ser>
          <c:idx val="1"/>
          <c:order val="1"/>
          <c:tx>
            <c:strRef>
              <c:f>Perbandingan!$K$4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Perbandingan!$I$7:$I$8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Perbandingan!$K$7:$K$8</c:f>
              <c:numCache>
                <c:formatCode>0.00</c:formatCode>
                <c:ptCount val="2"/>
                <c:pt idx="0">
                  <c:v>141720428.78659663</c:v>
                </c:pt>
                <c:pt idx="1">
                  <c:v>166841427.39918211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B-4DFA-A15F-58CC43F7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524047"/>
        <c:axId val="1174533647"/>
      </c:barChart>
      <c:catAx>
        <c:axId val="11745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33647"/>
        <c:crosses val="autoZero"/>
        <c:auto val="1"/>
        <c:lblAlgn val="ctr"/>
        <c:lblOffset val="100"/>
        <c:noMultiLvlLbl val="0"/>
      </c:catAx>
      <c:valAx>
        <c:axId val="11745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 GGO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25-4CC0-BC14-0FBE53265F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25-4CC0-BC14-0FBE53265F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25-4CC0-BC14-0FBE53265F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425-4CC0-BC14-0FBE5326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04719"/>
        <c:axId val="603200879"/>
      </c:lineChart>
      <c:catAx>
        <c:axId val="60320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879"/>
        <c:crosses val="autoZero"/>
        <c:auto val="1"/>
        <c:lblAlgn val="ctr"/>
        <c:lblOffset val="100"/>
        <c:noMultiLvlLbl val="0"/>
      </c:catAx>
      <c:valAx>
        <c:axId val="6032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PVFB MK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8D-4BE2-AC01-10F041D421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8D-4BE2-AC01-10F041D421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8D-4BE2-AC01-10F041D421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8D-4BE2-AC01-10F041D4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39759"/>
        <c:axId val="603229679"/>
      </c:lineChart>
      <c:catAx>
        <c:axId val="60323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29679"/>
        <c:crosses val="autoZero"/>
        <c:auto val="1"/>
        <c:lblAlgn val="ctr"/>
        <c:lblOffset val="100"/>
        <c:noMultiLvlLbl val="0"/>
      </c:catAx>
      <c:valAx>
        <c:axId val="6032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 vs B USIA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Perbandingan!$B$4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Perbandingan!$A$5:$A$6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Perbandingan!$B$5:$B$6</c:f>
              <c:numCache>
                <c:formatCode>0.00</c:formatCode>
                <c:ptCount val="2"/>
                <c:pt idx="0">
                  <c:v>190770337.89383057</c:v>
                </c:pt>
                <c:pt idx="1">
                  <c:v>227304416.27188784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5F6-B6B8-525050959F14}"/>
            </c:ext>
          </c:extLst>
        </c:ser>
        <c:ser>
          <c:idx val="1"/>
          <c:order val="1"/>
          <c:tx>
            <c:strRef>
              <c:f>Perbandingan!$C$4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Perbandingan!$A$5:$A$6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Perbandingan!$C$5:$C$6</c:f>
              <c:numCache>
                <c:formatCode>0.00</c:formatCode>
                <c:ptCount val="2"/>
                <c:pt idx="0">
                  <c:v>196064774.27740571</c:v>
                </c:pt>
                <c:pt idx="1">
                  <c:v>230959181.23491657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5F6-B6B8-52505095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3520"/>
        <c:axId val="177554480"/>
      </c:barChart>
      <c:catAx>
        <c:axId val="1775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4480"/>
        <c:crosses val="autoZero"/>
        <c:auto val="1"/>
        <c:lblAlgn val="ctr"/>
        <c:lblOffset val="100"/>
        <c:noMultiLvlLbl val="0"/>
      </c:catAx>
      <c:valAx>
        <c:axId val="1775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</a:t>
            </a:r>
            <a:r>
              <a:rPr lang="en-ID" baseline="0"/>
              <a:t> vs D USIA 40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Perbandingan!$B$4</c:f>
              <c:strCache>
                <c:ptCount val="1"/>
                <c:pt idx="0">
                  <c:v>Gamma-Gom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Perbandingan!$A$7:$A$8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Perbandingan!$B$7:$B$8</c:f>
              <c:numCache>
                <c:formatCode>0.00</c:formatCode>
                <c:ptCount val="2"/>
                <c:pt idx="0">
                  <c:v>324827122.96100235</c:v>
                </c:pt>
                <c:pt idx="1">
                  <c:v>386294247.59902412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B-46E5-90B6-7C9397907999}"/>
            </c:ext>
          </c:extLst>
        </c:ser>
        <c:ser>
          <c:idx val="1"/>
          <c:order val="1"/>
          <c:tx>
            <c:strRef>
              <c:f>Perbandingan!$C$4</c:f>
              <c:strCache>
                <c:ptCount val="1"/>
                <c:pt idx="0">
                  <c:v>Makeham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Perbandingan!$A$7:$A$8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Perbandingan!$C$7:$C$8</c:f>
              <c:numCache>
                <c:formatCode>0.00</c:formatCode>
                <c:ptCount val="2"/>
                <c:pt idx="0">
                  <c:v>330681000.5020588</c:v>
                </c:pt>
                <c:pt idx="1">
                  <c:v>389296663.93142492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B-46E5-90B6-7C939790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0896"/>
        <c:axId val="60903776"/>
      </c:barChart>
      <c:catAx>
        <c:axId val="609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3776"/>
        <c:crosses val="autoZero"/>
        <c:auto val="1"/>
        <c:lblAlgn val="ctr"/>
        <c:lblOffset val="100"/>
        <c:noMultiLvlLbl val="0"/>
      </c:catAx>
      <c:valAx>
        <c:axId val="60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Laki-laki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Kematian'!$L$2:$L$72</c:f>
              <c:numCache>
                <c:formatCode>0.00000</c:formatCode>
                <c:ptCount val="71"/>
                <c:pt idx="0">
                  <c:v>1.4571936063476399E-3</c:v>
                </c:pt>
                <c:pt idx="1">
                  <c:v>1.6023173707675499E-3</c:v>
                </c:pt>
                <c:pt idx="2">
                  <c:v>1.7618762378902701E-3</c:v>
                </c:pt>
                <c:pt idx="3">
                  <c:v>1.9373022779243E-3</c:v>
                </c:pt>
                <c:pt idx="4">
                  <c:v>2.13016884866355E-3</c:v>
                </c:pt>
                <c:pt idx="5">
                  <c:v>2.3422043708854899E-3</c:v>
                </c:pt>
                <c:pt idx="6">
                  <c:v>2.5753074124942798E-3</c:v>
                </c:pt>
                <c:pt idx="7">
                  <c:v>2.8315631985118099E-3</c:v>
                </c:pt>
                <c:pt idx="8">
                  <c:v>3.1132616729472001E-3</c:v>
                </c:pt>
                <c:pt idx="9">
                  <c:v>3.4229172478350499E-3</c:v>
                </c:pt>
                <c:pt idx="10">
                  <c:v>3.76329038424683E-3</c:v>
                </c:pt>
                <c:pt idx="11">
                  <c:v>4.1374111597415296E-3</c:v>
                </c:pt>
                <c:pt idx="12">
                  <c:v>4.5486049863869499E-3</c:v>
                </c:pt>
                <c:pt idx="13">
                  <c:v>5.0005206529663499E-3</c:v>
                </c:pt>
                <c:pt idx="14">
                  <c:v>5.4971608740432996E-3</c:v>
                </c:pt>
                <c:pt idx="15">
                  <c:v>6.0429155368874402E-3</c:v>
                </c:pt>
                <c:pt idx="16">
                  <c:v>6.6425978444783302E-3</c:v>
                </c:pt>
                <c:pt idx="17">
                  <c:v>7.3014835584278501E-3</c:v>
                </c:pt>
                <c:pt idx="18">
                  <c:v>8.0253535491020406E-3</c:v>
                </c:pt>
                <c:pt idx="19">
                  <c:v>8.8205398607591606E-3</c:v>
                </c:pt>
                <c:pt idx="20">
                  <c:v>9.6939754962732296E-3</c:v>
                </c:pt>
                <c:pt idx="21">
                  <c:v>1.0653248117920301E-2</c:v>
                </c:pt>
                <c:pt idx="22">
                  <c:v>1.17066578464954E-2</c:v>
                </c:pt>
                <c:pt idx="23">
                  <c:v>1.28632793191828E-2</c:v>
                </c:pt>
                <c:pt idx="24">
                  <c:v>1.41330281353312E-2</c:v>
                </c:pt>
                <c:pt idx="25">
                  <c:v>1.5526731776464801E-2</c:v>
                </c:pt>
                <c:pt idx="26">
                  <c:v>1.7056205030052798E-2</c:v>
                </c:pt>
                <c:pt idx="27">
                  <c:v>1.87343298728915E-2</c:v>
                </c:pt>
                <c:pt idx="28">
                  <c:v>2.0575139676189898E-2</c:v>
                </c:pt>
                <c:pt idx="29">
                  <c:v>2.2593907476883099E-2</c:v>
                </c:pt>
                <c:pt idx="30">
                  <c:v>2.4807237914200801E-2</c:v>
                </c:pt>
                <c:pt idx="31">
                  <c:v>2.7233162252532299E-2</c:v>
                </c:pt>
                <c:pt idx="32">
                  <c:v>2.9891235696220899E-2</c:v>
                </c:pt>
                <c:pt idx="33">
                  <c:v>3.2802635943870298E-2</c:v>
                </c:pt>
                <c:pt idx="34">
                  <c:v>3.59902616236982E-2</c:v>
                </c:pt>
                <c:pt idx="35">
                  <c:v>3.9478828892160402E-2</c:v>
                </c:pt>
                <c:pt idx="36">
                  <c:v>4.32949640606521E-2</c:v>
                </c:pt>
                <c:pt idx="37">
                  <c:v>4.7467289635582603E-2</c:v>
                </c:pt>
                <c:pt idx="38">
                  <c:v>5.20265006129964E-2</c:v>
                </c:pt>
                <c:pt idx="39">
                  <c:v>5.7005427259919098E-2</c:v>
                </c:pt>
                <c:pt idx="40">
                  <c:v>6.2439079943665897E-2</c:v>
                </c:pt>
                <c:pt idx="41">
                  <c:v>6.8364670844870704E-2</c:v>
                </c:pt>
                <c:pt idx="42">
                  <c:v>7.4821606623194897E-2</c:v>
                </c:pt>
                <c:pt idx="43">
                  <c:v>8.1851445317332905E-2</c:v>
                </c:pt>
                <c:pt idx="44">
                  <c:v>8.9497809983142496E-2</c:v>
                </c:pt>
                <c:pt idx="45">
                  <c:v>9.7806250846832796E-2</c:v>
                </c:pt>
                <c:pt idx="46">
                  <c:v>0.10682404712858</c:v>
                </c:pt>
                <c:pt idx="47">
                  <c:v>0.116599939244753</c:v>
                </c:pt>
                <c:pt idx="48">
                  <c:v>0.12718378190871599</c:v>
                </c:pt>
                <c:pt idx="49">
                  <c:v>0.13862610882090001</c:v>
                </c:pt>
                <c:pt idx="50">
                  <c:v>0.150977600282302</c:v>
                </c:pt>
                <c:pt idx="51">
                  <c:v>0.16428844630525399</c:v>
                </c:pt>
                <c:pt idx="52">
                  <c:v>0.178607599758078</c:v>
                </c:pt>
                <c:pt idx="53">
                  <c:v>0.193981916885961</c:v>
                </c:pt>
                <c:pt idx="54">
                  <c:v>0.210455186298106</c:v>
                </c:pt>
                <c:pt idx="55">
                  <c:v>0.22806705226176099</c:v>
                </c:pt>
                <c:pt idx="56">
                  <c:v>0.24685184389791601</c:v>
                </c:pt>
                <c:pt idx="57">
                  <c:v>0.26683732854997899</c:v>
                </c:pt>
                <c:pt idx="58">
                  <c:v>0.28804341500818997</c:v>
                </c:pt>
                <c:pt idx="59">
                  <c:v>0.31048084010733601</c:v>
                </c:pt>
                <c:pt idx="60">
                  <c:v>0.33414988002554902</c:v>
                </c:pt>
                <c:pt idx="61">
                  <c:v>0.35903913481619298</c:v>
                </c:pt>
                <c:pt idx="62">
                  <c:v>0.38512444060740297</c:v>
                </c:pt>
                <c:pt idx="63">
                  <c:v>0.41236796773757101</c:v>
                </c:pt>
                <c:pt idx="64">
                  <c:v>0.44071756408672302</c:v>
                </c:pt>
                <c:pt idx="65">
                  <c:v>0.47010640032129902</c:v>
                </c:pt>
                <c:pt idx="66">
                  <c:v>0.500452967184568</c:v>
                </c:pt>
                <c:pt idx="67">
                  <c:v>0.53166146411580595</c:v>
                </c:pt>
                <c:pt idx="68">
                  <c:v>0.56362260352581794</c:v>
                </c:pt>
                <c:pt idx="69">
                  <c:v>0.59621483658904195</c:v>
                </c:pt>
                <c:pt idx="70">
                  <c:v>0.62930598547336802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4AE5-A35C-2EC33F0008D6}"/>
            </c:ext>
          </c:extLst>
        </c:ser>
        <c:ser>
          <c:idx val="1"/>
          <c:order val="1"/>
          <c:tx>
            <c:v>Perempuan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'Laju Kematian'!$A$2:$A$72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'Laju Kematian'!$M$2:$M$72</c:f>
              <c:numCache>
                <c:formatCode>0.00000</c:formatCode>
                <c:ptCount val="71"/>
                <c:pt idx="0">
                  <c:v>1.1992396052824201E-3</c:v>
                </c:pt>
                <c:pt idx="1">
                  <c:v>1.3111973504845401E-3</c:v>
                </c:pt>
                <c:pt idx="2">
                  <c:v>1.4336065731651499E-3</c:v>
                </c:pt>
                <c:pt idx="3">
                  <c:v>1.5674428236058201E-3</c:v>
                </c:pt>
                <c:pt idx="4">
                  <c:v>1.7137726881839401E-3</c:v>
                </c:pt>
                <c:pt idx="5">
                  <c:v>1.8737622802258E-3</c:v>
                </c:pt>
                <c:pt idx="6">
                  <c:v>2.0486865219286501E-3</c:v>
                </c:pt>
                <c:pt idx="7">
                  <c:v>2.2399392908848E-3</c:v>
                </c:pt>
                <c:pt idx="8">
                  <c:v>2.4490445115422899E-3</c:v>
                </c:pt>
                <c:pt idx="9">
                  <c:v>2.67766827936147E-3</c:v>
                </c:pt>
                <c:pt idx="10">
                  <c:v>2.9276321135305598E-3</c:v>
                </c:pt>
                <c:pt idx="11">
                  <c:v>3.2009274429447201E-3</c:v>
                </c:pt>
                <c:pt idx="12">
                  <c:v>3.4997314398005201E-3</c:v>
                </c:pt>
                <c:pt idx="13">
                  <c:v>3.8264243256794701E-3</c:v>
                </c:pt>
                <c:pt idx="14">
                  <c:v>4.1836082864690699E-3</c:v>
                </c:pt>
                <c:pt idx="15">
                  <c:v>4.5741281449797203E-3</c:v>
                </c:pt>
                <c:pt idx="16">
                  <c:v>5.0010939537509401E-3</c:v>
                </c:pt>
                <c:pt idx="17">
                  <c:v>5.4679056853973798E-3</c:v>
                </c:pt>
                <c:pt idx="18">
                  <c:v>5.97828021402787E-3</c:v>
                </c:pt>
                <c:pt idx="19">
                  <c:v>6.5362807988914003E-3</c:v>
                </c:pt>
                <c:pt idx="20">
                  <c:v>7.1463493005824701E-3</c:v>
                </c:pt>
                <c:pt idx="21">
                  <c:v>7.8133413810032807E-3</c:v>
                </c:pt>
                <c:pt idx="22">
                  <c:v>8.5425649609684202E-3</c:v>
                </c:pt>
                <c:pt idx="23">
                  <c:v>9.3398222339959695E-3</c:v>
                </c:pt>
                <c:pt idx="24">
                  <c:v>1.0211455561611699E-2</c:v>
                </c:pt>
                <c:pt idx="25">
                  <c:v>1.1164397604564299E-2</c:v>
                </c:pt>
                <c:pt idx="26">
                  <c:v>1.2206226075883101E-2</c:v>
                </c:pt>
                <c:pt idx="27">
                  <c:v>1.33452235358832E-2</c:v>
                </c:pt>
                <c:pt idx="28">
                  <c:v>1.45904426862303E-2</c:v>
                </c:pt>
                <c:pt idx="29">
                  <c:v>1.59517776602075E-2</c:v>
                </c:pt>
                <c:pt idx="30">
                  <c:v>1.7440041849579702E-2</c:v>
                </c:pt>
                <c:pt idx="31">
                  <c:v>1.9067052855137798E-2</c:v>
                </c:pt>
                <c:pt idx="32">
                  <c:v>2.08457251983124E-2</c:v>
                </c:pt>
                <c:pt idx="33">
                  <c:v>2.2790171485388502E-2</c:v>
                </c:pt>
                <c:pt idx="34">
                  <c:v>2.49158127740099E-2</c:v>
                </c:pt>
                <c:pt idx="35">
                  <c:v>2.7239498954015399E-2</c:v>
                </c:pt>
                <c:pt idx="36">
                  <c:v>2.9779640021353401E-2</c:v>
                </c:pt>
                <c:pt idx="37">
                  <c:v>3.2556349195000299E-2</c:v>
                </c:pt>
                <c:pt idx="38">
                  <c:v>3.5591598902552798E-2</c:v>
                </c:pt>
                <c:pt idx="39">
                  <c:v>3.8909390740494001E-2</c:v>
                </c:pt>
                <c:pt idx="40">
                  <c:v>4.2535940600017502E-2</c:v>
                </c:pt>
                <c:pt idx="41">
                  <c:v>4.6499880238596199E-2</c:v>
                </c:pt>
                <c:pt idx="42">
                  <c:v>5.0832476670953197E-2</c:v>
                </c:pt>
                <c:pt idx="43">
                  <c:v>5.5567870850346299E-2</c:v>
                </c:pt>
                <c:pt idx="44">
                  <c:v>6.0743337211538899E-2</c:v>
                </c:pt>
                <c:pt idx="45">
                  <c:v>6.6399565749713299E-2</c:v>
                </c:pt>
                <c:pt idx="46">
                  <c:v>7.2580968413819794E-2</c:v>
                </c:pt>
                <c:pt idx="47">
                  <c:v>7.9336011697065306E-2</c:v>
                </c:pt>
                <c:pt idx="48">
                  <c:v>8.67175774096378E-2</c:v>
                </c:pt>
                <c:pt idx="49">
                  <c:v>9.4783353717073804E-2</c:v>
                </c:pt>
                <c:pt idx="50">
                  <c:v>0.103596258619068</c:v>
                </c:pt>
                <c:pt idx="51">
                  <c:v>0.11322489812448799</c:v>
                </c:pt>
                <c:pt idx="52">
                  <c:v>0.123744061444541</c:v>
                </c:pt>
                <c:pt idx="53">
                  <c:v>0.13523525557219901</c:v>
                </c:pt>
                <c:pt idx="54">
                  <c:v>0.14778728163565899</c:v>
                </c:pt>
                <c:pt idx="55">
                  <c:v>0.16149685539917799</c:v>
                </c:pt>
                <c:pt idx="56">
                  <c:v>0.176469274226696</c:v>
                </c:pt>
                <c:pt idx="57">
                  <c:v>0.19281913271141399</c:v>
                </c:pt>
                <c:pt idx="58">
                  <c:v>0.21067108899478501</c:v>
                </c:pt>
                <c:pt idx="59">
                  <c:v>0.23016068353594901</c:v>
                </c:pt>
                <c:pt idx="60">
                  <c:v>0.251435211729645</c:v>
                </c:pt>
                <c:pt idx="61">
                  <c:v>0.27465465128615701</c:v>
                </c:pt>
                <c:pt idx="62">
                  <c:v>0.29999264465708297</c:v>
                </c:pt>
                <c:pt idx="63">
                  <c:v>0.32763753598801398</c:v>
                </c:pt>
                <c:pt idx="64">
                  <c:v>0.35779346107258803</c:v>
                </c:pt>
                <c:pt idx="65">
                  <c:v>0.39068148753659698</c:v>
                </c:pt>
                <c:pt idx="66">
                  <c:v>0.42654080095705099</c:v>
                </c:pt>
                <c:pt idx="67">
                  <c:v>0.46562993077637399</c:v>
                </c:pt>
                <c:pt idx="68">
                  <c:v>0.50822800766003196</c:v>
                </c:pt>
                <c:pt idx="69">
                  <c:v>0.55463604131772604</c:v>
                </c:pt>
                <c:pt idx="70">
                  <c:v>0.60517820471305295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4AE5-A35C-2EC33F00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47104"/>
        <c:axId val="1660148544"/>
      </c:lineChart>
      <c:catAx>
        <c:axId val="166014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layout>
            <c:manualLayout>
              <c:xMode val="edge"/>
              <c:yMode val="edge"/>
              <c:x val="0.5341208061091306"/>
              <c:y val="0.7994804220117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48544"/>
        <c:crosses val="autoZero"/>
        <c:auto val="1"/>
        <c:lblAlgn val="ctr"/>
        <c:lblOffset val="100"/>
        <c:tickLblSkip val="10"/>
        <c:noMultiLvlLbl val="0"/>
      </c:catAx>
      <c:valAx>
        <c:axId val="166014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µ_30+s</a:t>
                </a:r>
              </a:p>
            </c:rich>
          </c:tx>
          <c:layout>
            <c:manualLayout>
              <c:xMode val="edge"/>
              <c:yMode val="edge"/>
              <c:x val="2.2227112964926229E-2"/>
              <c:y val="0.28406864018035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01471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'TMI IV'!$D$30</c:f>
              <c:strCache>
                <c:ptCount val="1"/>
                <c:pt idx="0">
                  <c:v>TMI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'TMI IV'!$D$31:$D$113</c:f>
              <c:numCache>
                <c:formatCode>0.0000</c:formatCode>
                <c:ptCount val="83"/>
                <c:pt idx="0">
                  <c:v>1</c:v>
                </c:pt>
                <c:pt idx="1">
                  <c:v>0.99929999999999997</c:v>
                </c:pt>
                <c:pt idx="2">
                  <c:v>0.99855052499999997</c:v>
                </c:pt>
                <c:pt idx="3">
                  <c:v>0.99774169907474997</c:v>
                </c:pt>
                <c:pt idx="4">
                  <c:v>0.99687366379655484</c:v>
                </c:pt>
                <c:pt idx="5">
                  <c:v>0.99594657128922404</c:v>
                </c:pt>
                <c:pt idx="6">
                  <c:v>0.99496058418364763</c:v>
                </c:pt>
                <c:pt idx="7">
                  <c:v>0.99389597635857108</c:v>
                </c:pt>
                <c:pt idx="8">
                  <c:v>0.99274305702599508</c:v>
                </c:pt>
                <c:pt idx="9">
                  <c:v>0.99148227334357208</c:v>
                </c:pt>
                <c:pt idx="10">
                  <c:v>0.99010411298362455</c:v>
                </c:pt>
                <c:pt idx="11">
                  <c:v>0.98856945160849985</c:v>
                </c:pt>
                <c:pt idx="12">
                  <c:v>0.98685922645721713</c:v>
                </c:pt>
                <c:pt idx="13">
                  <c:v>0.98495458815015469</c:v>
                </c:pt>
                <c:pt idx="14">
                  <c:v>0.98282708623975035</c:v>
                </c:pt>
                <c:pt idx="15">
                  <c:v>0.98045847296191257</c:v>
                </c:pt>
                <c:pt idx="16">
                  <c:v>0.97781123508491541</c:v>
                </c:pt>
                <c:pt idx="17">
                  <c:v>0.97485824515495889</c:v>
                </c:pt>
                <c:pt idx="18">
                  <c:v>0.97156322428633513</c:v>
                </c:pt>
                <c:pt idx="19">
                  <c:v>0.9679004309307756</c:v>
                </c:pt>
                <c:pt idx="20">
                  <c:v>0.96385460712948501</c:v>
                </c:pt>
                <c:pt idx="21">
                  <c:v>0.95941123739061807</c:v>
                </c:pt>
                <c:pt idx="22">
                  <c:v>0.9545374283046737</c:v>
                </c:pt>
                <c:pt idx="23">
                  <c:v>0.94923020020329973</c:v>
                </c:pt>
                <c:pt idx="24">
                  <c:v>0.94344938828406155</c:v>
                </c:pt>
                <c:pt idx="25">
                  <c:v>0.93715658086420695</c:v>
                </c:pt>
                <c:pt idx="26">
                  <c:v>0.93034345252132411</c:v>
                </c:pt>
                <c:pt idx="27">
                  <c:v>0.92300304268093092</c:v>
                </c:pt>
                <c:pt idx="28">
                  <c:v>0.91518520690942351</c:v>
                </c:pt>
                <c:pt idx="29">
                  <c:v>0.90696684375137693</c:v>
                </c:pt>
                <c:pt idx="30">
                  <c:v>0.89845042508855144</c:v>
                </c:pt>
                <c:pt idx="31">
                  <c:v>0.88972647146094164</c:v>
                </c:pt>
                <c:pt idx="32">
                  <c:v>0.88083810401104679</c:v>
                </c:pt>
                <c:pt idx="33">
                  <c:v>0.87181832182597363</c:v>
                </c:pt>
                <c:pt idx="34">
                  <c:v>0.86269910217967394</c:v>
                </c:pt>
                <c:pt idx="35">
                  <c:v>0.85345959479532962</c:v>
                </c:pt>
                <c:pt idx="36">
                  <c:v>0.84403740086878909</c:v>
                </c:pt>
                <c:pt idx="37">
                  <c:v>0.83436473225483276</c:v>
                </c:pt>
                <c:pt idx="38">
                  <c:v>0.82436069911509735</c:v>
                </c:pt>
                <c:pt idx="39">
                  <c:v>0.81397375430624719</c:v>
                </c:pt>
                <c:pt idx="40">
                  <c:v>0.80315604311151712</c:v>
                </c:pt>
                <c:pt idx="41">
                  <c:v>0.79187170070580026</c:v>
                </c:pt>
                <c:pt idx="42">
                  <c:v>0.78011240595031905</c:v>
                </c:pt>
                <c:pt idx="43">
                  <c:v>0.76783343668066106</c:v>
                </c:pt>
                <c:pt idx="44">
                  <c:v>0.75501061828809402</c:v>
                </c:pt>
                <c:pt idx="45">
                  <c:v>0.74159407960111468</c:v>
                </c:pt>
                <c:pt idx="46">
                  <c:v>0.72754087179267357</c:v>
                </c:pt>
                <c:pt idx="47">
                  <c:v>0.71280089373015409</c:v>
                </c:pt>
                <c:pt idx="48">
                  <c:v>0.6959146405576867</c:v>
                </c:pt>
                <c:pt idx="49">
                  <c:v>0.6768604976992173</c:v>
                </c:pt>
                <c:pt idx="50">
                  <c:v>0.65567476412123182</c:v>
                </c:pt>
                <c:pt idx="51">
                  <c:v>0.63146069508223468</c:v>
                </c:pt>
                <c:pt idx="52">
                  <c:v>0.60293130087841929</c:v>
                </c:pt>
                <c:pt idx="53">
                  <c:v>0.56960728787886905</c:v>
                </c:pt>
                <c:pt idx="54">
                  <c:v>0.5312613252588636</c:v>
                </c:pt>
                <c:pt idx="55">
                  <c:v>0.4875491434165643</c:v>
                </c:pt>
                <c:pt idx="56">
                  <c:v>0.44133923560354232</c:v>
                </c:pt>
                <c:pt idx="57">
                  <c:v>0.3951530845976316</c:v>
                </c:pt>
                <c:pt idx="58">
                  <c:v>0.34958007935098673</c:v>
                </c:pt>
                <c:pt idx="59">
                  <c:v>0.30519040087499844</c:v>
                </c:pt>
                <c:pt idx="60">
                  <c:v>0.26262549566496241</c:v>
                </c:pt>
                <c:pt idx="61">
                  <c:v>0.22251995622196599</c:v>
                </c:pt>
                <c:pt idx="62">
                  <c:v>0.18545035671494867</c:v>
                </c:pt>
                <c:pt idx="63">
                  <c:v>0.15208598303836224</c:v>
                </c:pt>
                <c:pt idx="64">
                  <c:v>0.1225965109272238</c:v>
                </c:pt>
                <c:pt idx="65">
                  <c:v>9.7005715236275103E-2</c:v>
                </c:pt>
                <c:pt idx="66">
                  <c:v>7.5226962108578987E-2</c:v>
                </c:pt>
                <c:pt idx="67">
                  <c:v>5.7077705230263218E-2</c:v>
                </c:pt>
                <c:pt idx="68">
                  <c:v>4.2400173330301029E-2</c:v>
                </c:pt>
                <c:pt idx="69">
                  <c:v>3.0774469804865794E-2</c:v>
                </c:pt>
                <c:pt idx="70">
                  <c:v>2.1773245131640598E-2</c:v>
                </c:pt>
                <c:pt idx="71">
                  <c:v>1.4976726663798987E-2</c:v>
                </c:pt>
                <c:pt idx="72">
                  <c:v>9.9848338994881474E-3</c:v>
                </c:pt>
                <c:pt idx="73">
                  <c:v>6.4738667554111303E-3</c:v>
                </c:pt>
                <c:pt idx="74">
                  <c:v>4.0699905517918699E-3</c:v>
                </c:pt>
                <c:pt idx="75">
                  <c:v>2.4725192602135606E-3</c:v>
                </c:pt>
                <c:pt idx="76">
                  <c:v>1.4457561870246751E-3</c:v>
                </c:pt>
                <c:pt idx="77">
                  <c:v>8.1001381890431475E-4</c:v>
                </c:pt>
                <c:pt idx="78">
                  <c:v>4.3253117901852602E-4</c:v>
                </c:pt>
                <c:pt idx="79">
                  <c:v>2.1873534254145878E-4</c:v>
                </c:pt>
                <c:pt idx="80">
                  <c:v>1.0397147037023161E-4</c:v>
                </c:pt>
                <c:pt idx="81">
                  <c:v>4.6025050788790431E-5</c:v>
                </c:pt>
                <c:pt idx="82">
                  <c:v>1.8757969699479429E-5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129-BF82-F78C9B0AB519}"/>
            </c:ext>
          </c:extLst>
        </c:ser>
        <c:ser>
          <c:idx val="1"/>
          <c:order val="1"/>
          <c:tx>
            <c:strRef>
              <c:f>'TMI IV'!$J$1</c:f>
              <c:strCache>
                <c:ptCount val="1"/>
                <c:pt idx="0">
                  <c:v>GGO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'TMI IV'!$J$2:$J$84</c:f>
              <c:numCache>
                <c:formatCode>0.0000</c:formatCode>
                <c:ptCount val="83"/>
                <c:pt idx="0">
                  <c:v>1</c:v>
                </c:pt>
                <c:pt idx="1">
                  <c:v>0.99930420639186601</c:v>
                </c:pt>
                <c:pt idx="2">
                  <c:v>0.99854646035885752</c:v>
                </c:pt>
                <c:pt idx="3">
                  <c:v>0.99772129963723943</c:v>
                </c:pt>
                <c:pt idx="4">
                  <c:v>0.99682279093729276</c:v>
                </c:pt>
                <c:pt idx="5">
                  <c:v>0.99584449020361154</c:v>
                </c:pt>
                <c:pt idx="6">
                  <c:v>0.99477940117944852</c:v>
                </c:pt>
                <c:pt idx="7">
                  <c:v>0.99361993176660668</c:v>
                </c:pt>
                <c:pt idx="8">
                  <c:v>0.9923578452856131</c:v>
                </c:pt>
                <c:pt idx="9">
                  <c:v>0.99098421036896545</c:v>
                </c:pt>
                <c:pt idx="10">
                  <c:v>0.98948934597087534</c:v>
                </c:pt>
                <c:pt idx="11">
                  <c:v>0.98786276485552127</c:v>
                </c:pt>
                <c:pt idx="12">
                  <c:v>0.9860931117202657</c:v>
                </c:pt>
                <c:pt idx="13">
                  <c:v>0.98416809948417139</c:v>
                </c:pt>
                <c:pt idx="14">
                  <c:v>0.98207444132026589</c:v>
                </c:pt>
                <c:pt idx="15">
                  <c:v>0.97979778001501483</c:v>
                </c:pt>
                <c:pt idx="16">
                  <c:v>0.97732261468936299</c:v>
                </c:pt>
                <c:pt idx="17">
                  <c:v>0.97463222389871029</c:v>
                </c:pt>
                <c:pt idx="18">
                  <c:v>0.97170858650273972</c:v>
                </c:pt>
                <c:pt idx="19">
                  <c:v>0.96853230333765994</c:v>
                </c:pt>
                <c:pt idx="20">
                  <c:v>0.96508251489599806</c:v>
                </c:pt>
                <c:pt idx="21">
                  <c:v>0.96133682127895936</c:v>
                </c:pt>
                <c:pt idx="22">
                  <c:v>0.95727120316907877</c:v>
                </c:pt>
                <c:pt idx="23">
                  <c:v>0.95285994586206013</c:v>
                </c:pt>
                <c:pt idx="24">
                  <c:v>0.94807556793379721</c:v>
                </c:pt>
                <c:pt idx="25">
                  <c:v>0.94288875852725118</c:v>
                </c:pt>
                <c:pt idx="26">
                  <c:v>0.93726832411931549</c:v>
                </c:pt>
                <c:pt idx="27">
                  <c:v>0.93118114800537666</c:v>
                </c:pt>
                <c:pt idx="28">
                  <c:v>0.92459216812430223</c:v>
                </c:pt>
                <c:pt idx="29">
                  <c:v>0.91746437850965468</c:v>
                </c:pt>
                <c:pt idx="30">
                  <c:v>0.90975885521411515</c:v>
                </c:pt>
                <c:pt idx="31">
                  <c:v>0.90143481928091673</c:v>
                </c:pt>
                <c:pt idx="32">
                  <c:v>0.89244973846207165</c:v>
                </c:pt>
                <c:pt idx="33">
                  <c:v>0.88275947984806991</c:v>
                </c:pt>
                <c:pt idx="34">
                  <c:v>0.87231851925486514</c:v>
                </c:pt>
                <c:pt idx="35">
                  <c:v>0.86108022110829785</c:v>
                </c:pt>
                <c:pt idx="36">
                  <c:v>0.84899719474751556</c:v>
                </c:pt>
                <c:pt idx="37">
                  <c:v>0.83602174586136435</c:v>
                </c:pt>
                <c:pt idx="38">
                  <c:v>0.82210642874488271</c:v>
                </c:pt>
                <c:pt idx="39">
                  <c:v>0.80720471813805117</c:v>
                </c:pt>
                <c:pt idx="40">
                  <c:v>0.79127180819673637</c:v>
                </c:pt>
                <c:pt idx="41">
                  <c:v>0.77426555740190051</c:v>
                </c:pt>
                <c:pt idx="42">
                  <c:v>0.75614758333854892</c:v>
                </c:pt>
                <c:pt idx="43">
                  <c:v>0.73688452271919969</c:v>
                </c:pt>
                <c:pt idx="44">
                  <c:v>0.71644945632505919</c:v>
                </c:pt>
                <c:pt idx="45">
                  <c:v>0.69482350215283661</c:v>
                </c:pt>
                <c:pt idx="46">
                  <c:v>0.67199756870708172</c:v>
                </c:pt>
                <c:pt idx="47">
                  <c:v>0.64797425223899341</c:v>
                </c:pt>
                <c:pt idx="48">
                  <c:v>0.62276984966627469</c:v>
                </c:pt>
                <c:pt idx="49">
                  <c:v>0.59641644776099789</c:v>
                </c:pt>
                <c:pt idx="50">
                  <c:v>0.56896402660123624</c:v>
                </c:pt>
                <c:pt idx="51">
                  <c:v>0.54048250373501894</c:v>
                </c:pt>
                <c:pt idx="52">
                  <c:v>0.5110636168432684</c:v>
                </c:pt>
                <c:pt idx="53">
                  <c:v>0.48082252570110801</c:v>
                </c:pt>
                <c:pt idx="54">
                  <c:v>0.4498989920916604</c:v>
                </c:pt>
                <c:pt idx="55">
                  <c:v>0.41845797156481418</c:v>
                </c:pt>
                <c:pt idx="56">
                  <c:v>0.38668944318315396</c:v>
                </c:pt>
                <c:pt idx="57">
                  <c:v>0.35480729302782021</c:v>
                </c:pt>
                <c:pt idx="58">
                  <c:v>0.32304707453529802</c:v>
                </c:pt>
                <c:pt idx="59">
                  <c:v>0.2916624922576761</c:v>
                </c:pt>
                <c:pt idx="60">
                  <c:v>0.26092050069860412</c:v>
                </c:pt>
                <c:pt idx="61">
                  <c:v>0.23109497777165708</c:v>
                </c:pt>
                <c:pt idx="62">
                  <c:v>0.20245903073314647</c:v>
                </c:pt>
                <c:pt idx="63">
                  <c:v>0.17527611360585094</c:v>
                </c:pt>
                <c:pt idx="64">
                  <c:v>0.14979027990805291</c:v>
                </c:pt>
                <c:pt idx="65">
                  <c:v>0.12621604801541803</c:v>
                </c:pt>
                <c:pt idx="66">
                  <c:v>0.10472850788549241</c:v>
                </c:pt>
                <c:pt idx="67">
                  <c:v>8.5454419080363303E-2</c:v>
                </c:pt>
                <c:pt idx="68">
                  <c:v>6.8465120781768987E-2</c:v>
                </c:pt>
                <c:pt idx="69">
                  <c:v>5.3772062235483614E-2</c:v>
                </c:pt>
                <c:pt idx="70">
                  <c:v>4.1325646664253389E-2</c:v>
                </c:pt>
                <c:pt idx="71">
                  <c:v>3.1017849518008251E-2</c:v>
                </c:pt>
                <c:pt idx="72">
                  <c:v>2.2688727189498745E-2</c:v>
                </c:pt>
                <c:pt idx="73">
                  <c:v>1.6136505260206029E-2</c:v>
                </c:pt>
                <c:pt idx="74">
                  <c:v>1.1130479975123987E-2</c:v>
                </c:pt>
                <c:pt idx="75">
                  <c:v>7.4255576742337827E-3</c:v>
                </c:pt>
                <c:pt idx="76">
                  <c:v>4.7769804937625067E-3</c:v>
                </c:pt>
                <c:pt idx="77">
                  <c:v>2.9537149853086468E-3</c:v>
                </c:pt>
                <c:pt idx="78">
                  <c:v>1.7491559315858456E-3</c:v>
                </c:pt>
                <c:pt idx="79">
                  <c:v>9.8820835186287062E-4</c:v>
                </c:pt>
                <c:pt idx="80">
                  <c:v>5.3038649134767228E-4</c:v>
                </c:pt>
                <c:pt idx="81">
                  <c:v>2.6919022444714402E-4</c:v>
                </c:pt>
                <c:pt idx="82">
                  <c:v>1.2854885582815292E-4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8-4129-BF82-F78C9B0A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402720"/>
        <c:axId val="1395408480"/>
      </c:lineChart>
      <c:catAx>
        <c:axId val="13954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08480"/>
        <c:crosses val="autoZero"/>
        <c:auto val="1"/>
        <c:lblAlgn val="ctr"/>
        <c:lblOffset val="100"/>
        <c:noMultiLvlLbl val="0"/>
      </c:catAx>
      <c:valAx>
        <c:axId val="1395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image" Target="../media/image14.png"/><Relationship Id="rId7" Type="http://schemas.openxmlformats.org/officeDocument/2006/relationships/chart" Target="../charts/chart39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10" Type="http://schemas.openxmlformats.org/officeDocument/2006/relationships/chart" Target="../charts/chart42.xml"/><Relationship Id="rId4" Type="http://schemas.openxmlformats.org/officeDocument/2006/relationships/image" Target="../media/image15.png"/><Relationship Id="rId9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chart" Target="../charts/chart46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chart" Target="../charts/chart50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chart" Target="../charts/chart54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1021</xdr:colOff>
      <xdr:row>237</xdr:row>
      <xdr:rowOff>181428</xdr:rowOff>
    </xdr:from>
    <xdr:to>
      <xdr:col>19</xdr:col>
      <xdr:colOff>285184</xdr:colOff>
      <xdr:row>253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2AC70B-6C55-C103-EBFD-68449414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94398</xdr:colOff>
      <xdr:row>2</xdr:row>
      <xdr:rowOff>176716</xdr:rowOff>
    </xdr:from>
    <xdr:to>
      <xdr:col>23</xdr:col>
      <xdr:colOff>399198</xdr:colOff>
      <xdr:row>16</xdr:row>
      <xdr:rowOff>159525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9DCF1-581D-D235-7BE3-608D5AD8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601930</xdr:colOff>
      <xdr:row>21</xdr:row>
      <xdr:rowOff>126220</xdr:rowOff>
    </xdr:from>
    <xdr:to>
      <xdr:col>15</xdr:col>
      <xdr:colOff>188245</xdr:colOff>
      <xdr:row>35</xdr:row>
      <xdr:rowOff>82620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0A21D9-6159-E598-2A51-5E913004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73354</xdr:colOff>
      <xdr:row>21</xdr:row>
      <xdr:rowOff>73572</xdr:rowOff>
    </xdr:from>
    <xdr:to>
      <xdr:col>23</xdr:col>
      <xdr:colOff>353630</xdr:colOff>
      <xdr:row>35</xdr:row>
      <xdr:rowOff>57806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C9014A-A996-61AE-AAFF-4CAC61EFA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126206</xdr:colOff>
      <xdr:row>104</xdr:row>
      <xdr:rowOff>189706</xdr:rowOff>
    </xdr:from>
    <xdr:ext cx="3906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0287AA-A5CA-E006-8F43-A1F1A025E996}"/>
                </a:ext>
              </a:extLst>
            </xdr:cNvPr>
            <xdr:cNvSpPr txBox="1"/>
          </xdr:nvSpPr>
          <xdr:spPr>
            <a:xfrm>
              <a:off x="741362" y="20827206"/>
              <a:ext cx="390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30+</m:t>
                        </m:r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0287AA-A5CA-E006-8F43-A1F1A025E996}"/>
                </a:ext>
              </a:extLst>
            </xdr:cNvPr>
            <xdr:cNvSpPr txBox="1"/>
          </xdr:nvSpPr>
          <xdr:spPr>
            <a:xfrm>
              <a:off x="741362" y="20827206"/>
              <a:ext cx="390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 kern="1200">
                  <a:latin typeface="Cambria Math" panose="02040503050406030204" pitchFamily="18" charset="0"/>
                </a:rPr>
                <a:t>𝑝</a:t>
              </a:r>
              <a:r>
                <a:rPr lang="en-ID" sz="1200" b="0" i="0" kern="1200">
                  <a:latin typeface="Cambria Math" panose="02040503050406030204" pitchFamily="18" charset="0"/>
                </a:rPr>
                <a:t>_(</a:t>
              </a:r>
              <a:r>
                <a:rPr lang="en-US" sz="1200" b="0" i="0" kern="1200">
                  <a:latin typeface="Cambria Math" panose="02040503050406030204" pitchFamily="18" charset="0"/>
                </a:rPr>
                <a:t>30+𝑠</a:t>
              </a:r>
              <a:r>
                <a:rPr lang="en-ID" sz="1200" b="0" i="0" kern="1200">
                  <a:latin typeface="Cambria Math" panose="02040503050406030204" pitchFamily="18" charset="0"/>
                </a:rPr>
                <a:t>)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2</xdr:col>
      <xdr:colOff>135731</xdr:colOff>
      <xdr:row>104</xdr:row>
      <xdr:rowOff>192616</xdr:rowOff>
    </xdr:from>
    <xdr:ext cx="38959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E3FC62-F184-4E00-BA38-BBFA6DB5A00B}"/>
                </a:ext>
              </a:extLst>
            </xdr:cNvPr>
            <xdr:cNvSpPr txBox="1"/>
          </xdr:nvSpPr>
          <xdr:spPr>
            <a:xfrm>
              <a:off x="1366044" y="20830116"/>
              <a:ext cx="3895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30+</m:t>
                        </m:r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E3FC62-F184-4E00-BA38-BBFA6DB5A00B}"/>
                </a:ext>
              </a:extLst>
            </xdr:cNvPr>
            <xdr:cNvSpPr txBox="1"/>
          </xdr:nvSpPr>
          <xdr:spPr>
            <a:xfrm>
              <a:off x="1366044" y="20830116"/>
              <a:ext cx="38959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 kern="1200">
                  <a:latin typeface="Cambria Math" panose="02040503050406030204" pitchFamily="18" charset="0"/>
                </a:rPr>
                <a:t>𝑞</a:t>
              </a:r>
              <a:r>
                <a:rPr lang="en-ID" sz="1200" b="0" i="0" kern="1200">
                  <a:latin typeface="Cambria Math" panose="02040503050406030204" pitchFamily="18" charset="0"/>
                </a:rPr>
                <a:t>_(</a:t>
              </a:r>
              <a:r>
                <a:rPr lang="en-US" sz="1200" b="0" i="0" kern="1200">
                  <a:latin typeface="Cambria Math" panose="02040503050406030204" pitchFamily="18" charset="0"/>
                </a:rPr>
                <a:t>30+𝑠</a:t>
              </a:r>
              <a:r>
                <a:rPr lang="en-ID" sz="1200" b="0" i="0" kern="1200">
                  <a:latin typeface="Cambria Math" panose="02040503050406030204" pitchFamily="18" charset="0"/>
                </a:rPr>
                <a:t>)</a:t>
              </a:r>
              <a:endParaRPr lang="en-ID" sz="1100" kern="1200"/>
            </a:p>
          </xdr:txBody>
        </xdr:sp>
      </mc:Fallback>
    </mc:AlternateContent>
    <xdr:clientData/>
  </xdr:oneCellAnchor>
  <xdr:oneCellAnchor>
    <xdr:from>
      <xdr:col>3</xdr:col>
      <xdr:colOff>154515</xdr:colOff>
      <xdr:row>104</xdr:row>
      <xdr:rowOff>183622</xdr:rowOff>
    </xdr:from>
    <xdr:ext cx="3940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51FC4E-2C05-451C-A7D0-903921A72C0A}"/>
                </a:ext>
              </a:extLst>
            </xdr:cNvPr>
            <xdr:cNvSpPr txBox="1"/>
          </xdr:nvSpPr>
          <xdr:spPr>
            <a:xfrm>
              <a:off x="1999984" y="20821122"/>
              <a:ext cx="3940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2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2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30+</m:t>
                        </m:r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D" sz="11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51FC4E-2C05-451C-A7D0-903921A72C0A}"/>
                </a:ext>
              </a:extLst>
            </xdr:cNvPr>
            <xdr:cNvSpPr txBox="1"/>
          </xdr:nvSpPr>
          <xdr:spPr>
            <a:xfrm>
              <a:off x="1999984" y="20821122"/>
              <a:ext cx="3940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2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𝜇_(</a:t>
              </a:r>
              <a:r>
                <a:rPr lang="en-US" sz="1200" b="0" i="0" kern="1200">
                  <a:latin typeface="Cambria Math" panose="02040503050406030204" pitchFamily="18" charset="0"/>
                </a:rPr>
                <a:t>30+𝑠</a:t>
              </a:r>
              <a:r>
                <a:rPr lang="en-ID" sz="1200" b="0" i="0" kern="1200">
                  <a:latin typeface="Cambria Math" panose="02040503050406030204" pitchFamily="18" charset="0"/>
                </a:rPr>
                <a:t>)</a:t>
              </a:r>
              <a:endParaRPr lang="en-ID" sz="1100" kern="1200"/>
            </a:p>
          </xdr:txBody>
        </xdr:sp>
      </mc:Fallback>
    </mc:AlternateContent>
    <xdr:clientData/>
  </xdr:oneCellAnchor>
  <xdr:twoCellAnchor>
    <xdr:from>
      <xdr:col>8</xdr:col>
      <xdr:colOff>19843</xdr:colOff>
      <xdr:row>36</xdr:row>
      <xdr:rowOff>180181</xdr:rowOff>
    </xdr:from>
    <xdr:to>
      <xdr:col>15</xdr:col>
      <xdr:colOff>223015</xdr:colOff>
      <xdr:row>50</xdr:row>
      <xdr:rowOff>136581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65459-71EF-F0AE-A246-0C1C085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22679</xdr:colOff>
      <xdr:row>37</xdr:row>
      <xdr:rowOff>11792</xdr:rowOff>
    </xdr:from>
    <xdr:to>
      <xdr:col>23</xdr:col>
      <xdr:colOff>343779</xdr:colOff>
      <xdr:row>50</xdr:row>
      <xdr:rowOff>167764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DAC5B-AB86-C196-8DEB-E1946C13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41421</xdr:colOff>
      <xdr:row>34</xdr:row>
      <xdr:rowOff>71598</xdr:rowOff>
    </xdr:from>
    <xdr:to>
      <xdr:col>6</xdr:col>
      <xdr:colOff>545452</xdr:colOff>
      <xdr:row>48</xdr:row>
      <xdr:rowOff>29473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FAEB92-EA49-886F-54D7-DF58051F0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15874</xdr:colOff>
      <xdr:row>48</xdr:row>
      <xdr:rowOff>177800</xdr:rowOff>
    </xdr:from>
    <xdr:to>
      <xdr:col>6</xdr:col>
      <xdr:colOff>519905</xdr:colOff>
      <xdr:row>62</xdr:row>
      <xdr:rowOff>135675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6BF3D6-C726-1965-E4E9-784DE076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1010512</xdr:colOff>
      <xdr:row>34</xdr:row>
      <xdr:rowOff>176703</xdr:rowOff>
    </xdr:from>
    <xdr:to>
      <xdr:col>12</xdr:col>
      <xdr:colOff>492590</xdr:colOff>
      <xdr:row>48</xdr:row>
      <xdr:rowOff>134578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33A94E-E024-53A0-96B2-E143112C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13315</xdr:colOff>
      <xdr:row>49</xdr:row>
      <xdr:rowOff>103239</xdr:rowOff>
    </xdr:from>
    <xdr:to>
      <xdr:col>12</xdr:col>
      <xdr:colOff>516820</xdr:colOff>
      <xdr:row>63</xdr:row>
      <xdr:rowOff>60499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BFA9C1-AB57-F2FC-ED98-B772E540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22286</xdr:colOff>
      <xdr:row>34</xdr:row>
      <xdr:rowOff>90951</xdr:rowOff>
    </xdr:from>
    <xdr:to>
      <xdr:col>23</xdr:col>
      <xdr:colOff>946728</xdr:colOff>
      <xdr:row>48</xdr:row>
      <xdr:rowOff>47733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9C70C-A2F6-A796-D57F-34C32E94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27213</xdr:colOff>
      <xdr:row>49</xdr:row>
      <xdr:rowOff>71581</xdr:rowOff>
    </xdr:from>
    <xdr:to>
      <xdr:col>23</xdr:col>
      <xdr:colOff>951655</xdr:colOff>
      <xdr:row>63</xdr:row>
      <xdr:rowOff>28363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EF68A-5C9A-B524-2EA9-7F077E54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236114</xdr:colOff>
      <xdr:row>34</xdr:row>
      <xdr:rowOff>86218</xdr:rowOff>
    </xdr:from>
    <xdr:to>
      <xdr:col>29</xdr:col>
      <xdr:colOff>743541</xdr:colOff>
      <xdr:row>48</xdr:row>
      <xdr:rowOff>43000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3B939-2568-EE4C-E7E7-AAA3A300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269118</xdr:colOff>
      <xdr:row>49</xdr:row>
      <xdr:rowOff>49591</xdr:rowOff>
    </xdr:from>
    <xdr:to>
      <xdr:col>29</xdr:col>
      <xdr:colOff>776545</xdr:colOff>
      <xdr:row>63</xdr:row>
      <xdr:rowOff>6373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46A1E-163A-CB8A-AB6A-E7375563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35</xdr:row>
      <xdr:rowOff>4233</xdr:rowOff>
    </xdr:from>
    <xdr:to>
      <xdr:col>6</xdr:col>
      <xdr:colOff>740652</xdr:colOff>
      <xdr:row>48</xdr:row>
      <xdr:rowOff>160204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696A19-A8B8-FC2A-DD0C-DCC3CC2E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232596</xdr:colOff>
      <xdr:row>49</xdr:row>
      <xdr:rowOff>37528</xdr:rowOff>
    </xdr:from>
    <xdr:to>
      <xdr:col>6</xdr:col>
      <xdr:colOff>735124</xdr:colOff>
      <xdr:row>62</xdr:row>
      <xdr:rowOff>193499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63BCE7-7581-A28A-21C6-2D2E8AFF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1020536</xdr:colOff>
      <xdr:row>35</xdr:row>
      <xdr:rowOff>2721</xdr:rowOff>
    </xdr:from>
    <xdr:to>
      <xdr:col>12</xdr:col>
      <xdr:colOff>497993</xdr:colOff>
      <xdr:row>48</xdr:row>
      <xdr:rowOff>158692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47AA39-A9A1-3731-44E0-48276BBF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12095</xdr:colOff>
      <xdr:row>49</xdr:row>
      <xdr:rowOff>49591</xdr:rowOff>
    </xdr:from>
    <xdr:to>
      <xdr:col>12</xdr:col>
      <xdr:colOff>514623</xdr:colOff>
      <xdr:row>63</xdr:row>
      <xdr:rowOff>5991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AE036D-C928-A8D8-CA4D-F2F48B65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40822</xdr:colOff>
      <xdr:row>34</xdr:row>
      <xdr:rowOff>48078</xdr:rowOff>
    </xdr:from>
    <xdr:to>
      <xdr:col>27</xdr:col>
      <xdr:colOff>153279</xdr:colOff>
      <xdr:row>48</xdr:row>
      <xdr:rowOff>4478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1E610-AE5B-BFC6-5B9D-21C801808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46404</xdr:colOff>
      <xdr:row>48</xdr:row>
      <xdr:rowOff>96837</xdr:rowOff>
    </xdr:from>
    <xdr:to>
      <xdr:col>27</xdr:col>
      <xdr:colOff>158861</xdr:colOff>
      <xdr:row>62</xdr:row>
      <xdr:rowOff>53237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117A8-49A0-9B3B-B96B-8D48AF21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290635</xdr:colOff>
      <xdr:row>34</xdr:row>
      <xdr:rowOff>5251</xdr:rowOff>
    </xdr:from>
    <xdr:to>
      <xdr:col>32</xdr:col>
      <xdr:colOff>793163</xdr:colOff>
      <xdr:row>47</xdr:row>
      <xdr:rowOff>161223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256B8-199B-BD8E-93C6-6BA2CC27F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302846</xdr:colOff>
      <xdr:row>48</xdr:row>
      <xdr:rowOff>102943</xdr:rowOff>
    </xdr:from>
    <xdr:to>
      <xdr:col>32</xdr:col>
      <xdr:colOff>805374</xdr:colOff>
      <xdr:row>62</xdr:row>
      <xdr:rowOff>59343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2C76C-4858-8929-8869-D06E0467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35</xdr:row>
      <xdr:rowOff>169718</xdr:rowOff>
    </xdr:from>
    <xdr:to>
      <xdr:col>6</xdr:col>
      <xdr:colOff>493456</xdr:colOff>
      <xdr:row>49</xdr:row>
      <xdr:rowOff>126118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05E37-27AC-94B5-9374-E4C53633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373946</xdr:colOff>
      <xdr:row>50</xdr:row>
      <xdr:rowOff>99483</xdr:rowOff>
    </xdr:from>
    <xdr:to>
      <xdr:col>6</xdr:col>
      <xdr:colOff>486403</xdr:colOff>
      <xdr:row>64</xdr:row>
      <xdr:rowOff>55883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EDB55B-C484-B6C7-FE50-2DD2D8DEA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719666</xdr:colOff>
      <xdr:row>35</xdr:row>
      <xdr:rowOff>177094</xdr:rowOff>
    </xdr:from>
    <xdr:to>
      <xdr:col>12</xdr:col>
      <xdr:colOff>197555</xdr:colOff>
      <xdr:row>49</xdr:row>
      <xdr:rowOff>133494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D5FBF-8BB9-1076-6012-DE96BEDF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712611</xdr:colOff>
      <xdr:row>50</xdr:row>
      <xdr:rowOff>162983</xdr:rowOff>
    </xdr:from>
    <xdr:to>
      <xdr:col>12</xdr:col>
      <xdr:colOff>190500</xdr:colOff>
      <xdr:row>64</xdr:row>
      <xdr:rowOff>119383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EBC1F7-7B09-3AEE-2ABC-10CA607C4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594178</xdr:colOff>
      <xdr:row>34</xdr:row>
      <xdr:rowOff>193221</xdr:rowOff>
    </xdr:from>
    <xdr:to>
      <xdr:col>27</xdr:col>
      <xdr:colOff>98850</xdr:colOff>
      <xdr:row>48</xdr:row>
      <xdr:rowOff>149621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E425AD-56CD-AB81-D4EB-91053396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561975</xdr:colOff>
      <xdr:row>49</xdr:row>
      <xdr:rowOff>69850</xdr:rowOff>
    </xdr:from>
    <xdr:to>
      <xdr:col>27</xdr:col>
      <xdr:colOff>66647</xdr:colOff>
      <xdr:row>63</xdr:row>
      <xdr:rowOff>26250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F42D78-9529-2942-BDF5-3C781972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232834</xdr:colOff>
      <xdr:row>34</xdr:row>
      <xdr:rowOff>170039</xdr:rowOff>
    </xdr:from>
    <xdr:to>
      <xdr:col>32</xdr:col>
      <xdr:colOff>733779</xdr:colOff>
      <xdr:row>48</xdr:row>
      <xdr:rowOff>126439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24C01D-1F7B-6ED8-1254-F6725D8CA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204611</xdr:colOff>
      <xdr:row>49</xdr:row>
      <xdr:rowOff>71262</xdr:rowOff>
    </xdr:from>
    <xdr:to>
      <xdr:col>32</xdr:col>
      <xdr:colOff>705556</xdr:colOff>
      <xdr:row>63</xdr:row>
      <xdr:rowOff>27662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34A7CD-D2D7-BC2A-1449-6D836745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0</xdr:rowOff>
    </xdr:from>
    <xdr:to>
      <xdr:col>6</xdr:col>
      <xdr:colOff>85725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BDB14-1C11-0FFA-455E-2117D479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268110</xdr:colOff>
      <xdr:row>9</xdr:row>
      <xdr:rowOff>706</xdr:rowOff>
    </xdr:from>
    <xdr:to>
      <xdr:col>11</xdr:col>
      <xdr:colOff>345721</xdr:colOff>
      <xdr:row>23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0534E-B8DC-3A67-E62C-32C940E7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31753</xdr:colOff>
      <xdr:row>8</xdr:row>
      <xdr:rowOff>191204</xdr:rowOff>
    </xdr:from>
    <xdr:to>
      <xdr:col>16</xdr:col>
      <xdr:colOff>730250</xdr:colOff>
      <xdr:row>23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9A943-419D-C327-FFCE-68A477BD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25703</xdr:colOff>
      <xdr:row>25</xdr:row>
      <xdr:rowOff>25098</xdr:rowOff>
    </xdr:from>
    <xdr:to>
      <xdr:col>9</xdr:col>
      <xdr:colOff>598714</xdr:colOff>
      <xdr:row>40</xdr:row>
      <xdr:rowOff>53219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EF8BF-3347-661A-0C58-9148D706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597203</xdr:colOff>
      <xdr:row>41</xdr:row>
      <xdr:rowOff>54126</xdr:rowOff>
    </xdr:from>
    <xdr:to>
      <xdr:col>9</xdr:col>
      <xdr:colOff>556381</xdr:colOff>
      <xdr:row>56</xdr:row>
      <xdr:rowOff>75897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FE53AE-D819-7839-5E27-72654DA6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1076476</xdr:colOff>
      <xdr:row>24</xdr:row>
      <xdr:rowOff>193222</xdr:rowOff>
    </xdr:from>
    <xdr:to>
      <xdr:col>16</xdr:col>
      <xdr:colOff>441477</xdr:colOff>
      <xdr:row>40</xdr:row>
      <xdr:rowOff>13909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C3FFC7-318D-D8C1-8ADF-09EBB57C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48381</xdr:colOff>
      <xdr:row>41</xdr:row>
      <xdr:rowOff>42033</xdr:rowOff>
    </xdr:from>
    <xdr:to>
      <xdr:col>16</xdr:col>
      <xdr:colOff>503465</xdr:colOff>
      <xdr:row>56</xdr:row>
      <xdr:rowOff>63804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FBA40C-1DFA-D2C7-2F43-3305AFE3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0</xdr:colOff>
      <xdr:row>2</xdr:row>
      <xdr:rowOff>0</xdr:rowOff>
    </xdr:from>
    <xdr:to>
      <xdr:col>59</xdr:col>
      <xdr:colOff>309671</xdr:colOff>
      <xdr:row>15</xdr:row>
      <xdr:rowOff>142309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41096F-D9D2-4C05-8507-C1221EF78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495698</xdr:colOff>
      <xdr:row>2</xdr:row>
      <xdr:rowOff>8945</xdr:rowOff>
    </xdr:from>
    <xdr:to>
      <xdr:col>67</xdr:col>
      <xdr:colOff>196465</xdr:colOff>
      <xdr:row>15</xdr:row>
      <xdr:rowOff>151254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7B1873-C24E-4DA2-9ACB-2EF4A1354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234863</xdr:colOff>
      <xdr:row>11</xdr:row>
      <xdr:rowOff>8698</xdr:rowOff>
    </xdr:from>
    <xdr:to>
      <xdr:col>42</xdr:col>
      <xdr:colOff>584981</xdr:colOff>
      <xdr:row>26</xdr:row>
      <xdr:rowOff>38048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6E10EC-E9A2-4441-AC30-27D6D7380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130480</xdr:colOff>
      <xdr:row>11</xdr:row>
      <xdr:rowOff>11114</xdr:rowOff>
    </xdr:from>
    <xdr:to>
      <xdr:col>50</xdr:col>
      <xdr:colOff>480598</xdr:colOff>
      <xdr:row>26</xdr:row>
      <xdr:rowOff>39450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C51D83-446C-468B-A8D5-D2AA0825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68</xdr:row>
      <xdr:rowOff>12700</xdr:rowOff>
    </xdr:from>
    <xdr:to>
      <xdr:col>19</xdr:col>
      <xdr:colOff>561975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0797C-F946-1F6F-BFF4-FBA1C3FF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3175</xdr:colOff>
      <xdr:row>1</xdr:row>
      <xdr:rowOff>0</xdr:rowOff>
    </xdr:from>
    <xdr:to>
      <xdr:col>27</xdr:col>
      <xdr:colOff>307975</xdr:colOff>
      <xdr:row>14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64FA4-5685-198E-D928-A65889C8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601946</xdr:colOff>
      <xdr:row>15</xdr:row>
      <xdr:rowOff>133263</xdr:rowOff>
    </xdr:from>
    <xdr:to>
      <xdr:col>27</xdr:col>
      <xdr:colOff>302713</xdr:colOff>
      <xdr:row>29</xdr:row>
      <xdr:rowOff>75504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05FC84-7DE2-C501-3682-5BFB8C2EF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1739</xdr:colOff>
      <xdr:row>29</xdr:row>
      <xdr:rowOff>194154</xdr:rowOff>
    </xdr:from>
    <xdr:to>
      <xdr:col>27</xdr:col>
      <xdr:colOff>311410</xdr:colOff>
      <xdr:row>43</xdr:row>
      <xdr:rowOff>136395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D2633-D9E7-46F6-C4E2-7838846C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10439</xdr:colOff>
      <xdr:row>44</xdr:row>
      <xdr:rowOff>89769</xdr:rowOff>
    </xdr:from>
    <xdr:to>
      <xdr:col>27</xdr:col>
      <xdr:colOff>320110</xdr:colOff>
      <xdr:row>58</xdr:row>
      <xdr:rowOff>32010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E8538-3C26-5FEC-76B5-C3D5EA24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4535</xdr:colOff>
      <xdr:row>73</xdr:row>
      <xdr:rowOff>2721</xdr:rowOff>
    </xdr:from>
    <xdr:to>
      <xdr:col>7</xdr:col>
      <xdr:colOff>507064</xdr:colOff>
      <xdr:row>86</xdr:row>
      <xdr:rowOff>158692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AE018-B9A6-4B13-1559-A81008DE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13607</xdr:colOff>
      <xdr:row>73</xdr:row>
      <xdr:rowOff>29936</xdr:rowOff>
    </xdr:from>
    <xdr:to>
      <xdr:col>14</xdr:col>
      <xdr:colOff>552422</xdr:colOff>
      <xdr:row>86</xdr:row>
      <xdr:rowOff>185907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F9D6E-DEA1-4955-22D0-7FBAAD84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167822</xdr:colOff>
      <xdr:row>73</xdr:row>
      <xdr:rowOff>39008</xdr:rowOff>
    </xdr:from>
    <xdr:to>
      <xdr:col>22</xdr:col>
      <xdr:colOff>389136</xdr:colOff>
      <xdr:row>86</xdr:row>
      <xdr:rowOff>194979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74841-3707-6F13-5EBE-299C8EA3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213179</xdr:colOff>
      <xdr:row>73</xdr:row>
      <xdr:rowOff>57150</xdr:rowOff>
    </xdr:from>
    <xdr:to>
      <xdr:col>30</xdr:col>
      <xdr:colOff>534279</xdr:colOff>
      <xdr:row>87</xdr:row>
      <xdr:rowOff>13550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A85261-F1EA-B717-742D-708F65E0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6350</xdr:rowOff>
    </xdr:from>
    <xdr:to>
      <xdr:col>15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39225-421B-ABCC-3A70-46276698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13840</xdr:colOff>
      <xdr:row>1</xdr:row>
      <xdr:rowOff>183336</xdr:rowOff>
    </xdr:from>
    <xdr:to>
      <xdr:col>32</xdr:col>
      <xdr:colOff>311801</xdr:colOff>
      <xdr:row>16</xdr:row>
      <xdr:rowOff>117882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E73CB-C927-C60C-80FC-922B416A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13839</xdr:colOff>
      <xdr:row>2</xdr:row>
      <xdr:rowOff>4233</xdr:rowOff>
    </xdr:from>
    <xdr:to>
      <xdr:col>49</xdr:col>
      <xdr:colOff>311801</xdr:colOff>
      <xdr:row>16</xdr:row>
      <xdr:rowOff>126023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BB8EF-D49B-4BE4-DB42-361A7063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591853</xdr:colOff>
      <xdr:row>2</xdr:row>
      <xdr:rowOff>4234</xdr:rowOff>
    </xdr:from>
    <xdr:to>
      <xdr:col>66</xdr:col>
      <xdr:colOff>279238</xdr:colOff>
      <xdr:row>16</xdr:row>
      <xdr:rowOff>126024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75F0D-08FF-B0B5-5B26-C3FD152D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6350</xdr:rowOff>
    </xdr:from>
    <xdr:to>
      <xdr:col>15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11353-5DB9-4417-8D40-AFCE5C15B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600075</xdr:colOff>
      <xdr:row>1</xdr:row>
      <xdr:rowOff>0</xdr:rowOff>
    </xdr:from>
    <xdr:to>
      <xdr:col>32</xdr:col>
      <xdr:colOff>295275</xdr:colOff>
      <xdr:row>14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3AA5EF-1BC3-F74D-DE55-3783A67B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3175</xdr:colOff>
      <xdr:row>1</xdr:row>
      <xdr:rowOff>6350</xdr:rowOff>
    </xdr:from>
    <xdr:to>
      <xdr:col>49</xdr:col>
      <xdr:colOff>307975</xdr:colOff>
      <xdr:row>14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B60E6-F3B5-25B3-9B35-D7D9AD2BD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9525</xdr:colOff>
      <xdr:row>1</xdr:row>
      <xdr:rowOff>0</xdr:rowOff>
    </xdr:from>
    <xdr:to>
      <xdr:col>66</xdr:col>
      <xdr:colOff>314325</xdr:colOff>
      <xdr:row>14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02F378-274F-0942-3CB7-1333F02E6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4536</xdr:colOff>
      <xdr:row>17</xdr:row>
      <xdr:rowOff>184151</xdr:rowOff>
    </xdr:from>
    <xdr:to>
      <xdr:col>15</xdr:col>
      <xdr:colOff>325636</xdr:colOff>
      <xdr:row>31</xdr:row>
      <xdr:rowOff>140551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EFE75-79FE-9834-B98F-C29193B11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557892</xdr:colOff>
      <xdr:row>16</xdr:row>
      <xdr:rowOff>57150</xdr:rowOff>
    </xdr:from>
    <xdr:to>
      <xdr:col>32</xdr:col>
      <xdr:colOff>271207</xdr:colOff>
      <xdr:row>30</xdr:row>
      <xdr:rowOff>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A6307-2C3C-BF3E-F884-D8A9D066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4536</xdr:colOff>
      <xdr:row>15</xdr:row>
      <xdr:rowOff>147864</xdr:rowOff>
    </xdr:from>
    <xdr:to>
      <xdr:col>49</xdr:col>
      <xdr:colOff>325636</xdr:colOff>
      <xdr:row>29</xdr:row>
      <xdr:rowOff>104264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A48CA-4F82-6487-0164-A26EA280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22678</xdr:colOff>
      <xdr:row>16</xdr:row>
      <xdr:rowOff>20864</xdr:rowOff>
    </xdr:from>
    <xdr:to>
      <xdr:col>66</xdr:col>
      <xdr:colOff>343778</xdr:colOff>
      <xdr:row>29</xdr:row>
      <xdr:rowOff>176836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97430-0205-AFD3-DC22-C5448D74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600259</xdr:colOff>
      <xdr:row>1</xdr:row>
      <xdr:rowOff>144394</xdr:rowOff>
    </xdr:from>
    <xdr:to>
      <xdr:col>15</xdr:col>
      <xdr:colOff>297668</xdr:colOff>
      <xdr:row>16</xdr:row>
      <xdr:rowOff>111631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25F5A-06CF-8B58-3B9C-BE04A2FC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599933</xdr:colOff>
      <xdr:row>17</xdr:row>
      <xdr:rowOff>121124</xdr:rowOff>
    </xdr:from>
    <xdr:to>
      <xdr:col>15</xdr:col>
      <xdr:colOff>319396</xdr:colOff>
      <xdr:row>32</xdr:row>
      <xdr:rowOff>163205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AF1FB-83E0-A701-6466-DEBB5C61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611643</xdr:colOff>
      <xdr:row>1</xdr:row>
      <xdr:rowOff>175756</xdr:rowOff>
    </xdr:from>
    <xdr:to>
      <xdr:col>32</xdr:col>
      <xdr:colOff>278816</xdr:colOff>
      <xdr:row>16</xdr:row>
      <xdr:rowOff>181887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2ADAD-1B8B-CB03-0B2A-843C3B91E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597047</xdr:colOff>
      <xdr:row>17</xdr:row>
      <xdr:rowOff>175757</xdr:rowOff>
    </xdr:from>
    <xdr:to>
      <xdr:col>32</xdr:col>
      <xdr:colOff>264220</xdr:colOff>
      <xdr:row>32</xdr:row>
      <xdr:rowOff>181888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E3C0B-366A-5C93-7470-1ACE8C84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15876</xdr:colOff>
      <xdr:row>2</xdr:row>
      <xdr:rowOff>4232</xdr:rowOff>
    </xdr:from>
    <xdr:to>
      <xdr:col>50</xdr:col>
      <xdr:colOff>328085</xdr:colOff>
      <xdr:row>16</xdr:row>
      <xdr:rowOff>154516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3271D-921B-284E-8C00-06979195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606778</xdr:colOff>
      <xdr:row>17</xdr:row>
      <xdr:rowOff>180622</xdr:rowOff>
    </xdr:from>
    <xdr:to>
      <xdr:col>50</xdr:col>
      <xdr:colOff>310445</xdr:colOff>
      <xdr:row>32</xdr:row>
      <xdr:rowOff>145697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F5DCC-D6DF-F709-E133-F236CBF2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600742</xdr:colOff>
      <xdr:row>1</xdr:row>
      <xdr:rowOff>182479</xdr:rowOff>
    </xdr:from>
    <xdr:to>
      <xdr:col>68</xdr:col>
      <xdr:colOff>293269</xdr:colOff>
      <xdr:row>16</xdr:row>
      <xdr:rowOff>168442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94501A-28E2-7E36-C107-6D097F6C0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600743</xdr:colOff>
      <xdr:row>18</xdr:row>
      <xdr:rowOff>7019</xdr:rowOff>
    </xdr:from>
    <xdr:to>
      <xdr:col>68</xdr:col>
      <xdr:colOff>293270</xdr:colOff>
      <xdr:row>32</xdr:row>
      <xdr:rowOff>176798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97410E-4701-2E9F-5FD2-4216152FE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22680</xdr:colOff>
      <xdr:row>2</xdr:row>
      <xdr:rowOff>2721</xdr:rowOff>
    </xdr:from>
    <xdr:to>
      <xdr:col>86</xdr:col>
      <xdr:colOff>340180</xdr:colOff>
      <xdr:row>15</xdr:row>
      <xdr:rowOff>151493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07C959-4429-763F-B4C6-B664154C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4536</xdr:colOff>
      <xdr:row>17</xdr:row>
      <xdr:rowOff>2722</xdr:rowOff>
    </xdr:from>
    <xdr:to>
      <xdr:col>86</xdr:col>
      <xdr:colOff>322036</xdr:colOff>
      <xdr:row>30</xdr:row>
      <xdr:rowOff>151493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DF69D4-FCDF-76B7-F959-64833040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96</xdr:col>
      <xdr:colOff>607138</xdr:colOff>
      <xdr:row>1</xdr:row>
      <xdr:rowOff>189982</xdr:rowOff>
    </xdr:from>
    <xdr:to>
      <xdr:col>104</xdr:col>
      <xdr:colOff>306485</xdr:colOff>
      <xdr:row>16</xdr:row>
      <xdr:rowOff>17366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6F9FEA-28C5-91E3-164A-953B58D6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34192</xdr:colOff>
      <xdr:row>17</xdr:row>
      <xdr:rowOff>14409</xdr:rowOff>
    </xdr:from>
    <xdr:to>
      <xdr:col>104</xdr:col>
      <xdr:colOff>332154</xdr:colOff>
      <xdr:row>31</xdr:row>
      <xdr:rowOff>22224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E7990B-E898-3174-FE3C-3181AF0FD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28631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99325-ADC2-D9DF-06A3-C05831641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1278" y="6928555"/>
          <a:ext cx="1505160" cy="409632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96360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F5906-E095-F53C-8A3D-B1522B70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7167" y="7429500"/>
          <a:ext cx="1829055" cy="371527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2168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70D394-2CF4-8B2A-40E0-03A921743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5389" y="8128000"/>
          <a:ext cx="1524213" cy="36200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12</xdr:col>
      <xdr:colOff>984036</xdr:colOff>
      <xdr:row>37</xdr:row>
      <xdr:rowOff>2524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B73651-EFEE-2D03-D4B8-3ADCEF3BD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35333" y="7112000"/>
          <a:ext cx="2743583" cy="3905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12</xdr:col>
      <xdr:colOff>183282</xdr:colOff>
      <xdr:row>40</xdr:row>
      <xdr:rowOff>185995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7BC2B6-833F-BBD5-AB68-35092A758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35333" y="7704667"/>
          <a:ext cx="1943371" cy="58110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12</xdr:col>
      <xdr:colOff>611967</xdr:colOff>
      <xdr:row>44</xdr:row>
      <xdr:rowOff>128837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21A45-FD0F-7897-77C4-EF33DB0A0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35333" y="8494889"/>
          <a:ext cx="2372056" cy="523948"/>
        </a:xfrm>
        <a:prstGeom prst="rect">
          <a:avLst/>
        </a:prstGeom>
      </xdr:spPr>
    </xdr:pic>
    <xdr:clientData/>
  </xdr:twoCellAnchor>
  <xdr:twoCellAnchor>
    <xdr:from>
      <xdr:col>45</xdr:col>
      <xdr:colOff>3970</xdr:colOff>
      <xdr:row>16</xdr:row>
      <xdr:rowOff>196056</xdr:rowOff>
    </xdr:from>
    <xdr:to>
      <xdr:col>52</xdr:col>
      <xdr:colOff>297657</xdr:colOff>
      <xdr:row>30</xdr:row>
      <xdr:rowOff>161131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E544C1-0918-3BD4-CA9D-FA696B26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3969</xdr:colOff>
      <xdr:row>1</xdr:row>
      <xdr:rowOff>196056</xdr:rowOff>
    </xdr:from>
    <xdr:to>
      <xdr:col>52</xdr:col>
      <xdr:colOff>297656</xdr:colOff>
      <xdr:row>15</xdr:row>
      <xdr:rowOff>161131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15E5DB-DD38-01FE-76DB-421DD6DB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3968</xdr:colOff>
      <xdr:row>2</xdr:row>
      <xdr:rowOff>5555</xdr:rowOff>
    </xdr:from>
    <xdr:to>
      <xdr:col>60</xdr:col>
      <xdr:colOff>297655</xdr:colOff>
      <xdr:row>15</xdr:row>
      <xdr:rowOff>169068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3750C3-5EDB-D9EE-8A52-9A8094C93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190500</xdr:colOff>
      <xdr:row>1</xdr:row>
      <xdr:rowOff>132862</xdr:rowOff>
    </xdr:from>
    <xdr:to>
      <xdr:col>71</xdr:col>
      <xdr:colOff>511600</xdr:colOff>
      <xdr:row>15</xdr:row>
      <xdr:rowOff>89262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6E9000-12EC-7551-1C7C-68C1D313B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54031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08C8C-CC8F-4E8E-9B62-A64AB4FE2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082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121760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1B1B7-850D-46D7-A094-F0BB1B210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3701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21218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75E938-9567-4B7D-B246-C15064E88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361296"/>
        </a:xfrm>
        <a:prstGeom prst="rect">
          <a:avLst/>
        </a:prstGeom>
      </xdr:spPr>
    </xdr:pic>
    <xdr:clientData/>
  </xdr:twoCellAnchor>
  <xdr:twoCellAnchor>
    <xdr:from>
      <xdr:col>45</xdr:col>
      <xdr:colOff>2</xdr:colOff>
      <xdr:row>1</xdr:row>
      <xdr:rowOff>191206</xdr:rowOff>
    </xdr:from>
    <xdr:to>
      <xdr:col>52</xdr:col>
      <xdr:colOff>324558</xdr:colOff>
      <xdr:row>15</xdr:row>
      <xdr:rowOff>168628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20DF52-5B7C-6474-3782-2A0307B0C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</xdr:colOff>
      <xdr:row>17</xdr:row>
      <xdr:rowOff>705</xdr:rowOff>
    </xdr:from>
    <xdr:to>
      <xdr:col>52</xdr:col>
      <xdr:colOff>324557</xdr:colOff>
      <xdr:row>30</xdr:row>
      <xdr:rowOff>175683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605EAB-8AFF-6B69-D5C7-33622025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7056</xdr:colOff>
      <xdr:row>2</xdr:row>
      <xdr:rowOff>706</xdr:rowOff>
    </xdr:from>
    <xdr:to>
      <xdr:col>60</xdr:col>
      <xdr:colOff>331612</xdr:colOff>
      <xdr:row>15</xdr:row>
      <xdr:rowOff>175684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6BEC05-6680-96E1-F0D8-8A2EA0170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529478</xdr:colOff>
      <xdr:row>2</xdr:row>
      <xdr:rowOff>136525</xdr:rowOff>
    </xdr:from>
    <xdr:to>
      <xdr:col>72</xdr:col>
      <xdr:colOff>242793</xdr:colOff>
      <xdr:row>16</xdr:row>
      <xdr:rowOff>92925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C4230-D881-F5A0-FA5D-4F10FF07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79431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AC56BC-B279-49B4-9BE6-CD820015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147160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CE1E6-4D1D-4138-B21D-87A5058B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3955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46618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303D4D-06CF-40FA-BB0C-069D0D86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386696"/>
        </a:xfrm>
        <a:prstGeom prst="rect">
          <a:avLst/>
        </a:prstGeom>
      </xdr:spPr>
    </xdr:pic>
    <xdr:clientData/>
  </xdr:twoCellAnchor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54031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55DEB8-6603-49E2-9DBB-D1E7A8B77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121760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909C55-C60C-4EEE-887A-9EF77C62D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3955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21218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CF4816-5038-4034-A3BD-B1DFF2EA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386696"/>
        </a:xfrm>
        <a:prstGeom prst="rect">
          <a:avLst/>
        </a:prstGeom>
      </xdr:spPr>
    </xdr:pic>
    <xdr:clientData/>
  </xdr:twoCellAnchor>
  <xdr:twoCellAnchor>
    <xdr:from>
      <xdr:col>45</xdr:col>
      <xdr:colOff>7056</xdr:colOff>
      <xdr:row>2</xdr:row>
      <xdr:rowOff>7761</xdr:rowOff>
    </xdr:from>
    <xdr:to>
      <xdr:col>52</xdr:col>
      <xdr:colOff>331612</xdr:colOff>
      <xdr:row>15</xdr:row>
      <xdr:rowOff>182739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5BB9B1-33D8-EF0D-56F0-DF199987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479778</xdr:colOff>
      <xdr:row>17</xdr:row>
      <xdr:rowOff>705</xdr:rowOff>
    </xdr:from>
    <xdr:to>
      <xdr:col>56</xdr:col>
      <xdr:colOff>197556</xdr:colOff>
      <xdr:row>30</xdr:row>
      <xdr:rowOff>175683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27E9EE-3C90-601F-71C9-72C439242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7055</xdr:colOff>
      <xdr:row>1</xdr:row>
      <xdr:rowOff>191207</xdr:rowOff>
    </xdr:from>
    <xdr:to>
      <xdr:col>60</xdr:col>
      <xdr:colOff>331611</xdr:colOff>
      <xdr:row>15</xdr:row>
      <xdr:rowOff>168629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2DE7D9-19F7-A936-6C94-E5DC9A9F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304616</xdr:colOff>
      <xdr:row>4</xdr:row>
      <xdr:rowOff>68654</xdr:rowOff>
    </xdr:from>
    <xdr:to>
      <xdr:col>72</xdr:col>
      <xdr:colOff>17486</xdr:colOff>
      <xdr:row>18</xdr:row>
      <xdr:rowOff>25054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F41F94-9A99-F89A-6883-D19309A2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104831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6A4BD-4583-4685-A621-470A943B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590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172560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6906C-EBEE-40FE-AF75-28BFFADE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4209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72018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33A7C-DDFA-4336-BE21-9E3B2EC4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412096"/>
        </a:xfrm>
        <a:prstGeom prst="rect">
          <a:avLst/>
        </a:prstGeom>
      </xdr:spPr>
    </xdr:pic>
    <xdr:clientData/>
  </xdr:twoCellAnchor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79431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256BA0-04FD-4F4C-9A6D-92E773FD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590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147160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C2C991-FC16-405F-ACD9-086B59B5E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4209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46618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7965A-8C1C-444D-ACF5-ED01FE840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412096"/>
        </a:xfrm>
        <a:prstGeom prst="rect">
          <a:avLst/>
        </a:prstGeom>
      </xdr:spPr>
    </xdr:pic>
    <xdr:clientData/>
  </xdr:twoCellAnchor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54031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45C9BE-32DE-4047-95F8-C179E5D49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121760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FDE164-326B-47BF-86FB-37AB2299A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3955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21218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A72DA6-7EC4-47FD-B703-0C7C8BDA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386696"/>
        </a:xfrm>
        <a:prstGeom prst="rect">
          <a:avLst/>
        </a:prstGeom>
      </xdr:spPr>
    </xdr:pic>
    <xdr:clientData/>
  </xdr:twoCellAnchor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79431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21BA91-6102-4398-9F18-D854C7CF3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590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147160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7D9D315-A510-4F3A-BBB1-E453FD819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4209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46618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594D42-2409-4134-9327-1BFB64790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412096"/>
        </a:xfrm>
        <a:prstGeom prst="rect">
          <a:avLst/>
        </a:prstGeom>
      </xdr:spPr>
    </xdr:pic>
    <xdr:clientData/>
  </xdr:twoCellAnchor>
  <xdr:twoCellAnchor editAs="oneCell">
    <xdr:from>
      <xdr:col>3</xdr:col>
      <xdr:colOff>28222</xdr:colOff>
      <xdr:row>34</xdr:row>
      <xdr:rowOff>14111</xdr:rowOff>
    </xdr:from>
    <xdr:to>
      <xdr:col>4</xdr:col>
      <xdr:colOff>510327</xdr:colOff>
      <xdr:row>36</xdr:row>
      <xdr:rowOff>54031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98A77A-B70A-4D84-AD30-E94416B2C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922" y="6903861"/>
          <a:ext cx="1504455" cy="4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36</xdr:row>
      <xdr:rowOff>119944</xdr:rowOff>
    </xdr:from>
    <xdr:to>
      <xdr:col>5</xdr:col>
      <xdr:colOff>213333</xdr:colOff>
      <xdr:row>38</xdr:row>
      <xdr:rowOff>121760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CD428A9-5B73-4B88-9B65-77A94B33E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811" y="7403394"/>
          <a:ext cx="1831172" cy="395516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</xdr:colOff>
      <xdr:row>40</xdr:row>
      <xdr:rowOff>28222</xdr:rowOff>
    </xdr:from>
    <xdr:to>
      <xdr:col>4</xdr:col>
      <xdr:colOff>543491</xdr:colOff>
      <xdr:row>42</xdr:row>
      <xdr:rowOff>21218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9980B7-0C45-4473-9026-C3A79E921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1033" y="8099072"/>
          <a:ext cx="1523508" cy="386696"/>
        </a:xfrm>
        <a:prstGeom prst="rect">
          <a:avLst/>
        </a:prstGeom>
      </xdr:spPr>
    </xdr:pic>
    <xdr:clientData/>
  </xdr:twoCellAnchor>
  <xdr:twoCellAnchor>
    <xdr:from>
      <xdr:col>45</xdr:col>
      <xdr:colOff>7055</xdr:colOff>
      <xdr:row>2</xdr:row>
      <xdr:rowOff>706</xdr:rowOff>
    </xdr:from>
    <xdr:to>
      <xdr:col>52</xdr:col>
      <xdr:colOff>331611</xdr:colOff>
      <xdr:row>15</xdr:row>
      <xdr:rowOff>175684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88A8B8-3357-BE10-4AC6-40DD8EE1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486833</xdr:colOff>
      <xdr:row>17</xdr:row>
      <xdr:rowOff>7761</xdr:rowOff>
    </xdr:from>
    <xdr:to>
      <xdr:col>56</xdr:col>
      <xdr:colOff>204611</xdr:colOff>
      <xdr:row>30</xdr:row>
      <xdr:rowOff>182739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D7424D-C5C6-1768-259C-F67303C0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14111</xdr:colOff>
      <xdr:row>2</xdr:row>
      <xdr:rowOff>7760</xdr:rowOff>
    </xdr:from>
    <xdr:to>
      <xdr:col>60</xdr:col>
      <xdr:colOff>338667</xdr:colOff>
      <xdr:row>15</xdr:row>
      <xdr:rowOff>182738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20AFCC-E15A-B380-2443-E9D83632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504030</xdr:colOff>
      <xdr:row>0</xdr:row>
      <xdr:rowOff>330994</xdr:rowOff>
    </xdr:from>
    <xdr:to>
      <xdr:col>72</xdr:col>
      <xdr:colOff>217345</xdr:colOff>
      <xdr:row>14</xdr:row>
      <xdr:rowOff>97631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3AE222-0516-377B-63A8-7374E10A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ULFA SALSABILA" id="{C576D222-CF37-4561-934A-7FCCC0B5FEE9}" userId="S::5006201022@student.its.ac.id::a4a04eca-5604-4b27-ae27-a2ddffa3d77f" providerId="AD"/>
</personList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8" dT="2024-05-07T09:53:13.72" personId="{C576D222-CF37-4561-934A-7FCCC0B5FEE9}" id="{337AFDB6-5831-4E1C-A847-09B9B95DE645}">
    <text>E disini sebagai usia saat ini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8" dT="2024-05-07T09:53:13.72" personId="{C576D222-CF37-4561-934A-7FCCC0B5FEE9}" id="{2F53C04C-2276-4208-9F05-1BDAEB49E455}">
    <text>E disini sebagai usia saat ini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8" dT="2024-05-07T09:53:13.72" personId="{C576D222-CF37-4561-934A-7FCCC0B5FEE9}" id="{C9556CB3-1E8C-4136-A75F-20F5B6223BF2}">
    <text>E disini sebagai usia saat ini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8" dT="2024-05-07T09:53:13.72" personId="{C576D222-CF37-4561-934A-7FCCC0B5FEE9}" id="{6EC217CB-0423-4A84-BF89-767041384BFD}">
    <text>E disini sebagai usia saat ini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3F80-429E-40A4-BB34-D5F4B87E571F}">
  <dimension ref="A1:AN56"/>
  <sheetViews>
    <sheetView zoomScale="56" zoomScaleNormal="108" workbookViewId="0">
      <selection activeCell="M31" sqref="M31"/>
    </sheetView>
  </sheetViews>
  <sheetFormatPr defaultRowHeight="15.5" x14ac:dyDescent="0.35"/>
  <cols>
    <col min="1" max="1" width="18.453125" style="1" bestFit="1" customWidth="1"/>
    <col min="2" max="2" width="17.26953125" style="1" bestFit="1" customWidth="1"/>
    <col min="3" max="8" width="8.7265625" style="1"/>
    <col min="9" max="9" width="10" style="1" customWidth="1"/>
    <col min="10" max="10" width="10.1796875" style="1" customWidth="1"/>
    <col min="11" max="16384" width="8.7265625" style="1"/>
  </cols>
  <sheetData>
    <row r="1" spans="1:23" x14ac:dyDescent="0.35">
      <c r="A1" s="172" t="s">
        <v>5</v>
      </c>
      <c r="B1" s="172"/>
      <c r="C1" s="172"/>
      <c r="D1" s="172"/>
      <c r="N1" s="172" t="s">
        <v>26</v>
      </c>
      <c r="O1" s="172"/>
      <c r="P1" s="172"/>
      <c r="Q1" s="172"/>
      <c r="R1" s="172"/>
      <c r="S1" s="172"/>
      <c r="T1" s="172"/>
      <c r="U1" s="172"/>
      <c r="V1" s="172"/>
      <c r="W1" s="172"/>
    </row>
    <row r="2" spans="1:23" x14ac:dyDescent="0.35">
      <c r="A2" s="6"/>
      <c r="B2" s="6" t="s">
        <v>6</v>
      </c>
      <c r="C2" s="6" t="s">
        <v>7</v>
      </c>
      <c r="D2" s="6" t="s">
        <v>8</v>
      </c>
      <c r="G2" s="174" t="s">
        <v>18</v>
      </c>
      <c r="H2" s="6">
        <v>1</v>
      </c>
      <c r="I2" s="32" t="s">
        <v>9</v>
      </c>
      <c r="J2" s="29" t="s">
        <v>10</v>
      </c>
      <c r="N2" s="6"/>
      <c r="O2" s="173" t="s">
        <v>19</v>
      </c>
      <c r="P2" s="173"/>
      <c r="Q2" s="173"/>
      <c r="R2" s="173"/>
      <c r="S2" s="173" t="s">
        <v>23</v>
      </c>
      <c r="T2" s="173"/>
      <c r="U2" s="173"/>
      <c r="V2" s="173"/>
      <c r="W2" s="173"/>
    </row>
    <row r="3" spans="1:23" x14ac:dyDescent="0.35">
      <c r="A3" s="162" t="s">
        <v>2</v>
      </c>
      <c r="B3" s="162" t="s">
        <v>19</v>
      </c>
      <c r="C3" s="29">
        <v>30</v>
      </c>
      <c r="D3" s="29" t="s">
        <v>0</v>
      </c>
      <c r="E3" s="1" t="s">
        <v>28</v>
      </c>
      <c r="G3" s="174"/>
      <c r="H3" s="6">
        <v>2</v>
      </c>
      <c r="I3" s="32" t="s">
        <v>12</v>
      </c>
      <c r="J3" s="29" t="s">
        <v>13</v>
      </c>
      <c r="N3" s="8" t="s">
        <v>22</v>
      </c>
      <c r="O3" s="171" t="s">
        <v>20</v>
      </c>
      <c r="P3" s="171"/>
      <c r="Q3" s="171" t="s">
        <v>21</v>
      </c>
      <c r="R3" s="171"/>
      <c r="S3" s="8" t="s">
        <v>22</v>
      </c>
      <c r="T3" s="171" t="s">
        <v>20</v>
      </c>
      <c r="U3" s="171"/>
      <c r="V3" s="171" t="s">
        <v>21</v>
      </c>
      <c r="W3" s="171"/>
    </row>
    <row r="4" spans="1:23" x14ac:dyDescent="0.35">
      <c r="A4" s="162"/>
      <c r="B4" s="162"/>
      <c r="C4" s="29">
        <v>30</v>
      </c>
      <c r="D4" s="29" t="s">
        <v>1</v>
      </c>
      <c r="E4" s="1" t="s">
        <v>29</v>
      </c>
      <c r="G4" s="174"/>
      <c r="H4" s="6">
        <v>3</v>
      </c>
      <c r="I4" s="32" t="s">
        <v>14</v>
      </c>
      <c r="J4" s="29" t="s">
        <v>15</v>
      </c>
      <c r="M4" s="1" t="s">
        <v>27</v>
      </c>
      <c r="N4" s="7">
        <v>30</v>
      </c>
      <c r="O4" s="162"/>
      <c r="P4" s="162"/>
      <c r="Q4" s="162"/>
      <c r="R4" s="162"/>
      <c r="S4" s="7">
        <v>30</v>
      </c>
      <c r="T4" s="162"/>
      <c r="U4" s="162"/>
      <c r="V4" s="162"/>
      <c r="W4" s="162"/>
    </row>
    <row r="5" spans="1:23" x14ac:dyDescent="0.35">
      <c r="A5" s="162"/>
      <c r="B5" s="162" t="s">
        <v>19</v>
      </c>
      <c r="C5" s="29">
        <v>40</v>
      </c>
      <c r="D5" s="29" t="s">
        <v>0</v>
      </c>
      <c r="E5" s="1" t="s">
        <v>30</v>
      </c>
      <c r="G5" s="174"/>
      <c r="H5" s="6">
        <v>4</v>
      </c>
      <c r="I5" s="32" t="s">
        <v>16</v>
      </c>
      <c r="J5" s="29" t="s">
        <v>17</v>
      </c>
      <c r="N5" s="7">
        <v>40</v>
      </c>
      <c r="O5" s="162"/>
      <c r="P5" s="162"/>
      <c r="Q5" s="162"/>
      <c r="R5" s="162"/>
      <c r="S5" s="7">
        <v>40</v>
      </c>
      <c r="T5" s="162"/>
      <c r="U5" s="162"/>
      <c r="V5" s="162"/>
      <c r="W5" s="162"/>
    </row>
    <row r="6" spans="1:23" x14ac:dyDescent="0.35">
      <c r="A6" s="162"/>
      <c r="B6" s="162"/>
      <c r="C6" s="29">
        <v>40</v>
      </c>
      <c r="D6" s="29" t="s">
        <v>1</v>
      </c>
      <c r="E6" s="1" t="s">
        <v>31</v>
      </c>
    </row>
    <row r="7" spans="1:23" x14ac:dyDescent="0.35">
      <c r="A7" s="162"/>
      <c r="B7" s="162" t="s">
        <v>23</v>
      </c>
      <c r="C7" s="29">
        <v>30</v>
      </c>
      <c r="D7" s="29" t="s">
        <v>0</v>
      </c>
      <c r="E7" s="1" t="s">
        <v>28</v>
      </c>
      <c r="N7" s="172" t="s">
        <v>24</v>
      </c>
      <c r="O7" s="172"/>
      <c r="P7" s="172"/>
      <c r="Q7" s="172"/>
      <c r="R7" s="172"/>
      <c r="S7" s="172"/>
      <c r="T7" s="172"/>
      <c r="U7" s="172"/>
      <c r="V7" s="172"/>
      <c r="W7" s="172"/>
    </row>
    <row r="8" spans="1:23" x14ac:dyDescent="0.35">
      <c r="A8" s="162"/>
      <c r="B8" s="162"/>
      <c r="C8" s="29">
        <v>30</v>
      </c>
      <c r="D8" s="29" t="s">
        <v>1</v>
      </c>
      <c r="E8" s="1" t="s">
        <v>29</v>
      </c>
      <c r="G8" s="163" t="s">
        <v>19</v>
      </c>
      <c r="H8" s="163"/>
      <c r="I8" s="163"/>
      <c r="J8" s="163"/>
      <c r="K8" s="163"/>
      <c r="N8" s="6"/>
      <c r="O8" s="173" t="s">
        <v>19</v>
      </c>
      <c r="P8" s="173"/>
      <c r="Q8" s="173"/>
      <c r="R8" s="173"/>
      <c r="S8" s="173" t="s">
        <v>23</v>
      </c>
      <c r="T8" s="173"/>
      <c r="U8" s="173"/>
      <c r="V8" s="173"/>
      <c r="W8" s="173"/>
    </row>
    <row r="9" spans="1:23" x14ac:dyDescent="0.35">
      <c r="A9" s="162"/>
      <c r="B9" s="162" t="s">
        <v>23</v>
      </c>
      <c r="C9" s="29">
        <v>40</v>
      </c>
      <c r="D9" s="29" t="s">
        <v>0</v>
      </c>
      <c r="E9" s="1" t="s">
        <v>30</v>
      </c>
      <c r="G9" s="161" t="s">
        <v>40</v>
      </c>
      <c r="H9" s="161" t="s">
        <v>38</v>
      </c>
      <c r="I9" s="161"/>
      <c r="J9" s="161" t="s">
        <v>39</v>
      </c>
      <c r="K9" s="161"/>
      <c r="N9" s="8" t="s">
        <v>22</v>
      </c>
      <c r="O9" s="171" t="s">
        <v>20</v>
      </c>
      <c r="P9" s="171"/>
      <c r="Q9" s="171" t="s">
        <v>21</v>
      </c>
      <c r="R9" s="171"/>
      <c r="S9" s="8" t="s">
        <v>22</v>
      </c>
      <c r="T9" s="171" t="s">
        <v>20</v>
      </c>
      <c r="U9" s="171"/>
      <c r="V9" s="171" t="s">
        <v>21</v>
      </c>
      <c r="W9" s="171"/>
    </row>
    <row r="10" spans="1:23" x14ac:dyDescent="0.35">
      <c r="A10" s="162"/>
      <c r="B10" s="162"/>
      <c r="C10" s="29">
        <v>40</v>
      </c>
      <c r="D10" s="29" t="s">
        <v>1</v>
      </c>
      <c r="E10" s="1" t="s">
        <v>31</v>
      </c>
      <c r="G10" s="161"/>
      <c r="H10" s="10" t="s">
        <v>0</v>
      </c>
      <c r="I10" s="10" t="s">
        <v>1</v>
      </c>
      <c r="J10" s="10" t="s">
        <v>0</v>
      </c>
      <c r="K10" s="10" t="s">
        <v>1</v>
      </c>
      <c r="M10" s="1" t="s">
        <v>27</v>
      </c>
      <c r="N10" s="7">
        <v>30</v>
      </c>
      <c r="O10" s="162"/>
      <c r="P10" s="162"/>
      <c r="Q10" s="162"/>
      <c r="R10" s="162"/>
      <c r="S10" s="7">
        <v>30</v>
      </c>
      <c r="T10" s="162"/>
      <c r="U10" s="162"/>
      <c r="V10" s="162"/>
      <c r="W10" s="162"/>
    </row>
    <row r="11" spans="1:23" x14ac:dyDescent="0.35">
      <c r="G11" s="7" t="s">
        <v>28</v>
      </c>
      <c r="H11" s="7"/>
      <c r="I11" s="7"/>
      <c r="J11" s="7"/>
      <c r="K11" s="7"/>
      <c r="N11" s="7">
        <v>40</v>
      </c>
      <c r="O11" s="162"/>
      <c r="P11" s="162"/>
      <c r="Q11" s="162"/>
      <c r="R11" s="162"/>
      <c r="S11" s="7">
        <v>40</v>
      </c>
      <c r="T11" s="162"/>
      <c r="U11" s="162"/>
      <c r="V11" s="162"/>
      <c r="W11" s="162"/>
    </row>
    <row r="12" spans="1:23" x14ac:dyDescent="0.35">
      <c r="G12" s="7" t="s">
        <v>29</v>
      </c>
      <c r="H12" s="7"/>
      <c r="I12" s="7"/>
      <c r="J12" s="7"/>
      <c r="K12" s="7"/>
    </row>
    <row r="13" spans="1:23" x14ac:dyDescent="0.35">
      <c r="A13" s="162" t="s">
        <v>198</v>
      </c>
      <c r="B13" s="162"/>
      <c r="C13" s="162"/>
      <c r="D13" s="162"/>
      <c r="G13" s="7" t="s">
        <v>32</v>
      </c>
      <c r="H13" s="7"/>
      <c r="I13" s="7"/>
      <c r="J13" s="7"/>
      <c r="K13" s="7"/>
      <c r="N13" s="172" t="s">
        <v>25</v>
      </c>
      <c r="O13" s="172"/>
      <c r="P13" s="172"/>
      <c r="Q13" s="172"/>
      <c r="R13" s="172"/>
      <c r="S13" s="172"/>
      <c r="T13" s="172"/>
      <c r="U13" s="172"/>
      <c r="V13" s="172"/>
      <c r="W13" s="172"/>
    </row>
    <row r="14" spans="1:23" x14ac:dyDescent="0.35">
      <c r="A14" s="172" t="s">
        <v>18</v>
      </c>
      <c r="B14" s="6">
        <v>1</v>
      </c>
      <c r="C14" s="29" t="s">
        <v>194</v>
      </c>
      <c r="D14" s="29" t="s">
        <v>195</v>
      </c>
      <c r="G14" s="7" t="s">
        <v>37</v>
      </c>
      <c r="H14" s="7"/>
      <c r="I14" s="7"/>
      <c r="J14" s="7"/>
      <c r="K14" s="7"/>
      <c r="N14" s="6"/>
      <c r="O14" s="173" t="s">
        <v>19</v>
      </c>
      <c r="P14" s="173"/>
      <c r="Q14" s="173"/>
      <c r="R14" s="173"/>
      <c r="S14" s="173" t="s">
        <v>23</v>
      </c>
      <c r="T14" s="173"/>
      <c r="U14" s="173"/>
      <c r="V14" s="173"/>
      <c r="W14" s="173"/>
    </row>
    <row r="15" spans="1:23" x14ac:dyDescent="0.35">
      <c r="A15" s="172"/>
      <c r="B15" s="6">
        <v>2</v>
      </c>
      <c r="C15" s="29" t="s">
        <v>196</v>
      </c>
      <c r="D15" s="29" t="s">
        <v>197</v>
      </c>
      <c r="G15" s="7" t="s">
        <v>187</v>
      </c>
      <c r="H15" s="7"/>
      <c r="I15" s="7"/>
      <c r="J15" s="7"/>
      <c r="K15" s="7"/>
      <c r="N15" s="8" t="s">
        <v>22</v>
      </c>
      <c r="O15" s="171" t="s">
        <v>20</v>
      </c>
      <c r="P15" s="171"/>
      <c r="Q15" s="171" t="s">
        <v>21</v>
      </c>
      <c r="R15" s="171"/>
      <c r="S15" s="8" t="s">
        <v>22</v>
      </c>
      <c r="T15" s="171" t="s">
        <v>20</v>
      </c>
      <c r="U15" s="171"/>
      <c r="V15" s="171" t="s">
        <v>21</v>
      </c>
      <c r="W15" s="171"/>
    </row>
    <row r="16" spans="1:23" x14ac:dyDescent="0.35">
      <c r="A16" s="30"/>
      <c r="B16" s="31"/>
      <c r="G16" s="7" t="s">
        <v>188</v>
      </c>
      <c r="H16" s="7"/>
      <c r="I16" s="7"/>
      <c r="J16" s="7"/>
      <c r="K16" s="7"/>
      <c r="M16" s="1" t="s">
        <v>27</v>
      </c>
      <c r="N16" s="7">
        <v>30</v>
      </c>
      <c r="O16" s="162"/>
      <c r="P16" s="162"/>
      <c r="Q16" s="162"/>
      <c r="R16" s="162"/>
      <c r="S16" s="7">
        <v>30</v>
      </c>
      <c r="T16" s="162"/>
      <c r="U16" s="162"/>
      <c r="V16" s="162"/>
      <c r="W16" s="162"/>
    </row>
    <row r="17" spans="1:40" x14ac:dyDescent="0.35">
      <c r="A17" s="30"/>
      <c r="B17" s="31"/>
      <c r="N17" s="7">
        <v>40</v>
      </c>
      <c r="O17" s="162"/>
      <c r="P17" s="162"/>
      <c r="Q17" s="162"/>
      <c r="R17" s="162"/>
      <c r="S17" s="7">
        <v>40</v>
      </c>
      <c r="T17" s="162"/>
      <c r="U17" s="162"/>
      <c r="V17" s="162"/>
      <c r="W17" s="162"/>
    </row>
    <row r="19" spans="1:40" x14ac:dyDescent="0.35">
      <c r="G19" s="163" t="s">
        <v>23</v>
      </c>
      <c r="H19" s="163"/>
      <c r="I19" s="163"/>
      <c r="J19" s="163"/>
      <c r="K19" s="163"/>
    </row>
    <row r="20" spans="1:40" x14ac:dyDescent="0.35">
      <c r="G20" s="161" t="s">
        <v>40</v>
      </c>
      <c r="H20" s="161" t="s">
        <v>38</v>
      </c>
      <c r="I20" s="161"/>
      <c r="J20" s="161" t="s">
        <v>39</v>
      </c>
      <c r="K20" s="161"/>
    </row>
    <row r="21" spans="1:40" ht="16" thickBot="1" x14ac:dyDescent="0.4">
      <c r="G21" s="161"/>
      <c r="H21" s="10" t="s">
        <v>0</v>
      </c>
      <c r="I21" s="10" t="s">
        <v>1</v>
      </c>
      <c r="J21" s="10" t="s">
        <v>0</v>
      </c>
      <c r="K21" s="10" t="s">
        <v>1</v>
      </c>
    </row>
    <row r="22" spans="1:40" x14ac:dyDescent="0.35">
      <c r="G22" s="7" t="s">
        <v>28</v>
      </c>
      <c r="H22" s="7"/>
      <c r="I22" s="7"/>
      <c r="J22" s="7"/>
      <c r="K22" s="7"/>
      <c r="N22" s="164" t="s">
        <v>36</v>
      </c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6"/>
      <c r="AB22" s="164" t="s">
        <v>36</v>
      </c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6"/>
    </row>
    <row r="23" spans="1:40" x14ac:dyDescent="0.35">
      <c r="G23" s="7" t="s">
        <v>29</v>
      </c>
      <c r="H23" s="7"/>
      <c r="I23" s="7"/>
      <c r="J23" s="7"/>
      <c r="K23" s="7"/>
      <c r="N23" s="170" t="s">
        <v>7</v>
      </c>
      <c r="O23" s="167" t="s">
        <v>26</v>
      </c>
      <c r="P23" s="167"/>
      <c r="Q23" s="167"/>
      <c r="R23" s="167"/>
      <c r="S23" s="168" t="s">
        <v>33</v>
      </c>
      <c r="T23" s="168"/>
      <c r="U23" s="168"/>
      <c r="V23" s="168"/>
      <c r="W23" s="168" t="s">
        <v>34</v>
      </c>
      <c r="X23" s="168"/>
      <c r="Y23" s="168"/>
      <c r="Z23" s="169"/>
      <c r="AB23" s="170" t="s">
        <v>7</v>
      </c>
      <c r="AC23" s="167" t="s">
        <v>26</v>
      </c>
      <c r="AD23" s="167"/>
      <c r="AE23" s="167"/>
      <c r="AF23" s="167"/>
      <c r="AG23" s="168" t="s">
        <v>33</v>
      </c>
      <c r="AH23" s="168"/>
      <c r="AI23" s="168"/>
      <c r="AJ23" s="168"/>
      <c r="AK23" s="168" t="s">
        <v>34</v>
      </c>
      <c r="AL23" s="168"/>
      <c r="AM23" s="168"/>
      <c r="AN23" s="169"/>
    </row>
    <row r="24" spans="1:40" x14ac:dyDescent="0.35">
      <c r="G24" s="7" t="s">
        <v>30</v>
      </c>
      <c r="H24" s="7"/>
      <c r="I24" s="7"/>
      <c r="J24" s="7"/>
      <c r="K24" s="7"/>
      <c r="N24" s="170"/>
      <c r="O24" s="167" t="s">
        <v>35</v>
      </c>
      <c r="P24" s="167"/>
      <c r="Q24" s="167" t="s">
        <v>23</v>
      </c>
      <c r="R24" s="167"/>
      <c r="S24" s="168" t="s">
        <v>35</v>
      </c>
      <c r="T24" s="168"/>
      <c r="U24" s="168" t="s">
        <v>23</v>
      </c>
      <c r="V24" s="168"/>
      <c r="W24" s="168" t="s">
        <v>35</v>
      </c>
      <c r="X24" s="168"/>
      <c r="Y24" s="168" t="s">
        <v>23</v>
      </c>
      <c r="Z24" s="169"/>
      <c r="AB24" s="170"/>
      <c r="AC24" s="167" t="s">
        <v>35</v>
      </c>
      <c r="AD24" s="167"/>
      <c r="AE24" s="167" t="s">
        <v>23</v>
      </c>
      <c r="AF24" s="167"/>
      <c r="AG24" s="168" t="s">
        <v>35</v>
      </c>
      <c r="AH24" s="168"/>
      <c r="AI24" s="168" t="s">
        <v>23</v>
      </c>
      <c r="AJ24" s="168"/>
      <c r="AK24" s="168" t="s">
        <v>35</v>
      </c>
      <c r="AL24" s="168"/>
      <c r="AM24" s="168" t="s">
        <v>23</v>
      </c>
      <c r="AN24" s="169"/>
    </row>
    <row r="25" spans="1:40" x14ac:dyDescent="0.35">
      <c r="G25" s="7" t="s">
        <v>37</v>
      </c>
      <c r="H25" s="7"/>
      <c r="I25" s="7"/>
      <c r="J25" s="7"/>
      <c r="K25" s="7"/>
      <c r="N25" s="170"/>
      <c r="O25" s="13" t="s">
        <v>0</v>
      </c>
      <c r="P25" s="13" t="s">
        <v>1</v>
      </c>
      <c r="Q25" s="13" t="s">
        <v>0</v>
      </c>
      <c r="R25" s="13" t="s">
        <v>1</v>
      </c>
      <c r="S25" s="12" t="s">
        <v>0</v>
      </c>
      <c r="T25" s="1" t="s">
        <v>1</v>
      </c>
      <c r="U25" s="12" t="s">
        <v>0</v>
      </c>
      <c r="V25" s="1" t="s">
        <v>1</v>
      </c>
      <c r="W25" s="12" t="s">
        <v>0</v>
      </c>
      <c r="X25" s="1" t="s">
        <v>1</v>
      </c>
      <c r="Y25" s="12" t="s">
        <v>0</v>
      </c>
      <c r="Z25" s="3" t="s">
        <v>1</v>
      </c>
      <c r="AB25" s="170"/>
      <c r="AC25" s="13" t="s">
        <v>0</v>
      </c>
      <c r="AD25" s="13" t="s">
        <v>1</v>
      </c>
      <c r="AE25" s="13" t="s">
        <v>0</v>
      </c>
      <c r="AF25" s="13" t="s">
        <v>1</v>
      </c>
      <c r="AG25" s="1" t="s">
        <v>0</v>
      </c>
      <c r="AH25" s="1" t="s">
        <v>1</v>
      </c>
      <c r="AI25" s="1" t="s">
        <v>0</v>
      </c>
      <c r="AJ25" s="1" t="s">
        <v>1</v>
      </c>
      <c r="AK25" s="1" t="s">
        <v>0</v>
      </c>
      <c r="AL25" s="1" t="s">
        <v>1</v>
      </c>
      <c r="AM25" s="1" t="s">
        <v>0</v>
      </c>
      <c r="AN25" s="3" t="s">
        <v>1</v>
      </c>
    </row>
    <row r="26" spans="1:40" x14ac:dyDescent="0.35">
      <c r="G26" s="7" t="s">
        <v>187</v>
      </c>
      <c r="H26" s="7"/>
      <c r="I26" s="7"/>
      <c r="J26" s="7"/>
      <c r="K26" s="7"/>
      <c r="N26" s="2">
        <v>30</v>
      </c>
      <c r="O26" s="13"/>
      <c r="P26" s="13"/>
      <c r="Q26" s="13"/>
      <c r="R26" s="13"/>
      <c r="Z26" s="3"/>
      <c r="AB26" s="2">
        <v>40</v>
      </c>
      <c r="AC26" s="13"/>
      <c r="AD26" s="13"/>
      <c r="AE26" s="13"/>
      <c r="AF26" s="13"/>
      <c r="AN26" s="3"/>
    </row>
    <row r="27" spans="1:40" x14ac:dyDescent="0.35">
      <c r="G27" s="7" t="s">
        <v>188</v>
      </c>
      <c r="H27" s="7"/>
      <c r="I27" s="7"/>
      <c r="J27" s="7"/>
      <c r="K27" s="7"/>
      <c r="N27" s="2">
        <v>31</v>
      </c>
      <c r="O27" s="13"/>
      <c r="P27" s="13"/>
      <c r="Q27" s="13"/>
      <c r="R27" s="13"/>
      <c r="Z27" s="3"/>
      <c r="AB27" s="2">
        <v>41</v>
      </c>
      <c r="AC27" s="13"/>
      <c r="AD27" s="13"/>
      <c r="AE27" s="13"/>
      <c r="AF27" s="13"/>
      <c r="AN27" s="3"/>
    </row>
    <row r="28" spans="1:40" x14ac:dyDescent="0.35">
      <c r="N28" s="2">
        <v>32</v>
      </c>
      <c r="O28" s="13"/>
      <c r="P28" s="13"/>
      <c r="Q28" s="13"/>
      <c r="R28" s="13"/>
      <c r="Z28" s="3"/>
      <c r="AB28" s="2">
        <v>42</v>
      </c>
      <c r="AC28" s="13"/>
      <c r="AD28" s="13"/>
      <c r="AE28" s="13"/>
      <c r="AF28" s="13"/>
      <c r="AN28" s="3"/>
    </row>
    <row r="29" spans="1:40" x14ac:dyDescent="0.35">
      <c r="N29" s="2">
        <v>33</v>
      </c>
      <c r="O29" s="13"/>
      <c r="P29" s="13"/>
      <c r="Q29" s="13"/>
      <c r="R29" s="13"/>
      <c r="Z29" s="3"/>
      <c r="AB29" s="2">
        <v>43</v>
      </c>
      <c r="AC29" s="13"/>
      <c r="AD29" s="13"/>
      <c r="AE29" s="13"/>
      <c r="AF29" s="13"/>
      <c r="AN29" s="3"/>
    </row>
    <row r="30" spans="1:40" x14ac:dyDescent="0.35">
      <c r="N30" s="2">
        <v>34</v>
      </c>
      <c r="O30" s="13"/>
      <c r="P30" s="13"/>
      <c r="Q30" s="13"/>
      <c r="R30" s="13"/>
      <c r="Z30" s="3"/>
      <c r="AB30" s="2">
        <v>44</v>
      </c>
      <c r="AC30" s="13"/>
      <c r="AD30" s="13"/>
      <c r="AE30" s="13"/>
      <c r="AF30" s="13"/>
      <c r="AN30" s="3"/>
    </row>
    <row r="31" spans="1:40" x14ac:dyDescent="0.35">
      <c r="N31" s="2">
        <v>35</v>
      </c>
      <c r="O31" s="13"/>
      <c r="P31" s="13"/>
      <c r="Q31" s="13"/>
      <c r="R31" s="13"/>
      <c r="Z31" s="3"/>
      <c r="AB31" s="2">
        <v>45</v>
      </c>
      <c r="AC31" s="13"/>
      <c r="AD31" s="13"/>
      <c r="AE31" s="13"/>
      <c r="AF31" s="13"/>
      <c r="AN31" s="3"/>
    </row>
    <row r="32" spans="1:40" x14ac:dyDescent="0.35">
      <c r="N32" s="2">
        <v>36</v>
      </c>
      <c r="O32" s="13"/>
      <c r="P32" s="13"/>
      <c r="Q32" s="13"/>
      <c r="R32" s="13"/>
      <c r="Z32" s="3"/>
      <c r="AB32" s="2">
        <v>46</v>
      </c>
      <c r="AC32" s="13"/>
      <c r="AD32" s="13"/>
      <c r="AE32" s="13"/>
      <c r="AF32" s="13"/>
      <c r="AN32" s="3"/>
    </row>
    <row r="33" spans="14:40" x14ac:dyDescent="0.35">
      <c r="N33" s="2">
        <v>37</v>
      </c>
      <c r="O33" s="13"/>
      <c r="P33" s="13"/>
      <c r="Q33" s="13"/>
      <c r="R33" s="13"/>
      <c r="Z33" s="3"/>
      <c r="AB33" s="2">
        <v>47</v>
      </c>
      <c r="AC33" s="13"/>
      <c r="AD33" s="13"/>
      <c r="AE33" s="13"/>
      <c r="AF33" s="13"/>
      <c r="AN33" s="3"/>
    </row>
    <row r="34" spans="14:40" x14ac:dyDescent="0.35">
      <c r="N34" s="2">
        <v>38</v>
      </c>
      <c r="O34" s="13"/>
      <c r="P34" s="13"/>
      <c r="Q34" s="13"/>
      <c r="R34" s="13"/>
      <c r="Z34" s="3"/>
      <c r="AB34" s="2">
        <v>48</v>
      </c>
      <c r="AC34" s="13"/>
      <c r="AD34" s="13"/>
      <c r="AE34" s="13"/>
      <c r="AF34" s="13"/>
      <c r="AN34" s="3"/>
    </row>
    <row r="35" spans="14:40" x14ac:dyDescent="0.35">
      <c r="N35" s="2">
        <v>39</v>
      </c>
      <c r="O35" s="13"/>
      <c r="P35" s="13"/>
      <c r="Q35" s="13"/>
      <c r="R35" s="13"/>
      <c r="Z35" s="3"/>
      <c r="AB35" s="2">
        <v>49</v>
      </c>
      <c r="AC35" s="13"/>
      <c r="AD35" s="13"/>
      <c r="AE35" s="13"/>
      <c r="AF35" s="13"/>
      <c r="AN35" s="3"/>
    </row>
    <row r="36" spans="14:40" x14ac:dyDescent="0.35">
      <c r="N36" s="2">
        <v>40</v>
      </c>
      <c r="O36" s="13"/>
      <c r="P36" s="13"/>
      <c r="Q36" s="13"/>
      <c r="R36" s="13"/>
      <c r="Z36" s="3"/>
      <c r="AB36" s="2">
        <v>50</v>
      </c>
      <c r="AC36" s="13"/>
      <c r="AD36" s="13"/>
      <c r="AE36" s="13"/>
      <c r="AF36" s="13"/>
      <c r="AN36" s="3"/>
    </row>
    <row r="37" spans="14:40" x14ac:dyDescent="0.35">
      <c r="N37" s="2">
        <v>41</v>
      </c>
      <c r="O37" s="13"/>
      <c r="P37" s="13"/>
      <c r="Q37" s="13"/>
      <c r="R37" s="13"/>
      <c r="Z37" s="3"/>
      <c r="AB37" s="2">
        <v>51</v>
      </c>
      <c r="AC37" s="13"/>
      <c r="AD37" s="13"/>
      <c r="AE37" s="13"/>
      <c r="AF37" s="13"/>
      <c r="AN37" s="3"/>
    </row>
    <row r="38" spans="14:40" x14ac:dyDescent="0.35">
      <c r="N38" s="2">
        <v>42</v>
      </c>
      <c r="O38" s="13"/>
      <c r="P38" s="13"/>
      <c r="Q38" s="13"/>
      <c r="R38" s="13"/>
      <c r="Z38" s="3"/>
      <c r="AB38" s="2">
        <v>52</v>
      </c>
      <c r="AC38" s="13"/>
      <c r="AD38" s="13"/>
      <c r="AE38" s="13"/>
      <c r="AF38" s="13"/>
      <c r="AN38" s="3"/>
    </row>
    <row r="39" spans="14:40" x14ac:dyDescent="0.35">
      <c r="N39" s="2">
        <v>43</v>
      </c>
      <c r="O39" s="13"/>
      <c r="P39" s="13"/>
      <c r="Q39" s="13"/>
      <c r="R39" s="13"/>
      <c r="Z39" s="3"/>
      <c r="AB39" s="2">
        <v>53</v>
      </c>
      <c r="AC39" s="13"/>
      <c r="AD39" s="13"/>
      <c r="AE39" s="13"/>
      <c r="AF39" s="13"/>
      <c r="AN39" s="3"/>
    </row>
    <row r="40" spans="14:40" x14ac:dyDescent="0.35">
      <c r="N40" s="2">
        <v>44</v>
      </c>
      <c r="O40" s="13"/>
      <c r="P40" s="13"/>
      <c r="Q40" s="13"/>
      <c r="R40" s="13"/>
      <c r="Z40" s="3"/>
      <c r="AB40" s="2">
        <v>54</v>
      </c>
      <c r="AC40" s="13"/>
      <c r="AD40" s="13"/>
      <c r="AE40" s="13"/>
      <c r="AF40" s="13"/>
      <c r="AN40" s="3"/>
    </row>
    <row r="41" spans="14:40" x14ac:dyDescent="0.35">
      <c r="N41" s="2">
        <v>45</v>
      </c>
      <c r="O41" s="13"/>
      <c r="P41" s="13"/>
      <c r="Q41" s="13"/>
      <c r="R41" s="13"/>
      <c r="Z41" s="3"/>
      <c r="AB41" s="2">
        <v>55</v>
      </c>
      <c r="AC41" s="13"/>
      <c r="AD41" s="13"/>
      <c r="AE41" s="13"/>
      <c r="AF41" s="13"/>
      <c r="AN41" s="3"/>
    </row>
    <row r="42" spans="14:40" x14ac:dyDescent="0.35">
      <c r="N42" s="2">
        <v>46</v>
      </c>
      <c r="O42" s="13"/>
      <c r="P42" s="13"/>
      <c r="Q42" s="13"/>
      <c r="R42" s="13"/>
      <c r="Z42" s="3"/>
      <c r="AB42" s="2">
        <v>56</v>
      </c>
      <c r="AC42" s="13"/>
      <c r="AD42" s="13"/>
      <c r="AE42" s="13"/>
      <c r="AF42" s="13"/>
      <c r="AN42" s="3"/>
    </row>
    <row r="43" spans="14:40" x14ac:dyDescent="0.35">
      <c r="N43" s="2">
        <v>47</v>
      </c>
      <c r="O43" s="13"/>
      <c r="P43" s="13"/>
      <c r="Q43" s="13"/>
      <c r="R43" s="13"/>
      <c r="Z43" s="3"/>
      <c r="AB43" s="2">
        <v>57</v>
      </c>
      <c r="AC43" s="13"/>
      <c r="AD43" s="13"/>
      <c r="AE43" s="13"/>
      <c r="AF43" s="13"/>
      <c r="AN43" s="3"/>
    </row>
    <row r="44" spans="14:40" x14ac:dyDescent="0.35">
      <c r="N44" s="2">
        <v>48</v>
      </c>
      <c r="O44" s="13"/>
      <c r="P44" s="13"/>
      <c r="Q44" s="13"/>
      <c r="R44" s="13"/>
      <c r="Z44" s="3"/>
      <c r="AB44" s="2">
        <v>58</v>
      </c>
      <c r="AC44" s="13"/>
      <c r="AD44" s="13"/>
      <c r="AE44" s="13"/>
      <c r="AF44" s="13"/>
      <c r="AN44" s="3"/>
    </row>
    <row r="45" spans="14:40" x14ac:dyDescent="0.35">
      <c r="N45" s="2">
        <v>49</v>
      </c>
      <c r="O45" s="13"/>
      <c r="P45" s="13"/>
      <c r="Q45" s="13"/>
      <c r="R45" s="13"/>
      <c r="Z45" s="3"/>
      <c r="AB45" s="2">
        <v>59</v>
      </c>
      <c r="AC45" s="13"/>
      <c r="AD45" s="13"/>
      <c r="AE45" s="13"/>
      <c r="AF45" s="13"/>
      <c r="AN45" s="3"/>
    </row>
    <row r="46" spans="14:40" ht="16" thickBot="1" x14ac:dyDescent="0.4">
      <c r="N46" s="2">
        <v>50</v>
      </c>
      <c r="O46" s="13"/>
      <c r="P46" s="13"/>
      <c r="Q46" s="13"/>
      <c r="R46" s="13"/>
      <c r="Z46" s="3"/>
      <c r="AB46" s="9">
        <v>60</v>
      </c>
      <c r="AC46" s="14"/>
      <c r="AD46" s="14"/>
      <c r="AE46" s="14"/>
      <c r="AF46" s="14"/>
      <c r="AG46" s="4"/>
      <c r="AH46" s="4"/>
      <c r="AI46" s="4"/>
      <c r="AJ46" s="4"/>
      <c r="AK46" s="4"/>
      <c r="AL46" s="4"/>
      <c r="AM46" s="4"/>
      <c r="AN46" s="5"/>
    </row>
    <row r="47" spans="14:40" x14ac:dyDescent="0.35">
      <c r="N47" s="2">
        <v>51</v>
      </c>
      <c r="O47" s="13"/>
      <c r="P47" s="13"/>
      <c r="Q47" s="13"/>
      <c r="R47" s="13"/>
      <c r="Z47" s="3"/>
    </row>
    <row r="48" spans="14:40" x14ac:dyDescent="0.35">
      <c r="N48" s="2">
        <v>52</v>
      </c>
      <c r="O48" s="13"/>
      <c r="P48" s="13"/>
      <c r="Q48" s="13"/>
      <c r="R48" s="13"/>
      <c r="Z48" s="3"/>
    </row>
    <row r="49" spans="14:26" x14ac:dyDescent="0.35">
      <c r="N49" s="2">
        <v>53</v>
      </c>
      <c r="O49" s="13"/>
      <c r="P49" s="13"/>
      <c r="Q49" s="13"/>
      <c r="R49" s="13"/>
      <c r="Z49" s="3"/>
    </row>
    <row r="50" spans="14:26" x14ac:dyDescent="0.35">
      <c r="N50" s="2">
        <v>54</v>
      </c>
      <c r="O50" s="13"/>
      <c r="P50" s="13"/>
      <c r="Q50" s="13"/>
      <c r="R50" s="13"/>
      <c r="Z50" s="3"/>
    </row>
    <row r="51" spans="14:26" x14ac:dyDescent="0.35">
      <c r="N51" s="2">
        <v>55</v>
      </c>
      <c r="O51" s="13"/>
      <c r="P51" s="13"/>
      <c r="Q51" s="13"/>
      <c r="R51" s="13"/>
      <c r="Z51" s="3"/>
    </row>
    <row r="52" spans="14:26" x14ac:dyDescent="0.35">
      <c r="N52" s="2">
        <v>56</v>
      </c>
      <c r="O52" s="13"/>
      <c r="P52" s="13"/>
      <c r="Q52" s="13"/>
      <c r="R52" s="13"/>
      <c r="Z52" s="3"/>
    </row>
    <row r="53" spans="14:26" x14ac:dyDescent="0.35">
      <c r="N53" s="2">
        <v>57</v>
      </c>
      <c r="O53" s="13"/>
      <c r="P53" s="13"/>
      <c r="Q53" s="13"/>
      <c r="R53" s="13"/>
      <c r="Z53" s="3"/>
    </row>
    <row r="54" spans="14:26" x14ac:dyDescent="0.35">
      <c r="N54" s="2">
        <v>58</v>
      </c>
      <c r="O54" s="13"/>
      <c r="P54" s="13"/>
      <c r="Q54" s="13"/>
      <c r="R54" s="13"/>
      <c r="Z54" s="3"/>
    </row>
    <row r="55" spans="14:26" x14ac:dyDescent="0.35">
      <c r="N55" s="2">
        <v>59</v>
      </c>
      <c r="O55" s="13"/>
      <c r="P55" s="13"/>
      <c r="Q55" s="13"/>
      <c r="R55" s="13"/>
      <c r="Z55" s="3"/>
    </row>
    <row r="56" spans="14:26" ht="16" thickBot="1" x14ac:dyDescent="0.4">
      <c r="N56" s="9">
        <v>60</v>
      </c>
      <c r="O56" s="14"/>
      <c r="P56" s="14"/>
      <c r="Q56" s="14"/>
      <c r="R56" s="14"/>
      <c r="S56" s="4"/>
      <c r="T56" s="4"/>
      <c r="U56" s="4"/>
      <c r="V56" s="4"/>
      <c r="W56" s="4"/>
      <c r="X56" s="4"/>
      <c r="Y56" s="4"/>
      <c r="Z56" s="5"/>
    </row>
  </sheetData>
  <mergeCells count="84">
    <mergeCell ref="A14:A15"/>
    <mergeCell ref="A13:D13"/>
    <mergeCell ref="B7:B8"/>
    <mergeCell ref="B9:B10"/>
    <mergeCell ref="A3:A10"/>
    <mergeCell ref="A1:D1"/>
    <mergeCell ref="G2:G5"/>
    <mergeCell ref="B3:B4"/>
    <mergeCell ref="B5:B6"/>
    <mergeCell ref="G8:K8"/>
    <mergeCell ref="G9:G10"/>
    <mergeCell ref="H9:I9"/>
    <mergeCell ref="J9:K9"/>
    <mergeCell ref="T5:U5"/>
    <mergeCell ref="V5:W5"/>
    <mergeCell ref="O5:P5"/>
    <mergeCell ref="O10:P10"/>
    <mergeCell ref="Q10:R10"/>
    <mergeCell ref="T10:U10"/>
    <mergeCell ref="V10:W10"/>
    <mergeCell ref="S2:W2"/>
    <mergeCell ref="O2:R2"/>
    <mergeCell ref="O3:P3"/>
    <mergeCell ref="Q3:R3"/>
    <mergeCell ref="O4:P4"/>
    <mergeCell ref="Q4:R4"/>
    <mergeCell ref="N13:W13"/>
    <mergeCell ref="O14:R14"/>
    <mergeCell ref="S14:W14"/>
    <mergeCell ref="N1:W1"/>
    <mergeCell ref="N7:W7"/>
    <mergeCell ref="O8:R8"/>
    <mergeCell ref="S8:W8"/>
    <mergeCell ref="O9:P9"/>
    <mergeCell ref="Q9:R9"/>
    <mergeCell ref="T9:U9"/>
    <mergeCell ref="V9:W9"/>
    <mergeCell ref="Q5:R5"/>
    <mergeCell ref="T3:U3"/>
    <mergeCell ref="V3:W3"/>
    <mergeCell ref="T4:U4"/>
    <mergeCell ref="V4:W4"/>
    <mergeCell ref="O11:P11"/>
    <mergeCell ref="Q11:R11"/>
    <mergeCell ref="T11:U11"/>
    <mergeCell ref="V11:W11"/>
    <mergeCell ref="AM24:AN24"/>
    <mergeCell ref="O15:P15"/>
    <mergeCell ref="Q15:R15"/>
    <mergeCell ref="T15:U15"/>
    <mergeCell ref="V15:W15"/>
    <mergeCell ref="AC24:AD24"/>
    <mergeCell ref="AE24:AF24"/>
    <mergeCell ref="AG24:AH24"/>
    <mergeCell ref="AI24:AJ24"/>
    <mergeCell ref="AK24:AL24"/>
    <mergeCell ref="N22:Z22"/>
    <mergeCell ref="N23:N25"/>
    <mergeCell ref="O24:P24"/>
    <mergeCell ref="Q24:R24"/>
    <mergeCell ref="U24:V24"/>
    <mergeCell ref="S24:T24"/>
    <mergeCell ref="O23:R23"/>
    <mergeCell ref="S23:V23"/>
    <mergeCell ref="AB22:AN22"/>
    <mergeCell ref="AC23:AF23"/>
    <mergeCell ref="AG23:AJ23"/>
    <mergeCell ref="AK23:AN23"/>
    <mergeCell ref="V16:W16"/>
    <mergeCell ref="V17:W17"/>
    <mergeCell ref="AB23:AB25"/>
    <mergeCell ref="W23:Z23"/>
    <mergeCell ref="W24:X24"/>
    <mergeCell ref="Y24:Z24"/>
    <mergeCell ref="G20:G21"/>
    <mergeCell ref="O16:P16"/>
    <mergeCell ref="Q16:R16"/>
    <mergeCell ref="T16:U16"/>
    <mergeCell ref="H20:I20"/>
    <mergeCell ref="J20:K20"/>
    <mergeCell ref="O17:P17"/>
    <mergeCell ref="Q17:R17"/>
    <mergeCell ref="T17:U17"/>
    <mergeCell ref="G19:K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FDA-AB36-4A0B-A1A8-60956393A588}">
  <dimension ref="A1:AY72"/>
  <sheetViews>
    <sheetView zoomScale="70" zoomScaleNormal="70" workbookViewId="0">
      <selection activeCell="Y72" sqref="Y72"/>
    </sheetView>
  </sheetViews>
  <sheetFormatPr defaultRowHeight="15.5" x14ac:dyDescent="0.35"/>
  <cols>
    <col min="2" max="2" width="9.54296875" bestFit="1" customWidth="1"/>
    <col min="3" max="3" width="10.08984375" bestFit="1" customWidth="1"/>
    <col min="4" max="5" width="10.08984375" customWidth="1"/>
    <col min="7" max="7" width="9.54296875" bestFit="1" customWidth="1"/>
    <col min="8" max="8" width="10.08984375" bestFit="1" customWidth="1"/>
    <col min="9" max="9" width="10.08984375" customWidth="1"/>
    <col min="12" max="12" width="10.453125" customWidth="1"/>
    <col min="14" max="14" width="11" customWidth="1"/>
    <col min="15" max="15" width="8.7265625" customWidth="1"/>
    <col min="16" max="16" width="8.7265625" style="1"/>
    <col min="19" max="19" width="10.1796875" customWidth="1"/>
  </cols>
  <sheetData>
    <row r="1" spans="1:51" x14ac:dyDescent="0.35">
      <c r="A1" s="126" t="str">
        <f>'Output_Tabel Mortalita'!H106</f>
        <v>s</v>
      </c>
      <c r="B1" s="126" t="str">
        <f>'Output_Tabel Mortalita'!K106</f>
        <v>mux.l30m</v>
      </c>
      <c r="C1" s="126" t="str">
        <f>'Output_Tabel Mortalita'!K210</f>
        <v>mux.p30m</v>
      </c>
      <c r="D1" s="126" t="s">
        <v>733</v>
      </c>
      <c r="E1" s="1"/>
      <c r="F1" s="126" t="str">
        <f>'Output_Tabel Mortalita'!H418</f>
        <v>s</v>
      </c>
      <c r="G1" s="126" t="str">
        <f>'Output_Tabel Mortalita'!K314</f>
        <v>mux.l40m</v>
      </c>
      <c r="H1" s="126" t="str">
        <f>'Output_Tabel Mortalita'!K418</f>
        <v>mux.p40m</v>
      </c>
      <c r="I1" s="126" t="s">
        <v>733</v>
      </c>
      <c r="K1" s="126" t="s">
        <v>732</v>
      </c>
      <c r="L1" s="126" t="s">
        <v>159</v>
      </c>
      <c r="M1" s="126" t="str">
        <f>'Output_Tabel Mortalita'!D210</f>
        <v>mux.p30g</v>
      </c>
      <c r="N1" s="126" t="s">
        <v>733</v>
      </c>
      <c r="O1" s="124"/>
      <c r="P1" s="127" t="s">
        <v>732</v>
      </c>
      <c r="Q1" s="126" t="str">
        <f>'Output_Tabel Mortalita'!D314</f>
        <v>mux.l40g</v>
      </c>
      <c r="R1" s="126" t="str">
        <f>'Output_Tabel Mortalita'!D418</f>
        <v>mux.p40g</v>
      </c>
      <c r="S1" s="126" t="s">
        <v>733</v>
      </c>
    </row>
    <row r="2" spans="1:51" x14ac:dyDescent="0.35">
      <c r="A2" s="48">
        <f>'Output_Tabel Mortalita'!H107</f>
        <v>0</v>
      </c>
      <c r="B2" s="48">
        <f>'Output_Tabel Mortalita'!K107</f>
        <v>1.6477839181494201E-3</v>
      </c>
      <c r="C2" s="48">
        <f>'Output_Tabel Mortalita'!K211</f>
        <v>1.4732938446871901E-3</v>
      </c>
      <c r="D2" s="108">
        <f>B2-C2</f>
        <v>1.7449007346223002E-4</v>
      </c>
      <c r="E2" s="108"/>
      <c r="F2" s="1">
        <f>'Output_Tabel Mortalita'!H419</f>
        <v>0</v>
      </c>
      <c r="G2" s="108">
        <f>'Output_Tabel Mortalita'!K315</f>
        <v>4.0992806714864596E-3</v>
      </c>
      <c r="H2" s="108">
        <f>'Output_Tabel Mortalita'!K419</f>
        <v>2.85901982845837E-3</v>
      </c>
      <c r="I2" s="108">
        <f>G2-H2</f>
        <v>1.2402608430280896E-3</v>
      </c>
      <c r="K2" s="1">
        <v>0</v>
      </c>
      <c r="L2" s="108">
        <f>'Output_Tabel Mortalita'!D107</f>
        <v>1.4571936063476399E-3</v>
      </c>
      <c r="M2" s="108">
        <f>'Output_Tabel Mortalita'!D211</f>
        <v>1.1992396052824201E-3</v>
      </c>
      <c r="N2" s="108">
        <f>L2-M2</f>
        <v>2.5795400106521987E-4</v>
      </c>
      <c r="O2" s="108"/>
      <c r="P2" s="125">
        <v>0</v>
      </c>
      <c r="Q2" s="108">
        <f>'Output_Tabel Mortalita'!D315</f>
        <v>3.5145709423313599E-3</v>
      </c>
      <c r="R2" s="108">
        <f>'Output_Tabel Mortalita'!D419</f>
        <v>2.6067754041227201E-3</v>
      </c>
      <c r="S2" s="108">
        <f>Q2-R2</f>
        <v>9.0779553820863985E-4</v>
      </c>
      <c r="AL2" s="112"/>
      <c r="AM2" s="112"/>
      <c r="AP2" s="112"/>
      <c r="AQ2" s="112"/>
      <c r="AT2" s="112"/>
      <c r="AU2" s="112"/>
      <c r="AX2" s="112"/>
      <c r="AY2" s="112"/>
    </row>
    <row r="3" spans="1:51" x14ac:dyDescent="0.35">
      <c r="A3" s="48">
        <f>'Output_Tabel Mortalita'!H108</f>
        <v>1</v>
      </c>
      <c r="B3" s="48">
        <f>'Output_Tabel Mortalita'!K108</f>
        <v>1.80027876514622E-3</v>
      </c>
      <c r="C3" s="48">
        <f>'Output_Tabel Mortalita'!K212</f>
        <v>1.5694007626630101E-3</v>
      </c>
      <c r="D3" s="108">
        <f t="shared" ref="D3:D66" si="0">B3-C3</f>
        <v>2.3087800248320993E-4</v>
      </c>
      <c r="E3" s="108"/>
      <c r="F3" s="1">
        <f>'Output_Tabel Mortalita'!H420</f>
        <v>1</v>
      </c>
      <c r="G3" s="108">
        <f>'Output_Tabel Mortalita'!K316</f>
        <v>4.4757703629301404E-3</v>
      </c>
      <c r="H3" s="108">
        <f>'Output_Tabel Mortalita'!K420</f>
        <v>3.1089747972014099E-3</v>
      </c>
      <c r="I3" s="108">
        <f t="shared" ref="I3:I62" si="1">G3-H3</f>
        <v>1.3667955657287304E-3</v>
      </c>
      <c r="K3" s="1">
        <v>1</v>
      </c>
      <c r="L3" s="108">
        <f>'Output_Tabel Mortalita'!D108</f>
        <v>1.6023173707675499E-3</v>
      </c>
      <c r="M3" s="108">
        <f>'Output_Tabel Mortalita'!D212</f>
        <v>1.3111973504845401E-3</v>
      </c>
      <c r="N3" s="108">
        <f t="shared" ref="N3:N66" si="2">L3-M3</f>
        <v>2.9112002028300983E-4</v>
      </c>
      <c r="O3" s="108"/>
      <c r="P3" s="125">
        <v>1</v>
      </c>
      <c r="Q3" s="108">
        <f>'Output_Tabel Mortalita'!D316</f>
        <v>3.8750623544796499E-3</v>
      </c>
      <c r="R3" s="108">
        <f>'Output_Tabel Mortalita'!D420</f>
        <v>2.86278610792881E-3</v>
      </c>
      <c r="S3" s="108">
        <f t="shared" ref="S3:S62" si="3">Q3-R3</f>
        <v>1.01227624655084E-3</v>
      </c>
      <c r="AL3" s="112"/>
      <c r="AM3" s="112"/>
      <c r="AP3" s="112"/>
      <c r="AQ3" s="112"/>
      <c r="AT3" s="112"/>
      <c r="AU3" s="112"/>
      <c r="AX3" s="112"/>
      <c r="AY3" s="112"/>
    </row>
    <row r="4" spans="1:51" x14ac:dyDescent="0.35">
      <c r="A4" s="48">
        <f>'Output_Tabel Mortalita'!H109</f>
        <v>2</v>
      </c>
      <c r="B4" s="48">
        <f>'Output_Tabel Mortalita'!K109</f>
        <v>1.9668863113518399E-3</v>
      </c>
      <c r="C4" s="48">
        <f>'Output_Tabel Mortalita'!K213</f>
        <v>1.67484289959995E-3</v>
      </c>
      <c r="D4" s="108">
        <f t="shared" si="0"/>
        <v>2.9204341175188982E-4</v>
      </c>
      <c r="E4" s="108"/>
      <c r="F4" s="1">
        <f>'Output_Tabel Mortalita'!H421</f>
        <v>2</v>
      </c>
      <c r="G4" s="108">
        <f>'Output_Tabel Mortalita'!K317</f>
        <v>4.8868379657595199E-3</v>
      </c>
      <c r="H4" s="108">
        <f>'Output_Tabel Mortalita'!K421</f>
        <v>3.3829937432638098E-3</v>
      </c>
      <c r="I4" s="108">
        <f t="shared" si="1"/>
        <v>1.5038442224957101E-3</v>
      </c>
      <c r="K4" s="1">
        <v>2</v>
      </c>
      <c r="L4" s="108">
        <f>'Output_Tabel Mortalita'!D109</f>
        <v>1.7618762378902701E-3</v>
      </c>
      <c r="M4" s="108">
        <f>'Output_Tabel Mortalita'!D213</f>
        <v>1.4336065731651499E-3</v>
      </c>
      <c r="N4" s="108">
        <f t="shared" si="2"/>
        <v>3.2826966472512017E-4</v>
      </c>
      <c r="O4" s="108"/>
      <c r="P4" s="125">
        <v>2</v>
      </c>
      <c r="Q4" s="108">
        <f>'Output_Tabel Mortalita'!D317</f>
        <v>4.2723973266829496E-3</v>
      </c>
      <c r="R4" s="108">
        <f>'Output_Tabel Mortalita'!D421</f>
        <v>3.1439130804726801E-3</v>
      </c>
      <c r="S4" s="108">
        <f t="shared" si="3"/>
        <v>1.1284842462102695E-3</v>
      </c>
      <c r="AL4" s="112"/>
      <c r="AM4" s="112"/>
      <c r="AP4" s="112"/>
      <c r="AQ4" s="112"/>
      <c r="AT4" s="112"/>
      <c r="AU4" s="112"/>
      <c r="AX4" s="112"/>
      <c r="AY4" s="112"/>
    </row>
    <row r="5" spans="1:51" x14ac:dyDescent="0.35">
      <c r="A5" s="48">
        <f>'Output_Tabel Mortalita'!H110</f>
        <v>3</v>
      </c>
      <c r="B5" s="48">
        <f>'Output_Tabel Mortalita'!K110</f>
        <v>2.1489126223998502E-3</v>
      </c>
      <c r="C5" s="48">
        <f>'Output_Tabel Mortalita'!K214</f>
        <v>1.7905270197028E-3</v>
      </c>
      <c r="D5" s="108">
        <f t="shared" si="0"/>
        <v>3.5838560269705016E-4</v>
      </c>
      <c r="E5" s="108"/>
      <c r="F5" s="1">
        <f>'Output_Tabel Mortalita'!H422</f>
        <v>3</v>
      </c>
      <c r="G5" s="108">
        <f>'Output_Tabel Mortalita'!K318</f>
        <v>5.3356592162111501E-3</v>
      </c>
      <c r="H5" s="108">
        <f>'Output_Tabel Mortalita'!K422</f>
        <v>3.6833933839620298E-3</v>
      </c>
      <c r="I5" s="108">
        <f t="shared" si="1"/>
        <v>1.6522658322491203E-3</v>
      </c>
      <c r="K5" s="1">
        <v>3</v>
      </c>
      <c r="L5" s="108">
        <f>'Output_Tabel Mortalita'!D110</f>
        <v>1.9373022779243E-3</v>
      </c>
      <c r="M5" s="108">
        <f>'Output_Tabel Mortalita'!D214</f>
        <v>1.5674428236058201E-3</v>
      </c>
      <c r="N5" s="108">
        <f t="shared" si="2"/>
        <v>3.6985945431847992E-4</v>
      </c>
      <c r="O5" s="108"/>
      <c r="P5" s="125">
        <v>3</v>
      </c>
      <c r="Q5" s="108">
        <f>'Output_Tabel Mortalita'!D318</f>
        <v>4.7103129141753304E-3</v>
      </c>
      <c r="R5" s="108">
        <f>'Output_Tabel Mortalita'!D422</f>
        <v>3.4526149327427898E-3</v>
      </c>
      <c r="S5" s="108">
        <f t="shared" si="3"/>
        <v>1.2576979814325406E-3</v>
      </c>
      <c r="AL5" s="112"/>
      <c r="AM5" s="112"/>
      <c r="AP5" s="112"/>
      <c r="AQ5" s="112"/>
      <c r="AT5" s="112"/>
      <c r="AU5" s="112"/>
      <c r="AX5" s="112"/>
      <c r="AY5" s="112"/>
    </row>
    <row r="6" spans="1:51" x14ac:dyDescent="0.35">
      <c r="A6" s="48">
        <f>'Output_Tabel Mortalita'!H111</f>
        <v>4</v>
      </c>
      <c r="B6" s="48">
        <f>'Output_Tabel Mortalita'!K111</f>
        <v>2.3477846343125299E-3</v>
      </c>
      <c r="C6" s="48">
        <f>'Output_Tabel Mortalita'!K215</f>
        <v>1.9174479645236999E-3</v>
      </c>
      <c r="D6" s="108">
        <f t="shared" si="0"/>
        <v>4.3033666978883E-4</v>
      </c>
      <c r="E6" s="108"/>
      <c r="F6" s="1">
        <f>'Output_Tabel Mortalita'!H423</f>
        <v>4</v>
      </c>
      <c r="G6" s="108">
        <f>'Output_Tabel Mortalita'!K319</f>
        <v>5.8257015194002996E-3</v>
      </c>
      <c r="H6" s="108">
        <f>'Output_Tabel Mortalita'!K423</f>
        <v>4.01271347451911E-3</v>
      </c>
      <c r="I6" s="108">
        <f t="shared" si="1"/>
        <v>1.8129880448811897E-3</v>
      </c>
      <c r="K6" s="1">
        <v>4</v>
      </c>
      <c r="L6" s="108">
        <f>'Output_Tabel Mortalita'!D111</f>
        <v>2.13016884866355E-3</v>
      </c>
      <c r="M6" s="108">
        <f>'Output_Tabel Mortalita'!D215</f>
        <v>1.7137726881839401E-3</v>
      </c>
      <c r="N6" s="108">
        <f t="shared" si="2"/>
        <v>4.1639616047960994E-4</v>
      </c>
      <c r="O6" s="108"/>
      <c r="P6" s="125">
        <v>4</v>
      </c>
      <c r="Q6" s="108">
        <f>'Output_Tabel Mortalita'!D319</f>
        <v>5.1929190881322201E-3</v>
      </c>
      <c r="R6" s="108">
        <f>'Output_Tabel Mortalita'!D423</f>
        <v>3.79158982383412E-3</v>
      </c>
      <c r="S6" s="108">
        <f t="shared" si="3"/>
        <v>1.4013292642981001E-3</v>
      </c>
      <c r="AL6" s="112"/>
      <c r="AM6" s="112"/>
      <c r="AP6" s="112"/>
      <c r="AQ6" s="112"/>
      <c r="AT6" s="112"/>
      <c r="AU6" s="112"/>
      <c r="AX6" s="112"/>
      <c r="AY6" s="112"/>
    </row>
    <row r="7" spans="1:51" x14ac:dyDescent="0.35">
      <c r="A7" s="48">
        <f>'Output_Tabel Mortalita'!H112</f>
        <v>5</v>
      </c>
      <c r="B7" s="48">
        <f>'Output_Tabel Mortalita'!K112</f>
        <v>2.56506133950142E-3</v>
      </c>
      <c r="C7" s="48">
        <f>'Output_Tabel Mortalita'!K216</f>
        <v>2.05669720823932E-3</v>
      </c>
      <c r="D7" s="108">
        <f t="shared" si="0"/>
        <v>5.0836413126210001E-4</v>
      </c>
      <c r="E7" s="108"/>
      <c r="F7" s="1">
        <f>'Output_Tabel Mortalita'!H424</f>
        <v>5</v>
      </c>
      <c r="G7" s="108">
        <f>'Output_Tabel Mortalita'!K320</f>
        <v>6.3607507370416101E-3</v>
      </c>
      <c r="H7" s="108">
        <f>'Output_Tabel Mortalita'!K424</f>
        <v>4.3737382806488603E-3</v>
      </c>
      <c r="I7" s="108">
        <f t="shared" si="1"/>
        <v>1.9870124563927498E-3</v>
      </c>
      <c r="K7" s="1">
        <v>5</v>
      </c>
      <c r="L7" s="108">
        <f>'Output_Tabel Mortalita'!D112</f>
        <v>2.3422043708854899E-3</v>
      </c>
      <c r="M7" s="108">
        <f>'Output_Tabel Mortalita'!D216</f>
        <v>1.8737622802258E-3</v>
      </c>
      <c r="N7" s="108">
        <f t="shared" si="2"/>
        <v>4.6844209065968995E-4</v>
      </c>
      <c r="O7" s="108"/>
      <c r="P7" s="125">
        <v>5</v>
      </c>
      <c r="Q7" s="108">
        <f>'Output_Tabel Mortalita'!D320</f>
        <v>5.72473462657407E-3</v>
      </c>
      <c r="R7" s="108">
        <f>'Output_Tabel Mortalita'!D424</f>
        <v>4.1637985692516604E-3</v>
      </c>
      <c r="S7" s="108">
        <f t="shared" si="3"/>
        <v>1.5609360573224096E-3</v>
      </c>
      <c r="AL7" s="112"/>
      <c r="AM7" s="112"/>
      <c r="AP7" s="112"/>
      <c r="AQ7" s="112"/>
      <c r="AT7" s="112"/>
      <c r="AU7" s="112"/>
      <c r="AX7" s="112"/>
      <c r="AY7" s="112"/>
    </row>
    <row r="8" spans="1:51" x14ac:dyDescent="0.35">
      <c r="A8" s="48">
        <f>'Output_Tabel Mortalita'!H113</f>
        <v>6</v>
      </c>
      <c r="B8" s="48">
        <f>'Output_Tabel Mortalita'!K113</f>
        <v>2.8024460079808899E-3</v>
      </c>
      <c r="C8" s="48">
        <f>'Output_Tabel Mortalita'!K217</f>
        <v>2.2094722439336698E-3</v>
      </c>
      <c r="D8" s="108">
        <f t="shared" si="0"/>
        <v>5.9297376404722013E-4</v>
      </c>
      <c r="E8" s="108"/>
      <c r="F8" s="1">
        <f>'Output_Tabel Mortalita'!H425</f>
        <v>6</v>
      </c>
      <c r="G8" s="108">
        <f>'Output_Tabel Mortalita'!K321</f>
        <v>6.9449404354319398E-3</v>
      </c>
      <c r="H8" s="108">
        <f>'Output_Tabel Mortalita'!K425</f>
        <v>4.7695201183756098E-3</v>
      </c>
      <c r="I8" s="108">
        <f t="shared" si="1"/>
        <v>2.1754203170563299E-3</v>
      </c>
      <c r="K8" s="1">
        <v>6</v>
      </c>
      <c r="L8" s="108">
        <f>'Output_Tabel Mortalita'!D113</f>
        <v>2.5753074124942798E-3</v>
      </c>
      <c r="M8" s="108">
        <f>'Output_Tabel Mortalita'!D217</f>
        <v>2.0486865219286501E-3</v>
      </c>
      <c r="N8" s="108">
        <f t="shared" si="2"/>
        <v>5.266208905656297E-4</v>
      </c>
      <c r="O8" s="108"/>
      <c r="P8" s="125">
        <v>6</v>
      </c>
      <c r="Q8" s="108">
        <f>'Output_Tabel Mortalita'!D321</f>
        <v>6.31072617311184E-3</v>
      </c>
      <c r="R8" s="108">
        <f>'Output_Tabel Mortalita'!D425</f>
        <v>4.5724899306359796E-3</v>
      </c>
      <c r="S8" s="108">
        <f t="shared" si="3"/>
        <v>1.7382362424758603E-3</v>
      </c>
      <c r="AL8" s="112"/>
      <c r="AM8" s="112"/>
      <c r="AP8" s="112"/>
      <c r="AQ8" s="112"/>
      <c r="AT8" s="112"/>
      <c r="AU8" s="112"/>
      <c r="AX8" s="112"/>
      <c r="AY8" s="112"/>
    </row>
    <row r="9" spans="1:51" x14ac:dyDescent="0.35">
      <c r="A9" s="48">
        <f>'Output_Tabel Mortalita'!H114</f>
        <v>7</v>
      </c>
      <c r="B9" s="48">
        <f>'Output_Tabel Mortalita'!K114</f>
        <v>3.0617995395991098E-3</v>
      </c>
      <c r="C9" s="48">
        <f>'Output_Tabel Mortalita'!K218</f>
        <v>2.3770868816050499E-3</v>
      </c>
      <c r="D9" s="108">
        <f t="shared" si="0"/>
        <v>6.8471265799405993E-4</v>
      </c>
      <c r="E9" s="108"/>
      <c r="F9" s="1">
        <f>'Output_Tabel Mortalita'!H426</f>
        <v>7</v>
      </c>
      <c r="G9" s="108">
        <f>'Output_Tabel Mortalita'!K322</f>
        <v>7.5827838196534103E-3</v>
      </c>
      <c r="H9" s="108">
        <f>'Output_Tabel Mortalita'!K426</f>
        <v>5.2034051601089204E-3</v>
      </c>
      <c r="I9" s="108">
        <f t="shared" si="1"/>
        <v>2.3793786595444899E-3</v>
      </c>
      <c r="K9" s="1">
        <v>7</v>
      </c>
      <c r="L9" s="108">
        <f>'Output_Tabel Mortalita'!D114</f>
        <v>2.8315631985118099E-3</v>
      </c>
      <c r="M9" s="108">
        <f>'Output_Tabel Mortalita'!D218</f>
        <v>2.2399392908848E-3</v>
      </c>
      <c r="N9" s="108">
        <f t="shared" si="2"/>
        <v>5.916239076270099E-4</v>
      </c>
      <c r="O9" s="108"/>
      <c r="P9" s="125">
        <v>7</v>
      </c>
      <c r="Q9" s="108">
        <f>'Output_Tabel Mortalita'!D322</f>
        <v>6.9563506798272796E-3</v>
      </c>
      <c r="R9" s="108">
        <f>'Output_Tabel Mortalita'!D426</f>
        <v>5.0212282829349402E-3</v>
      </c>
      <c r="S9" s="108">
        <f t="shared" si="3"/>
        <v>1.9351223968923394E-3</v>
      </c>
      <c r="AL9" s="112"/>
      <c r="AM9" s="112"/>
      <c r="AP9" s="112"/>
      <c r="AQ9" s="112"/>
      <c r="AT9" s="112"/>
      <c r="AU9" s="112"/>
      <c r="AX9" s="112"/>
      <c r="AY9" s="112"/>
    </row>
    <row r="10" spans="1:51" x14ac:dyDescent="0.35">
      <c r="A10" s="48">
        <f>'Output_Tabel Mortalita'!H115</f>
        <v>8</v>
      </c>
      <c r="B10" s="48">
        <f>'Output_Tabel Mortalita'!K115</f>
        <v>3.34515505195673E-3</v>
      </c>
      <c r="C10" s="48">
        <f>'Output_Tabel Mortalita'!K219</f>
        <v>2.5609825464564598E-3</v>
      </c>
      <c r="D10" s="108">
        <f t="shared" si="0"/>
        <v>7.841725055002702E-4</v>
      </c>
      <c r="E10" s="108"/>
      <c r="F10" s="1">
        <f>'Output_Tabel Mortalita'!H427</f>
        <v>8</v>
      </c>
      <c r="G10" s="108">
        <f>'Output_Tabel Mortalita'!K323</f>
        <v>8.2792086007067497E-3</v>
      </c>
      <c r="H10" s="108">
        <f>'Output_Tabel Mortalita'!K427</f>
        <v>5.6790617251529299E-3</v>
      </c>
      <c r="I10" s="108">
        <f t="shared" si="1"/>
        <v>2.6001468755538198E-3</v>
      </c>
      <c r="K10" s="1">
        <v>8</v>
      </c>
      <c r="L10" s="108">
        <f>'Output_Tabel Mortalita'!D115</f>
        <v>3.1132616729472001E-3</v>
      </c>
      <c r="M10" s="108">
        <f>'Output_Tabel Mortalita'!D219</f>
        <v>2.4490445115422899E-3</v>
      </c>
      <c r="N10" s="108">
        <f t="shared" si="2"/>
        <v>6.642171614049102E-4</v>
      </c>
      <c r="O10" s="108"/>
      <c r="P10" s="125">
        <v>8</v>
      </c>
      <c r="Q10" s="108">
        <f>'Output_Tabel Mortalita'!D323</f>
        <v>7.6676014504447297E-3</v>
      </c>
      <c r="R10" s="108">
        <f>'Output_Tabel Mortalita'!D427</f>
        <v>5.5139238705776304E-3</v>
      </c>
      <c r="S10" s="108">
        <f t="shared" si="3"/>
        <v>2.1536775798670993E-3</v>
      </c>
      <c r="AL10" s="112"/>
      <c r="AM10" s="112"/>
      <c r="AP10" s="112"/>
      <c r="AQ10" s="112"/>
      <c r="AT10" s="112"/>
      <c r="AU10" s="112"/>
      <c r="AX10" s="112"/>
      <c r="AY10" s="112"/>
    </row>
    <row r="11" spans="1:51" x14ac:dyDescent="0.35">
      <c r="A11" s="48">
        <f>'Output_Tabel Mortalita'!H116</f>
        <v>9</v>
      </c>
      <c r="B11" s="48">
        <f>'Output_Tabel Mortalita'!K116</f>
        <v>3.6547338183705899E-3</v>
      </c>
      <c r="C11" s="48">
        <f>'Output_Tabel Mortalita'!K220</f>
        <v>2.7627406746304601E-3</v>
      </c>
      <c r="D11" s="108">
        <f t="shared" si="0"/>
        <v>8.9199314374012982E-4</v>
      </c>
      <c r="E11" s="108"/>
      <c r="F11" s="1">
        <f>'Output_Tabel Mortalita'!H428</f>
        <v>9</v>
      </c>
      <c r="G11" s="108">
        <f>'Output_Tabel Mortalita'!K324</f>
        <v>9.0395950649438499E-3</v>
      </c>
      <c r="H11" s="108">
        <f>'Output_Tabel Mortalita'!K428</f>
        <v>6.2005112938350801E-3</v>
      </c>
      <c r="I11" s="108">
        <f t="shared" si="1"/>
        <v>2.8390837711087698E-3</v>
      </c>
      <c r="K11" s="1">
        <v>9</v>
      </c>
      <c r="L11" s="108">
        <f>'Output_Tabel Mortalita'!D116</f>
        <v>3.4229172478350499E-3</v>
      </c>
      <c r="M11" s="108">
        <f>'Output_Tabel Mortalita'!D220</f>
        <v>2.67766827936147E-3</v>
      </c>
      <c r="N11" s="108">
        <f t="shared" si="2"/>
        <v>7.4524896847357998E-4</v>
      </c>
      <c r="O11" s="108"/>
      <c r="P11" s="125">
        <v>9</v>
      </c>
      <c r="Q11" s="108">
        <f>'Output_Tabel Mortalita'!D324</f>
        <v>8.4510579953996894E-3</v>
      </c>
      <c r="R11" s="108">
        <f>'Output_Tabel Mortalita'!D428</f>
        <v>6.0548658805145402E-3</v>
      </c>
      <c r="S11" s="108">
        <f t="shared" si="3"/>
        <v>2.3961921148851493E-3</v>
      </c>
      <c r="AL11" s="112"/>
      <c r="AM11" s="112"/>
      <c r="AP11" s="112"/>
      <c r="AQ11" s="112"/>
      <c r="AT11" s="112"/>
      <c r="AU11" s="112"/>
      <c r="AX11" s="112"/>
      <c r="AY11" s="112"/>
    </row>
    <row r="12" spans="1:51" x14ac:dyDescent="0.35">
      <c r="A12" s="48">
        <f>'Output_Tabel Mortalita'!H117</f>
        <v>10</v>
      </c>
      <c r="B12" s="48">
        <f>'Output_Tabel Mortalita'!K117</f>
        <v>3.9929626808229701E-3</v>
      </c>
      <c r="C12" s="48">
        <f>'Output_Tabel Mortalita'!K221</f>
        <v>2.9840963129875E-3</v>
      </c>
      <c r="D12" s="108">
        <f t="shared" si="0"/>
        <v>1.0088663678354702E-3</v>
      </c>
      <c r="E12" s="108"/>
      <c r="F12" s="1">
        <f>'Output_Tabel Mortalita'!H429</f>
        <v>10</v>
      </c>
      <c r="G12" s="108">
        <f>'Output_Tabel Mortalita'!K325</f>
        <v>9.8698176399080705E-3</v>
      </c>
      <c r="H12" s="108">
        <f>'Output_Tabel Mortalita'!K429</f>
        <v>6.7721625074657404E-3</v>
      </c>
      <c r="I12" s="108">
        <f t="shared" si="1"/>
        <v>3.09765513244233E-3</v>
      </c>
      <c r="K12" s="1">
        <v>10</v>
      </c>
      <c r="L12" s="108">
        <f>'Output_Tabel Mortalita'!D117</f>
        <v>3.76329038424683E-3</v>
      </c>
      <c r="M12" s="108">
        <f>'Output_Tabel Mortalita'!D221</f>
        <v>2.9276321135305598E-3</v>
      </c>
      <c r="N12" s="108">
        <f t="shared" si="2"/>
        <v>8.3565827071627012E-4</v>
      </c>
      <c r="O12" s="108"/>
      <c r="P12" s="125">
        <v>10</v>
      </c>
      <c r="Q12" s="108">
        <f>'Output_Tabel Mortalita'!D325</f>
        <v>9.3139399001813498E-3</v>
      </c>
      <c r="R12" s="108">
        <f>'Output_Tabel Mortalita'!D429</f>
        <v>6.6487585769989897E-3</v>
      </c>
      <c r="S12" s="108">
        <f t="shared" si="3"/>
        <v>2.6651813231823602E-3</v>
      </c>
      <c r="AL12" s="112"/>
      <c r="AM12" s="112"/>
      <c r="AP12" s="112"/>
      <c r="AQ12" s="112"/>
      <c r="AT12" s="112"/>
      <c r="AU12" s="112"/>
      <c r="AX12" s="112"/>
      <c r="AY12" s="112"/>
    </row>
    <row r="13" spans="1:51" x14ac:dyDescent="0.35">
      <c r="A13" s="48">
        <f>'Output_Tabel Mortalita'!H118</f>
        <v>11</v>
      </c>
      <c r="B13" s="48">
        <f>'Output_Tabel Mortalita'!K118</f>
        <v>4.36249307439944E-3</v>
      </c>
      <c r="C13" s="48">
        <f>'Output_Tabel Mortalita'!K222</f>
        <v>3.2269530398807899E-3</v>
      </c>
      <c r="D13" s="108">
        <f t="shared" si="0"/>
        <v>1.1355400345186501E-3</v>
      </c>
      <c r="E13" s="108"/>
      <c r="F13" s="1">
        <f>'Output_Tabel Mortalita'!H430</f>
        <v>11</v>
      </c>
      <c r="G13" s="108">
        <f>'Output_Tabel Mortalita'!K326</f>
        <v>1.07762902777026E-2</v>
      </c>
      <c r="H13" s="108">
        <f>'Output_Tabel Mortalita'!K430</f>
        <v>7.3988484415845202E-3</v>
      </c>
      <c r="I13" s="108">
        <f t="shared" si="1"/>
        <v>3.3774418361180794E-3</v>
      </c>
      <c r="K13" s="1">
        <v>11</v>
      </c>
      <c r="L13" s="108">
        <f>'Output_Tabel Mortalita'!D118</f>
        <v>4.1374111597415296E-3</v>
      </c>
      <c r="M13" s="108">
        <f>'Output_Tabel Mortalita'!D222</f>
        <v>3.2009274429447201E-3</v>
      </c>
      <c r="N13" s="108">
        <f t="shared" si="2"/>
        <v>9.3648371679680951E-4</v>
      </c>
      <c r="O13" s="108"/>
      <c r="P13" s="125">
        <v>11</v>
      </c>
      <c r="Q13" s="108">
        <f>'Output_Tabel Mortalita'!D326</f>
        <v>1.0264164890902001E-2</v>
      </c>
      <c r="R13" s="108">
        <f>'Output_Tabel Mortalita'!D430</f>
        <v>7.30076076059145E-3</v>
      </c>
      <c r="S13" s="108">
        <f t="shared" si="3"/>
        <v>2.9634041303105508E-3</v>
      </c>
      <c r="AL13" s="112"/>
      <c r="AM13" s="112"/>
      <c r="AP13" s="112"/>
      <c r="AQ13" s="112"/>
      <c r="AT13" s="112"/>
      <c r="AU13" s="112"/>
      <c r="AX13" s="112"/>
      <c r="AY13" s="112"/>
    </row>
    <row r="14" spans="1:51" x14ac:dyDescent="0.35">
      <c r="A14" s="48">
        <f>'Output_Tabel Mortalita'!H119</f>
        <v>12</v>
      </c>
      <c r="B14" s="48">
        <f>'Output_Tabel Mortalita'!K119</f>
        <v>4.7662218123512602E-3</v>
      </c>
      <c r="C14" s="48">
        <f>'Output_Tabel Mortalita'!K223</f>
        <v>3.4933993352409599E-3</v>
      </c>
      <c r="D14" s="108">
        <f t="shared" si="0"/>
        <v>1.2728224771103003E-3</v>
      </c>
      <c r="E14" s="108"/>
      <c r="F14" s="1">
        <f>'Output_Tabel Mortalita'!H431</f>
        <v>12</v>
      </c>
      <c r="G14" s="108">
        <f>'Output_Tabel Mortalita'!K327</f>
        <v>1.1766016006499401E-2</v>
      </c>
      <c r="H14" s="108">
        <f>'Output_Tabel Mortalita'!K431</f>
        <v>8.0858674676231295E-3</v>
      </c>
      <c r="I14" s="108">
        <f t="shared" si="1"/>
        <v>3.6801485388762711E-3</v>
      </c>
      <c r="K14" s="1">
        <v>12</v>
      </c>
      <c r="L14" s="108">
        <f>'Output_Tabel Mortalita'!D119</f>
        <v>4.5486049863869499E-3</v>
      </c>
      <c r="M14" s="108">
        <f>'Output_Tabel Mortalita'!D223</f>
        <v>3.4997314398005201E-3</v>
      </c>
      <c r="N14" s="108">
        <f t="shared" si="2"/>
        <v>1.0488735465864298E-3</v>
      </c>
      <c r="O14" s="108"/>
      <c r="P14" s="125">
        <v>12</v>
      </c>
      <c r="Q14" s="108">
        <f>'Output_Tabel Mortalita'!D327</f>
        <v>1.13104112546104E-2</v>
      </c>
      <c r="R14" s="108">
        <f>'Output_Tabel Mortalita'!D431</f>
        <v>8.0165288319168707E-3</v>
      </c>
      <c r="S14" s="108">
        <f t="shared" si="3"/>
        <v>3.2938824226935292E-3</v>
      </c>
      <c r="AL14" s="112"/>
      <c r="AM14" s="112"/>
      <c r="AP14" s="112"/>
      <c r="AQ14" s="112"/>
      <c r="AT14" s="112"/>
      <c r="AU14" s="112"/>
      <c r="AX14" s="112"/>
      <c r="AY14" s="112"/>
    </row>
    <row r="15" spans="1:51" x14ac:dyDescent="0.35">
      <c r="A15" s="48">
        <f>'Output_Tabel Mortalita'!H120</f>
        <v>13</v>
      </c>
      <c r="B15" s="48">
        <f>'Output_Tabel Mortalita'!K120</f>
        <v>5.20731379472007E-3</v>
      </c>
      <c r="C15" s="48">
        <f>'Output_Tabel Mortalita'!K224</f>
        <v>3.78572654074742E-3</v>
      </c>
      <c r="D15" s="108">
        <f t="shared" si="0"/>
        <v>1.42158725397265E-3</v>
      </c>
      <c r="E15" s="108"/>
      <c r="F15" s="1">
        <f>'Output_Tabel Mortalita'!H432</f>
        <v>13</v>
      </c>
      <c r="G15" s="108">
        <f>'Output_Tabel Mortalita'!K328</f>
        <v>1.2846641033004201E-2</v>
      </c>
      <c r="H15" s="108">
        <f>'Output_Tabel Mortalita'!K432</f>
        <v>8.8390280484533599E-3</v>
      </c>
      <c r="I15" s="108">
        <f t="shared" si="1"/>
        <v>4.0076129845508408E-3</v>
      </c>
      <c r="K15" s="1">
        <v>13</v>
      </c>
      <c r="L15" s="108">
        <f>'Output_Tabel Mortalita'!D120</f>
        <v>5.0005206529663499E-3</v>
      </c>
      <c r="M15" s="108">
        <f>'Output_Tabel Mortalita'!D224</f>
        <v>3.8264243256794701E-3</v>
      </c>
      <c r="N15" s="108">
        <f t="shared" si="2"/>
        <v>1.1740963272868798E-3</v>
      </c>
      <c r="O15" s="108"/>
      <c r="P15" s="125">
        <v>13</v>
      </c>
      <c r="Q15" s="108">
        <f>'Output_Tabel Mortalita'!D328</f>
        <v>1.2462184734259399E-2</v>
      </c>
      <c r="R15" s="108">
        <f>'Output_Tabel Mortalita'!D432</f>
        <v>8.8022637589895807E-3</v>
      </c>
      <c r="S15" s="108">
        <f t="shared" si="3"/>
        <v>3.6599209752698186E-3</v>
      </c>
      <c r="AL15" s="112"/>
      <c r="AM15" s="112"/>
      <c r="AP15" s="112"/>
      <c r="AQ15" s="112"/>
      <c r="AT15" s="112"/>
      <c r="AU15" s="112"/>
      <c r="AX15" s="112"/>
      <c r="AY15" s="112"/>
    </row>
    <row r="16" spans="1:51" x14ac:dyDescent="0.35">
      <c r="A16" s="48">
        <f>'Output_Tabel Mortalita'!H121</f>
        <v>14</v>
      </c>
      <c r="B16" s="48">
        <f>'Output_Tabel Mortalita'!K121</f>
        <v>5.6892268185416801E-3</v>
      </c>
      <c r="C16" s="48">
        <f>'Output_Tabel Mortalita'!K225</f>
        <v>4.1064485645372602E-3</v>
      </c>
      <c r="D16" s="108">
        <f t="shared" si="0"/>
        <v>1.5827782540044199E-3</v>
      </c>
      <c r="E16" s="108"/>
      <c r="F16" s="1">
        <f>'Output_Tabel Mortalita'!H433</f>
        <v>14</v>
      </c>
      <c r="G16" s="108">
        <f>'Output_Tabel Mortalita'!K329</f>
        <v>1.40265138138482E-2</v>
      </c>
      <c r="H16" s="108">
        <f>'Output_Tabel Mortalita'!K433</f>
        <v>9.6646978465480902E-3</v>
      </c>
      <c r="I16" s="108">
        <f t="shared" si="1"/>
        <v>4.3618159673001096E-3</v>
      </c>
      <c r="K16" s="1">
        <v>14</v>
      </c>
      <c r="L16" s="108">
        <f>'Output_Tabel Mortalita'!D121</f>
        <v>5.4971608740432996E-3</v>
      </c>
      <c r="M16" s="108">
        <f>'Output_Tabel Mortalita'!D225</f>
        <v>4.1836082864690699E-3</v>
      </c>
      <c r="N16" s="108">
        <f t="shared" si="2"/>
        <v>1.3135525875742297E-3</v>
      </c>
      <c r="O16" s="108"/>
      <c r="P16" s="125">
        <v>14</v>
      </c>
      <c r="Q16" s="108">
        <f>'Output_Tabel Mortalita'!D329</f>
        <v>1.3729889966923901E-2</v>
      </c>
      <c r="R16" s="108">
        <f>'Output_Tabel Mortalita'!D433</f>
        <v>9.6647622651632702E-3</v>
      </c>
      <c r="S16" s="108">
        <f t="shared" si="3"/>
        <v>4.0651277017606305E-3</v>
      </c>
      <c r="AL16" s="112"/>
      <c r="AM16" s="112"/>
      <c r="AP16" s="112"/>
      <c r="AQ16" s="112"/>
      <c r="AT16" s="112"/>
      <c r="AU16" s="112"/>
      <c r="AX16" s="112"/>
      <c r="AY16" s="112"/>
    </row>
    <row r="17" spans="1:51" x14ac:dyDescent="0.35">
      <c r="A17" s="48">
        <f>'Output_Tabel Mortalita'!H122</f>
        <v>15</v>
      </c>
      <c r="B17" s="48">
        <f>'Output_Tabel Mortalita'!K122</f>
        <v>6.2157386841205503E-3</v>
      </c>
      <c r="C17" s="48">
        <f>'Output_Tabel Mortalita'!K226</f>
        <v>4.4583234999050897E-3</v>
      </c>
      <c r="D17" s="108">
        <f t="shared" si="0"/>
        <v>1.7574151842154606E-3</v>
      </c>
      <c r="E17" s="108"/>
      <c r="F17" s="1">
        <f>'Output_Tabel Mortalita'!H434</f>
        <v>15</v>
      </c>
      <c r="G17" s="108">
        <f>'Output_Tabel Mortalita'!K330</f>
        <v>1.5314749552270201E-2</v>
      </c>
      <c r="H17" s="108">
        <f>'Output_Tabel Mortalita'!K434</f>
        <v>1.0569857559944501E-2</v>
      </c>
      <c r="I17" s="108">
        <f t="shared" si="1"/>
        <v>4.7448919923257001E-3</v>
      </c>
      <c r="K17" s="1">
        <v>15</v>
      </c>
      <c r="L17" s="108">
        <f>'Output_Tabel Mortalita'!D122</f>
        <v>6.0429155368874402E-3</v>
      </c>
      <c r="M17" s="108">
        <f>'Output_Tabel Mortalita'!D226</f>
        <v>4.5741281449797203E-3</v>
      </c>
      <c r="N17" s="108">
        <f t="shared" si="2"/>
        <v>1.4687873919077199E-3</v>
      </c>
      <c r="O17" s="108"/>
      <c r="P17" s="125">
        <v>15</v>
      </c>
      <c r="Q17" s="108">
        <f>'Output_Tabel Mortalita'!D330</f>
        <v>1.5124906465873601E-2</v>
      </c>
      <c r="R17" s="108">
        <f>'Output_Tabel Mortalita'!D434</f>
        <v>1.06114725726097E-2</v>
      </c>
      <c r="S17" s="108">
        <f t="shared" si="3"/>
        <v>4.5134338932639011E-3</v>
      </c>
      <c r="AL17" s="112"/>
      <c r="AM17" s="112"/>
      <c r="AP17" s="112"/>
      <c r="AQ17" s="112"/>
      <c r="AT17" s="112"/>
      <c r="AU17" s="112"/>
      <c r="AX17" s="112"/>
      <c r="AY17" s="112"/>
    </row>
    <row r="18" spans="1:51" x14ac:dyDescent="0.35">
      <c r="A18" s="48">
        <f>'Output_Tabel Mortalita'!H123</f>
        <v>16</v>
      </c>
      <c r="B18" s="48">
        <f>'Output_Tabel Mortalita'!K123</f>
        <v>6.7909768098657602E-3</v>
      </c>
      <c r="C18" s="48">
        <f>'Output_Tabel Mortalita'!K227</f>
        <v>4.8443773439069302E-3</v>
      </c>
      <c r="D18" s="108">
        <f t="shared" si="0"/>
        <v>1.9465994659588299E-3</v>
      </c>
      <c r="E18" s="108"/>
      <c r="F18" s="1">
        <f>'Output_Tabel Mortalita'!H435</f>
        <v>16</v>
      </c>
      <c r="G18" s="108">
        <f>'Output_Tabel Mortalita'!K331</f>
        <v>1.6721300618360802E-2</v>
      </c>
      <c r="H18" s="108">
        <f>'Output_Tabel Mortalita'!K435</f>
        <v>1.1562159941170699E-2</v>
      </c>
      <c r="I18" s="108">
        <f t="shared" si="1"/>
        <v>5.1591406771901022E-3</v>
      </c>
      <c r="K18" s="1">
        <v>16</v>
      </c>
      <c r="L18" s="108">
        <f>'Output_Tabel Mortalita'!D123</f>
        <v>6.6425978444783302E-3</v>
      </c>
      <c r="M18" s="108">
        <f>'Output_Tabel Mortalita'!D227</f>
        <v>5.0010939537509401E-3</v>
      </c>
      <c r="N18" s="108">
        <f t="shared" si="2"/>
        <v>1.6415038907273902E-3</v>
      </c>
      <c r="O18" s="108"/>
      <c r="P18" s="125">
        <v>16</v>
      </c>
      <c r="Q18" s="108">
        <f>'Output_Tabel Mortalita'!D331</f>
        <v>1.6659669059003599E-2</v>
      </c>
      <c r="R18" s="108">
        <f>'Output_Tabel Mortalita'!D435</f>
        <v>1.1650555053218501E-2</v>
      </c>
      <c r="S18" s="108">
        <f t="shared" si="3"/>
        <v>5.0091140057850984E-3</v>
      </c>
      <c r="AL18" s="112"/>
      <c r="AM18" s="112"/>
      <c r="AP18" s="112"/>
      <c r="AQ18" s="112"/>
      <c r="AT18" s="112"/>
      <c r="AU18" s="112"/>
      <c r="AX18" s="112"/>
      <c r="AY18" s="112"/>
    </row>
    <row r="19" spans="1:51" x14ac:dyDescent="0.35">
      <c r="A19" s="48">
        <f>'Output_Tabel Mortalita'!H124</f>
        <v>17</v>
      </c>
      <c r="B19" s="48">
        <f>'Output_Tabel Mortalita'!K124</f>
        <v>7.4194505878442604E-3</v>
      </c>
      <c r="C19" s="48">
        <f>'Output_Tabel Mortalita'!K228</f>
        <v>5.2679300198393798E-3</v>
      </c>
      <c r="D19" s="108">
        <f t="shared" si="0"/>
        <v>2.1515205680048806E-3</v>
      </c>
      <c r="E19" s="108"/>
      <c r="F19" s="1">
        <f>'Output_Tabel Mortalita'!H436</f>
        <v>17</v>
      </c>
      <c r="G19" s="108">
        <f>'Output_Tabel Mortalita'!K332</f>
        <v>1.8257033436908598E-2</v>
      </c>
      <c r="H19" s="108">
        <f>'Output_Tabel Mortalita'!K436</f>
        <v>1.26499944981158E-2</v>
      </c>
      <c r="I19" s="108">
        <f t="shared" si="1"/>
        <v>5.6070389387927987E-3</v>
      </c>
      <c r="K19" s="1">
        <v>17</v>
      </c>
      <c r="L19" s="108">
        <f>'Output_Tabel Mortalita'!D124</f>
        <v>7.3014835584278501E-3</v>
      </c>
      <c r="M19" s="108">
        <f>'Output_Tabel Mortalita'!D228</f>
        <v>5.4679056853973798E-3</v>
      </c>
      <c r="N19" s="108">
        <f t="shared" si="2"/>
        <v>1.8335778730304703E-3</v>
      </c>
      <c r="O19" s="108"/>
      <c r="P19" s="125">
        <v>17</v>
      </c>
      <c r="Q19" s="108">
        <f>'Output_Tabel Mortalita'!D332</f>
        <v>1.8347752583987301E-2</v>
      </c>
      <c r="R19" s="108">
        <f>'Output_Tabel Mortalita'!D436</f>
        <v>1.27909481543653E-2</v>
      </c>
      <c r="S19" s="108">
        <f t="shared" si="3"/>
        <v>5.5568044296220014E-3</v>
      </c>
      <c r="AL19" s="112"/>
      <c r="AM19" s="112"/>
      <c r="AP19" s="112"/>
      <c r="AQ19" s="112"/>
      <c r="AT19" s="112"/>
      <c r="AU19" s="112"/>
      <c r="AX19" s="112"/>
      <c r="AY19" s="112"/>
    </row>
    <row r="20" spans="1:51" x14ac:dyDescent="0.35">
      <c r="A20" s="48">
        <f>'Output_Tabel Mortalita'!H125</f>
        <v>18</v>
      </c>
      <c r="B20" s="48">
        <f>'Output_Tabel Mortalita'!K125</f>
        <v>8.1060867336923501E-3</v>
      </c>
      <c r="C20" s="48">
        <f>'Output_Tabel Mortalita'!K229</f>
        <v>5.7326239273780303E-3</v>
      </c>
      <c r="D20" s="108">
        <f t="shared" si="0"/>
        <v>2.3734628063143198E-3</v>
      </c>
      <c r="E20" s="108"/>
      <c r="F20" s="1">
        <f>'Output_Tabel Mortalita'!H437</f>
        <v>18</v>
      </c>
      <c r="G20" s="108">
        <f>'Output_Tabel Mortalita'!K333</f>
        <v>1.9933812436849201E-2</v>
      </c>
      <c r="H20" s="108">
        <f>'Output_Tabel Mortalita'!K437</f>
        <v>1.3842558423863401E-2</v>
      </c>
      <c r="I20" s="108">
        <f t="shared" si="1"/>
        <v>6.0912540129858007E-3</v>
      </c>
      <c r="K20" s="1">
        <v>18</v>
      </c>
      <c r="L20" s="108">
        <f>'Output_Tabel Mortalita'!D125</f>
        <v>8.0253535491020406E-3</v>
      </c>
      <c r="M20" s="108">
        <f>'Output_Tabel Mortalita'!D229</f>
        <v>5.97828021402787E-3</v>
      </c>
      <c r="N20" s="108">
        <f t="shared" si="2"/>
        <v>2.0470733350741706E-3</v>
      </c>
      <c r="O20" s="108"/>
      <c r="P20" s="125">
        <v>18</v>
      </c>
      <c r="Q20" s="108">
        <f>'Output_Tabel Mortalita'!D333</f>
        <v>2.0203960499887302E-2</v>
      </c>
      <c r="R20" s="108">
        <f>'Output_Tabel Mortalita'!D437</f>
        <v>1.40424399803908E-2</v>
      </c>
      <c r="S20" s="108">
        <f t="shared" si="3"/>
        <v>6.1615205194965016E-3</v>
      </c>
      <c r="AL20" s="112"/>
      <c r="AM20" s="112"/>
      <c r="AP20" s="112"/>
      <c r="AQ20" s="112"/>
      <c r="AT20" s="112"/>
      <c r="AU20" s="112"/>
      <c r="AX20" s="112"/>
      <c r="AY20" s="112"/>
    </row>
    <row r="21" spans="1:51" x14ac:dyDescent="0.35">
      <c r="A21" s="48">
        <f>'Output_Tabel Mortalita'!H126</f>
        <v>19</v>
      </c>
      <c r="B21" s="48">
        <f>'Output_Tabel Mortalita'!K126</f>
        <v>8.8562679079994197E-3</v>
      </c>
      <c r="C21" s="48">
        <f>'Output_Tabel Mortalita'!K230</f>
        <v>6.24245526589607E-3</v>
      </c>
      <c r="D21" s="108">
        <f t="shared" si="0"/>
        <v>2.6138126421033497E-3</v>
      </c>
      <c r="E21" s="108"/>
      <c r="F21" s="1">
        <f>'Output_Tabel Mortalita'!H438</f>
        <v>19</v>
      </c>
      <c r="G21" s="108">
        <f>'Output_Tabel Mortalita'!K334</f>
        <v>2.1764591710876999E-2</v>
      </c>
      <c r="H21" s="108">
        <f>'Output_Tabel Mortalita'!K438</f>
        <v>1.5149934355171099E-2</v>
      </c>
      <c r="I21" s="108">
        <f t="shared" si="1"/>
        <v>6.6146573557059E-3</v>
      </c>
      <c r="K21" s="1">
        <v>19</v>
      </c>
      <c r="L21" s="108">
        <f>'Output_Tabel Mortalita'!D126</f>
        <v>8.8205398607591606E-3</v>
      </c>
      <c r="M21" s="108">
        <f>'Output_Tabel Mortalita'!D230</f>
        <v>6.5362807988914003E-3</v>
      </c>
      <c r="N21" s="108">
        <f t="shared" si="2"/>
        <v>2.2842590618677603E-3</v>
      </c>
      <c r="O21" s="108"/>
      <c r="P21" s="125">
        <v>19</v>
      </c>
      <c r="Q21" s="108">
        <f>'Output_Tabel Mortalita'!D334</f>
        <v>2.2244416900892901E-2</v>
      </c>
      <c r="R21" s="108">
        <f>'Output_Tabel Mortalita'!D438</f>
        <v>1.5415745920970701E-2</v>
      </c>
      <c r="S21" s="108">
        <f t="shared" si="3"/>
        <v>6.8286709799222009E-3</v>
      </c>
      <c r="AL21" s="112"/>
      <c r="AM21" s="112"/>
      <c r="AP21" s="112"/>
      <c r="AQ21" s="112"/>
      <c r="AT21" s="112"/>
      <c r="AU21" s="112"/>
      <c r="AX21" s="112"/>
      <c r="AY21" s="112"/>
    </row>
    <row r="22" spans="1:51" x14ac:dyDescent="0.35">
      <c r="A22" s="48">
        <f>'Output_Tabel Mortalita'!H127</f>
        <v>20</v>
      </c>
      <c r="B22" s="48">
        <f>'Output_Tabel Mortalita'!K127</f>
        <v>9.6758749119237996E-3</v>
      </c>
      <c r="C22" s="48">
        <f>'Output_Tabel Mortalita'!K231</f>
        <v>6.8018084003321697E-3</v>
      </c>
      <c r="D22" s="108">
        <f t="shared" si="0"/>
        <v>2.8740665115916299E-3</v>
      </c>
      <c r="E22" s="108"/>
      <c r="F22" s="1">
        <f>'Output_Tabel Mortalita'!H439</f>
        <v>20</v>
      </c>
      <c r="G22" s="108">
        <f>'Output_Tabel Mortalita'!K335</f>
        <v>2.3763515093343401E-2</v>
      </c>
      <c r="H22" s="108">
        <f>'Output_Tabel Mortalita'!K439</f>
        <v>1.6583175617010299E-2</v>
      </c>
      <c r="I22" s="108">
        <f t="shared" si="1"/>
        <v>7.1803394763331023E-3</v>
      </c>
      <c r="K22" s="1">
        <v>20</v>
      </c>
      <c r="L22" s="108">
        <f>'Output_Tabel Mortalita'!D127</f>
        <v>9.6939754962732296E-3</v>
      </c>
      <c r="M22" s="108">
        <f>'Output_Tabel Mortalita'!D231</f>
        <v>7.1463493005824701E-3</v>
      </c>
      <c r="N22" s="108">
        <f t="shared" si="2"/>
        <v>2.5476261956907595E-3</v>
      </c>
      <c r="O22" s="108"/>
      <c r="P22" s="125">
        <v>20</v>
      </c>
      <c r="Q22" s="108">
        <f>'Output_Tabel Mortalita'!D335</f>
        <v>2.44866612049063E-2</v>
      </c>
      <c r="R22" s="108">
        <f>'Output_Tabel Mortalita'!D439</f>
        <v>1.6922592723736401E-2</v>
      </c>
      <c r="S22" s="108">
        <f t="shared" si="3"/>
        <v>7.5640684811698992E-3</v>
      </c>
      <c r="AL22" s="112"/>
      <c r="AM22" s="112"/>
      <c r="AP22" s="112"/>
      <c r="AQ22" s="112"/>
      <c r="AT22" s="112"/>
      <c r="AU22" s="112"/>
      <c r="AX22" s="112"/>
      <c r="AY22" s="112"/>
    </row>
    <row r="23" spans="1:51" x14ac:dyDescent="0.35">
      <c r="A23" s="48">
        <f>'Output_Tabel Mortalita'!H128</f>
        <v>21</v>
      </c>
      <c r="B23" s="48">
        <f>'Output_Tabel Mortalita'!K128</f>
        <v>1.0571332787819399E-2</v>
      </c>
      <c r="C23" s="48">
        <f>'Output_Tabel Mortalita'!K232</f>
        <v>7.41549356514167E-3</v>
      </c>
      <c r="D23" s="108">
        <f t="shared" si="0"/>
        <v>3.1558392226777292E-3</v>
      </c>
      <c r="E23" s="108"/>
      <c r="F23" s="1">
        <f>'Output_Tabel Mortalita'!H440</f>
        <v>21</v>
      </c>
      <c r="G23" s="108">
        <f>'Output_Tabel Mortalita'!K336</f>
        <v>2.5946025429600599E-2</v>
      </c>
      <c r="H23" s="108">
        <f>'Output_Tabel Mortalita'!K440</f>
        <v>1.8154399673876501E-2</v>
      </c>
      <c r="I23" s="108">
        <f t="shared" si="1"/>
        <v>7.7916257557240978E-3</v>
      </c>
      <c r="K23" s="1">
        <v>21</v>
      </c>
      <c r="L23" s="108">
        <f>'Output_Tabel Mortalita'!D128</f>
        <v>1.0653248117920301E-2</v>
      </c>
      <c r="M23" s="108">
        <f>'Output_Tabel Mortalita'!D232</f>
        <v>7.8133413810032807E-3</v>
      </c>
      <c r="N23" s="108">
        <f t="shared" si="2"/>
        <v>2.8399067369170201E-3</v>
      </c>
      <c r="O23" s="108"/>
      <c r="P23" s="125">
        <v>21</v>
      </c>
      <c r="Q23" s="108">
        <f>'Output_Tabel Mortalita'!D336</f>
        <v>2.6949744532059599E-2</v>
      </c>
      <c r="R23" s="108">
        <f>'Output_Tabel Mortalita'!D440</f>
        <v>1.8575809409173499E-2</v>
      </c>
      <c r="S23" s="108">
        <f t="shared" si="3"/>
        <v>8.3739351228860996E-3</v>
      </c>
      <c r="AL23" s="112"/>
      <c r="AM23" s="112"/>
      <c r="AT23" s="112"/>
      <c r="AU23" s="112"/>
    </row>
    <row r="24" spans="1:51" x14ac:dyDescent="0.35">
      <c r="A24" s="48">
        <f>'Output_Tabel Mortalita'!H129</f>
        <v>22</v>
      </c>
      <c r="B24" s="48">
        <f>'Output_Tabel Mortalita'!K129</f>
        <v>1.15496611862643E-2</v>
      </c>
      <c r="C24" s="48">
        <f>'Output_Tabel Mortalita'!K233</f>
        <v>8.0887882305714504E-3</v>
      </c>
      <c r="D24" s="108">
        <f t="shared" si="0"/>
        <v>3.4608729556928498E-3</v>
      </c>
      <c r="E24" s="108"/>
      <c r="F24" s="1">
        <f>'Output_Tabel Mortalita'!H441</f>
        <v>22</v>
      </c>
      <c r="G24" s="108">
        <f>'Output_Tabel Mortalita'!K337</f>
        <v>2.83289838809604E-2</v>
      </c>
      <c r="H24" s="108">
        <f>'Output_Tabel Mortalita'!K441</f>
        <v>1.9876890577960101E-2</v>
      </c>
      <c r="I24" s="108">
        <f t="shared" si="1"/>
        <v>8.4520933030002993E-3</v>
      </c>
      <c r="K24" s="1">
        <v>22</v>
      </c>
      <c r="L24" s="108">
        <f>'Output_Tabel Mortalita'!D129</f>
        <v>1.17066578464954E-2</v>
      </c>
      <c r="M24" s="108">
        <f>'Output_Tabel Mortalita'!D233</f>
        <v>8.5425649609684202E-3</v>
      </c>
      <c r="N24" s="108">
        <f t="shared" si="2"/>
        <v>3.1640928855269802E-3</v>
      </c>
      <c r="O24" s="108"/>
      <c r="P24" s="125">
        <v>22</v>
      </c>
      <c r="Q24" s="108">
        <f>'Output_Tabel Mortalita'!D337</f>
        <v>2.9654326479842001E-2</v>
      </c>
      <c r="R24" s="108">
        <f>'Output_Tabel Mortalita'!D441</f>
        <v>2.0389425419354502E-2</v>
      </c>
      <c r="S24" s="108">
        <f t="shared" si="3"/>
        <v>9.2649010604874994E-3</v>
      </c>
      <c r="AL24" s="112"/>
      <c r="AM24" s="112"/>
      <c r="AT24" s="112"/>
      <c r="AU24" s="112"/>
    </row>
    <row r="25" spans="1:51" x14ac:dyDescent="0.35">
      <c r="A25" s="48">
        <f>'Output_Tabel Mortalita'!H130</f>
        <v>23</v>
      </c>
      <c r="B25" s="48">
        <f>'Output_Tabel Mortalita'!K130</f>
        <v>1.26185293943264E-2</v>
      </c>
      <c r="C25" s="48">
        <f>'Output_Tabel Mortalita'!K234</f>
        <v>8.8274824869935195E-3</v>
      </c>
      <c r="D25" s="108">
        <f t="shared" si="0"/>
        <v>3.79104690733288E-3</v>
      </c>
      <c r="E25" s="108"/>
      <c r="F25" s="1">
        <f>'Output_Tabel Mortalita'!H442</f>
        <v>23</v>
      </c>
      <c r="G25" s="108">
        <f>'Output_Tabel Mortalita'!K338</f>
        <v>3.0930800186969601E-2</v>
      </c>
      <c r="H25" s="108">
        <f>'Output_Tabel Mortalita'!K442</f>
        <v>2.17652112803353E-2</v>
      </c>
      <c r="I25" s="108">
        <f t="shared" si="1"/>
        <v>9.1655889066343012E-3</v>
      </c>
      <c r="K25" s="1">
        <v>23</v>
      </c>
      <c r="L25" s="108">
        <f>'Output_Tabel Mortalita'!D130</f>
        <v>1.28632793191828E-2</v>
      </c>
      <c r="M25" s="108">
        <f>'Output_Tabel Mortalita'!D234</f>
        <v>9.3398222339959695E-3</v>
      </c>
      <c r="N25" s="108">
        <f t="shared" si="2"/>
        <v>3.5234570851868305E-3</v>
      </c>
      <c r="O25" s="108"/>
      <c r="P25" s="125">
        <v>23</v>
      </c>
      <c r="Q25" s="108">
        <f>'Output_Tabel Mortalita'!D338</f>
        <v>3.2622770636278303E-2</v>
      </c>
      <c r="R25" s="108">
        <f>'Output_Tabel Mortalita'!D442</f>
        <v>2.2378776376482799E-2</v>
      </c>
      <c r="S25" s="108">
        <f t="shared" si="3"/>
        <v>1.0243994259795504E-2</v>
      </c>
      <c r="AL25" s="112"/>
      <c r="AM25" s="112"/>
      <c r="AT25" s="112"/>
      <c r="AU25" s="112"/>
    </row>
    <row r="26" spans="1:51" x14ac:dyDescent="0.35">
      <c r="A26" s="48">
        <f>'Output_Tabel Mortalita'!H131</f>
        <v>24</v>
      </c>
      <c r="B26" s="48">
        <f>'Output_Tabel Mortalita'!K131</f>
        <v>1.3786316456443799E-2</v>
      </c>
      <c r="C26" s="48">
        <f>'Output_Tabel Mortalita'!K235</f>
        <v>9.6379288375859993E-3</v>
      </c>
      <c r="D26" s="108">
        <f t="shared" si="0"/>
        <v>4.1483876188578E-3</v>
      </c>
      <c r="E26" s="108"/>
      <c r="F26" s="1">
        <f>'Output_Tabel Mortalita'!H443</f>
        <v>24</v>
      </c>
      <c r="G26" s="108">
        <f>'Output_Tabel Mortalita'!K339</f>
        <v>3.3771574891350999E-2</v>
      </c>
      <c r="H26" s="108">
        <f>'Output_Tabel Mortalita'!K443</f>
        <v>2.38353267547134E-2</v>
      </c>
      <c r="I26" s="108">
        <f t="shared" si="1"/>
        <v>9.9362481366375988E-3</v>
      </c>
      <c r="K26" s="1">
        <v>24</v>
      </c>
      <c r="L26" s="108">
        <f>'Output_Tabel Mortalita'!D131</f>
        <v>1.41330281353312E-2</v>
      </c>
      <c r="M26" s="108">
        <f>'Output_Tabel Mortalita'!D235</f>
        <v>1.0211455561611699E-2</v>
      </c>
      <c r="N26" s="108">
        <f t="shared" si="2"/>
        <v>3.9215725737195006E-3</v>
      </c>
      <c r="O26" s="108"/>
      <c r="P26" s="125">
        <v>24</v>
      </c>
      <c r="Q26" s="108">
        <f>'Output_Tabel Mortalita'!D339</f>
        <v>3.5879236744794402E-2</v>
      </c>
      <c r="R26" s="108">
        <f>'Output_Tabel Mortalita'!D443</f>
        <v>2.4560617800181001E-2</v>
      </c>
      <c r="S26" s="108">
        <f t="shared" si="3"/>
        <v>1.13186189446134E-2</v>
      </c>
      <c r="AL26" s="112"/>
      <c r="AM26" s="112"/>
      <c r="AT26" s="112"/>
      <c r="AU26" s="112"/>
    </row>
    <row r="27" spans="1:51" x14ac:dyDescent="0.35">
      <c r="A27" s="48">
        <f>'Output_Tabel Mortalita'!H132</f>
        <v>25</v>
      </c>
      <c r="B27" s="48">
        <f>'Output_Tabel Mortalita'!K132</f>
        <v>1.50621768592162E-2</v>
      </c>
      <c r="C27" s="48">
        <f>'Output_Tabel Mortalita'!K236</f>
        <v>1.05270968275607E-2</v>
      </c>
      <c r="D27" s="108">
        <f t="shared" si="0"/>
        <v>4.5350800316554998E-3</v>
      </c>
      <c r="E27" s="108"/>
      <c r="F27" s="1">
        <f>'Output_Tabel Mortalita'!H444</f>
        <v>25</v>
      </c>
      <c r="G27" s="108">
        <f>'Output_Tabel Mortalita'!K340</f>
        <v>3.68732546303914E-2</v>
      </c>
      <c r="H27" s="108">
        <f>'Output_Tabel Mortalita'!K444</f>
        <v>2.6104738974718801E-2</v>
      </c>
      <c r="I27" s="108">
        <f t="shared" si="1"/>
        <v>1.0768515655672599E-2</v>
      </c>
      <c r="K27" s="1">
        <v>25</v>
      </c>
      <c r="L27" s="108">
        <f>'Output_Tabel Mortalita'!D132</f>
        <v>1.5526731776464801E-2</v>
      </c>
      <c r="M27" s="108">
        <f>'Output_Tabel Mortalita'!D236</f>
        <v>1.1164397604564299E-2</v>
      </c>
      <c r="N27" s="108">
        <f t="shared" si="2"/>
        <v>4.3623341719005015E-3</v>
      </c>
      <c r="O27" s="108"/>
      <c r="P27" s="125">
        <v>25</v>
      </c>
      <c r="Q27" s="108">
        <f>'Output_Tabel Mortalita'!D340</f>
        <v>3.9449766939116102E-2</v>
      </c>
      <c r="R27" s="108">
        <f>'Output_Tabel Mortalita'!D444</f>
        <v>2.69532470911534E-2</v>
      </c>
      <c r="S27" s="108">
        <f t="shared" si="3"/>
        <v>1.2496519847962701E-2</v>
      </c>
      <c r="AL27" s="112"/>
      <c r="AM27" s="112"/>
      <c r="AT27" s="112"/>
      <c r="AU27" s="112"/>
    </row>
    <row r="28" spans="1:51" x14ac:dyDescent="0.35">
      <c r="A28" s="48">
        <f>'Output_Tabel Mortalita'!H133</f>
        <v>26</v>
      </c>
      <c r="B28" s="48">
        <f>'Output_Tabel Mortalita'!K133</f>
        <v>1.6456112295023299E-2</v>
      </c>
      <c r="C28" s="48">
        <f>'Output_Tabel Mortalita'!K237</f>
        <v>1.15026329797288E-2</v>
      </c>
      <c r="D28" s="108">
        <f t="shared" si="0"/>
        <v>4.9534793152944991E-3</v>
      </c>
      <c r="E28" s="108"/>
      <c r="F28" s="1">
        <f>'Output_Tabel Mortalita'!H445</f>
        <v>26</v>
      </c>
      <c r="G28" s="108">
        <f>'Output_Tabel Mortalita'!K341</f>
        <v>4.0259801683466802E-2</v>
      </c>
      <c r="H28" s="108">
        <f>'Output_Tabel Mortalita'!K445</f>
        <v>2.8592634885867E-2</v>
      </c>
      <c r="I28" s="108">
        <f t="shared" si="1"/>
        <v>1.1667166797599802E-2</v>
      </c>
      <c r="K28" s="1">
        <v>26</v>
      </c>
      <c r="L28" s="108">
        <f>'Output_Tabel Mortalita'!D133</f>
        <v>1.7056205030052798E-2</v>
      </c>
      <c r="M28" s="108">
        <f>'Output_Tabel Mortalita'!D237</f>
        <v>1.2206226075883101E-2</v>
      </c>
      <c r="N28" s="108">
        <f t="shared" si="2"/>
        <v>4.8499789541696977E-3</v>
      </c>
      <c r="O28" s="108"/>
      <c r="P28" s="125">
        <v>26</v>
      </c>
      <c r="Q28" s="108">
        <f>'Output_Tabel Mortalita'!D341</f>
        <v>4.3362362900365201E-2</v>
      </c>
      <c r="R28" s="108">
        <f>'Output_Tabel Mortalita'!D445</f>
        <v>2.9576634029987E-2</v>
      </c>
      <c r="S28" s="108">
        <f t="shared" si="3"/>
        <v>1.3785728870378201E-2</v>
      </c>
      <c r="AL28" s="112"/>
      <c r="AM28" s="112"/>
      <c r="AT28" s="112"/>
      <c r="AU28" s="112"/>
    </row>
    <row r="29" spans="1:51" x14ac:dyDescent="0.35">
      <c r="A29" s="48">
        <f>'Output_Tabel Mortalita'!H134</f>
        <v>27</v>
      </c>
      <c r="B29" s="48">
        <f>'Output_Tabel Mortalita'!K134</f>
        <v>1.7979050067037101E-2</v>
      </c>
      <c r="C29" s="48">
        <f>'Output_Tabel Mortalita'!K238</f>
        <v>1.2572926551828701E-2</v>
      </c>
      <c r="D29" s="108">
        <f t="shared" si="0"/>
        <v>5.4061235152084008E-3</v>
      </c>
      <c r="E29" s="108"/>
      <c r="F29" s="1">
        <f>'Output_Tabel Mortalita'!H446</f>
        <v>27</v>
      </c>
      <c r="G29" s="108">
        <f>'Output_Tabel Mortalita'!K342</f>
        <v>4.3957379095582498E-2</v>
      </c>
      <c r="H29" s="108">
        <f>'Output_Tabel Mortalita'!K446</f>
        <v>3.13200486232856E-2</v>
      </c>
      <c r="I29" s="108">
        <f t="shared" si="1"/>
        <v>1.2637330472296898E-2</v>
      </c>
      <c r="K29" s="1">
        <v>27</v>
      </c>
      <c r="L29" s="108">
        <f>'Output_Tabel Mortalita'!D134</f>
        <v>1.87343298728915E-2</v>
      </c>
      <c r="M29" s="108">
        <f>'Output_Tabel Mortalita'!D238</f>
        <v>1.33452235358832E-2</v>
      </c>
      <c r="N29" s="108">
        <f t="shared" si="2"/>
        <v>5.3891063370082991E-3</v>
      </c>
      <c r="O29" s="108"/>
      <c r="P29" s="125">
        <v>27</v>
      </c>
      <c r="Q29" s="108">
        <f>'Output_Tabel Mortalita'!D342</f>
        <v>4.7647050150387699E-2</v>
      </c>
      <c r="R29" s="108">
        <f>'Output_Tabel Mortalita'!D446</f>
        <v>3.2452559959545803E-2</v>
      </c>
      <c r="S29" s="108">
        <f t="shared" si="3"/>
        <v>1.5194490190841896E-2</v>
      </c>
      <c r="AL29" s="112"/>
      <c r="AM29" s="112"/>
      <c r="AT29" s="112"/>
      <c r="AU29" s="112"/>
    </row>
    <row r="30" spans="1:51" x14ac:dyDescent="0.35">
      <c r="A30" s="48">
        <f>'Output_Tabel Mortalita'!H135</f>
        <v>28</v>
      </c>
      <c r="B30" s="48">
        <f>'Output_Tabel Mortalita'!K135</f>
        <v>1.9642928750258502E-2</v>
      </c>
      <c r="C30" s="48">
        <f>'Output_Tabel Mortalita'!K239</f>
        <v>1.3747181681105501E-2</v>
      </c>
      <c r="D30" s="108">
        <f t="shared" si="0"/>
        <v>5.8957470691530008E-3</v>
      </c>
      <c r="E30" s="108"/>
      <c r="F30" s="1">
        <f>'Output_Tabel Mortalita'!H447</f>
        <v>28</v>
      </c>
      <c r="G30" s="108">
        <f>'Output_Tabel Mortalita'!K343</f>
        <v>4.7994552802108598E-2</v>
      </c>
      <c r="H30" s="108">
        <f>'Output_Tabel Mortalita'!K447</f>
        <v>3.4310039346661901E-2</v>
      </c>
      <c r="I30" s="108">
        <f t="shared" si="1"/>
        <v>1.3684513455446697E-2</v>
      </c>
      <c r="K30" s="1">
        <v>28</v>
      </c>
      <c r="L30" s="108">
        <f>'Output_Tabel Mortalita'!D135</f>
        <v>2.0575139676189898E-2</v>
      </c>
      <c r="M30" s="108">
        <f>'Output_Tabel Mortalita'!D239</f>
        <v>1.45904426862303E-2</v>
      </c>
      <c r="N30" s="108">
        <f t="shared" si="2"/>
        <v>5.9846969899595981E-3</v>
      </c>
      <c r="O30" s="108"/>
      <c r="P30" s="125">
        <v>28</v>
      </c>
      <c r="Q30" s="108">
        <f>'Output_Tabel Mortalita'!D343</f>
        <v>5.2335924987709302E-2</v>
      </c>
      <c r="R30" s="108">
        <f>'Output_Tabel Mortalita'!D447</f>
        <v>3.5604765713158598E-2</v>
      </c>
      <c r="S30" s="108">
        <f t="shared" si="3"/>
        <v>1.6731159274550704E-2</v>
      </c>
      <c r="AL30" s="112"/>
      <c r="AM30" s="112"/>
      <c r="AT30" s="112"/>
      <c r="AU30" s="112"/>
    </row>
    <row r="31" spans="1:51" x14ac:dyDescent="0.35">
      <c r="A31" s="48">
        <f>'Output_Tabel Mortalita'!H136</f>
        <v>29</v>
      </c>
      <c r="B31" s="48">
        <f>'Output_Tabel Mortalita'!K136</f>
        <v>2.1460791780090398E-2</v>
      </c>
      <c r="C31" s="48">
        <f>'Output_Tabel Mortalita'!K240</f>
        <v>1.50354965365592E-2</v>
      </c>
      <c r="D31" s="108">
        <f t="shared" si="0"/>
        <v>6.425295243531198E-3</v>
      </c>
      <c r="E31" s="108"/>
      <c r="F31" s="1">
        <f>'Output_Tabel Mortalita'!H448</f>
        <v>29</v>
      </c>
      <c r="G31" s="108">
        <f>'Output_Tabel Mortalita'!K344</f>
        <v>5.2402512317238401E-2</v>
      </c>
      <c r="H31" s="108">
        <f>'Output_Tabel Mortalita'!K448</f>
        <v>3.7587886195940598E-2</v>
      </c>
      <c r="I31" s="108">
        <f t="shared" si="1"/>
        <v>1.4814626121297803E-2</v>
      </c>
      <c r="K31" s="1">
        <v>29</v>
      </c>
      <c r="L31" s="108">
        <f>'Output_Tabel Mortalita'!D136</f>
        <v>2.2593907476883099E-2</v>
      </c>
      <c r="M31" s="108">
        <f>'Output_Tabel Mortalita'!D240</f>
        <v>1.59517776602075E-2</v>
      </c>
      <c r="N31" s="108">
        <f t="shared" si="2"/>
        <v>6.6421298166755988E-3</v>
      </c>
      <c r="O31" s="108"/>
      <c r="P31" s="125">
        <v>29</v>
      </c>
      <c r="Q31" s="108">
        <f>'Output_Tabel Mortalita'!D344</f>
        <v>5.7463178802709902E-2</v>
      </c>
      <c r="R31" s="108">
        <f>'Output_Tabel Mortalita'!D448</f>
        <v>3.9059108213389197E-2</v>
      </c>
      <c r="S31" s="108">
        <f t="shared" si="3"/>
        <v>1.8404070589320705E-2</v>
      </c>
      <c r="AL31" s="112"/>
      <c r="AM31" s="112"/>
      <c r="AT31" s="112"/>
      <c r="AU31" s="112"/>
    </row>
    <row r="32" spans="1:51" x14ac:dyDescent="0.35">
      <c r="A32" s="48">
        <f>'Output_Tabel Mortalita'!H137</f>
        <v>30</v>
      </c>
      <c r="B32" s="48">
        <f>'Output_Tabel Mortalita'!K137</f>
        <v>2.3446889702104699E-2</v>
      </c>
      <c r="C32" s="48">
        <f>'Output_Tabel Mortalita'!K241</f>
        <v>1.64489501595423E-2</v>
      </c>
      <c r="D32" s="108">
        <f t="shared" si="0"/>
        <v>6.9979395425623994E-3</v>
      </c>
      <c r="E32" s="108"/>
      <c r="F32" s="1">
        <f>'Output_Tabel Mortalita'!H449</f>
        <v>30</v>
      </c>
      <c r="G32" s="108">
        <f>'Output_Tabel Mortalita'!K345</f>
        <v>5.7215311691121103E-2</v>
      </c>
      <c r="H32" s="108">
        <f>'Output_Tabel Mortalita'!K449</f>
        <v>4.1181302016038299E-2</v>
      </c>
      <c r="I32" s="108">
        <f t="shared" si="1"/>
        <v>1.6034009675082804E-2</v>
      </c>
      <c r="K32" s="1">
        <v>30</v>
      </c>
      <c r="L32" s="108">
        <f>'Output_Tabel Mortalita'!D137</f>
        <v>2.4807237914200801E-2</v>
      </c>
      <c r="M32" s="108">
        <f>'Output_Tabel Mortalita'!D241</f>
        <v>1.7440041849579702E-2</v>
      </c>
      <c r="N32" s="108">
        <f t="shared" si="2"/>
        <v>7.3671960646210996E-3</v>
      </c>
      <c r="O32" s="108"/>
      <c r="P32" s="125">
        <v>30</v>
      </c>
      <c r="Q32" s="108">
        <f>'Output_Tabel Mortalita'!D345</f>
        <v>6.30650936905192E-2</v>
      </c>
      <c r="R32" s="108">
        <f>'Output_Tabel Mortalita'!D449</f>
        <v>4.2843725491654501E-2</v>
      </c>
      <c r="S32" s="108">
        <f t="shared" si="3"/>
        <v>2.0221368198864699E-2</v>
      </c>
      <c r="AL32" s="112"/>
      <c r="AM32" s="112"/>
      <c r="AT32" s="112"/>
      <c r="AU32" s="112"/>
    </row>
    <row r="33" spans="1:19" x14ac:dyDescent="0.35">
      <c r="A33" s="48">
        <f>'Output_Tabel Mortalita'!H138</f>
        <v>31</v>
      </c>
      <c r="B33" s="48">
        <f>'Output_Tabel Mortalita'!K138</f>
        <v>2.5616791884555599E-2</v>
      </c>
      <c r="C33" s="48">
        <f>'Output_Tabel Mortalita'!K242</f>
        <v>1.79996977395043E-2</v>
      </c>
      <c r="D33" s="108">
        <f t="shared" si="0"/>
        <v>7.6170941450512987E-3</v>
      </c>
      <c r="E33" s="108"/>
      <c r="F33" s="1">
        <f>'Output_Tabel Mortalita'!H450</f>
        <v>31</v>
      </c>
      <c r="G33" s="108">
        <f>'Output_Tabel Mortalita'!K346</f>
        <v>6.2470132597198101E-2</v>
      </c>
      <c r="H33" s="108">
        <f>'Output_Tabel Mortalita'!K450</f>
        <v>4.5120667657532698E-2</v>
      </c>
      <c r="I33" s="108">
        <f t="shared" si="1"/>
        <v>1.7349464939665403E-2</v>
      </c>
      <c r="K33" s="1">
        <v>31</v>
      </c>
      <c r="L33" s="108">
        <f>'Output_Tabel Mortalita'!D138</f>
        <v>2.7233162252532299E-2</v>
      </c>
      <c r="M33" s="108">
        <f>'Output_Tabel Mortalita'!D242</f>
        <v>1.9067052855137798E-2</v>
      </c>
      <c r="N33" s="108">
        <f t="shared" si="2"/>
        <v>8.1661093973945005E-3</v>
      </c>
      <c r="O33" s="108"/>
      <c r="P33" s="125">
        <v>31</v>
      </c>
      <c r="Q33" s="108">
        <f>'Output_Tabel Mortalita'!D346</f>
        <v>6.9180002436205507E-2</v>
      </c>
      <c r="R33" s="108">
        <f>'Output_Tabel Mortalita'!D450</f>
        <v>4.6989209660582801E-2</v>
      </c>
      <c r="S33" s="108">
        <f t="shared" si="3"/>
        <v>2.2190792775622706E-2</v>
      </c>
    </row>
    <row r="34" spans="1:19" x14ac:dyDescent="0.35">
      <c r="A34" s="48">
        <f>'Output_Tabel Mortalita'!H139</f>
        <v>32</v>
      </c>
      <c r="B34" s="48">
        <f>'Output_Tabel Mortalita'!K139</f>
        <v>2.7987508569375499E-2</v>
      </c>
      <c r="C34" s="48">
        <f>'Output_Tabel Mortalita'!K243</f>
        <v>1.97010751442207E-2</v>
      </c>
      <c r="D34" s="108">
        <f t="shared" si="0"/>
        <v>8.2864334251547996E-3</v>
      </c>
      <c r="E34" s="108"/>
      <c r="F34" s="1">
        <f>'Output_Tabel Mortalita'!H451</f>
        <v>32</v>
      </c>
      <c r="G34" s="108">
        <f>'Output_Tabel Mortalita'!K347</f>
        <v>6.8207571582249202E-2</v>
      </c>
      <c r="H34" s="108">
        <f>'Output_Tabel Mortalita'!K451</f>
        <v>4.9439288834239099E-2</v>
      </c>
      <c r="I34" s="108">
        <f t="shared" si="1"/>
        <v>1.8768282748010102E-2</v>
      </c>
      <c r="K34" s="1">
        <v>32</v>
      </c>
      <c r="L34" s="108">
        <f>'Output_Tabel Mortalita'!D139</f>
        <v>2.9891235696220899E-2</v>
      </c>
      <c r="M34" s="108">
        <f>'Output_Tabel Mortalita'!D243</f>
        <v>2.08457251983124E-2</v>
      </c>
      <c r="N34" s="108">
        <f t="shared" si="2"/>
        <v>9.0455104979084988E-3</v>
      </c>
      <c r="O34" s="108"/>
      <c r="P34" s="125">
        <v>32</v>
      </c>
      <c r="Q34" s="108">
        <f>'Output_Tabel Mortalita'!D347</f>
        <v>7.5848205110197797E-2</v>
      </c>
      <c r="R34" s="108">
        <f>'Output_Tabel Mortalita'!D451</f>
        <v>5.1528787101234701E-2</v>
      </c>
      <c r="S34" s="108">
        <f t="shared" si="3"/>
        <v>2.4319418008963097E-2</v>
      </c>
    </row>
    <row r="35" spans="1:19" x14ac:dyDescent="0.35">
      <c r="A35" s="48">
        <f>'Output_Tabel Mortalita'!H140</f>
        <v>33</v>
      </c>
      <c r="B35" s="48">
        <f>'Output_Tabel Mortalita'!K140</f>
        <v>3.0577624218430001E-2</v>
      </c>
      <c r="C35" s="48">
        <f>'Output_Tabel Mortalita'!K244</f>
        <v>2.1567713603428001E-2</v>
      </c>
      <c r="D35" s="108">
        <f t="shared" si="0"/>
        <v>9.0099106150020002E-3</v>
      </c>
      <c r="E35" s="108"/>
      <c r="F35" s="1">
        <f>'Output_Tabel Mortalita'!H452</f>
        <v>33</v>
      </c>
      <c r="G35" s="108">
        <f>'Output_Tabel Mortalita'!K348</f>
        <v>7.4471953698320006E-2</v>
      </c>
      <c r="H35" s="108">
        <f>'Output_Tabel Mortalita'!K452</f>
        <v>5.4173677709302301E-2</v>
      </c>
      <c r="I35" s="108">
        <f t="shared" si="1"/>
        <v>2.0298275989017706E-2</v>
      </c>
      <c r="K35" s="1">
        <v>33</v>
      </c>
      <c r="L35" s="108">
        <f>'Output_Tabel Mortalita'!D140</f>
        <v>3.2802635943870298E-2</v>
      </c>
      <c r="M35" s="108">
        <f>'Output_Tabel Mortalita'!D244</f>
        <v>2.2790171485388502E-2</v>
      </c>
      <c r="N35" s="108">
        <f t="shared" si="2"/>
        <v>1.0012464458481796E-2</v>
      </c>
      <c r="O35" s="108"/>
      <c r="P35" s="125">
        <v>33</v>
      </c>
      <c r="Q35" s="108">
        <f>'Output_Tabel Mortalita'!D348</f>
        <v>8.3111833728687398E-2</v>
      </c>
      <c r="R35" s="108">
        <f>'Output_Tabel Mortalita'!D452</f>
        <v>5.6498504797830501E-2</v>
      </c>
      <c r="S35" s="108">
        <f t="shared" si="3"/>
        <v>2.6613328930856897E-2</v>
      </c>
    </row>
    <row r="36" spans="1:19" x14ac:dyDescent="0.35">
      <c r="A36" s="48">
        <f>'Output_Tabel Mortalita'!H141</f>
        <v>34</v>
      </c>
      <c r="B36" s="48">
        <f>'Output_Tabel Mortalita'!K141</f>
        <v>3.34074432003581E-2</v>
      </c>
      <c r="C36" s="48">
        <f>'Output_Tabel Mortalita'!K245</f>
        <v>2.36156655321022E-2</v>
      </c>
      <c r="D36" s="108">
        <f t="shared" si="0"/>
        <v>9.7917776682559E-3</v>
      </c>
      <c r="E36" s="108"/>
      <c r="F36" s="1">
        <f>'Output_Tabel Mortalita'!H453</f>
        <v>34</v>
      </c>
      <c r="G36" s="108">
        <f>'Output_Tabel Mortalita'!K349</f>
        <v>8.1311674939520906E-2</v>
      </c>
      <c r="H36" s="108">
        <f>'Output_Tabel Mortalita'!K453</f>
        <v>5.9363861590495698E-2</v>
      </c>
      <c r="I36" s="108">
        <f t="shared" si="1"/>
        <v>2.1947813349025208E-2</v>
      </c>
      <c r="K36" s="1">
        <v>34</v>
      </c>
      <c r="L36" s="108">
        <f>'Output_Tabel Mortalita'!D141</f>
        <v>3.59902616236982E-2</v>
      </c>
      <c r="M36" s="108">
        <f>'Output_Tabel Mortalita'!D245</f>
        <v>2.49158127740099E-2</v>
      </c>
      <c r="N36" s="108">
        <f t="shared" si="2"/>
        <v>1.10744488496883E-2</v>
      </c>
      <c r="O36" s="108"/>
      <c r="P36" s="125">
        <v>34</v>
      </c>
      <c r="Q36" s="108">
        <f>'Output_Tabel Mortalita'!D349</f>
        <v>9.10146557654158E-2</v>
      </c>
      <c r="R36" s="108">
        <f>'Output_Tabel Mortalita'!D453</f>
        <v>6.1937421354423497E-2</v>
      </c>
      <c r="S36" s="108">
        <f t="shared" si="3"/>
        <v>2.9077234410992303E-2</v>
      </c>
    </row>
    <row r="37" spans="1:19" x14ac:dyDescent="0.35">
      <c r="A37" s="48">
        <f>'Output_Tabel Mortalita'!H142</f>
        <v>35</v>
      </c>
      <c r="B37" s="48">
        <f>'Output_Tabel Mortalita'!K142</f>
        <v>3.6499148960061699E-2</v>
      </c>
      <c r="C37" s="48">
        <f>'Output_Tabel Mortalita'!K246</f>
        <v>2.58625425754163E-2</v>
      </c>
      <c r="D37" s="108">
        <f t="shared" si="0"/>
        <v>1.0636606384645399E-2</v>
      </c>
      <c r="E37" s="108"/>
      <c r="F37" s="1">
        <f>'Output_Tabel Mortalita'!H454</f>
        <v>35</v>
      </c>
      <c r="G37" s="108">
        <f>'Output_Tabel Mortalita'!K350</f>
        <v>8.8779576129219898E-2</v>
      </c>
      <c r="H37" s="108">
        <f>'Output_Tabel Mortalita'!K454</f>
        <v>6.5053721344620896E-2</v>
      </c>
      <c r="I37" s="108">
        <f t="shared" si="1"/>
        <v>2.3725854784599001E-2</v>
      </c>
      <c r="K37" s="1">
        <v>35</v>
      </c>
      <c r="L37" s="108">
        <f>'Output_Tabel Mortalita'!D142</f>
        <v>3.9478828892160402E-2</v>
      </c>
      <c r="M37" s="108">
        <f>'Output_Tabel Mortalita'!D246</f>
        <v>2.7239498954015399E-2</v>
      </c>
      <c r="N37" s="108">
        <f t="shared" si="2"/>
        <v>1.2239329938145003E-2</v>
      </c>
      <c r="O37" s="108"/>
      <c r="P37" s="125">
        <v>35</v>
      </c>
      <c r="Q37" s="108">
        <f>'Output_Tabel Mortalita'!D350</f>
        <v>9.9601806826265807E-2</v>
      </c>
      <c r="R37" s="108">
        <f>'Output_Tabel Mortalita'!D454</f>
        <v>6.7887800751482999E-2</v>
      </c>
      <c r="S37" s="108">
        <f t="shared" si="3"/>
        <v>3.1714006074782808E-2</v>
      </c>
    </row>
    <row r="38" spans="1:19" x14ac:dyDescent="0.35">
      <c r="A38" s="48">
        <f>'Output_Tabel Mortalita'!H143</f>
        <v>36</v>
      </c>
      <c r="B38" s="48">
        <f>'Output_Tabel Mortalita'!K143</f>
        <v>3.9876977918602403E-2</v>
      </c>
      <c r="C38" s="48">
        <f>'Output_Tabel Mortalita'!K247</f>
        <v>2.8327667062513402E-2</v>
      </c>
      <c r="D38" s="108">
        <f t="shared" si="0"/>
        <v>1.1549310856089002E-2</v>
      </c>
      <c r="E38" s="108"/>
      <c r="F38" s="1">
        <f>'Output_Tabel Mortalita'!H455</f>
        <v>36</v>
      </c>
      <c r="G38" s="108">
        <f>'Output_Tabel Mortalita'!K351</f>
        <v>9.6933351146126404E-2</v>
      </c>
      <c r="H38" s="108">
        <f>'Output_Tabel Mortalita'!K455</f>
        <v>7.1291362392161106E-2</v>
      </c>
      <c r="I38" s="108">
        <f t="shared" si="1"/>
        <v>2.5641988753965297E-2</v>
      </c>
      <c r="K38" s="1">
        <v>36</v>
      </c>
      <c r="L38" s="108">
        <f>'Output_Tabel Mortalita'!D143</f>
        <v>4.32949640606521E-2</v>
      </c>
      <c r="M38" s="108">
        <f>'Output_Tabel Mortalita'!D247</f>
        <v>2.9779640021353401E-2</v>
      </c>
      <c r="N38" s="108">
        <f t="shared" si="2"/>
        <v>1.3515324039298698E-2</v>
      </c>
      <c r="O38" s="108"/>
      <c r="P38" s="125">
        <v>36</v>
      </c>
      <c r="Q38" s="108">
        <f>'Output_Tabel Mortalita'!D351</f>
        <v>0.10891944261318701</v>
      </c>
      <c r="R38" s="108">
        <f>'Output_Tabel Mortalita'!D455</f>
        <v>7.4395306335746203E-2</v>
      </c>
      <c r="S38" s="108">
        <f t="shared" si="3"/>
        <v>3.4524136277440803E-2</v>
      </c>
    </row>
    <row r="39" spans="1:19" x14ac:dyDescent="0.35">
      <c r="A39" s="48">
        <f>'Output_Tabel Mortalita'!H144</f>
        <v>37</v>
      </c>
      <c r="B39" s="48">
        <f>'Output_Tabel Mortalita'!K144</f>
        <v>4.35674094667357E-2</v>
      </c>
      <c r="C39" s="48">
        <f>'Output_Tabel Mortalita'!K248</f>
        <v>3.1032238171541299E-2</v>
      </c>
      <c r="D39" s="108">
        <f t="shared" si="0"/>
        <v>1.2535171295194401E-2</v>
      </c>
      <c r="E39" s="108"/>
      <c r="F39" s="1">
        <f>'Output_Tabel Mortalita'!H456</f>
        <v>37</v>
      </c>
      <c r="G39" s="108">
        <f>'Output_Tabel Mortalita'!K352</f>
        <v>0.10583599264304799</v>
      </c>
      <c r="H39" s="108">
        <f>'Output_Tabel Mortalita'!K456</f>
        <v>7.8129521418796102E-2</v>
      </c>
      <c r="I39" s="108">
        <f t="shared" si="1"/>
        <v>2.7706471224251891E-2</v>
      </c>
      <c r="K39" s="1">
        <v>37</v>
      </c>
      <c r="L39" s="108">
        <f>'Output_Tabel Mortalita'!D144</f>
        <v>4.7467289635582603E-2</v>
      </c>
      <c r="M39" s="108">
        <f>'Output_Tabel Mortalita'!D248</f>
        <v>3.2556349195000299E-2</v>
      </c>
      <c r="N39" s="108">
        <f t="shared" si="2"/>
        <v>1.4910940440582304E-2</v>
      </c>
      <c r="O39" s="108"/>
      <c r="P39" s="125">
        <v>37</v>
      </c>
      <c r="Q39" s="108">
        <f>'Output_Tabel Mortalita'!D352</f>
        <v>0.119014300523985</v>
      </c>
      <c r="R39" s="108">
        <f>'Output_Tabel Mortalita'!D456</f>
        <v>8.1509191874232501E-2</v>
      </c>
      <c r="S39" s="108">
        <f t="shared" si="3"/>
        <v>3.7505108649752497E-2</v>
      </c>
    </row>
    <row r="40" spans="1:19" x14ac:dyDescent="0.35">
      <c r="A40" s="48">
        <f>'Output_Tabel Mortalita'!H145</f>
        <v>38</v>
      </c>
      <c r="B40" s="48">
        <f>'Output_Tabel Mortalita'!K145</f>
        <v>4.7599373541477301E-2</v>
      </c>
      <c r="C40" s="48">
        <f>'Output_Tabel Mortalita'!K249</f>
        <v>3.3999514234910502E-2</v>
      </c>
      <c r="D40" s="108">
        <f t="shared" si="0"/>
        <v>1.3599859306566799E-2</v>
      </c>
      <c r="E40" s="108"/>
      <c r="F40" s="1">
        <f>'Output_Tabel Mortalita'!H457</f>
        <v>38</v>
      </c>
      <c r="G40" s="108">
        <f>'Output_Tabel Mortalita'!K353</f>
        <v>0.11555627870176199</v>
      </c>
      <c r="H40" s="108">
        <f>'Output_Tabel Mortalita'!K457</f>
        <v>8.5626012242356705E-2</v>
      </c>
      <c r="I40" s="108">
        <f t="shared" si="1"/>
        <v>2.9930266459405289E-2</v>
      </c>
      <c r="K40" s="1">
        <v>38</v>
      </c>
      <c r="L40" s="108">
        <f>'Output_Tabel Mortalita'!D145</f>
        <v>5.20265006129964E-2</v>
      </c>
      <c r="M40" s="108">
        <f>'Output_Tabel Mortalita'!D249</f>
        <v>3.5591598902552798E-2</v>
      </c>
      <c r="N40" s="108">
        <f t="shared" si="2"/>
        <v>1.6434901710443602E-2</v>
      </c>
      <c r="O40" s="108"/>
      <c r="P40" s="125">
        <v>38</v>
      </c>
      <c r="Q40" s="108">
        <f>'Output_Tabel Mortalita'!D353</f>
        <v>0.12993316199003699</v>
      </c>
      <c r="R40" s="108">
        <f>'Output_Tabel Mortalita'!D457</f>
        <v>8.9282485733880604E-2</v>
      </c>
      <c r="S40" s="108">
        <f t="shared" si="3"/>
        <v>4.0650676256156384E-2</v>
      </c>
    </row>
    <row r="41" spans="1:19" x14ac:dyDescent="0.35">
      <c r="A41" s="48">
        <f>'Output_Tabel Mortalita'!H146</f>
        <v>39</v>
      </c>
      <c r="B41" s="48">
        <f>'Output_Tabel Mortalita'!K146</f>
        <v>5.2004477412928303E-2</v>
      </c>
      <c r="C41" s="48">
        <f>'Output_Tabel Mortalita'!K250</f>
        <v>3.7255012752532603E-2</v>
      </c>
      <c r="D41" s="108">
        <f t="shared" si="0"/>
        <v>1.47494646603957E-2</v>
      </c>
      <c r="E41" s="108"/>
      <c r="F41" s="1">
        <f>'Output_Tabel Mortalita'!H458</f>
        <v>39</v>
      </c>
      <c r="G41" s="108">
        <f>'Output_Tabel Mortalita'!K354</f>
        <v>0.126169304183679</v>
      </c>
      <c r="H41" s="108">
        <f>'Output_Tabel Mortalita'!K458</f>
        <v>9.3844214604839896E-2</v>
      </c>
      <c r="I41" s="108">
        <f t="shared" si="1"/>
        <v>3.2325089578839103E-2</v>
      </c>
      <c r="K41" s="1">
        <v>39</v>
      </c>
      <c r="L41" s="108">
        <f>'Output_Tabel Mortalita'!D146</f>
        <v>5.7005427259919098E-2</v>
      </c>
      <c r="M41" s="108">
        <f>'Output_Tabel Mortalita'!D250</f>
        <v>3.8909390740494001E-2</v>
      </c>
      <c r="N41" s="108">
        <f t="shared" si="2"/>
        <v>1.8096036519425096E-2</v>
      </c>
      <c r="O41" s="108"/>
      <c r="P41" s="125">
        <v>39</v>
      </c>
      <c r="Q41" s="108">
        <f>'Output_Tabel Mortalita'!D354</f>
        <v>0.14172220808660799</v>
      </c>
      <c r="R41" s="108">
        <f>'Output_Tabel Mortalita'!D458</f>
        <v>9.7772163364191603E-2</v>
      </c>
      <c r="S41" s="108">
        <f t="shared" si="3"/>
        <v>4.3950044722416384E-2</v>
      </c>
    </row>
    <row r="42" spans="1:19" x14ac:dyDescent="0.35">
      <c r="A42" s="48">
        <f>'Output_Tabel Mortalita'!H147</f>
        <v>40</v>
      </c>
      <c r="B42" s="48">
        <f>'Output_Tabel Mortalita'!K147</f>
        <v>5.6817253459182197E-2</v>
      </c>
      <c r="C42" s="48">
        <f>'Output_Tabel Mortalita'!K251</f>
        <v>4.0826729833081499E-2</v>
      </c>
      <c r="D42" s="108">
        <f t="shared" si="0"/>
        <v>1.5990523626100699E-2</v>
      </c>
      <c r="E42" s="108"/>
      <c r="F42" s="1">
        <f>'Output_Tabel Mortalita'!H459</f>
        <v>40</v>
      </c>
      <c r="G42" s="108">
        <f>'Output_Tabel Mortalita'!K355</f>
        <v>0.13775706088132</v>
      </c>
      <c r="H42" s="108">
        <f>'Output_Tabel Mortalita'!K459</f>
        <v>0.10285361002202099</v>
      </c>
      <c r="I42" s="108">
        <f t="shared" si="1"/>
        <v>3.4903450859299009E-2</v>
      </c>
      <c r="K42" s="1">
        <v>40</v>
      </c>
      <c r="L42" s="108">
        <f>'Output_Tabel Mortalita'!D147</f>
        <v>6.2439079943665897E-2</v>
      </c>
      <c r="M42" s="108">
        <f>'Output_Tabel Mortalita'!D251</f>
        <v>4.2535940600017502E-2</v>
      </c>
      <c r="N42" s="108">
        <f t="shared" si="2"/>
        <v>1.9903139343648395E-2</v>
      </c>
      <c r="O42" s="108"/>
      <c r="P42" s="125">
        <v>40</v>
      </c>
      <c r="Q42" s="108">
        <f>'Output_Tabel Mortalita'!D355</f>
        <v>0.15442626320418701</v>
      </c>
      <c r="R42" s="108">
        <f>'Output_Tabel Mortalita'!D459</f>
        <v>0.10703930225630499</v>
      </c>
      <c r="S42" s="108">
        <f t="shared" si="3"/>
        <v>4.7386960947882015E-2</v>
      </c>
    </row>
    <row r="43" spans="1:19" x14ac:dyDescent="0.35">
      <c r="A43" s="48">
        <f>'Output_Tabel Mortalita'!H148</f>
        <v>41</v>
      </c>
      <c r="B43" s="48">
        <f>'Output_Tabel Mortalita'!K148</f>
        <v>6.2075429871663798E-2</v>
      </c>
      <c r="C43" s="48">
        <f>'Output_Tabel Mortalita'!K252</f>
        <v>4.4745380950392599E-2</v>
      </c>
      <c r="D43" s="108">
        <f t="shared" si="0"/>
        <v>1.7330048921271199E-2</v>
      </c>
      <c r="E43" s="108"/>
      <c r="F43" s="1">
        <f>'Output_Tabel Mortalita'!H460</f>
        <v>41</v>
      </c>
      <c r="G43" s="108">
        <f>'Output_Tabel Mortalita'!K356</f>
        <v>0.150409070952575</v>
      </c>
      <c r="H43" s="108">
        <f>'Output_Tabel Mortalita'!K460</f>
        <v>0.112730369221047</v>
      </c>
      <c r="I43" s="108">
        <f t="shared" si="1"/>
        <v>3.7678701731528E-2</v>
      </c>
      <c r="K43" s="1">
        <v>41</v>
      </c>
      <c r="L43" s="108">
        <f>'Output_Tabel Mortalita'!D148</f>
        <v>6.8364670844870704E-2</v>
      </c>
      <c r="M43" s="108">
        <f>'Output_Tabel Mortalita'!D252</f>
        <v>4.6499880238596199E-2</v>
      </c>
      <c r="N43" s="108">
        <f t="shared" si="2"/>
        <v>2.1864790606274505E-2</v>
      </c>
      <c r="O43" s="108"/>
      <c r="P43" s="125">
        <v>41</v>
      </c>
      <c r="Q43" s="108">
        <f>'Output_Tabel Mortalita'!D356</f>
        <v>0.168087924777613</v>
      </c>
      <c r="R43" s="108">
        <f>'Output_Tabel Mortalita'!D460</f>
        <v>0.117149212426615</v>
      </c>
      <c r="S43" s="108">
        <f t="shared" si="3"/>
        <v>5.0938712350998006E-2</v>
      </c>
    </row>
    <row r="44" spans="1:19" x14ac:dyDescent="0.35">
      <c r="A44" s="48">
        <f>'Output_Tabel Mortalita'!H149</f>
        <v>42</v>
      </c>
      <c r="B44" s="48">
        <f>'Output_Tabel Mortalita'!K149</f>
        <v>6.7820226413006807E-2</v>
      </c>
      <c r="C44" s="48">
        <f>'Output_Tabel Mortalita'!K253</f>
        <v>4.9044665085418299E-2</v>
      </c>
      <c r="D44" s="108">
        <f t="shared" si="0"/>
        <v>1.8775561327588508E-2</v>
      </c>
      <c r="E44" s="108"/>
      <c r="F44" s="1">
        <f>'Output_Tabel Mortalita'!H461</f>
        <v>42</v>
      </c>
      <c r="G44" s="108">
        <f>'Output_Tabel Mortalita'!K357</f>
        <v>0.164223078531431</v>
      </c>
      <c r="H44" s="108">
        <f>'Output_Tabel Mortalita'!K461</f>
        <v>0.123557996132564</v>
      </c>
      <c r="I44" s="108">
        <f t="shared" si="1"/>
        <v>4.0665082398867E-2</v>
      </c>
      <c r="K44" s="1">
        <v>42</v>
      </c>
      <c r="L44" s="108">
        <f>'Output_Tabel Mortalita'!D149</f>
        <v>7.4821606623194897E-2</v>
      </c>
      <c r="M44" s="108">
        <f>'Output_Tabel Mortalita'!D253</f>
        <v>5.0832476670953197E-2</v>
      </c>
      <c r="N44" s="108">
        <f t="shared" si="2"/>
        <v>2.39891299522417E-2</v>
      </c>
      <c r="O44" s="108"/>
      <c r="P44" s="125">
        <v>42</v>
      </c>
      <c r="Q44" s="108">
        <f>'Output_Tabel Mortalita'!D357</f>
        <v>0.182746581338422</v>
      </c>
      <c r="R44" s="108">
        <f>'Output_Tabel Mortalita'!D461</f>
        <v>0.12817153423035699</v>
      </c>
      <c r="S44" s="108">
        <f t="shared" si="3"/>
        <v>5.4575047108065017E-2</v>
      </c>
    </row>
    <row r="45" spans="1:19" x14ac:dyDescent="0.35">
      <c r="A45" s="48">
        <f>'Output_Tabel Mortalita'!H150</f>
        <v>43</v>
      </c>
      <c r="B45" s="48">
        <f>'Output_Tabel Mortalita'!K150</f>
        <v>7.4096677545967396E-2</v>
      </c>
      <c r="C45" s="48">
        <f>'Output_Tabel Mortalita'!K254</f>
        <v>5.37615545252636E-2</v>
      </c>
      <c r="D45" s="108">
        <f t="shared" si="0"/>
        <v>2.0335123020703796E-2</v>
      </c>
      <c r="E45" s="108"/>
      <c r="F45" s="1">
        <f>'Output_Tabel Mortalita'!H462</f>
        <v>43</v>
      </c>
      <c r="G45" s="108">
        <f>'Output_Tabel Mortalita'!K358</f>
        <v>0.179305804858233</v>
      </c>
      <c r="H45" s="108">
        <f>'Output_Tabel Mortalita'!K462</f>
        <v>0.135428033882046</v>
      </c>
      <c r="I45" s="108">
        <f t="shared" si="1"/>
        <v>4.3877770976187003E-2</v>
      </c>
      <c r="K45" s="1">
        <v>43</v>
      </c>
      <c r="L45" s="108">
        <f>'Output_Tabel Mortalita'!D150</f>
        <v>8.1851445317332905E-2</v>
      </c>
      <c r="M45" s="108">
        <f>'Output_Tabel Mortalita'!D254</f>
        <v>5.5567870850346299E-2</v>
      </c>
      <c r="N45" s="108">
        <f t="shared" si="2"/>
        <v>2.6283574466986606E-2</v>
      </c>
      <c r="O45" s="108"/>
      <c r="P45" s="125">
        <v>43</v>
      </c>
      <c r="Q45" s="108">
        <f>'Output_Tabel Mortalita'!D358</f>
        <v>0.198437326539884</v>
      </c>
      <c r="R45" s="108">
        <f>'Output_Tabel Mortalita'!D462</f>
        <v>0.14018029396201201</v>
      </c>
      <c r="S45" s="108">
        <f t="shared" si="3"/>
        <v>5.8257032577871987E-2</v>
      </c>
    </row>
    <row r="46" spans="1:19" x14ac:dyDescent="0.35">
      <c r="A46" s="48">
        <f>'Output_Tabel Mortalita'!H151</f>
        <v>44</v>
      </c>
      <c r="B46" s="48">
        <f>'Output_Tabel Mortalita'!K151</f>
        <v>8.0953985466437797E-2</v>
      </c>
      <c r="C46" s="48">
        <f>'Output_Tabel Mortalita'!K255</f>
        <v>5.8936612811471001E-2</v>
      </c>
      <c r="D46" s="108">
        <f t="shared" si="0"/>
        <v>2.2017372654966796E-2</v>
      </c>
      <c r="E46" s="108"/>
      <c r="F46" s="1">
        <f>'Output_Tabel Mortalita'!H463</f>
        <v>44</v>
      </c>
      <c r="G46" s="108">
        <f>'Output_Tabel Mortalita'!K359</f>
        <v>0.195773772763319</v>
      </c>
      <c r="H46" s="108">
        <f>'Output_Tabel Mortalita'!K463</f>
        <v>0.14844083874922001</v>
      </c>
      <c r="I46" s="108">
        <f t="shared" si="1"/>
        <v>4.7332934014098993E-2</v>
      </c>
      <c r="K46" s="1">
        <v>44</v>
      </c>
      <c r="L46" s="108">
        <f>'Output_Tabel Mortalita'!D151</f>
        <v>8.9497809983142496E-2</v>
      </c>
      <c r="M46" s="108">
        <f>'Output_Tabel Mortalita'!D255</f>
        <v>6.0743337211538899E-2</v>
      </c>
      <c r="N46" s="108">
        <f t="shared" si="2"/>
        <v>2.8754472771603597E-2</v>
      </c>
      <c r="O46" s="108"/>
      <c r="P46" s="125">
        <v>44</v>
      </c>
      <c r="Q46" s="108">
        <f>'Output_Tabel Mortalita'!D359</f>
        <v>0.21518978328243099</v>
      </c>
      <c r="R46" s="108">
        <f>'Output_Tabel Mortalita'!D463</f>
        <v>0.15325390626646801</v>
      </c>
      <c r="S46" s="108">
        <f t="shared" si="3"/>
        <v>6.1935877015962981E-2</v>
      </c>
    </row>
    <row r="47" spans="1:19" x14ac:dyDescent="0.35">
      <c r="A47" s="48">
        <f>'Output_Tabel Mortalita'!H152</f>
        <v>45</v>
      </c>
      <c r="B47" s="48">
        <f>'Output_Tabel Mortalita'!K152</f>
        <v>8.8445905808047301E-2</v>
      </c>
      <c r="C47" s="48">
        <f>'Output_Tabel Mortalita'!K256</f>
        <v>6.4614343571792202E-2</v>
      </c>
      <c r="D47" s="108">
        <f t="shared" si="0"/>
        <v>2.3831562236255099E-2</v>
      </c>
      <c r="E47" s="108"/>
      <c r="F47" s="1">
        <f>'Output_Tabel Mortalita'!H464</f>
        <v>45</v>
      </c>
      <c r="G47" s="108">
        <f>'Output_Tabel Mortalita'!K360</f>
        <v>0.213754206873632</v>
      </c>
      <c r="H47" s="108">
        <f>'Output_Tabel Mortalita'!K464</f>
        <v>0.162706428639071</v>
      </c>
      <c r="I47" s="108">
        <f t="shared" si="1"/>
        <v>5.1047778234560998E-2</v>
      </c>
      <c r="K47" s="1">
        <v>45</v>
      </c>
      <c r="L47" s="108">
        <f>'Output_Tabel Mortalita'!D152</f>
        <v>9.7806250846832796E-2</v>
      </c>
      <c r="M47" s="108">
        <f>'Output_Tabel Mortalita'!D256</f>
        <v>6.6399565749713299E-2</v>
      </c>
      <c r="N47" s="108">
        <f t="shared" si="2"/>
        <v>3.1406685097119497E-2</v>
      </c>
      <c r="O47" s="108"/>
      <c r="P47" s="125">
        <v>45</v>
      </c>
      <c r="Q47" s="108">
        <f>'Output_Tabel Mortalita'!D360</f>
        <v>0.23302685951341801</v>
      </c>
      <c r="R47" s="108">
        <f>'Output_Tabel Mortalita'!D464</f>
        <v>0.16747511090191</v>
      </c>
      <c r="S47" s="108">
        <f t="shared" si="3"/>
        <v>6.5551748611508004E-2</v>
      </c>
    </row>
    <row r="48" spans="1:19" x14ac:dyDescent="0.35">
      <c r="A48" s="48">
        <f>'Output_Tabel Mortalita'!H153</f>
        <v>46</v>
      </c>
      <c r="B48" s="48">
        <f>'Output_Tabel Mortalita'!K153</f>
        <v>9.6631169041956802E-2</v>
      </c>
      <c r="C48" s="48">
        <f>'Output_Tabel Mortalita'!K257</f>
        <v>7.0843573235275403E-2</v>
      </c>
      <c r="D48" s="108">
        <f t="shared" si="0"/>
        <v>2.5787595806681399E-2</v>
      </c>
      <c r="E48" s="108"/>
      <c r="F48" s="1">
        <f>'Output_Tabel Mortalita'!H465</f>
        <v>46</v>
      </c>
      <c r="G48" s="108">
        <f>'Output_Tabel Mortalita'!K361</f>
        <v>0.233386016496934</v>
      </c>
      <c r="H48" s="108">
        <f>'Output_Tabel Mortalita'!K465</f>
        <v>0.17834541323790901</v>
      </c>
      <c r="I48" s="108">
        <f t="shared" si="1"/>
        <v>5.5040603259024989E-2</v>
      </c>
      <c r="K48" s="1">
        <v>46</v>
      </c>
      <c r="L48" s="108">
        <f>'Output_Tabel Mortalita'!D153</f>
        <v>0.10682404712858</v>
      </c>
      <c r="M48" s="108">
        <f>'Output_Tabel Mortalita'!D257</f>
        <v>7.2580968413819794E-2</v>
      </c>
      <c r="N48" s="108">
        <f t="shared" si="2"/>
        <v>3.4243078714760206E-2</v>
      </c>
      <c r="O48" s="108"/>
      <c r="P48" s="125">
        <v>46</v>
      </c>
      <c r="Q48" s="108">
        <f>'Output_Tabel Mortalita'!D361</f>
        <v>0.25196346543202602</v>
      </c>
      <c r="R48" s="108">
        <f>'Output_Tabel Mortalita'!D465</f>
        <v>0.18293082991291301</v>
      </c>
      <c r="S48" s="108">
        <f t="shared" si="3"/>
        <v>6.9032635519113011E-2</v>
      </c>
    </row>
    <row r="49" spans="1:19" x14ac:dyDescent="0.35">
      <c r="A49" s="48">
        <f>'Output_Tabel Mortalita'!H154</f>
        <v>47</v>
      </c>
      <c r="B49" s="48">
        <f>'Output_Tabel Mortalita'!K154</f>
        <v>0.105573940875273</v>
      </c>
      <c r="C49" s="48">
        <f>'Output_Tabel Mortalita'!K258</f>
        <v>7.76778709218785E-2</v>
      </c>
      <c r="D49" s="108">
        <f t="shared" si="0"/>
        <v>2.7896069953394498E-2</v>
      </c>
      <c r="E49" s="108"/>
      <c r="F49" s="1">
        <f>'Output_Tabel Mortalita'!H466</f>
        <v>47</v>
      </c>
      <c r="G49" s="108">
        <f>'Output_Tabel Mortalita'!K362</f>
        <v>0.25482086877697502</v>
      </c>
      <c r="H49" s="108">
        <f>'Output_Tabel Mortalita'!K466</f>
        <v>0.19549001371858599</v>
      </c>
      <c r="I49" s="108">
        <f t="shared" si="1"/>
        <v>5.9330855058389032E-2</v>
      </c>
      <c r="K49" s="1">
        <v>47</v>
      </c>
      <c r="L49" s="108">
        <f>'Output_Tabel Mortalita'!D154</f>
        <v>0.116599939244753</v>
      </c>
      <c r="M49" s="108">
        <f>'Output_Tabel Mortalita'!D258</f>
        <v>7.9336011697065306E-2</v>
      </c>
      <c r="N49" s="108">
        <f t="shared" si="2"/>
        <v>3.7263927547687689E-2</v>
      </c>
      <c r="O49" s="108"/>
      <c r="P49" s="125">
        <v>47</v>
      </c>
      <c r="Q49" s="108">
        <f>'Output_Tabel Mortalita'!D362</f>
        <v>0.272005230288073</v>
      </c>
      <c r="R49" s="108">
        <f>'Output_Tabel Mortalita'!D466</f>
        <v>0.199711929860072</v>
      </c>
      <c r="S49" s="108">
        <f t="shared" si="3"/>
        <v>7.2293300428001001E-2</v>
      </c>
    </row>
    <row r="50" spans="1:19" x14ac:dyDescent="0.35">
      <c r="A50" s="48">
        <f>'Output_Tabel Mortalita'!H155</f>
        <v>48</v>
      </c>
      <c r="B50" s="48">
        <f>'Output_Tabel Mortalita'!K155</f>
        <v>0.115344325257223</v>
      </c>
      <c r="C50" s="48">
        <f>'Output_Tabel Mortalita'!K259</f>
        <v>8.5176009117507501E-2</v>
      </c>
      <c r="D50" s="108">
        <f t="shared" si="0"/>
        <v>3.0168316139715504E-2</v>
      </c>
      <c r="E50" s="108"/>
      <c r="F50" s="1">
        <f>'Output_Tabel Mortalita'!H467</f>
        <v>48</v>
      </c>
      <c r="G50" s="108">
        <f>'Output_Tabel Mortalita'!K363</f>
        <v>0.27822436041036203</v>
      </c>
      <c r="H50" s="108">
        <f>'Output_Tabel Mortalita'!K467</f>
        <v>0.21428518061605001</v>
      </c>
      <c r="I50" s="108">
        <f t="shared" si="1"/>
        <v>6.3939179794312018E-2</v>
      </c>
      <c r="K50" s="1">
        <v>48</v>
      </c>
      <c r="L50" s="108">
        <f>'Output_Tabel Mortalita'!D155</f>
        <v>0.12718378190871599</v>
      </c>
      <c r="M50" s="108">
        <f>'Output_Tabel Mortalita'!D259</f>
        <v>8.67175774096378E-2</v>
      </c>
      <c r="N50" s="108">
        <f t="shared" si="2"/>
        <v>4.0466204499078187E-2</v>
      </c>
      <c r="O50" s="108"/>
      <c r="P50" s="125">
        <v>48</v>
      </c>
      <c r="Q50" s="108">
        <f>'Output_Tabel Mortalita'!D363</f>
        <v>0.29314726515255202</v>
      </c>
      <c r="R50" s="108">
        <f>'Output_Tabel Mortalita'!D467</f>
        <v>0.21791287250342301</v>
      </c>
      <c r="S50" s="108">
        <f t="shared" si="3"/>
        <v>7.5234392649129012E-2</v>
      </c>
    </row>
    <row r="51" spans="1:19" x14ac:dyDescent="0.35">
      <c r="A51" s="48">
        <f>'Output_Tabel Mortalita'!H156</f>
        <v>49</v>
      </c>
      <c r="B51" s="48">
        <f>'Output_Tabel Mortalita'!K156</f>
        <v>0.126018913936254</v>
      </c>
      <c r="C51" s="48">
        <f>'Output_Tabel Mortalita'!K260</f>
        <v>9.3402469096118004E-2</v>
      </c>
      <c r="D51" s="108">
        <f t="shared" si="0"/>
        <v>3.2616444840135997E-2</v>
      </c>
      <c r="E51" s="108"/>
      <c r="F51" s="1">
        <f>'Output_Tabel Mortalita'!H468</f>
        <v>49</v>
      </c>
      <c r="G51" s="108">
        <f>'Output_Tabel Mortalita'!K364</f>
        <v>0.30377729697731998</v>
      </c>
      <c r="H51" s="108">
        <f>'Output_Tabel Mortalita'!K468</f>
        <v>0.23488981932441</v>
      </c>
      <c r="I51" s="108">
        <f t="shared" si="1"/>
        <v>6.8887477652909979E-2</v>
      </c>
      <c r="K51" s="1">
        <v>49</v>
      </c>
      <c r="L51" s="108">
        <f>'Output_Tabel Mortalita'!D156</f>
        <v>0.13862610882090001</v>
      </c>
      <c r="M51" s="108">
        <f>'Output_Tabel Mortalita'!D260</f>
        <v>9.4783353717073804E-2</v>
      </c>
      <c r="N51" s="108">
        <f t="shared" si="2"/>
        <v>4.3842755103826209E-2</v>
      </c>
      <c r="O51" s="108"/>
      <c r="P51" s="125">
        <v>49</v>
      </c>
      <c r="Q51" s="108">
        <f>'Output_Tabel Mortalita'!D364</f>
        <v>0.315373025237636</v>
      </c>
      <c r="R51" s="108">
        <f>'Output_Tabel Mortalita'!D468</f>
        <v>0.23763123636950201</v>
      </c>
      <c r="S51" s="108">
        <f t="shared" si="3"/>
        <v>7.7741788868133987E-2</v>
      </c>
    </row>
    <row r="52" spans="1:19" x14ac:dyDescent="0.35">
      <c r="A52" s="48">
        <f>'Output_Tabel Mortalita'!H157</f>
        <v>50</v>
      </c>
      <c r="B52" s="48">
        <f>'Output_Tabel Mortalita'!K157</f>
        <v>0.13768138687611001</v>
      </c>
      <c r="C52" s="48">
        <f>'Output_Tabel Mortalita'!K261</f>
        <v>0.102427995435327</v>
      </c>
      <c r="D52" s="108">
        <f t="shared" si="0"/>
        <v>3.5253391440783002E-2</v>
      </c>
      <c r="E52" s="108"/>
      <c r="F52" s="1">
        <f>'Output_Tabel Mortalita'!H469</f>
        <v>50</v>
      </c>
      <c r="G52" s="108">
        <f>'Output_Tabel Mortalita'!K365</f>
        <v>0.33167708976992599</v>
      </c>
      <c r="H52" s="108">
        <f>'Output_Tabel Mortalita'!K469</f>
        <v>0.257478133576589</v>
      </c>
      <c r="I52" s="108">
        <f t="shared" si="1"/>
        <v>7.4198956193336996E-2</v>
      </c>
      <c r="K52" s="1">
        <v>50</v>
      </c>
      <c r="L52" s="108">
        <f>'Output_Tabel Mortalita'!D157</f>
        <v>0.150977600282302</v>
      </c>
      <c r="M52" s="108">
        <f>'Output_Tabel Mortalita'!D261</f>
        <v>0.103596258619068</v>
      </c>
      <c r="N52" s="108">
        <f t="shared" si="2"/>
        <v>4.7381341663234003E-2</v>
      </c>
      <c r="O52" s="108"/>
      <c r="P52" s="125">
        <v>50</v>
      </c>
      <c r="Q52" s="108">
        <f>'Output_Tabel Mortalita'!D365</f>
        <v>0.338653330719208</v>
      </c>
      <c r="R52" s="108">
        <f>'Output_Tabel Mortalita'!D469</f>
        <v>0.25896709109251498</v>
      </c>
      <c r="S52" s="108">
        <f t="shared" si="3"/>
        <v>7.9686239626693023E-2</v>
      </c>
    </row>
    <row r="53" spans="1:19" x14ac:dyDescent="0.35">
      <c r="A53" s="48">
        <f>'Output_Tabel Mortalita'!H158</f>
        <v>51</v>
      </c>
      <c r="B53" s="48">
        <f>'Output_Tabel Mortalita'!K158</f>
        <v>0.15042316823767801</v>
      </c>
      <c r="C53" s="48">
        <f>'Output_Tabel Mortalita'!K262</f>
        <v>0.11233020439417001</v>
      </c>
      <c r="D53" s="108">
        <f t="shared" si="0"/>
        <v>3.8092963843508007E-2</v>
      </c>
      <c r="E53" s="108"/>
      <c r="F53" s="1">
        <f>'Output_Tabel Mortalita'!H470</f>
        <v>51</v>
      </c>
      <c r="G53" s="108">
        <f>'Output_Tabel Mortalita'!K366</f>
        <v>0.36213928090911901</v>
      </c>
      <c r="H53" s="108">
        <f>'Output_Tabel Mortalita'!K470</f>
        <v>0.282241098265125</v>
      </c>
      <c r="I53" s="108">
        <f t="shared" si="1"/>
        <v>7.9898182643994009E-2</v>
      </c>
      <c r="K53" s="1">
        <v>51</v>
      </c>
      <c r="L53" s="108">
        <f>'Output_Tabel Mortalita'!D158</f>
        <v>0.16428844630525399</v>
      </c>
      <c r="M53" s="108">
        <f>'Output_Tabel Mortalita'!D262</f>
        <v>0.11322489812448799</v>
      </c>
      <c r="N53" s="108">
        <f t="shared" si="2"/>
        <v>5.1063548180766E-2</v>
      </c>
      <c r="O53" s="108"/>
      <c r="P53" s="125">
        <v>51</v>
      </c>
      <c r="Q53" s="108">
        <f>'Output_Tabel Mortalita'!D366</f>
        <v>0.36294560767845901</v>
      </c>
      <c r="R53" s="108">
        <f>'Output_Tabel Mortalita'!D470</f>
        <v>0.28202220648353898</v>
      </c>
      <c r="S53" s="108">
        <f t="shared" si="3"/>
        <v>8.092340119492003E-2</v>
      </c>
    </row>
    <row r="54" spans="1:19" x14ac:dyDescent="0.35">
      <c r="A54" s="48">
        <f>'Output_Tabel Mortalita'!H159</f>
        <v>52</v>
      </c>
      <c r="B54" s="48">
        <f>'Output_Tabel Mortalita'!K159</f>
        <v>0.16434414306893799</v>
      </c>
      <c r="C54" s="48">
        <f>'Output_Tabel Mortalita'!K263</f>
        <v>0.12319425138482799</v>
      </c>
      <c r="D54" s="108">
        <f t="shared" si="0"/>
        <v>4.1149891684109999E-2</v>
      </c>
      <c r="E54" s="108"/>
      <c r="F54" s="1">
        <f>'Output_Tabel Mortalita'!H471</f>
        <v>52</v>
      </c>
      <c r="G54" s="108">
        <f>'Output_Tabel Mortalita'!K367</f>
        <v>0.395399208532905</v>
      </c>
      <c r="H54" s="108">
        <f>'Output_Tabel Mortalita'!K471</f>
        <v>0.30938807405622798</v>
      </c>
      <c r="I54" s="108">
        <f t="shared" si="1"/>
        <v>8.601113447667702E-2</v>
      </c>
      <c r="K54" s="1">
        <v>52</v>
      </c>
      <c r="L54" s="108">
        <f>'Output_Tabel Mortalita'!D159</f>
        <v>0.178607599758078</v>
      </c>
      <c r="M54" s="108">
        <f>'Output_Tabel Mortalita'!D263</f>
        <v>0.123744061444541</v>
      </c>
      <c r="N54" s="108">
        <f t="shared" si="2"/>
        <v>5.4863538313536991E-2</v>
      </c>
      <c r="O54" s="108"/>
      <c r="P54" s="125">
        <v>52</v>
      </c>
      <c r="Q54" s="108">
        <f>'Output_Tabel Mortalita'!D367</f>
        <v>0.38819340988476397</v>
      </c>
      <c r="R54" s="108">
        <f>'Output_Tabel Mortalita'!D471</f>
        <v>0.30689907914902997</v>
      </c>
      <c r="S54" s="108">
        <f t="shared" si="3"/>
        <v>8.1294330735733999E-2</v>
      </c>
    </row>
    <row r="55" spans="1:19" x14ac:dyDescent="0.35">
      <c r="A55" s="48">
        <f>'Output_Tabel Mortalita'!H160</f>
        <v>53</v>
      </c>
      <c r="B55" s="48">
        <f>'Output_Tabel Mortalita'!K160</f>
        <v>0.179553440321291</v>
      </c>
      <c r="C55" s="48">
        <f>'Output_Tabel Mortalita'!K264</f>
        <v>0.13511356327834501</v>
      </c>
      <c r="D55" s="108">
        <f t="shared" si="0"/>
        <v>4.4439877042945997E-2</v>
      </c>
      <c r="E55" s="108"/>
      <c r="F55" s="1">
        <f>'Output_Tabel Mortalita'!H472</f>
        <v>53</v>
      </c>
      <c r="G55" s="108">
        <f>'Output_Tabel Mortalita'!K368</f>
        <v>0.43171382492030802</v>
      </c>
      <c r="H55" s="108">
        <f>'Output_Tabel Mortalita'!K472</f>
        <v>0.339148577447967</v>
      </c>
      <c r="I55" s="108">
        <f t="shared" si="1"/>
        <v>9.2565247472341017E-2</v>
      </c>
      <c r="K55" s="1">
        <v>53</v>
      </c>
      <c r="L55" s="108">
        <f>'Output_Tabel Mortalita'!D160</f>
        <v>0.193981916885961</v>
      </c>
      <c r="M55" s="108">
        <f>'Output_Tabel Mortalita'!D264</f>
        <v>0.13523525557219901</v>
      </c>
      <c r="N55" s="108">
        <f t="shared" si="2"/>
        <v>5.8746661313761994E-2</v>
      </c>
      <c r="O55" s="108"/>
      <c r="P55" s="125">
        <v>53</v>
      </c>
      <c r="Q55" s="108">
        <f>'Output_Tabel Mortalita'!D368</f>
        <v>0.41432627700017999</v>
      </c>
      <c r="R55" s="108">
        <f>'Output_Tabel Mortalita'!D472</f>
        <v>0.333699761373284</v>
      </c>
      <c r="S55" s="108">
        <f t="shared" si="3"/>
        <v>8.0626515626895989E-2</v>
      </c>
    </row>
    <row r="56" spans="1:19" x14ac:dyDescent="0.35">
      <c r="A56" s="48">
        <f>'Output_Tabel Mortalita'!H161</f>
        <v>54</v>
      </c>
      <c r="B56" s="48">
        <f>'Output_Tabel Mortalita'!K161</f>
        <v>0.19617028833045499</v>
      </c>
      <c r="C56" s="48">
        <f>'Output_Tabel Mortalita'!K265</f>
        <v>0.14819064184189401</v>
      </c>
      <c r="D56" s="108">
        <f t="shared" si="0"/>
        <v>4.7979646488560984E-2</v>
      </c>
      <c r="E56" s="108"/>
      <c r="F56" s="1">
        <f>'Output_Tabel Mortalita'!H473</f>
        <v>54</v>
      </c>
      <c r="G56" s="108">
        <f>'Output_Tabel Mortalita'!K369</f>
        <v>0.471363681597118</v>
      </c>
      <c r="H56" s="108">
        <f>'Output_Tabel Mortalita'!K473</f>
        <v>0.37177422123772502</v>
      </c>
      <c r="I56" s="108">
        <f t="shared" si="1"/>
        <v>9.9589460359392978E-2</v>
      </c>
      <c r="K56" s="1">
        <v>54</v>
      </c>
      <c r="L56" s="108">
        <f>'Output_Tabel Mortalita'!D161</f>
        <v>0.210455186298106</v>
      </c>
      <c r="M56" s="108">
        <f>'Output_Tabel Mortalita'!D265</f>
        <v>0.14778728163565899</v>
      </c>
      <c r="N56" s="108">
        <f t="shared" si="2"/>
        <v>6.266790466244701E-2</v>
      </c>
      <c r="O56" s="108"/>
      <c r="P56" s="125">
        <v>54</v>
      </c>
      <c r="Q56" s="108">
        <f>'Output_Tabel Mortalita'!D369</f>
        <v>0.44125997499062097</v>
      </c>
      <c r="R56" s="108">
        <f>'Output_Tabel Mortalita'!D473</f>
        <v>0.36252448013189398</v>
      </c>
      <c r="S56" s="108">
        <f t="shared" si="3"/>
        <v>7.8735494858726995E-2</v>
      </c>
    </row>
    <row r="57" spans="1:19" x14ac:dyDescent="0.35">
      <c r="A57" s="48">
        <f>'Output_Tabel Mortalita'!H162</f>
        <v>55</v>
      </c>
      <c r="B57" s="48">
        <f>'Output_Tabel Mortalita'!K162</f>
        <v>0.214324949468197</v>
      </c>
      <c r="C57" s="48">
        <f>'Output_Tabel Mortalita'!K266</f>
        <v>0.16253794521687001</v>
      </c>
      <c r="D57" s="108">
        <f t="shared" si="0"/>
        <v>5.1787004251326985E-2</v>
      </c>
      <c r="E57" s="108"/>
      <c r="F57" s="1">
        <f>'Output_Tabel Mortalita'!H474</f>
        <v>55</v>
      </c>
      <c r="G57" s="108">
        <f>'Output_Tabel Mortalita'!K370</f>
        <v>0.51465509675955201</v>
      </c>
      <c r="H57" s="108">
        <f>'Output_Tabel Mortalita'!K474</f>
        <v>0.40754084180475703</v>
      </c>
      <c r="I57" s="108">
        <f t="shared" si="1"/>
        <v>0.10711425495479499</v>
      </c>
      <c r="K57" s="1">
        <v>55</v>
      </c>
      <c r="L57" s="108">
        <f>'Output_Tabel Mortalita'!D162</f>
        <v>0.22806705226176099</v>
      </c>
      <c r="M57" s="108">
        <f>'Output_Tabel Mortalita'!D266</f>
        <v>0.16149685539917799</v>
      </c>
      <c r="N57" s="108">
        <f t="shared" si="2"/>
        <v>6.6570196862583003E-2</v>
      </c>
      <c r="O57" s="108"/>
      <c r="P57" s="125">
        <v>55</v>
      </c>
      <c r="Q57" s="108">
        <f>'Output_Tabel Mortalita'!D370</f>
        <v>0.46889715007654797</v>
      </c>
      <c r="R57" s="108">
        <f>'Output_Tabel Mortalita'!D474</f>
        <v>0.39347003874295</v>
      </c>
      <c r="S57" s="108">
        <f t="shared" si="3"/>
        <v>7.5427111333597974E-2</v>
      </c>
    </row>
    <row r="58" spans="1:19" x14ac:dyDescent="0.35">
      <c r="A58" s="48">
        <f>'Output_Tabel Mortalita'!H163</f>
        <v>56</v>
      </c>
      <c r="B58" s="48">
        <f>'Output_Tabel Mortalita'!K163</f>
        <v>0.23415974129180001</v>
      </c>
      <c r="C58" s="48">
        <f>'Output_Tabel Mortalita'!K267</f>
        <v>0.17827885501818899</v>
      </c>
      <c r="D58" s="108">
        <f t="shared" si="0"/>
        <v>5.5880886273611013E-2</v>
      </c>
      <c r="E58" s="108"/>
      <c r="F58" s="1">
        <f>'Output_Tabel Mortalita'!H475</f>
        <v>56</v>
      </c>
      <c r="G58" s="108">
        <f>'Output_Tabel Mortalita'!K371</f>
        <v>0.56192252176041901</v>
      </c>
      <c r="H58" s="108">
        <f>'Output_Tabel Mortalita'!K475</f>
        <v>0.44675083119315301</v>
      </c>
      <c r="I58" s="108">
        <f t="shared" si="1"/>
        <v>0.11517169056726601</v>
      </c>
      <c r="K58" s="1">
        <v>56</v>
      </c>
      <c r="L58" s="108">
        <f>'Output_Tabel Mortalita'!D163</f>
        <v>0.24685184389791601</v>
      </c>
      <c r="M58" s="108">
        <f>'Output_Tabel Mortalita'!D267</f>
        <v>0.176469274226696</v>
      </c>
      <c r="N58" s="108">
        <f t="shared" si="2"/>
        <v>7.0382569671220002E-2</v>
      </c>
      <c r="O58" s="108"/>
      <c r="P58" s="125">
        <v>56</v>
      </c>
      <c r="Q58" s="108">
        <f>'Output_Tabel Mortalita'!D371</f>
        <v>0.49712840893502003</v>
      </c>
      <c r="R58" s="108">
        <f>'Output_Tabel Mortalita'!D475</f>
        <v>0.42662799999125001</v>
      </c>
      <c r="S58" s="108">
        <f t="shared" si="3"/>
        <v>7.0500408943770021E-2</v>
      </c>
    </row>
    <row r="59" spans="1:19" x14ac:dyDescent="0.35">
      <c r="A59" s="48">
        <f>'Output_Tabel Mortalita'!H164</f>
        <v>57</v>
      </c>
      <c r="B59" s="48">
        <f>'Output_Tabel Mortalita'!K164</f>
        <v>0.255830152196236</v>
      </c>
      <c r="C59" s="48">
        <f>'Output_Tabel Mortalita'!K268</f>
        <v>0.19554873737151199</v>
      </c>
      <c r="D59" s="108">
        <f t="shared" si="0"/>
        <v>6.0281414824724017E-2</v>
      </c>
      <c r="E59" s="108"/>
      <c r="F59" s="1">
        <f>'Output_Tabel Mortalita'!H476</f>
        <v>57</v>
      </c>
      <c r="G59" s="108">
        <f>'Output_Tabel Mortalita'!K372</f>
        <v>0.61353112494027695</v>
      </c>
      <c r="H59" s="108">
        <f>'Output_Tabel Mortalita'!K476</f>
        <v>0.48973569371201497</v>
      </c>
      <c r="I59" s="108">
        <f t="shared" si="1"/>
        <v>0.12379543122826198</v>
      </c>
      <c r="K59" s="1">
        <v>57</v>
      </c>
      <c r="L59" s="108">
        <f>'Output_Tabel Mortalita'!D164</f>
        <v>0.26683732854997899</v>
      </c>
      <c r="M59" s="108">
        <f>'Output_Tabel Mortalita'!D268</f>
        <v>0.19281913271141399</v>
      </c>
      <c r="N59" s="108">
        <f t="shared" si="2"/>
        <v>7.4018195838565004E-2</v>
      </c>
      <c r="O59" s="108"/>
      <c r="P59" s="125">
        <v>57</v>
      </c>
      <c r="Q59" s="108">
        <f>'Output_Tabel Mortalita'!D372</f>
        <v>0.52583381608924795</v>
      </c>
      <c r="R59" s="108">
        <f>'Output_Tabel Mortalita'!D476</f>
        <v>0.46208265772359802</v>
      </c>
      <c r="S59" s="108">
        <f t="shared" si="3"/>
        <v>6.3751158365649929E-2</v>
      </c>
    </row>
    <row r="60" spans="1:19" x14ac:dyDescent="0.35">
      <c r="A60" s="48">
        <f>'Output_Tabel Mortalita'!H165</f>
        <v>58</v>
      </c>
      <c r="B60" s="48">
        <f>'Output_Tabel Mortalita'!K165</f>
        <v>0.27950606031483299</v>
      </c>
      <c r="C60" s="48">
        <f>'Output_Tabel Mortalita'!K269</f>
        <v>0.21449610701291799</v>
      </c>
      <c r="D60" s="108">
        <f t="shared" si="0"/>
        <v>6.5009953301915002E-2</v>
      </c>
      <c r="E60" s="108"/>
      <c r="F60" s="1">
        <f>'Output_Tabel Mortalita'!H477</f>
        <v>58</v>
      </c>
      <c r="G60" s="108">
        <f>'Output_Tabel Mortalita'!K373</f>
        <v>0.66987961276518504</v>
      </c>
      <c r="H60" s="108">
        <f>'Output_Tabel Mortalita'!K477</f>
        <v>0.53685884866783495</v>
      </c>
      <c r="I60" s="108">
        <f t="shared" si="1"/>
        <v>0.13302076409735009</v>
      </c>
      <c r="K60" s="1">
        <v>58</v>
      </c>
      <c r="L60" s="108">
        <f>'Output_Tabel Mortalita'!D165</f>
        <v>0.28804341500818997</v>
      </c>
      <c r="M60" s="108">
        <f>'Output_Tabel Mortalita'!D269</f>
        <v>0.21067108899478501</v>
      </c>
      <c r="N60" s="108">
        <f t="shared" si="2"/>
        <v>7.7372326013404963E-2</v>
      </c>
      <c r="O60" s="108"/>
      <c r="P60" s="125">
        <v>58</v>
      </c>
      <c r="Q60" s="108">
        <f>'Output_Tabel Mortalita'!D373</f>
        <v>0.55488477599375896</v>
      </c>
      <c r="R60" s="108">
        <f>'Output_Tabel Mortalita'!D477</f>
        <v>0.499908813964621</v>
      </c>
      <c r="S60" s="108">
        <f t="shared" si="3"/>
        <v>5.4975962029137959E-2</v>
      </c>
    </row>
    <row r="61" spans="1:19" x14ac:dyDescent="0.35">
      <c r="A61" s="48">
        <f>'Output_Tabel Mortalita'!H166</f>
        <v>59</v>
      </c>
      <c r="B61" s="48">
        <f>'Output_Tabel Mortalita'!K166</f>
        <v>0.30537306522361002</v>
      </c>
      <c r="C61" s="48">
        <f>'Output_Tabel Mortalita'!K270</f>
        <v>0.23528390446186601</v>
      </c>
      <c r="D61" s="108">
        <f t="shared" si="0"/>
        <v>7.0089160761744013E-2</v>
      </c>
      <c r="E61" s="108"/>
      <c r="F61" s="1">
        <f>'Output_Tabel Mortalita'!H478</f>
        <v>59</v>
      </c>
      <c r="G61" s="108">
        <f>'Output_Tabel Mortalita'!K374</f>
        <v>0.73140331006596604</v>
      </c>
      <c r="H61" s="108">
        <f>'Output_Tabel Mortalita'!K478</f>
        <v>0.58851870292503605</v>
      </c>
      <c r="I61" s="108">
        <f t="shared" si="1"/>
        <v>0.14288460714092999</v>
      </c>
      <c r="K61" s="1">
        <v>59</v>
      </c>
      <c r="L61" s="108">
        <f>'Output_Tabel Mortalita'!D166</f>
        <v>0.31048084010733601</v>
      </c>
      <c r="M61" s="108">
        <f>'Output_Tabel Mortalita'!D270</f>
        <v>0.23016068353594901</v>
      </c>
      <c r="N61" s="108">
        <f t="shared" si="2"/>
        <v>8.0320156571386997E-2</v>
      </c>
      <c r="O61" s="108"/>
      <c r="P61" s="125">
        <v>59</v>
      </c>
      <c r="Q61" s="108">
        <f>'Output_Tabel Mortalita'!D374</f>
        <v>0.58414624411503602</v>
      </c>
      <c r="R61" s="108">
        <f>'Output_Tabel Mortalita'!D478</f>
        <v>0.54016939046480095</v>
      </c>
      <c r="S61" s="108">
        <f t="shared" si="3"/>
        <v>4.397685365023507E-2</v>
      </c>
    </row>
    <row r="62" spans="1:19" x14ac:dyDescent="0.35">
      <c r="A62" s="48">
        <f>'Output_Tabel Mortalita'!H167</f>
        <v>60</v>
      </c>
      <c r="B62" s="48">
        <f>'Output_Tabel Mortalita'!K167</f>
        <v>0.33363394288874498</v>
      </c>
      <c r="C62" s="48">
        <f>'Output_Tabel Mortalita'!K271</f>
        <v>0.25809089725068002</v>
      </c>
      <c r="D62" s="108">
        <f t="shared" si="0"/>
        <v>7.5543045638064965E-2</v>
      </c>
      <c r="E62" s="108"/>
      <c r="F62" s="1">
        <f>'Output_Tabel Mortalita'!H479</f>
        <v>60</v>
      </c>
      <c r="G62" s="108">
        <f>'Output_Tabel Mortalita'!K375</f>
        <v>0.79857752317564001</v>
      </c>
      <c r="H62" s="108">
        <f>'Output_Tabel Mortalita'!K479</f>
        <v>0.64515201927189902</v>
      </c>
      <c r="I62" s="108">
        <f t="shared" si="1"/>
        <v>0.15342550390374099</v>
      </c>
      <c r="K62" s="1">
        <v>60</v>
      </c>
      <c r="L62" s="108">
        <f>'Output_Tabel Mortalita'!D167</f>
        <v>0.33414988002554902</v>
      </c>
      <c r="M62" s="108">
        <f>'Output_Tabel Mortalita'!D271</f>
        <v>0.251435211729645</v>
      </c>
      <c r="N62" s="108">
        <f t="shared" si="2"/>
        <v>8.2714668295904015E-2</v>
      </c>
      <c r="O62" s="108"/>
      <c r="P62" s="125">
        <v>60</v>
      </c>
      <c r="Q62" s="108">
        <f>'Output_Tabel Mortalita'!D375</f>
        <v>0.61347919036790899</v>
      </c>
      <c r="R62" s="108">
        <f>'Output_Tabel Mortalita'!D479</f>
        <v>0.582912917014762</v>
      </c>
      <c r="S62" s="108">
        <f t="shared" si="3"/>
        <v>3.0566273353146989E-2</v>
      </c>
    </row>
    <row r="63" spans="1:19" x14ac:dyDescent="0.35">
      <c r="A63" s="48">
        <f>'Output_Tabel Mortalita'!H168</f>
        <v>61</v>
      </c>
      <c r="B63" s="48">
        <f>'Output_Tabel Mortalita'!K168</f>
        <v>0.36451023526277099</v>
      </c>
      <c r="C63" s="48">
        <f>'Output_Tabel Mortalita'!K272</f>
        <v>0.28311321726060001</v>
      </c>
      <c r="D63" s="108">
        <f t="shared" si="0"/>
        <v>8.1397018002170973E-2</v>
      </c>
      <c r="E63" s="108"/>
      <c r="F63" s="1"/>
      <c r="G63" s="108"/>
      <c r="H63" s="108"/>
      <c r="I63" s="108"/>
      <c r="K63" s="1">
        <v>61</v>
      </c>
      <c r="L63" s="108">
        <f>'Output_Tabel Mortalita'!D168</f>
        <v>0.35903913481619298</v>
      </c>
      <c r="M63" s="108">
        <f>'Output_Tabel Mortalita'!D272</f>
        <v>0.27465465128615701</v>
      </c>
      <c r="N63" s="108">
        <f t="shared" si="2"/>
        <v>8.438448353003597E-2</v>
      </c>
      <c r="O63" s="108"/>
      <c r="P63" s="108"/>
      <c r="Q63" s="108"/>
      <c r="R63" s="108"/>
      <c r="S63" s="108"/>
    </row>
    <row r="64" spans="1:19" x14ac:dyDescent="0.35">
      <c r="A64" s="48">
        <f>'Output_Tabel Mortalita'!H169</f>
        <v>62</v>
      </c>
      <c r="B64" s="48">
        <f>'Output_Tabel Mortalita'!K169</f>
        <v>0.39824398699060298</v>
      </c>
      <c r="C64" s="48">
        <f>'Output_Tabel Mortalita'!K273</f>
        <v>0.31056604738496202</v>
      </c>
      <c r="D64" s="108">
        <f t="shared" si="0"/>
        <v>8.7677939605640964E-2</v>
      </c>
      <c r="E64" s="108"/>
      <c r="F64" s="1"/>
      <c r="G64" s="108"/>
      <c r="H64" s="108"/>
      <c r="I64" s="108"/>
      <c r="K64" s="1">
        <v>62</v>
      </c>
      <c r="L64" s="108">
        <f>'Output_Tabel Mortalita'!D169</f>
        <v>0.38512444060740297</v>
      </c>
      <c r="M64" s="108">
        <f>'Output_Tabel Mortalita'!D273</f>
        <v>0.29999264465708297</v>
      </c>
      <c r="N64" s="108">
        <f t="shared" si="2"/>
        <v>8.5131795950319999E-2</v>
      </c>
      <c r="O64" s="108"/>
      <c r="P64" s="108"/>
      <c r="Q64" s="108"/>
      <c r="R64" s="108"/>
      <c r="S64" s="108"/>
    </row>
    <row r="65" spans="1:19" x14ac:dyDescent="0.35">
      <c r="A65" s="48">
        <f>'Output_Tabel Mortalita'!H170</f>
        <v>63</v>
      </c>
      <c r="B65" s="48">
        <f>'Output_Tabel Mortalita'!K170</f>
        <v>0.43509964283975999</v>
      </c>
      <c r="C65" s="48">
        <f>'Output_Tabel Mortalita'!K274</f>
        <v>0.34068547202417598</v>
      </c>
      <c r="D65" s="108">
        <f t="shared" si="0"/>
        <v>9.4414170815584009E-2</v>
      </c>
      <c r="E65" s="108"/>
      <c r="F65" s="112"/>
      <c r="G65" s="108"/>
      <c r="H65" s="108"/>
      <c r="I65" s="108"/>
      <c r="K65" s="1">
        <v>63</v>
      </c>
      <c r="L65" s="108">
        <f>'Output_Tabel Mortalita'!D170</f>
        <v>0.41236796773757101</v>
      </c>
      <c r="M65" s="108">
        <f>'Output_Tabel Mortalita'!D274</f>
        <v>0.32763753598801398</v>
      </c>
      <c r="N65" s="108">
        <f t="shared" si="2"/>
        <v>8.4730431749557023E-2</v>
      </c>
      <c r="O65" s="108"/>
      <c r="P65" s="108"/>
      <c r="Q65" s="108"/>
      <c r="R65" s="108"/>
      <c r="S65" s="108"/>
    </row>
    <row r="66" spans="1:19" x14ac:dyDescent="0.35">
      <c r="A66" s="48">
        <f>'Output_Tabel Mortalita'!H171</f>
        <v>64</v>
      </c>
      <c r="B66" s="48">
        <f>'Output_Tabel Mortalita'!K171</f>
        <v>0.47536612072904799</v>
      </c>
      <c r="C66" s="48">
        <f>'Output_Tabel Mortalita'!K275</f>
        <v>0.37373050732610102</v>
      </c>
      <c r="D66" s="108">
        <f t="shared" si="0"/>
        <v>0.10163561340294697</v>
      </c>
      <c r="E66" s="108"/>
      <c r="F66" s="112"/>
      <c r="G66" s="108"/>
      <c r="H66" s="108"/>
      <c r="I66" s="108"/>
      <c r="K66" s="1">
        <v>64</v>
      </c>
      <c r="L66" s="108">
        <f>'Output_Tabel Mortalita'!D171</f>
        <v>0.44071756408672302</v>
      </c>
      <c r="M66" s="108">
        <f>'Output_Tabel Mortalita'!D275</f>
        <v>0.35779346107258803</v>
      </c>
      <c r="N66" s="108">
        <f t="shared" si="2"/>
        <v>8.2924103014134998E-2</v>
      </c>
      <c r="O66" s="108"/>
      <c r="P66" s="108"/>
      <c r="Q66" s="108"/>
      <c r="R66" s="108"/>
      <c r="S66" s="108"/>
    </row>
    <row r="67" spans="1:19" x14ac:dyDescent="0.35">
      <c r="A67" s="48">
        <f>'Output_Tabel Mortalita'!H172</f>
        <v>65</v>
      </c>
      <c r="B67" s="48">
        <f>'Output_Tabel Mortalita'!K172</f>
        <v>0.519359076606554</v>
      </c>
      <c r="C67" s="48">
        <f>'Output_Tabel Mortalita'!K276</f>
        <v>0.40998532863114401</v>
      </c>
      <c r="D67" s="108">
        <f t="shared" ref="D67:D72" si="4">B67-C67</f>
        <v>0.10937374797541</v>
      </c>
      <c r="E67" s="108"/>
      <c r="F67" s="112"/>
      <c r="G67" s="108"/>
      <c r="H67" s="108"/>
      <c r="I67" s="108"/>
      <c r="K67" s="1">
        <v>65</v>
      </c>
      <c r="L67" s="108">
        <f>'Output_Tabel Mortalita'!D172</f>
        <v>0.47010640032129902</v>
      </c>
      <c r="M67" s="108">
        <f>'Output_Tabel Mortalita'!D276</f>
        <v>0.39068148753659698</v>
      </c>
      <c r="N67" s="108">
        <f t="shared" ref="N67:N72" si="5">L67-M67</f>
        <v>7.942491278470204E-2</v>
      </c>
      <c r="O67" s="108"/>
      <c r="P67" s="108"/>
      <c r="Q67" s="108"/>
      <c r="R67" s="108"/>
      <c r="S67" s="108"/>
    </row>
    <row r="68" spans="1:19" x14ac:dyDescent="0.35">
      <c r="A68" s="48">
        <f>'Output_Tabel Mortalita'!H173</f>
        <v>66</v>
      </c>
      <c r="B68" s="48">
        <f>'Output_Tabel Mortalita'!K173</f>
        <v>0.56742337893171602</v>
      </c>
      <c r="C68" s="48">
        <f>'Output_Tabel Mortalita'!K277</f>
        <v>0.44976171427731398</v>
      </c>
      <c r="D68" s="108">
        <f t="shared" si="4"/>
        <v>0.11766166465440203</v>
      </c>
      <c r="E68" s="108"/>
      <c r="F68" s="112"/>
      <c r="G68" s="108"/>
      <c r="H68" s="108"/>
      <c r="I68" s="108"/>
      <c r="K68" s="1">
        <v>66</v>
      </c>
      <c r="L68" s="108">
        <f>'Output_Tabel Mortalita'!D173</f>
        <v>0.500452967184568</v>
      </c>
      <c r="M68" s="108">
        <f>'Output_Tabel Mortalita'!D277</f>
        <v>0.42654080095705099</v>
      </c>
      <c r="N68" s="108">
        <f t="shared" si="5"/>
        <v>7.3912166227517007E-2</v>
      </c>
      <c r="O68" s="108"/>
      <c r="P68" s="108"/>
      <c r="Q68" s="108"/>
      <c r="R68" s="108"/>
      <c r="S68" s="108"/>
    </row>
    <row r="69" spans="1:19" x14ac:dyDescent="0.35">
      <c r="A69" s="48">
        <f>'Output_Tabel Mortalita'!H174</f>
        <v>67</v>
      </c>
      <c r="B69" s="48">
        <f>'Output_Tabel Mortalita'!K174</f>
        <v>0.61993581215936899</v>
      </c>
      <c r="C69" s="48">
        <f>'Output_Tabel Mortalita'!K278</f>
        <v>0.49340172678105099</v>
      </c>
      <c r="D69" s="108">
        <f t="shared" si="4"/>
        <v>0.12653408537831801</v>
      </c>
      <c r="E69" s="108"/>
      <c r="F69" s="112"/>
      <c r="G69" s="108"/>
      <c r="H69" s="108"/>
      <c r="I69" s="108"/>
      <c r="K69" s="1">
        <v>67</v>
      </c>
      <c r="L69" s="108">
        <f>'Output_Tabel Mortalita'!D174</f>
        <v>0.53166146411580595</v>
      </c>
      <c r="M69" s="108">
        <f>'Output_Tabel Mortalita'!D278</f>
        <v>0.46562993077637399</v>
      </c>
      <c r="N69" s="108">
        <f t="shared" si="5"/>
        <v>6.6031533339431958E-2</v>
      </c>
      <c r="O69" s="108"/>
      <c r="P69" s="108"/>
      <c r="Q69" s="108"/>
      <c r="R69" s="108"/>
      <c r="S69" s="108"/>
    </row>
    <row r="70" spans="1:19" x14ac:dyDescent="0.35">
      <c r="A70" s="48">
        <f>'Output_Tabel Mortalita'!H175</f>
        <v>68</v>
      </c>
      <c r="B70" s="48">
        <f>'Output_Tabel Mortalita'!K175</f>
        <v>0.67730803041884602</v>
      </c>
      <c r="C70" s="48">
        <f>'Output_Tabel Mortalita'!K279</f>
        <v>0.54128065445103402</v>
      </c>
      <c r="D70" s="108">
        <f t="shared" si="4"/>
        <v>0.136027375967812</v>
      </c>
      <c r="E70" s="108"/>
      <c r="F70" s="112"/>
      <c r="G70" s="108"/>
      <c r="H70" s="108"/>
      <c r="I70" s="108"/>
      <c r="K70" s="1">
        <v>68</v>
      </c>
      <c r="L70" s="108">
        <f>'Output_Tabel Mortalita'!D175</f>
        <v>0.56362260352581794</v>
      </c>
      <c r="M70" s="108">
        <f>'Output_Tabel Mortalita'!D279</f>
        <v>0.50822800766003196</v>
      </c>
      <c r="N70" s="108">
        <f t="shared" si="5"/>
        <v>5.5394595865785989E-2</v>
      </c>
      <c r="O70" s="108"/>
      <c r="P70" s="108"/>
      <c r="Q70" s="108"/>
      <c r="R70" s="108"/>
      <c r="S70" s="108"/>
    </row>
    <row r="71" spans="1:19" x14ac:dyDescent="0.35">
      <c r="A71" s="48">
        <f>'Output_Tabel Mortalita'!H176</f>
        <v>69</v>
      </c>
      <c r="B71" s="48">
        <f>'Output_Tabel Mortalita'!K176</f>
        <v>0.73998978454254805</v>
      </c>
      <c r="C71" s="48">
        <f>'Output_Tabel Mortalita'!K280</f>
        <v>0.59381023873176997</v>
      </c>
      <c r="D71" s="108">
        <f t="shared" si="4"/>
        <v>0.14617954581077808</v>
      </c>
      <c r="E71" s="108"/>
      <c r="F71" s="112"/>
      <c r="G71" s="108"/>
      <c r="H71" s="108"/>
      <c r="I71" s="108"/>
      <c r="K71" s="1">
        <v>69</v>
      </c>
      <c r="L71" s="108">
        <f>'Output_Tabel Mortalita'!D176</f>
        <v>0.59621483658904195</v>
      </c>
      <c r="M71" s="108">
        <f>'Output_Tabel Mortalita'!D280</f>
        <v>0.55463604131772604</v>
      </c>
      <c r="N71" s="108">
        <f t="shared" si="5"/>
        <v>4.1578795271315916E-2</v>
      </c>
      <c r="O71" s="108"/>
      <c r="P71" s="108"/>
      <c r="Q71" s="108"/>
      <c r="R71" s="108"/>
      <c r="S71" s="108"/>
    </row>
    <row r="72" spans="1:19" x14ac:dyDescent="0.35">
      <c r="A72" s="48">
        <f>'Output_Tabel Mortalita'!H177</f>
        <v>70</v>
      </c>
      <c r="B72" s="48">
        <f>'Output_Tabel Mortalita'!K177</f>
        <v>0.80847244774121496</v>
      </c>
      <c r="C72" s="48">
        <f>'Output_Tabel Mortalita'!K281</f>
        <v>0.65144221503095601</v>
      </c>
      <c r="D72" s="108">
        <f t="shared" si="4"/>
        <v>0.15703023271025895</v>
      </c>
      <c r="E72" s="108"/>
      <c r="F72" s="112"/>
      <c r="G72" s="108"/>
      <c r="H72" s="108"/>
      <c r="I72" s="108"/>
      <c r="K72" s="1">
        <v>70</v>
      </c>
      <c r="L72" s="108">
        <f>'Output_Tabel Mortalita'!D177</f>
        <v>0.62930598547336802</v>
      </c>
      <c r="M72" s="108">
        <f>'Output_Tabel Mortalita'!D281</f>
        <v>0.60517820471305295</v>
      </c>
      <c r="N72" s="108">
        <f t="shared" si="5"/>
        <v>2.4127780760315076E-2</v>
      </c>
      <c r="O72" s="108"/>
      <c r="P72" s="108"/>
      <c r="Q72" s="108"/>
      <c r="R72" s="108"/>
      <c r="S72" s="10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533B-6490-4457-9B37-8B76E1FC13A9}">
  <dimension ref="A1:BF103"/>
  <sheetViews>
    <sheetView zoomScale="90" zoomScaleNormal="90" workbookViewId="0">
      <selection activeCell="BB4" sqref="BB4"/>
    </sheetView>
  </sheetViews>
  <sheetFormatPr defaultRowHeight="15.5" x14ac:dyDescent="0.35"/>
  <cols>
    <col min="1" max="7" width="11.6328125" style="1" customWidth="1"/>
    <col min="8" max="17" width="8.7265625" style="1"/>
    <col min="18" max="19" width="5.6328125" style="1" customWidth="1"/>
    <col min="20" max="24" width="11.6328125" style="1" customWidth="1"/>
    <col min="25" max="34" width="8.7265625" style="1"/>
    <col min="35" max="36" width="5.6328125" style="1" customWidth="1"/>
    <col min="37" max="41" width="11.6328125" style="1" customWidth="1"/>
    <col min="42" max="51" width="8.7265625" style="1"/>
    <col min="52" max="53" width="5.6328125" style="1" customWidth="1"/>
    <col min="54" max="58" width="11.6328125" style="1" customWidth="1"/>
    <col min="59" max="16384" width="8.7265625" style="1"/>
  </cols>
  <sheetData>
    <row r="1" spans="1:58" x14ac:dyDescent="0.35">
      <c r="A1" s="168" t="s">
        <v>23</v>
      </c>
      <c r="B1" s="168"/>
      <c r="C1" s="168"/>
      <c r="D1" s="168"/>
      <c r="E1" s="168"/>
      <c r="F1" s="168"/>
      <c r="G1" s="168"/>
      <c r="R1" s="168" t="s">
        <v>23</v>
      </c>
      <c r="S1" s="168"/>
      <c r="T1" s="168"/>
      <c r="U1" s="168"/>
      <c r="V1" s="168"/>
      <c r="W1" s="168"/>
      <c r="X1" s="168"/>
      <c r="AI1" s="168" t="s">
        <v>19</v>
      </c>
      <c r="AJ1" s="168"/>
      <c r="AK1" s="168"/>
      <c r="AL1" s="168"/>
      <c r="AM1" s="168"/>
      <c r="AN1" s="168"/>
      <c r="AO1" s="168"/>
      <c r="AZ1" s="168" t="s">
        <v>19</v>
      </c>
      <c r="BA1" s="168"/>
      <c r="BB1" s="168"/>
      <c r="BC1" s="168"/>
      <c r="BD1" s="168"/>
      <c r="BE1" s="168"/>
      <c r="BF1" s="168"/>
    </row>
    <row r="2" spans="1:58" x14ac:dyDescent="0.35">
      <c r="A2" s="126" t="s">
        <v>738</v>
      </c>
      <c r="B2" s="126" t="str">
        <f>'Output_Tabel Mortalita'!H106</f>
        <v>s</v>
      </c>
      <c r="C2" s="126" t="s">
        <v>739</v>
      </c>
      <c r="D2" s="126" t="s">
        <v>65</v>
      </c>
      <c r="E2" s="126" t="s">
        <v>739</v>
      </c>
      <c r="F2" s="126" t="s">
        <v>66</v>
      </c>
      <c r="G2" s="126" t="s">
        <v>733</v>
      </c>
      <c r="R2" s="126" t="s">
        <v>738</v>
      </c>
      <c r="S2" s="126" t="str">
        <f>'Output_Tabel Mortalita'!H314</f>
        <v>s</v>
      </c>
      <c r="T2" s="126" t="s">
        <v>741</v>
      </c>
      <c r="U2" s="126" t="s">
        <v>65</v>
      </c>
      <c r="V2" s="126" t="s">
        <v>741</v>
      </c>
      <c r="W2" s="126" t="s">
        <v>66</v>
      </c>
      <c r="X2" s="126" t="s">
        <v>733</v>
      </c>
      <c r="AI2" s="126" t="s">
        <v>738</v>
      </c>
      <c r="AJ2" s="126" t="str">
        <f>'Output_Tabel Mortalita'!A106</f>
        <v>s</v>
      </c>
      <c r="AK2" s="126" t="s">
        <v>739</v>
      </c>
      <c r="AL2" s="126" t="s">
        <v>65</v>
      </c>
      <c r="AM2" s="126" t="s">
        <v>739</v>
      </c>
      <c r="AN2" s="126" t="s">
        <v>66</v>
      </c>
      <c r="AO2" s="126" t="s">
        <v>733</v>
      </c>
      <c r="AZ2" s="126" t="s">
        <v>738</v>
      </c>
      <c r="BA2" s="126" t="str">
        <f>'Output_Tabel Mortalita'!A314</f>
        <v>s</v>
      </c>
      <c r="BB2" s="126" t="s">
        <v>741</v>
      </c>
      <c r="BC2" s="126" t="s">
        <v>65</v>
      </c>
      <c r="BD2" s="126" t="s">
        <v>741</v>
      </c>
      <c r="BE2" s="126" t="s">
        <v>66</v>
      </c>
      <c r="BF2" s="126" t="s">
        <v>733</v>
      </c>
    </row>
    <row r="3" spans="1:58" x14ac:dyDescent="0.35">
      <c r="A3" s="1">
        <f>B3</f>
        <v>0</v>
      </c>
      <c r="B3" s="1">
        <f>'Output_Tabel Mortalita'!H107</f>
        <v>0</v>
      </c>
      <c r="C3" s="108">
        <f>'Output_Tabel Mortalita'!I107</f>
        <v>0.99827857664262498</v>
      </c>
      <c r="D3" s="108">
        <f>1</f>
        <v>1</v>
      </c>
      <c r="E3" s="108">
        <f>'Output_Tabel Mortalita'!I211</f>
        <v>0.99848055055822504</v>
      </c>
      <c r="F3" s="108">
        <f>1</f>
        <v>1</v>
      </c>
      <c r="G3" s="108">
        <f>D3-F3</f>
        <v>0</v>
      </c>
      <c r="R3" s="1">
        <f>S3</f>
        <v>0</v>
      </c>
      <c r="S3" s="1">
        <f>'Output_Tabel Mortalita'!H315</f>
        <v>0</v>
      </c>
      <c r="T3" s="108">
        <f>'Output_Tabel Mortalita'!I315</f>
        <v>0.99572439740671104</v>
      </c>
      <c r="U3" s="108">
        <f>1</f>
        <v>1</v>
      </c>
      <c r="V3" s="1">
        <f>'Output_Tabel Mortalita'!I419</f>
        <v>0.99702235899218905</v>
      </c>
      <c r="W3" s="108">
        <f>1</f>
        <v>1</v>
      </c>
      <c r="X3" s="108">
        <f>U3-W3</f>
        <v>0</v>
      </c>
      <c r="AI3" s="1">
        <f>AJ3</f>
        <v>0</v>
      </c>
      <c r="AJ3" s="1">
        <f>'Output_Tabel Mortalita'!A107</f>
        <v>0</v>
      </c>
      <c r="AK3" s="108">
        <f>'Output_Tabel Mortalita'!B107</f>
        <v>0.99847255898190801</v>
      </c>
      <c r="AL3" s="108">
        <f>1</f>
        <v>1</v>
      </c>
      <c r="AM3" s="108">
        <f>'Output_Tabel Mortalita'!B211</f>
        <v>0.99874640049742103</v>
      </c>
      <c r="AN3" s="108">
        <f>1</f>
        <v>1</v>
      </c>
      <c r="AO3" s="108">
        <f>AL3-AN3</f>
        <v>0</v>
      </c>
      <c r="AZ3" s="1">
        <f>BA3</f>
        <v>0</v>
      </c>
      <c r="BA3" s="1">
        <f>'Output_Tabel Mortalita'!A315</f>
        <v>0</v>
      </c>
      <c r="BB3" s="108">
        <f>'Output_Tabel Mortalita'!B315</f>
        <v>0.99631491380563797</v>
      </c>
      <c r="BC3" s="108">
        <f>1</f>
        <v>1</v>
      </c>
      <c r="BD3" s="108">
        <f>'Output_Tabel Mortalita'!B419</f>
        <v>0.99727094639717595</v>
      </c>
      <c r="BE3" s="108">
        <f>1</f>
        <v>1</v>
      </c>
      <c r="BF3" s="108">
        <f>BE3-BC3</f>
        <v>0</v>
      </c>
    </row>
    <row r="4" spans="1:58" x14ac:dyDescent="0.35">
      <c r="A4" s="1">
        <f t="shared" ref="A4:A67" si="0">B4</f>
        <v>1</v>
      </c>
      <c r="B4" s="1">
        <f>'Output_Tabel Mortalita'!H108</f>
        <v>1</v>
      </c>
      <c r="C4" s="108">
        <f>'Output_Tabel Mortalita'!I108</f>
        <v>0.99811941669073601</v>
      </c>
      <c r="D4" s="108">
        <f>C3*D3</f>
        <v>0.99827857664262498</v>
      </c>
      <c r="E4" s="108">
        <f>'Output_Tabel Mortalita'!I212</f>
        <v>0.99838000621066902</v>
      </c>
      <c r="F4" s="108">
        <f>E3*F3</f>
        <v>0.99848055055822504</v>
      </c>
      <c r="G4" s="108">
        <f t="shared" ref="G4:G67" si="1">D4-F4</f>
        <v>-2.0197391560006217E-4</v>
      </c>
      <c r="R4" s="1">
        <f t="shared" ref="R4:R63" si="2">S4</f>
        <v>1</v>
      </c>
      <c r="S4" s="1">
        <f>'Output_Tabel Mortalita'!H316</f>
        <v>1</v>
      </c>
      <c r="T4" s="108">
        <f>'Output_Tabel Mortalita'!I316</f>
        <v>0.99533263156375495</v>
      </c>
      <c r="U4" s="108">
        <f>T3*U3</f>
        <v>0.99572439740671104</v>
      </c>
      <c r="V4" s="1">
        <f>'Output_Tabel Mortalita'!I420</f>
        <v>0.99676137005145904</v>
      </c>
      <c r="W4" s="108">
        <f>V3*W3</f>
        <v>0.99702235899218905</v>
      </c>
      <c r="X4" s="108">
        <f t="shared" ref="X4:X63" si="3">U4-W4</f>
        <v>-1.2979615854780135E-3</v>
      </c>
      <c r="AI4" s="1">
        <f t="shared" ref="AI4:AI67" si="4">AJ4</f>
        <v>1</v>
      </c>
      <c r="AJ4" s="1">
        <f>'Output_Tabel Mortalita'!A108</f>
        <v>1</v>
      </c>
      <c r="AK4" s="108">
        <f>'Output_Tabel Mortalita'!B108</f>
        <v>0.99832057554577303</v>
      </c>
      <c r="AL4" s="108">
        <f>AK3*AL3</f>
        <v>0.99847255898190801</v>
      </c>
      <c r="AM4" s="108">
        <f>'Output_Tabel Mortalita'!B212</f>
        <v>0.99862944837813705</v>
      </c>
      <c r="AN4" s="108">
        <f>AM3*AN3</f>
        <v>0.99874640049742103</v>
      </c>
      <c r="AO4" s="108">
        <f t="shared" ref="AO4:AO67" si="5">AL4-AN4</f>
        <v>-2.7384151551301805E-4</v>
      </c>
      <c r="AZ4" s="1">
        <f t="shared" ref="AZ4:AZ63" si="6">BA4</f>
        <v>1</v>
      </c>
      <c r="BA4" s="1">
        <f>'Output_Tabel Mortalita'!A316</f>
        <v>1</v>
      </c>
      <c r="BB4" s="108">
        <f>'Output_Tabel Mortalita'!B316</f>
        <v>0.99593776402353795</v>
      </c>
      <c r="BC4" s="108">
        <f>BB3*BC3</f>
        <v>0.99631491380563797</v>
      </c>
      <c r="BD4" s="108">
        <f>'Output_Tabel Mortalita'!B420</f>
        <v>0.99700334134955004</v>
      </c>
      <c r="BE4" s="108">
        <f>BD3*BE3</f>
        <v>0.99727094639717595</v>
      </c>
      <c r="BF4" s="108">
        <f t="shared" ref="BF4:BF63" si="7">BE4-BC4</f>
        <v>9.5603259153798081E-4</v>
      </c>
    </row>
    <row r="5" spans="1:58" x14ac:dyDescent="0.35">
      <c r="A5" s="1">
        <f t="shared" si="0"/>
        <v>2</v>
      </c>
      <c r="B5" s="1">
        <f>'Output_Tabel Mortalita'!H109</f>
        <v>2</v>
      </c>
      <c r="C5" s="108">
        <f>'Output_Tabel Mortalita'!I109</f>
        <v>0.99794555622141201</v>
      </c>
      <c r="D5" s="108">
        <f t="shared" ref="D5:D68" si="8">C4*D4</f>
        <v>0.99640123061339503</v>
      </c>
      <c r="E5" s="108">
        <f>'Output_Tabel Mortalita'!I213</f>
        <v>0.99826970726769704</v>
      </c>
      <c r="F5" s="108">
        <f t="shared" ref="F5:F68" si="9">E4*F4</f>
        <v>0.99686301826755297</v>
      </c>
      <c r="G5" s="108">
        <f t="shared" si="1"/>
        <v>-4.6178765415794132E-4</v>
      </c>
      <c r="R5" s="1">
        <f t="shared" si="2"/>
        <v>2</v>
      </c>
      <c r="S5" s="1">
        <f>'Output_Tabel Mortalita'!H317</f>
        <v>2</v>
      </c>
      <c r="T5" s="108">
        <f>'Output_Tabel Mortalita'!I317</f>
        <v>0.99490506082552299</v>
      </c>
      <c r="U5" s="108">
        <f t="shared" ref="U5:U63" si="10">T4*U4</f>
        <v>0.99107698478305584</v>
      </c>
      <c r="V5" s="1">
        <f>'Output_Tabel Mortalita'!I421</f>
        <v>0.99647533335755201</v>
      </c>
      <c r="W5" s="108">
        <f t="shared" ref="W5:W63" si="11">V4*W4</f>
        <v>0.99379337252099198</v>
      </c>
      <c r="X5" s="108">
        <f t="shared" si="3"/>
        <v>-2.7163877379361434E-3</v>
      </c>
      <c r="AI5" s="1">
        <f t="shared" si="4"/>
        <v>2</v>
      </c>
      <c r="AJ5" s="1">
        <f>'Output_Tabel Mortalita'!A109</f>
        <v>2</v>
      </c>
      <c r="AK5" s="108">
        <f>'Output_Tabel Mortalita'!B109</f>
        <v>0.99815350317998197</v>
      </c>
      <c r="AL5" s="108">
        <f t="shared" ref="AL5:AL68" si="12">AK4*AL4</f>
        <v>0.99679569974947924</v>
      </c>
      <c r="AM5" s="108">
        <f>'Output_Tabel Mortalita'!B213</f>
        <v>0.99850159427430396</v>
      </c>
      <c r="AN5" s="108">
        <f t="shared" ref="AN5:AN68" si="13">AM4*AN4</f>
        <v>0.99737756699838953</v>
      </c>
      <c r="AO5" s="108">
        <f t="shared" si="5"/>
        <v>-5.8186724891029495E-4</v>
      </c>
      <c r="AZ5" s="1">
        <f t="shared" si="6"/>
        <v>2</v>
      </c>
      <c r="BA5" s="1">
        <f>'Output_Tabel Mortalita'!A317</f>
        <v>2</v>
      </c>
      <c r="BB5" s="108">
        <f>'Output_Tabel Mortalita'!B317</f>
        <v>0.995522247047816</v>
      </c>
      <c r="BC5" s="108">
        <f t="shared" ref="BC5:BC63" si="14">BB4*BC4</f>
        <v>0.99226764751889107</v>
      </c>
      <c r="BD5" s="108">
        <f>'Output_Tabel Mortalita'!B421</f>
        <v>0.99670956786993703</v>
      </c>
      <c r="BE5" s="108">
        <f t="shared" ref="BE5:BE63" si="15">BD4*BE4</f>
        <v>0.99428246578881241</v>
      </c>
      <c r="BF5" s="108">
        <f t="shared" si="7"/>
        <v>2.0148182699213368E-3</v>
      </c>
    </row>
    <row r="6" spans="1:58" x14ac:dyDescent="0.35">
      <c r="A6" s="1">
        <f t="shared" si="0"/>
        <v>3</v>
      </c>
      <c r="B6" s="1">
        <f>'Output_Tabel Mortalita'!H110</f>
        <v>3</v>
      </c>
      <c r="C6" s="108">
        <f>'Output_Tabel Mortalita'!I110</f>
        <v>0.99775564038039399</v>
      </c>
      <c r="D6" s="108">
        <f t="shared" si="8"/>
        <v>0.99435418030418388</v>
      </c>
      <c r="E6" s="108">
        <f>'Output_Tabel Mortalita'!I214</f>
        <v>0.99814870860058003</v>
      </c>
      <c r="F6" s="108">
        <f t="shared" si="9"/>
        <v>0.99513815343194301</v>
      </c>
      <c r="G6" s="108">
        <f t="shared" si="1"/>
        <v>-7.8397312775912997E-4</v>
      </c>
      <c r="R6" s="1">
        <f t="shared" si="2"/>
        <v>3</v>
      </c>
      <c r="S6" s="1">
        <f>'Output_Tabel Mortalita'!H318</f>
        <v>3</v>
      </c>
      <c r="T6" s="108">
        <f>'Output_Tabel Mortalita'!I318</f>
        <v>0.994438430493221</v>
      </c>
      <c r="U6" s="108">
        <f t="shared" si="10"/>
        <v>0.98602750782836213</v>
      </c>
      <c r="V6" s="1">
        <f>'Output_Tabel Mortalita'!I422</f>
        <v>0.99616185329728402</v>
      </c>
      <c r="W6" s="108">
        <f t="shared" si="11"/>
        <v>0.99029058217138133</v>
      </c>
      <c r="X6" s="108">
        <f t="shared" si="3"/>
        <v>-4.263074343019202E-3</v>
      </c>
      <c r="AI6" s="1">
        <f t="shared" si="4"/>
        <v>3</v>
      </c>
      <c r="AJ6" s="1">
        <f>'Output_Tabel Mortalita'!A110</f>
        <v>3</v>
      </c>
      <c r="AK6" s="108">
        <f>'Output_Tabel Mortalita'!B110</f>
        <v>0.99796985089789803</v>
      </c>
      <c r="AL6" s="108">
        <f t="shared" si="12"/>
        <v>0.9949551196596842</v>
      </c>
      <c r="AM6" s="108">
        <f>'Output_Tabel Mortalita'!B214</f>
        <v>0.99836182365588499</v>
      </c>
      <c r="AN6" s="108">
        <f t="shared" si="13"/>
        <v>0.99588309074131831</v>
      </c>
      <c r="AO6" s="108">
        <f t="shared" si="5"/>
        <v>-9.2797108163411579E-4</v>
      </c>
      <c r="AZ6" s="1">
        <f t="shared" si="6"/>
        <v>3</v>
      </c>
      <c r="BA6" s="1">
        <f>'Output_Tabel Mortalita'!A318</f>
        <v>3</v>
      </c>
      <c r="BB6" s="108">
        <f>'Output_Tabel Mortalita'!B318</f>
        <v>0.99506450971885096</v>
      </c>
      <c r="BC6" s="108">
        <f t="shared" si="14"/>
        <v>0.9878245181308567</v>
      </c>
      <c r="BD6" s="108">
        <f>'Output_Tabel Mortalita'!B422</f>
        <v>0.99638708189480996</v>
      </c>
      <c r="BE6" s="108">
        <f t="shared" si="15"/>
        <v>0.99101084681702267</v>
      </c>
      <c r="BF6" s="108">
        <f t="shared" si="7"/>
        <v>3.1863286861659734E-3</v>
      </c>
    </row>
    <row r="7" spans="1:58" x14ac:dyDescent="0.35">
      <c r="A7" s="1">
        <f t="shared" si="0"/>
        <v>4</v>
      </c>
      <c r="B7" s="1">
        <f>'Output_Tabel Mortalita'!H111</f>
        <v>4</v>
      </c>
      <c r="C7" s="108">
        <f>'Output_Tabel Mortalita'!I111</f>
        <v>0.99754819001268302</v>
      </c>
      <c r="D7" s="108">
        <f t="shared" si="8"/>
        <v>0.99212249193432278</v>
      </c>
      <c r="E7" s="108">
        <f>'Output_Tabel Mortalita'!I215</f>
        <v>0.998015973759242</v>
      </c>
      <c r="F7" s="108">
        <f t="shared" si="9"/>
        <v>0.99329586272725978</v>
      </c>
      <c r="G7" s="108">
        <f t="shared" si="1"/>
        <v>-1.1733707929370008E-3</v>
      </c>
      <c r="R7" s="1">
        <f t="shared" si="2"/>
        <v>4</v>
      </c>
      <c r="S7" s="1">
        <f>'Output_Tabel Mortalita'!H319</f>
        <v>4</v>
      </c>
      <c r="T7" s="108">
        <f>'Output_Tabel Mortalita'!I319</f>
        <v>0.99392919339952701</v>
      </c>
      <c r="U7" s="108">
        <f t="shared" si="10"/>
        <v>0.98054364730797861</v>
      </c>
      <c r="V7" s="1">
        <f>'Output_Tabel Mortalita'!I423</f>
        <v>0.99581830680718098</v>
      </c>
      <c r="W7" s="108">
        <f t="shared" si="11"/>
        <v>0.98648970163868954</v>
      </c>
      <c r="X7" s="108">
        <f t="shared" si="3"/>
        <v>-5.946054330710937E-3</v>
      </c>
      <c r="AI7" s="1">
        <f t="shared" si="4"/>
        <v>4</v>
      </c>
      <c r="AJ7" s="1">
        <f>'Output_Tabel Mortalita'!A111</f>
        <v>4</v>
      </c>
      <c r="AK7" s="108">
        <f>'Output_Tabel Mortalita'!B111</f>
        <v>0.99776798185423599</v>
      </c>
      <c r="AL7" s="108">
        <f t="shared" si="12"/>
        <v>0.99293521241687532</v>
      </c>
      <c r="AM7" s="108">
        <f>'Output_Tabel Mortalita'!B215</f>
        <v>0.99820902791917998</v>
      </c>
      <c r="AN7" s="108">
        <f t="shared" si="13"/>
        <v>0.99425165862056175</v>
      </c>
      <c r="AO7" s="108">
        <f t="shared" si="5"/>
        <v>-1.3164462036864277E-3</v>
      </c>
      <c r="AZ7" s="1">
        <f t="shared" si="6"/>
        <v>4</v>
      </c>
      <c r="BA7" s="1">
        <f>'Output_Tabel Mortalita'!A319</f>
        <v>4</v>
      </c>
      <c r="BB7" s="108">
        <f>'Output_Tabel Mortalita'!B319</f>
        <v>0.99456032262923899</v>
      </c>
      <c r="BC7" s="108">
        <f t="shared" si="14"/>
        <v>0.98294911982214117</v>
      </c>
      <c r="BD7" s="108">
        <f>'Output_Tabel Mortalita'!B423</f>
        <v>0.99603309509126203</v>
      </c>
      <c r="BE7" s="108">
        <f t="shared" si="15"/>
        <v>0.98743040578611774</v>
      </c>
      <c r="BF7" s="108">
        <f t="shared" si="7"/>
        <v>4.4812859639765668E-3</v>
      </c>
    </row>
    <row r="8" spans="1:58" x14ac:dyDescent="0.35">
      <c r="A8" s="1">
        <f t="shared" si="0"/>
        <v>5</v>
      </c>
      <c r="B8" s="1">
        <f>'Output_Tabel Mortalita'!H112</f>
        <v>5</v>
      </c>
      <c r="C8" s="108">
        <f>'Output_Tabel Mortalita'!I112</f>
        <v>0.99732159036859902</v>
      </c>
      <c r="D8" s="108">
        <f t="shared" si="8"/>
        <v>0.98968999609995645</v>
      </c>
      <c r="E8" s="108">
        <f>'Output_Tabel Mortalita'!I216</f>
        <v>0.99787036620001401</v>
      </c>
      <c r="F8" s="108">
        <f t="shared" si="9"/>
        <v>0.99132513767077257</v>
      </c>
      <c r="G8" s="108">
        <f t="shared" si="1"/>
        <v>-1.6351415708161232E-3</v>
      </c>
      <c r="R8" s="1">
        <f t="shared" si="2"/>
        <v>5</v>
      </c>
      <c r="S8" s="1">
        <f>'Output_Tabel Mortalita'!H320</f>
        <v>5</v>
      </c>
      <c r="T8" s="108">
        <f>'Output_Tabel Mortalita'!I320</f>
        <v>0.99337348427890504</v>
      </c>
      <c r="U8" s="108">
        <f t="shared" si="10"/>
        <v>0.97459095646184946</v>
      </c>
      <c r="V8" s="1">
        <f>'Output_Tabel Mortalita'!I424</f>
        <v>0.99544182211579302</v>
      </c>
      <c r="W8" s="108">
        <f t="shared" si="11"/>
        <v>0.98236450436856093</v>
      </c>
      <c r="X8" s="108">
        <f t="shared" si="3"/>
        <v>-7.7735479067114754E-3</v>
      </c>
      <c r="AI8" s="1">
        <f t="shared" si="4"/>
        <v>5</v>
      </c>
      <c r="AJ8" s="1">
        <f>'Output_Tabel Mortalita'!A112</f>
        <v>5</v>
      </c>
      <c r="AK8" s="108">
        <f>'Output_Tabel Mortalita'!B112</f>
        <v>0.99754609938342198</v>
      </c>
      <c r="AL8" s="108">
        <f t="shared" si="12"/>
        <v>0.9907189630051928</v>
      </c>
      <c r="AM8" s="108">
        <f>'Output_Tabel Mortalita'!B216</f>
        <v>0.99804199572856001</v>
      </c>
      <c r="AN8" s="108">
        <f t="shared" si="13"/>
        <v>0.99247098165866332</v>
      </c>
      <c r="AO8" s="108">
        <f t="shared" si="5"/>
        <v>-1.7520186534705218E-3</v>
      </c>
      <c r="AZ8" s="1">
        <f t="shared" si="6"/>
        <v>5</v>
      </c>
      <c r="BA8" s="1">
        <f>'Output_Tabel Mortalita'!A320</f>
        <v>5</v>
      </c>
      <c r="BB8" s="108">
        <f>'Output_Tabel Mortalita'!B320</f>
        <v>0.99400504569122505</v>
      </c>
      <c r="BC8" s="108">
        <f t="shared" si="14"/>
        <v>0.97760219373843527</v>
      </c>
      <c r="BD8" s="108">
        <f>'Output_Tabel Mortalita'!B424</f>
        <v>0.99564455203382596</v>
      </c>
      <c r="BE8" s="108">
        <f t="shared" si="15"/>
        <v>0.98351336326236771</v>
      </c>
      <c r="BF8" s="108">
        <f t="shared" si="7"/>
        <v>5.9111695239324469E-3</v>
      </c>
    </row>
    <row r="9" spans="1:58" x14ac:dyDescent="0.35">
      <c r="A9" s="1">
        <f t="shared" si="0"/>
        <v>6</v>
      </c>
      <c r="B9" s="1">
        <f>'Output_Tabel Mortalita'!H113</f>
        <v>6</v>
      </c>
      <c r="C9" s="108">
        <f>'Output_Tabel Mortalita'!I113</f>
        <v>0.99707407880504195</v>
      </c>
      <c r="D9" s="108">
        <f t="shared" si="8"/>
        <v>0.98703920088230113</v>
      </c>
      <c r="E9" s="108">
        <f>'Output_Tabel Mortalita'!I217</f>
        <v>0.99771063968123097</v>
      </c>
      <c r="F9" s="108">
        <f t="shared" si="9"/>
        <v>0.98921397815081313</v>
      </c>
      <c r="G9" s="108">
        <f t="shared" si="1"/>
        <v>-2.174777268512007E-3</v>
      </c>
      <c r="R9" s="1">
        <f t="shared" si="2"/>
        <v>6</v>
      </c>
      <c r="S9" s="1">
        <f>'Output_Tabel Mortalita'!H321</f>
        <v>6</v>
      </c>
      <c r="T9" s="108">
        <f>'Output_Tabel Mortalita'!I321</f>
        <v>0.99276709201815005</v>
      </c>
      <c r="U9" s="108">
        <f t="shared" si="10"/>
        <v>0.96813281416721808</v>
      </c>
      <c r="V9" s="1">
        <f>'Output_Tabel Mortalita'!I425</f>
        <v>0.99502925556768096</v>
      </c>
      <c r="W9" s="108">
        <f t="shared" si="11"/>
        <v>0.97788671221051815</v>
      </c>
      <c r="X9" s="108">
        <f t="shared" si="3"/>
        <v>-9.7538980433000688E-3</v>
      </c>
      <c r="AI9" s="1">
        <f t="shared" si="4"/>
        <v>6</v>
      </c>
      <c r="AJ9" s="1">
        <f>'Output_Tabel Mortalita'!A113</f>
        <v>6</v>
      </c>
      <c r="AK9" s="108">
        <f>'Output_Tabel Mortalita'!B113</f>
        <v>0.99730223176597399</v>
      </c>
      <c r="AL9" s="108">
        <f t="shared" si="12"/>
        <v>0.98828783713101886</v>
      </c>
      <c r="AM9" s="108">
        <f>'Output_Tabel Mortalita'!B217</f>
        <v>0.99785940357629299</v>
      </c>
      <c r="AN9" s="108">
        <f t="shared" si="13"/>
        <v>0.99052771923729543</v>
      </c>
      <c r="AO9" s="108">
        <f t="shared" si="5"/>
        <v>-2.2398821062765695E-3</v>
      </c>
      <c r="AZ9" s="1">
        <f t="shared" si="6"/>
        <v>6</v>
      </c>
      <c r="BA9" s="1">
        <f>'Output_Tabel Mortalita'!A321</f>
        <v>6</v>
      </c>
      <c r="BB9" s="108">
        <f>'Output_Tabel Mortalita'!B321</f>
        <v>0.99339359105489899</v>
      </c>
      <c r="BC9" s="108">
        <f t="shared" si="14"/>
        <v>0.97174151325481517</v>
      </c>
      <c r="BD9" s="108">
        <f>'Output_Tabel Mortalita'!B425</f>
        <v>0.99521810537954003</v>
      </c>
      <c r="BE9" s="108">
        <f t="shared" si="15"/>
        <v>0.97922972198464164</v>
      </c>
      <c r="BF9" s="108">
        <f t="shared" si="7"/>
        <v>7.4882087298264732E-3</v>
      </c>
    </row>
    <row r="10" spans="1:58" x14ac:dyDescent="0.35">
      <c r="A10" s="1">
        <f t="shared" si="0"/>
        <v>7</v>
      </c>
      <c r="B10" s="1">
        <f>'Output_Tabel Mortalita'!H114</f>
        <v>7</v>
      </c>
      <c r="C10" s="108">
        <f>'Output_Tabel Mortalita'!I114</f>
        <v>0.99680373139673994</v>
      </c>
      <c r="D10" s="108">
        <f t="shared" si="8"/>
        <v>0.98415120196418515</v>
      </c>
      <c r="E10" s="108">
        <f>'Output_Tabel Mortalita'!I218</f>
        <v>0.997535427749906</v>
      </c>
      <c r="F10" s="108">
        <f t="shared" si="9"/>
        <v>0.98694931092246296</v>
      </c>
      <c r="G10" s="108">
        <f t="shared" si="1"/>
        <v>-2.7981089582778118E-3</v>
      </c>
      <c r="R10" s="1">
        <f t="shared" si="2"/>
        <v>7</v>
      </c>
      <c r="S10" s="1">
        <f>'Output_Tabel Mortalita'!H322</f>
        <v>7</v>
      </c>
      <c r="T10" s="108">
        <f>'Output_Tabel Mortalita'!I322</f>
        <v>0.99210542963671899</v>
      </c>
      <c r="U10" s="108">
        <f t="shared" si="10"/>
        <v>0.9611303986081372</v>
      </c>
      <c r="V10" s="1">
        <f>'Output_Tabel Mortalita'!I426</f>
        <v>0.99457716637002702</v>
      </c>
      <c r="W10" s="108">
        <f t="shared" si="11"/>
        <v>0.97302588728035899</v>
      </c>
      <c r="X10" s="108">
        <f t="shared" si="3"/>
        <v>-1.1895488672221788E-2</v>
      </c>
      <c r="AI10" s="1">
        <f t="shared" si="4"/>
        <v>7</v>
      </c>
      <c r="AJ10" s="1">
        <f>'Output_Tabel Mortalita'!A114</f>
        <v>7</v>
      </c>
      <c r="AK10" s="108">
        <f>'Output_Tabel Mortalita'!B114</f>
        <v>0.99703421562070904</v>
      </c>
      <c r="AL10" s="108">
        <f t="shared" si="12"/>
        <v>0.98562166559793252</v>
      </c>
      <c r="AM10" s="108">
        <f>'Output_Tabel Mortalita'!B218</f>
        <v>0.99765980548890398</v>
      </c>
      <c r="AN10" s="108">
        <f t="shared" si="13"/>
        <v>0.9884073991439134</v>
      </c>
      <c r="AO10" s="108">
        <f t="shared" si="5"/>
        <v>-2.7857335459808841E-3</v>
      </c>
      <c r="AZ10" s="1">
        <f t="shared" si="6"/>
        <v>7</v>
      </c>
      <c r="BA10" s="1">
        <f>'Output_Tabel Mortalita'!A322</f>
        <v>7</v>
      </c>
      <c r="BB10" s="108">
        <f>'Output_Tabel Mortalita'!B322</f>
        <v>0.99272038328706103</v>
      </c>
      <c r="BC10" s="108">
        <f t="shared" si="14"/>
        <v>0.96532179142932262</v>
      </c>
      <c r="BD10" s="108">
        <f>'Output_Tabel Mortalita'!B426</f>
        <v>0.99475008889290994</v>
      </c>
      <c r="BE10" s="108">
        <f t="shared" si="15"/>
        <v>0.97454714864488878</v>
      </c>
      <c r="BF10" s="108">
        <f t="shared" si="7"/>
        <v>9.2253572155661656E-3</v>
      </c>
    </row>
    <row r="11" spans="1:58" x14ac:dyDescent="0.35">
      <c r="A11" s="1">
        <f t="shared" si="0"/>
        <v>8</v>
      </c>
      <c r="B11" s="1">
        <f>'Output_Tabel Mortalita'!H115</f>
        <v>8</v>
      </c>
      <c r="C11" s="108">
        <f>'Output_Tabel Mortalita'!I115</f>
        <v>0.99650844836587105</v>
      </c>
      <c r="D11" s="108">
        <f t="shared" si="8"/>
        <v>0.98100559037648638</v>
      </c>
      <c r="E11" s="108">
        <f>'Output_Tabel Mortalita'!I219</f>
        <v>0.99734323223605803</v>
      </c>
      <c r="F11" s="108">
        <f t="shared" si="9"/>
        <v>0.98451690303851402</v>
      </c>
      <c r="G11" s="108">
        <f t="shared" si="1"/>
        <v>-3.5113126620276436E-3</v>
      </c>
      <c r="R11" s="1">
        <f t="shared" si="2"/>
        <v>8</v>
      </c>
      <c r="S11" s="1">
        <f>'Output_Tabel Mortalita'!H323</f>
        <v>8</v>
      </c>
      <c r="T11" s="108">
        <f>'Output_Tabel Mortalita'!I323</f>
        <v>0.99138350184087298</v>
      </c>
      <c r="U11" s="108">
        <f t="shared" si="10"/>
        <v>0.95354268704803691</v>
      </c>
      <c r="V11" s="1">
        <f>'Output_Tabel Mortalita'!I427</f>
        <v>0.99408178909252998</v>
      </c>
      <c r="W11" s="108">
        <f t="shared" si="11"/>
        <v>0.96774932977598072</v>
      </c>
      <c r="X11" s="108">
        <f t="shared" si="3"/>
        <v>-1.4206642727943808E-2</v>
      </c>
      <c r="AI11" s="1">
        <f t="shared" si="4"/>
        <v>8</v>
      </c>
      <c r="AJ11" s="1">
        <f>'Output_Tabel Mortalita'!A115</f>
        <v>8</v>
      </c>
      <c r="AK11" s="108">
        <f>'Output_Tabel Mortalita'!B115</f>
        <v>0.99673967781538297</v>
      </c>
      <c r="AL11" s="108">
        <f t="shared" si="12"/>
        <v>0.98269852425821147</v>
      </c>
      <c r="AM11" s="108">
        <f>'Output_Tabel Mortalita'!B219</f>
        <v>0.99744162180759999</v>
      </c>
      <c r="AN11" s="108">
        <f t="shared" si="13"/>
        <v>0.98609433357371012</v>
      </c>
      <c r="AO11" s="108">
        <f t="shared" si="5"/>
        <v>-3.3958093154986546E-3</v>
      </c>
      <c r="AZ11" s="1">
        <f t="shared" si="6"/>
        <v>8</v>
      </c>
      <c r="BA11" s="1">
        <f>'Output_Tabel Mortalita'!A323</f>
        <v>8</v>
      </c>
      <c r="BB11" s="108">
        <f>'Output_Tabel Mortalita'!B323</f>
        <v>0.99197931674710205</v>
      </c>
      <c r="BC11" s="108">
        <f t="shared" si="14"/>
        <v>0.95829461878306954</v>
      </c>
      <c r="BD11" s="108">
        <f>'Output_Tabel Mortalita'!B427</f>
        <v>0.99423648816773802</v>
      </c>
      <c r="BE11" s="108">
        <f t="shared" si="15"/>
        <v>0.96943086274483503</v>
      </c>
      <c r="BF11" s="108">
        <f t="shared" si="7"/>
        <v>1.1136243961765491E-2</v>
      </c>
    </row>
    <row r="12" spans="1:58" x14ac:dyDescent="0.35">
      <c r="A12" s="1">
        <f t="shared" si="0"/>
        <v>9</v>
      </c>
      <c r="B12" s="1">
        <f>'Output_Tabel Mortalita'!H116</f>
        <v>9</v>
      </c>
      <c r="C12" s="108">
        <f>'Output_Tabel Mortalita'!I116</f>
        <v>0.99618593823174095</v>
      </c>
      <c r="D12" s="108">
        <f t="shared" si="8"/>
        <v>0.9775803587043177</v>
      </c>
      <c r="E12" s="108">
        <f>'Output_Tabel Mortalita'!I220</f>
        <v>0.99713241066413005</v>
      </c>
      <c r="F12" s="108">
        <f t="shared" si="9"/>
        <v>0.98190127026746532</v>
      </c>
      <c r="G12" s="108">
        <f t="shared" si="1"/>
        <v>-4.3209115631476225E-3</v>
      </c>
      <c r="R12" s="1">
        <f t="shared" si="2"/>
        <v>9</v>
      </c>
      <c r="S12" s="1">
        <f>'Output_Tabel Mortalita'!H324</f>
        <v>9</v>
      </c>
      <c r="T12" s="108">
        <f>'Output_Tabel Mortalita'!I324</f>
        <v>0.99059586999112703</v>
      </c>
      <c r="U12" s="108">
        <f t="shared" si="10"/>
        <v>0.94532648824043852</v>
      </c>
      <c r="V12" s="1">
        <f>'Output_Tabel Mortalita'!I428</f>
        <v>0.99353900374108595</v>
      </c>
      <c r="W12" s="108">
        <f t="shared" si="11"/>
        <v>0.9620219851368037</v>
      </c>
      <c r="X12" s="108">
        <f t="shared" si="3"/>
        <v>-1.6695496896365181E-2</v>
      </c>
      <c r="AI12" s="1">
        <f t="shared" si="4"/>
        <v>9</v>
      </c>
      <c r="AJ12" s="1">
        <f>'Output_Tabel Mortalita'!A116</f>
        <v>9</v>
      </c>
      <c r="AK12" s="108">
        <f>'Output_Tabel Mortalita'!B116</f>
        <v>0.99641601578360195</v>
      </c>
      <c r="AL12" s="108">
        <f t="shared" si="12"/>
        <v>0.97949461045878206</v>
      </c>
      <c r="AM12" s="108">
        <f>'Output_Tabel Mortalita'!B220</f>
        <v>0.99720312696387803</v>
      </c>
      <c r="AN12" s="108">
        <f t="shared" si="13"/>
        <v>0.98357153133504593</v>
      </c>
      <c r="AO12" s="108">
        <f t="shared" si="5"/>
        <v>-4.0769208762638787E-3</v>
      </c>
      <c r="AZ12" s="1">
        <f t="shared" si="6"/>
        <v>9</v>
      </c>
      <c r="BA12" s="1">
        <f>'Output_Tabel Mortalita'!A324</f>
        <v>9</v>
      </c>
      <c r="BB12" s="108">
        <f>'Output_Tabel Mortalita'!B324</f>
        <v>0.99116371013207805</v>
      </c>
      <c r="BC12" s="108">
        <f t="shared" si="14"/>
        <v>0.95060844118285392</v>
      </c>
      <c r="BD12" s="108">
        <f>'Output_Tabel Mortalita'!B428</f>
        <v>0.99367290888957804</v>
      </c>
      <c r="BE12" s="108">
        <f t="shared" si="15"/>
        <v>0.96384353649684529</v>
      </c>
      <c r="BF12" s="108">
        <f t="shared" si="7"/>
        <v>1.3235095313991363E-2</v>
      </c>
    </row>
    <row r="13" spans="1:58" x14ac:dyDescent="0.35">
      <c r="A13" s="1">
        <f t="shared" si="0"/>
        <v>10</v>
      </c>
      <c r="B13" s="1">
        <f>'Output_Tabel Mortalita'!H117</f>
        <v>10</v>
      </c>
      <c r="C13" s="108">
        <f>'Output_Tabel Mortalita'!I117</f>
        <v>0.99583370057521603</v>
      </c>
      <c r="D13" s="108">
        <f t="shared" si="8"/>
        <v>0.97385180683278261</v>
      </c>
      <c r="E13" s="108">
        <f>'Output_Tabel Mortalita'!I221</f>
        <v>0.99690116248337002</v>
      </c>
      <c r="F13" s="108">
        <f t="shared" si="9"/>
        <v>0.97908558065596918</v>
      </c>
      <c r="G13" s="108">
        <f t="shared" si="1"/>
        <v>-5.2337738231865716E-3</v>
      </c>
      <c r="R13" s="1">
        <f t="shared" si="2"/>
        <v>10</v>
      </c>
      <c r="S13" s="1">
        <f>'Output_Tabel Mortalita'!H325</f>
        <v>10</v>
      </c>
      <c r="T13" s="108">
        <f>'Output_Tabel Mortalita'!I325</f>
        <v>0.98973661431936399</v>
      </c>
      <c r="U13" s="108">
        <f t="shared" si="10"/>
        <v>0.93643651504419412</v>
      </c>
      <c r="V13" s="1">
        <f>'Output_Tabel Mortalita'!I429</f>
        <v>0.99294430321568605</v>
      </c>
      <c r="W13" s="108">
        <f t="shared" si="11"/>
        <v>0.9558063646898417</v>
      </c>
      <c r="X13" s="108">
        <f t="shared" si="3"/>
        <v>-1.9369849645647585E-2</v>
      </c>
      <c r="AI13" s="1">
        <f t="shared" si="4"/>
        <v>10</v>
      </c>
      <c r="AJ13" s="1">
        <f>'Output_Tabel Mortalita'!A117</f>
        <v>10</v>
      </c>
      <c r="AK13" s="108">
        <f>'Output_Tabel Mortalita'!B117</f>
        <v>0.99606037613180298</v>
      </c>
      <c r="AL13" s="108">
        <f t="shared" si="12"/>
        <v>0.97598411723485079</v>
      </c>
      <c r="AM13" s="108">
        <f>'Output_Tabel Mortalita'!B221</f>
        <v>0.99694243616173395</v>
      </c>
      <c r="AN13" s="108">
        <f t="shared" si="13"/>
        <v>0.98082060663995774</v>
      </c>
      <c r="AO13" s="108">
        <f t="shared" si="5"/>
        <v>-4.8364894051069474E-3</v>
      </c>
      <c r="AZ13" s="1">
        <f t="shared" si="6"/>
        <v>10</v>
      </c>
      <c r="BA13" s="1">
        <f>'Output_Tabel Mortalita'!A325</f>
        <v>10</v>
      </c>
      <c r="BB13" s="108">
        <f>'Output_Tabel Mortalita'!B325</f>
        <v>0.99026625821041703</v>
      </c>
      <c r="BC13" s="108">
        <f t="shared" si="14"/>
        <v>0.94220858944566876</v>
      </c>
      <c r="BD13" s="108">
        <f>'Output_Tabel Mortalita'!B429</f>
        <v>0.99305454248024405</v>
      </c>
      <c r="BE13" s="108">
        <f t="shared" si="15"/>
        <v>0.95774521062523843</v>
      </c>
      <c r="BF13" s="108">
        <f t="shared" si="7"/>
        <v>1.5536621179569665E-2</v>
      </c>
    </row>
    <row r="14" spans="1:58" x14ac:dyDescent="0.35">
      <c r="A14" s="1">
        <f t="shared" si="0"/>
        <v>11</v>
      </c>
      <c r="B14" s="1">
        <f>'Output_Tabel Mortalita'!H118</f>
        <v>11</v>
      </c>
      <c r="C14" s="108">
        <f>'Output_Tabel Mortalita'!I118</f>
        <v>0.99544900730536501</v>
      </c>
      <c r="D14" s="108">
        <f t="shared" si="8"/>
        <v>0.96979444861015041</v>
      </c>
      <c r="E14" s="108">
        <f>'Output_Tabel Mortalita'!I222</f>
        <v>0.99664751401087803</v>
      </c>
      <c r="F14" s="108">
        <f t="shared" si="9"/>
        <v>0.97605155352664097</v>
      </c>
      <c r="G14" s="108">
        <f t="shared" si="1"/>
        <v>-6.2571049164905634E-3</v>
      </c>
      <c r="R14" s="1">
        <f t="shared" si="2"/>
        <v>11</v>
      </c>
      <c r="S14" s="1">
        <f>'Output_Tabel Mortalita'!H326</f>
        <v>11</v>
      </c>
      <c r="T14" s="108">
        <f>'Output_Tabel Mortalita'!I326</f>
        <v>0.98879929323067906</v>
      </c>
      <c r="U14" s="108">
        <f t="shared" si="10"/>
        <v>0.9268255059248649</v>
      </c>
      <c r="V14" s="1">
        <f>'Output_Tabel Mortalita'!I430</f>
        <v>0.99229275795344096</v>
      </c>
      <c r="W14" s="108">
        <f t="shared" si="11"/>
        <v>0.9490624847960728</v>
      </c>
      <c r="X14" s="108">
        <f t="shared" si="3"/>
        <v>-2.2236978871207902E-2</v>
      </c>
      <c r="AI14" s="1">
        <f t="shared" si="4"/>
        <v>11</v>
      </c>
      <c r="AJ14" s="1">
        <f>'Output_Tabel Mortalita'!A118</f>
        <v>11</v>
      </c>
      <c r="AK14" s="108">
        <f>'Output_Tabel Mortalita'!B118</f>
        <v>0.99566963141717202</v>
      </c>
      <c r="AL14" s="108">
        <f t="shared" si="12"/>
        <v>0.97213910691161121</v>
      </c>
      <c r="AM14" s="108">
        <f>'Output_Tabel Mortalita'!B222</f>
        <v>0.99665749087827904</v>
      </c>
      <c r="AN14" s="108">
        <f t="shared" si="13"/>
        <v>0.9778216850212692</v>
      </c>
      <c r="AO14" s="108">
        <f t="shared" si="5"/>
        <v>-5.6825781096579986E-3</v>
      </c>
      <c r="AZ14" s="1">
        <f t="shared" si="6"/>
        <v>11</v>
      </c>
      <c r="BA14" s="1">
        <f>'Output_Tabel Mortalita'!A326</f>
        <v>11</v>
      </c>
      <c r="BB14" s="108">
        <f>'Output_Tabel Mortalita'!B326</f>
        <v>0.98927898082431998</v>
      </c>
      <c r="BC14" s="108">
        <f t="shared" si="14"/>
        <v>0.93303737432407741</v>
      </c>
      <c r="BD14" s="108">
        <f>'Output_Tabel Mortalita'!B430</f>
        <v>0.99237612896743199</v>
      </c>
      <c r="BE14" s="108">
        <f t="shared" si="15"/>
        <v>0.9510932319500911</v>
      </c>
      <c r="BF14" s="108">
        <f t="shared" si="7"/>
        <v>1.8055857626013694E-2</v>
      </c>
    </row>
    <row r="15" spans="1:58" x14ac:dyDescent="0.35">
      <c r="A15" s="1">
        <f t="shared" si="0"/>
        <v>12</v>
      </c>
      <c r="B15" s="1">
        <f>'Output_Tabel Mortalita'!H119</f>
        <v>12</v>
      </c>
      <c r="C15" s="108">
        <f>'Output_Tabel Mortalita'!I119</f>
        <v>0.99502888230834396</v>
      </c>
      <c r="D15" s="108">
        <f t="shared" si="8"/>
        <v>0.96538092115922802</v>
      </c>
      <c r="E15" s="108">
        <f>'Output_Tabel Mortalita'!I223</f>
        <v>0.99636930197245299</v>
      </c>
      <c r="F15" s="108">
        <f t="shared" si="9"/>
        <v>0.97277935436878216</v>
      </c>
      <c r="G15" s="108">
        <f t="shared" si="1"/>
        <v>-7.3984332095541339E-3</v>
      </c>
      <c r="R15" s="1">
        <f t="shared" si="2"/>
        <v>12</v>
      </c>
      <c r="S15" s="1">
        <f>'Output_Tabel Mortalita'!H327</f>
        <v>12</v>
      </c>
      <c r="T15" s="108">
        <f>'Output_Tabel Mortalita'!I327</f>
        <v>0.98777689952605796</v>
      </c>
      <c r="U15" s="108">
        <f t="shared" si="10"/>
        <v>0.91644440520667292</v>
      </c>
      <c r="V15" s="1">
        <f>'Output_Tabel Mortalita'!I431</f>
        <v>0.99157897754884605</v>
      </c>
      <c r="W15" s="108">
        <f t="shared" si="11"/>
        <v>0.94174783050844069</v>
      </c>
      <c r="X15" s="108">
        <f t="shared" si="3"/>
        <v>-2.5303425301767768E-2</v>
      </c>
      <c r="AI15" s="1">
        <f t="shared" si="4"/>
        <v>12</v>
      </c>
      <c r="AJ15" s="1">
        <f>'Output_Tabel Mortalita'!A119</f>
        <v>12</v>
      </c>
      <c r="AK15" s="108">
        <f>'Output_Tabel Mortalita'!B119</f>
        <v>0.99524035497561003</v>
      </c>
      <c r="AL15" s="108">
        <f t="shared" si="12"/>
        <v>0.96792938626490266</v>
      </c>
      <c r="AM15" s="108">
        <f>'Output_Tabel Mortalita'!B223</f>
        <v>0.99634604307961105</v>
      </c>
      <c r="AN15" s="108">
        <f t="shared" si="13"/>
        <v>0.97455330711966903</v>
      </c>
      <c r="AO15" s="108">
        <f t="shared" si="5"/>
        <v>-6.6239208547663742E-3</v>
      </c>
      <c r="AZ15" s="1">
        <f t="shared" si="6"/>
        <v>12</v>
      </c>
      <c r="BA15" s="1">
        <f>'Output_Tabel Mortalita'!A327</f>
        <v>12</v>
      </c>
      <c r="BB15" s="108">
        <f>'Output_Tabel Mortalita'!B327</f>
        <v>0.98819316931807899</v>
      </c>
      <c r="BC15" s="108">
        <f t="shared" si="14"/>
        <v>0.92303426274232281</v>
      </c>
      <c r="BD15" s="108">
        <f>'Output_Tabel Mortalita'!B431</f>
        <v>0.99163191692574404</v>
      </c>
      <c r="BE15" s="108">
        <f t="shared" si="15"/>
        <v>0.94384221980975536</v>
      </c>
      <c r="BF15" s="108">
        <f t="shared" si="7"/>
        <v>2.0807957067432548E-2</v>
      </c>
    </row>
    <row r="16" spans="1:58" x14ac:dyDescent="0.35">
      <c r="A16" s="1">
        <f t="shared" si="0"/>
        <v>13</v>
      </c>
      <c r="B16" s="1">
        <f>'Output_Tabel Mortalita'!H120</f>
        <v>13</v>
      </c>
      <c r="C16" s="108">
        <f>'Output_Tabel Mortalita'!I120</f>
        <v>0.99457007935101305</v>
      </c>
      <c r="D16" s="108">
        <f t="shared" si="8"/>
        <v>0.96058189898286617</v>
      </c>
      <c r="E16" s="108">
        <f>'Output_Tabel Mortalita'!I224</f>
        <v>0.99606415551721705</v>
      </c>
      <c r="F16" s="108">
        <f t="shared" si="9"/>
        <v>0.96924748628563695</v>
      </c>
      <c r="G16" s="108">
        <f t="shared" si="1"/>
        <v>-8.665587302770783E-3</v>
      </c>
      <c r="R16" s="1">
        <f t="shared" si="2"/>
        <v>13</v>
      </c>
      <c r="S16" s="1">
        <f>'Output_Tabel Mortalita'!H328</f>
        <v>13</v>
      </c>
      <c r="T16" s="108">
        <f>'Output_Tabel Mortalita'!I328</f>
        <v>0.98666181338609804</v>
      </c>
      <c r="U16" s="108">
        <f t="shared" si="10"/>
        <v>0.90524261316304966</v>
      </c>
      <c r="V16" s="1">
        <f>'Output_Tabel Mortalita'!I432</f>
        <v>0.99079706913578403</v>
      </c>
      <c r="W16" s="108">
        <f t="shared" si="11"/>
        <v>0.93381735088440354</v>
      </c>
      <c r="X16" s="108">
        <f t="shared" si="3"/>
        <v>-2.8574737721353882E-2</v>
      </c>
      <c r="AI16" s="1">
        <f t="shared" si="4"/>
        <v>13</v>
      </c>
      <c r="AJ16" s="1">
        <f>'Output_Tabel Mortalita'!A120</f>
        <v>13</v>
      </c>
      <c r="AK16" s="108">
        <f>'Output_Tabel Mortalita'!B120</f>
        <v>0.99476879367892201</v>
      </c>
      <c r="AL16" s="108">
        <f t="shared" si="12"/>
        <v>0.96332238597760611</v>
      </c>
      <c r="AM16" s="108">
        <f>'Output_Tabel Mortalita'!B224</f>
        <v>0.996005638048721</v>
      </c>
      <c r="AN16" s="108">
        <f t="shared" si="13"/>
        <v>0.97099233131883123</v>
      </c>
      <c r="AO16" s="108">
        <f t="shared" si="5"/>
        <v>-7.6699453412251151E-3</v>
      </c>
      <c r="AZ16" s="1">
        <f t="shared" si="6"/>
        <v>13</v>
      </c>
      <c r="BA16" s="1">
        <f>'Output_Tabel Mortalita'!A328</f>
        <v>13</v>
      </c>
      <c r="BB16" s="108">
        <f>'Output_Tabel Mortalita'!B328</f>
        <v>0.98699933064575296</v>
      </c>
      <c r="BC16" s="108">
        <f t="shared" si="14"/>
        <v>0.9121361534885124</v>
      </c>
      <c r="BD16" s="108">
        <f>'Output_Tabel Mortalita'!B432</f>
        <v>0.99081562034440396</v>
      </c>
      <c r="BE16" s="108">
        <f t="shared" si="15"/>
        <v>0.93594406970539712</v>
      </c>
      <c r="BF16" s="108">
        <f t="shared" si="7"/>
        <v>2.3807916216884717E-2</v>
      </c>
    </row>
    <row r="17" spans="1:58" x14ac:dyDescent="0.35">
      <c r="A17" s="1">
        <f t="shared" si="0"/>
        <v>14</v>
      </c>
      <c r="B17" s="1">
        <f>'Output_Tabel Mortalita'!H121</f>
        <v>14</v>
      </c>
      <c r="C17" s="108">
        <f>'Output_Tabel Mortalita'!I121</f>
        <v>0.994069058104187</v>
      </c>
      <c r="D17" s="108">
        <f t="shared" si="8"/>
        <v>0.95536601549453604</v>
      </c>
      <c r="E17" s="108">
        <f>'Output_Tabel Mortalita'!I225</f>
        <v>0.99572947657245903</v>
      </c>
      <c r="F17" s="108">
        <f t="shared" si="9"/>
        <v>0.96543267891428841</v>
      </c>
      <c r="G17" s="108">
        <f t="shared" si="1"/>
        <v>-1.0066663419752375E-2</v>
      </c>
      <c r="R17" s="1">
        <f t="shared" si="2"/>
        <v>14</v>
      </c>
      <c r="S17" s="1">
        <f>'Output_Tabel Mortalita'!H329</f>
        <v>14</v>
      </c>
      <c r="T17" s="108">
        <f>'Output_Tabel Mortalita'!I329</f>
        <v>0.98544575196388196</v>
      </c>
      <c r="U17" s="108">
        <f t="shared" si="10"/>
        <v>0.89316831825782461</v>
      </c>
      <c r="V17" s="1">
        <f>'Output_Tabel Mortalita'!I433</f>
        <v>0.98994059230980003</v>
      </c>
      <c r="W17" s="108">
        <f t="shared" si="11"/>
        <v>0.92522349436440909</v>
      </c>
      <c r="X17" s="108">
        <f t="shared" si="3"/>
        <v>-3.2055176106584482E-2</v>
      </c>
      <c r="AI17" s="1">
        <f t="shared" si="4"/>
        <v>14</v>
      </c>
      <c r="AJ17" s="1">
        <f>'Output_Tabel Mortalita'!A121</f>
        <v>14</v>
      </c>
      <c r="AK17" s="108">
        <f>'Output_Tabel Mortalita'!B121</f>
        <v>0.99425083850324603</v>
      </c>
      <c r="AL17" s="108">
        <f t="shared" si="12"/>
        <v>0.95828304782284413</v>
      </c>
      <c r="AM17" s="108">
        <f>'Output_Tabel Mortalita'!B225</f>
        <v>0.99563359571104504</v>
      </c>
      <c r="AN17" s="108">
        <f t="shared" si="13"/>
        <v>0.96711383649562754</v>
      </c>
      <c r="AO17" s="108">
        <f t="shared" si="5"/>
        <v>-8.8307886727834184E-3</v>
      </c>
      <c r="AZ17" s="1">
        <f t="shared" si="6"/>
        <v>14</v>
      </c>
      <c r="BA17" s="1">
        <f>'Output_Tabel Mortalita'!A329</f>
        <v>14</v>
      </c>
      <c r="BB17" s="108">
        <f>'Output_Tabel Mortalita'!B329</f>
        <v>0.98568712953056203</v>
      </c>
      <c r="BC17" s="108">
        <f t="shared" si="14"/>
        <v>0.90027777295095357</v>
      </c>
      <c r="BD17" s="108">
        <f>'Output_Tabel Mortalita'!B433</f>
        <v>0.98992037228893803</v>
      </c>
      <c r="BE17" s="108">
        <f t="shared" si="15"/>
        <v>0.92734800403281914</v>
      </c>
      <c r="BF17" s="108">
        <f t="shared" si="7"/>
        <v>2.707023108186557E-2</v>
      </c>
    </row>
    <row r="18" spans="1:58" x14ac:dyDescent="0.35">
      <c r="A18" s="1">
        <f t="shared" si="0"/>
        <v>15</v>
      </c>
      <c r="B18" s="1">
        <f>'Output_Tabel Mortalita'!H122</f>
        <v>15</v>
      </c>
      <c r="C18" s="108">
        <f>'Output_Tabel Mortalita'!I122</f>
        <v>0.99352195814293398</v>
      </c>
      <c r="D18" s="108">
        <f t="shared" si="8"/>
        <v>0.94969979516740355</v>
      </c>
      <c r="E18" s="108">
        <f>'Output_Tabel Mortalita'!I226</f>
        <v>0.99536241839505701</v>
      </c>
      <c r="F18" s="108">
        <f t="shared" si="9"/>
        <v>0.96130977604127132</v>
      </c>
      <c r="G18" s="108">
        <f t="shared" si="1"/>
        <v>-1.1609980873867776E-2</v>
      </c>
      <c r="R18" s="1">
        <f t="shared" si="2"/>
        <v>15</v>
      </c>
      <c r="S18" s="1">
        <f>'Output_Tabel Mortalita'!H330</f>
        <v>15</v>
      </c>
      <c r="T18" s="108">
        <f>'Output_Tabel Mortalita'!I330</f>
        <v>0.984119715447767</v>
      </c>
      <c r="U18" s="108">
        <f t="shared" si="10"/>
        <v>0.88016892501589783</v>
      </c>
      <c r="V18" s="1">
        <f>'Output_Tabel Mortalita'!I434</f>
        <v>0.989002510365521</v>
      </c>
      <c r="W18" s="108">
        <f t="shared" si="11"/>
        <v>0.91591629403004604</v>
      </c>
      <c r="X18" s="108">
        <f t="shared" si="3"/>
        <v>-3.5747369014148211E-2</v>
      </c>
      <c r="AI18" s="1">
        <f t="shared" si="4"/>
        <v>15</v>
      </c>
      <c r="AJ18" s="1">
        <f>'Output_Tabel Mortalita'!A122</f>
        <v>15</v>
      </c>
      <c r="AK18" s="108">
        <f>'Output_Tabel Mortalita'!B122</f>
        <v>0.99368199279562097</v>
      </c>
      <c r="AL18" s="108">
        <f t="shared" si="12"/>
        <v>0.95277372382130898</v>
      </c>
      <c r="AM18" s="108">
        <f>'Output_Tabel Mortalita'!B226</f>
        <v>0.99522699033732598</v>
      </c>
      <c r="AN18" s="108">
        <f t="shared" si="13"/>
        <v>0.96289102649204539</v>
      </c>
      <c r="AO18" s="108">
        <f t="shared" si="5"/>
        <v>-1.0117302670736406E-2</v>
      </c>
      <c r="AZ18" s="1">
        <f t="shared" si="6"/>
        <v>15</v>
      </c>
      <c r="BA18" s="1">
        <f>'Output_Tabel Mortalita'!A330</f>
        <v>15</v>
      </c>
      <c r="BB18" s="108">
        <f>'Output_Tabel Mortalita'!B330</f>
        <v>0.984245329193568</v>
      </c>
      <c r="BC18" s="108">
        <f t="shared" si="14"/>
        <v>0.88739221380019251</v>
      </c>
      <c r="BD18" s="108">
        <f>'Output_Tabel Mortalita'!B434</f>
        <v>0.98893867524496204</v>
      </c>
      <c r="BE18" s="108">
        <f t="shared" si="15"/>
        <v>0.91800068139357194</v>
      </c>
      <c r="BF18" s="108">
        <f t="shared" si="7"/>
        <v>3.0608467593379429E-2</v>
      </c>
    </row>
    <row r="19" spans="1:58" x14ac:dyDescent="0.35">
      <c r="A19" s="1">
        <f t="shared" si="0"/>
        <v>16</v>
      </c>
      <c r="B19" s="1">
        <f>'Output_Tabel Mortalita'!H123</f>
        <v>16</v>
      </c>
      <c r="C19" s="108">
        <f>'Output_Tabel Mortalita'!I123</f>
        <v>0.992924570774117</v>
      </c>
      <c r="D19" s="108">
        <f t="shared" si="8"/>
        <v>0.94354760014266204</v>
      </c>
      <c r="E19" s="108">
        <f>'Output_Tabel Mortalita'!I227</f>
        <v>0.99495986216547505</v>
      </c>
      <c r="F19" s="108">
        <f t="shared" si="9"/>
        <v>0.9568516235072505</v>
      </c>
      <c r="G19" s="108">
        <f t="shared" si="1"/>
        <v>-1.3304023364588469E-2</v>
      </c>
      <c r="R19" s="1">
        <f t="shared" si="2"/>
        <v>16</v>
      </c>
      <c r="S19" s="1">
        <f>'Output_Tabel Mortalita'!H331</f>
        <v>16</v>
      </c>
      <c r="T19" s="108">
        <f>'Output_Tabel Mortalita'!I331</f>
        <v>0.98267392947335996</v>
      </c>
      <c r="U19" s="108">
        <f t="shared" si="10"/>
        <v>0.86619159203261231</v>
      </c>
      <c r="V19" s="1">
        <f>'Output_Tabel Mortalita'!I435</f>
        <v>0.98797513762339895</v>
      </c>
      <c r="W19" s="108">
        <f t="shared" si="11"/>
        <v>0.9058435140804002</v>
      </c>
      <c r="X19" s="108">
        <f t="shared" si="3"/>
        <v>-3.9651922047787891E-2</v>
      </c>
      <c r="AI19" s="1">
        <f t="shared" si="4"/>
        <v>16</v>
      </c>
      <c r="AJ19" s="1">
        <f>'Output_Tabel Mortalita'!A123</f>
        <v>16</v>
      </c>
      <c r="AK19" s="108">
        <f>'Output_Tabel Mortalita'!B123</f>
        <v>0.99305733813560804</v>
      </c>
      <c r="AL19" s="108">
        <f t="shared" si="12"/>
        <v>0.94675409257006293</v>
      </c>
      <c r="AM19" s="108">
        <f>'Output_Tabel Mortalita'!B227</f>
        <v>0.99478262849462396</v>
      </c>
      <c r="AN19" s="108">
        <f t="shared" si="13"/>
        <v>0.95829513831849678</v>
      </c>
      <c r="AO19" s="108">
        <f t="shared" si="5"/>
        <v>-1.1541045748433842E-2</v>
      </c>
      <c r="AZ19" s="1">
        <f t="shared" si="6"/>
        <v>16</v>
      </c>
      <c r="BA19" s="1">
        <f>'Output_Tabel Mortalita'!A331</f>
        <v>16</v>
      </c>
      <c r="BB19" s="108">
        <f>'Output_Tabel Mortalita'!B331</f>
        <v>0.98266173134471602</v>
      </c>
      <c r="BC19" s="108">
        <f t="shared" si="14"/>
        <v>0.8734116415955796</v>
      </c>
      <c r="BD19" s="108">
        <f>'Output_Tabel Mortalita'!B435</f>
        <v>0.98786234805812201</v>
      </c>
      <c r="BE19" s="108">
        <f t="shared" si="15"/>
        <v>0.90784637773133148</v>
      </c>
      <c r="BF19" s="108">
        <f t="shared" si="7"/>
        <v>3.4434736135751876E-2</v>
      </c>
    </row>
    <row r="20" spans="1:58" x14ac:dyDescent="0.35">
      <c r="A20" s="1">
        <f t="shared" si="0"/>
        <v>17</v>
      </c>
      <c r="B20" s="1">
        <f>'Output_Tabel Mortalita'!H124</f>
        <v>17</v>
      </c>
      <c r="C20" s="108">
        <f>'Output_Tabel Mortalita'!I124</f>
        <v>0.99227230853456305</v>
      </c>
      <c r="D20" s="108">
        <f t="shared" si="8"/>
        <v>0.93687159587660085</v>
      </c>
      <c r="E20" s="108">
        <f>'Output_Tabel Mortalita'!I228</f>
        <v>0.99451839145959198</v>
      </c>
      <c r="F20" s="108">
        <f t="shared" si="9"/>
        <v>0.95202895943758503</v>
      </c>
      <c r="G20" s="108">
        <f t="shared" si="1"/>
        <v>-1.5157363560984183E-2</v>
      </c>
      <c r="R20" s="1">
        <f t="shared" si="2"/>
        <v>17</v>
      </c>
      <c r="S20" s="1">
        <f>'Output_Tabel Mortalita'!H332</f>
        <v>17</v>
      </c>
      <c r="T20" s="108">
        <f>'Output_Tabel Mortalita'!I332</f>
        <v>0.98109778378968904</v>
      </c>
      <c r="U20" s="108">
        <f t="shared" si="10"/>
        <v>0.8511838954194727</v>
      </c>
      <c r="V20" s="1">
        <f>'Output_Tabel Mortalita'!I436</f>
        <v>0.98685008262327401</v>
      </c>
      <c r="W20" s="108">
        <f t="shared" si="11"/>
        <v>0.89495087048884669</v>
      </c>
      <c r="X20" s="108">
        <f t="shared" si="3"/>
        <v>-4.3766975069373992E-2</v>
      </c>
      <c r="AI20" s="1">
        <f t="shared" si="4"/>
        <v>17</v>
      </c>
      <c r="AJ20" s="1">
        <f>'Output_Tabel Mortalita'!A124</f>
        <v>17</v>
      </c>
      <c r="AK20" s="108">
        <f>'Output_Tabel Mortalita'!B124</f>
        <v>0.99237149770215605</v>
      </c>
      <c r="AL20" s="108">
        <f t="shared" si="12"/>
        <v>0.94018109903661973</v>
      </c>
      <c r="AM20" s="108">
        <f>'Output_Tabel Mortalita'!B228</f>
        <v>0.99429702511134999</v>
      </c>
      <c r="AN20" s="108">
        <f t="shared" si="13"/>
        <v>0.95329535657009346</v>
      </c>
      <c r="AO20" s="108">
        <f t="shared" si="5"/>
        <v>-1.3114257533473728E-2</v>
      </c>
      <c r="AZ20" s="1">
        <f t="shared" si="6"/>
        <v>17</v>
      </c>
      <c r="BA20" s="1">
        <f>'Output_Tabel Mortalita'!A332</f>
        <v>17</v>
      </c>
      <c r="BB20" s="108">
        <f>'Output_Tabel Mortalita'!B332</f>
        <v>0.98092311633883</v>
      </c>
      <c r="BC20" s="108">
        <f t="shared" si="14"/>
        <v>0.85826819590694281</v>
      </c>
      <c r="BD20" s="108">
        <f>'Output_Tabel Mortalita'!B436</f>
        <v>0.98668246942247195</v>
      </c>
      <c r="BE20" s="108">
        <f t="shared" si="15"/>
        <v>0.89682725438173383</v>
      </c>
      <c r="BF20" s="108">
        <f t="shared" si="7"/>
        <v>3.8559058474791019E-2</v>
      </c>
    </row>
    <row r="21" spans="1:58" x14ac:dyDescent="0.35">
      <c r="A21" s="1">
        <f t="shared" si="0"/>
        <v>18</v>
      </c>
      <c r="B21" s="1">
        <f>'Output_Tabel Mortalita'!H125</f>
        <v>18</v>
      </c>
      <c r="C21" s="108">
        <f>'Output_Tabel Mortalita'!I125</f>
        <v>0.99156017219716097</v>
      </c>
      <c r="D21" s="108">
        <f t="shared" si="8"/>
        <v>0.92963174124093495</v>
      </c>
      <c r="E21" s="108">
        <f>'Output_Tabel Mortalita'!I229</f>
        <v>0.99403426442270804</v>
      </c>
      <c r="F21" s="108">
        <f t="shared" si="9"/>
        <v>0.94681030936281618</v>
      </c>
      <c r="G21" s="108">
        <f t="shared" si="1"/>
        <v>-1.7178568121881232E-2</v>
      </c>
      <c r="R21" s="1">
        <f t="shared" si="2"/>
        <v>18</v>
      </c>
      <c r="S21" s="1">
        <f>'Output_Tabel Mortalita'!H333</f>
        <v>18</v>
      </c>
      <c r="T21" s="108">
        <f>'Output_Tabel Mortalita'!I333</f>
        <v>0.97937976711902097</v>
      </c>
      <c r="U21" s="108">
        <f t="shared" si="10"/>
        <v>0.83509463339351908</v>
      </c>
      <c r="V21" s="1">
        <f>'Output_Tabel Mortalita'!I437</f>
        <v>0.98561818697051795</v>
      </c>
      <c r="W21" s="108">
        <f t="shared" si="11"/>
        <v>0.88318234048568933</v>
      </c>
      <c r="X21" s="108">
        <f t="shared" si="3"/>
        <v>-4.8087707092170251E-2</v>
      </c>
      <c r="AI21" s="1">
        <f t="shared" si="4"/>
        <v>18</v>
      </c>
      <c r="AJ21" s="1">
        <f>'Output_Tabel Mortalita'!A125</f>
        <v>18</v>
      </c>
      <c r="AK21" s="108">
        <f>'Output_Tabel Mortalita'!B125</f>
        <v>0.99161859707627797</v>
      </c>
      <c r="AL21" s="108">
        <f t="shared" si="12"/>
        <v>0.93300892536222946</v>
      </c>
      <c r="AM21" s="108">
        <f>'Output_Tabel Mortalita'!B229</f>
        <v>0.99376637751200103</v>
      </c>
      <c r="AN21" s="108">
        <f t="shared" si="13"/>
        <v>0.94785873709010759</v>
      </c>
      <c r="AO21" s="108">
        <f t="shared" si="5"/>
        <v>-1.4849811727878137E-2</v>
      </c>
      <c r="AZ21" s="1">
        <f t="shared" si="6"/>
        <v>18</v>
      </c>
      <c r="BA21" s="1">
        <f>'Output_Tabel Mortalita'!A333</f>
        <v>18</v>
      </c>
      <c r="BB21" s="108">
        <f>'Output_Tabel Mortalita'!B333</f>
        <v>0.97901518464765602</v>
      </c>
      <c r="BC21" s="108">
        <f t="shared" si="14"/>
        <v>0.84189511338354384</v>
      </c>
      <c r="BD21" s="108">
        <f>'Output_Tabel Mortalita'!B437</f>
        <v>0.98538931791663897</v>
      </c>
      <c r="BE21" s="108">
        <f t="shared" si="15"/>
        <v>0.88488372999874454</v>
      </c>
      <c r="BF21" s="108">
        <f t="shared" si="7"/>
        <v>4.2988616615200703E-2</v>
      </c>
    </row>
    <row r="22" spans="1:58" x14ac:dyDescent="0.35">
      <c r="A22" s="1">
        <f t="shared" si="0"/>
        <v>19</v>
      </c>
      <c r="B22" s="1">
        <f>'Output_Tabel Mortalita'!H126</f>
        <v>19</v>
      </c>
      <c r="C22" s="108">
        <f>'Output_Tabel Mortalita'!I126</f>
        <v>0.99078271511707205</v>
      </c>
      <c r="D22" s="108">
        <f t="shared" si="8"/>
        <v>0.92178580942480803</v>
      </c>
      <c r="E22" s="108">
        <f>'Output_Tabel Mortalita'!I230</f>
        <v>0.99350338345911504</v>
      </c>
      <c r="F22" s="108">
        <f t="shared" si="9"/>
        <v>0.94116188941530365</v>
      </c>
      <c r="G22" s="108">
        <f t="shared" si="1"/>
        <v>-1.937607999049562E-2</v>
      </c>
      <c r="R22" s="1">
        <f t="shared" si="2"/>
        <v>19</v>
      </c>
      <c r="S22" s="1">
        <f>'Output_Tabel Mortalita'!H334</f>
        <v>19</v>
      </c>
      <c r="T22" s="108">
        <f>'Output_Tabel Mortalita'!I334</f>
        <v>0.97750739819487698</v>
      </c>
      <c r="U22" s="108">
        <f t="shared" si="10"/>
        <v>0.81787478757528886</v>
      </c>
      <c r="V22" s="1">
        <f>'Output_Tabel Mortalita'!I438</f>
        <v>0.98426945963528401</v>
      </c>
      <c r="W22" s="108">
        <f t="shared" si="11"/>
        <v>0.87048057719388383</v>
      </c>
      <c r="X22" s="108">
        <f t="shared" si="3"/>
        <v>-5.2605789618594967E-2</v>
      </c>
      <c r="AI22" s="1">
        <f t="shared" si="4"/>
        <v>19</v>
      </c>
      <c r="AJ22" s="1">
        <f>'Output_Tabel Mortalita'!A126</f>
        <v>19</v>
      </c>
      <c r="AK22" s="108">
        <f>'Output_Tabel Mortalita'!B126</f>
        <v>0.99079222243674903</v>
      </c>
      <c r="AL22" s="108">
        <f t="shared" si="12"/>
        <v>0.92518900162733975</v>
      </c>
      <c r="AM22" s="108">
        <f>'Output_Tabel Mortalita'!B230</f>
        <v>0.993186537270912</v>
      </c>
      <c r="AN22" s="108">
        <f t="shared" si="13"/>
        <v>0.94195014355113638</v>
      </c>
      <c r="AO22" s="108">
        <f t="shared" si="5"/>
        <v>-1.676114192379663E-2</v>
      </c>
      <c r="AZ22" s="1">
        <f t="shared" si="6"/>
        <v>19</v>
      </c>
      <c r="BA22" s="1">
        <f>'Output_Tabel Mortalita'!A334</f>
        <v>19</v>
      </c>
      <c r="BB22" s="108">
        <f>'Output_Tabel Mortalita'!B334</f>
        <v>0.976922501089173</v>
      </c>
      <c r="BC22" s="108">
        <f t="shared" si="14"/>
        <v>0.82422809988314949</v>
      </c>
      <c r="BD22" s="108">
        <f>'Output_Tabel Mortalita'!B438</f>
        <v>0.98397230865048901</v>
      </c>
      <c r="BE22" s="108">
        <f t="shared" si="15"/>
        <v>0.87195497513899423</v>
      </c>
      <c r="BF22" s="108">
        <f t="shared" si="7"/>
        <v>4.7726875255844736E-2</v>
      </c>
    </row>
    <row r="23" spans="1:58" x14ac:dyDescent="0.35">
      <c r="A23" s="1">
        <f t="shared" si="0"/>
        <v>20</v>
      </c>
      <c r="B23" s="1">
        <f>'Output_Tabel Mortalita'!H127</f>
        <v>20</v>
      </c>
      <c r="C23" s="108">
        <f>'Output_Tabel Mortalita'!I127</f>
        <v>0.98993400474652005</v>
      </c>
      <c r="D23" s="108">
        <f t="shared" si="8"/>
        <v>0.91328944701829928</v>
      </c>
      <c r="E23" s="108">
        <f>'Output_Tabel Mortalita'!I231</f>
        <v>0.99292126223979904</v>
      </c>
      <c r="F23" s="108">
        <f t="shared" si="9"/>
        <v>0.93504752151687764</v>
      </c>
      <c r="G23" s="108">
        <f t="shared" si="1"/>
        <v>-2.1758074498578361E-2</v>
      </c>
      <c r="R23" s="1">
        <f t="shared" si="2"/>
        <v>20</v>
      </c>
      <c r="S23" s="1">
        <f>'Output_Tabel Mortalita'!H335</f>
        <v>20</v>
      </c>
      <c r="T23" s="108">
        <f>'Output_Tabel Mortalita'!I335</f>
        <v>0.97546715302055198</v>
      </c>
      <c r="U23" s="108">
        <f t="shared" si="10"/>
        <v>0.79947865565190834</v>
      </c>
      <c r="V23" s="1">
        <f>'Output_Tabel Mortalita'!I439</f>
        <v>0.982793006528076</v>
      </c>
      <c r="W23" s="108">
        <f t="shared" si="11"/>
        <v>0.85678744733763412</v>
      </c>
      <c r="X23" s="108">
        <f t="shared" si="3"/>
        <v>-5.730879168572578E-2</v>
      </c>
      <c r="AI23" s="1">
        <f t="shared" si="4"/>
        <v>20</v>
      </c>
      <c r="AJ23" s="1">
        <f>'Output_Tabel Mortalita'!A127</f>
        <v>20</v>
      </c>
      <c r="AK23" s="108">
        <f>'Output_Tabel Mortalita'!B127</f>
        <v>0.98988537614175698</v>
      </c>
      <c r="AL23" s="108">
        <f t="shared" si="12"/>
        <v>0.91667006709638899</v>
      </c>
      <c r="AM23" s="108">
        <f>'Output_Tabel Mortalita'!B231</f>
        <v>0.992552979730291</v>
      </c>
      <c r="AN23" s="108">
        <f t="shared" si="13"/>
        <v>0.93553220135539161</v>
      </c>
      <c r="AO23" s="108">
        <f t="shared" si="5"/>
        <v>-1.8862134259002628E-2</v>
      </c>
      <c r="AZ23" s="1">
        <f t="shared" si="6"/>
        <v>20</v>
      </c>
      <c r="BA23" s="1">
        <f>'Output_Tabel Mortalita'!A335</f>
        <v>20</v>
      </c>
      <c r="BB23" s="108">
        <f>'Output_Tabel Mortalita'!B335</f>
        <v>0.97462844359191403</v>
      </c>
      <c r="BC23" s="108">
        <f t="shared" si="14"/>
        <v>0.80520697680582309</v>
      </c>
      <c r="BD23" s="108">
        <f>'Output_Tabel Mortalita'!B439</f>
        <v>0.98241992666343403</v>
      </c>
      <c r="BE23" s="108">
        <f t="shared" si="15"/>
        <v>0.85797954992679593</v>
      </c>
      <c r="BF23" s="108">
        <f t="shared" si="7"/>
        <v>5.2772573120972832E-2</v>
      </c>
    </row>
    <row r="24" spans="1:58" x14ac:dyDescent="0.35">
      <c r="A24" s="1">
        <f t="shared" si="0"/>
        <v>21</v>
      </c>
      <c r="B24" s="1">
        <f>'Output_Tabel Mortalita'!H128</f>
        <v>21</v>
      </c>
      <c r="C24" s="108">
        <f>'Output_Tabel Mortalita'!I128</f>
        <v>0.989007581144696</v>
      </c>
      <c r="D24" s="108">
        <f t="shared" si="8"/>
        <v>0.90409627977955975</v>
      </c>
      <c r="E24" s="108">
        <f>'Output_Tabel Mortalita'!I232</f>
        <v>0.99228298982041996</v>
      </c>
      <c r="F24" s="108">
        <f t="shared" si="9"/>
        <v>0.92842856531873386</v>
      </c>
      <c r="G24" s="108">
        <f t="shared" si="1"/>
        <v>-2.4332285539174103E-2</v>
      </c>
      <c r="R24" s="1">
        <f t="shared" si="2"/>
        <v>21</v>
      </c>
      <c r="S24" s="1">
        <f>'Output_Tabel Mortalita'!H336</f>
        <v>21</v>
      </c>
      <c r="T24" s="108">
        <f>'Output_Tabel Mortalita'!I336</f>
        <v>0.97324438846352501</v>
      </c>
      <c r="U24" s="108">
        <f t="shared" si="10"/>
        <v>0.77986516812946527</v>
      </c>
      <c r="V24" s="1">
        <f>'Output_Tabel Mortalita'!I440</f>
        <v>0.98117695520749504</v>
      </c>
      <c r="W24" s="108">
        <f t="shared" si="11"/>
        <v>0.84204471132446901</v>
      </c>
      <c r="X24" s="108">
        <f t="shared" si="3"/>
        <v>-6.2179543195003739E-2</v>
      </c>
      <c r="AI24" s="1">
        <f t="shared" si="4"/>
        <v>21</v>
      </c>
      <c r="AJ24" s="1">
        <f>'Output_Tabel Mortalita'!A128</f>
        <v>21</v>
      </c>
      <c r="AK24" s="108">
        <f>'Output_Tabel Mortalita'!B128</f>
        <v>0.98889042973549901</v>
      </c>
      <c r="AL24" s="108">
        <f t="shared" si="12"/>
        <v>0.90739829416559858</v>
      </c>
      <c r="AM24" s="108">
        <f>'Output_Tabel Mortalita'!B232</f>
        <v>0.99186077101811398</v>
      </c>
      <c r="AN24" s="108">
        <f t="shared" si="13"/>
        <v>0.92856527408893252</v>
      </c>
      <c r="AO24" s="108">
        <f t="shared" si="5"/>
        <v>-2.116697992333394E-2</v>
      </c>
      <c r="AZ24" s="1">
        <f t="shared" si="6"/>
        <v>21</v>
      </c>
      <c r="BA24" s="1">
        <f>'Output_Tabel Mortalita'!A336</f>
        <v>21</v>
      </c>
      <c r="BB24" s="108">
        <f>'Output_Tabel Mortalita'!B336</f>
        <v>0.97211515865565201</v>
      </c>
      <c r="BC24" s="108">
        <f t="shared" si="14"/>
        <v>0.78477762257360983</v>
      </c>
      <c r="BD24" s="108">
        <f>'Output_Tabel Mortalita'!B440</f>
        <v>0.98071965731417199</v>
      </c>
      <c r="BE24" s="108">
        <f t="shared" si="15"/>
        <v>0.84289620651780894</v>
      </c>
      <c r="BF24" s="108">
        <f t="shared" si="7"/>
        <v>5.8118583944199109E-2</v>
      </c>
    </row>
    <row r="25" spans="1:58" x14ac:dyDescent="0.35">
      <c r="A25" s="1">
        <f t="shared" si="0"/>
        <v>22</v>
      </c>
      <c r="B25" s="1">
        <f>'Output_Tabel Mortalita'!H129</f>
        <v>22</v>
      </c>
      <c r="C25" s="108">
        <f>'Output_Tabel Mortalita'!I129</f>
        <v>0.98799641230981605</v>
      </c>
      <c r="D25" s="108">
        <f t="shared" si="8"/>
        <v>0.89415807478670073</v>
      </c>
      <c r="E25" s="108">
        <f>'Output_Tabel Mortalita'!I233</f>
        <v>0.99158319165196196</v>
      </c>
      <c r="F25" s="108">
        <f t="shared" si="9"/>
        <v>0.92126387262915632</v>
      </c>
      <c r="G25" s="108">
        <f t="shared" si="1"/>
        <v>-2.7105797842455592E-2</v>
      </c>
      <c r="R25" s="1">
        <f t="shared" si="2"/>
        <v>22</v>
      </c>
      <c r="S25" s="1">
        <f>'Output_Tabel Mortalita'!H337</f>
        <v>22</v>
      </c>
      <c r="T25" s="108">
        <f>'Output_Tabel Mortalita'!I337</f>
        <v>0.97082326239224803</v>
      </c>
      <c r="U25" s="108">
        <f t="shared" si="10"/>
        <v>0.75899939864016552</v>
      </c>
      <c r="V25" s="1">
        <f>'Output_Tabel Mortalita'!I441</f>
        <v>0.979408374620928</v>
      </c>
      <c r="W25" s="108">
        <f t="shared" si="11"/>
        <v>0.82619486600591663</v>
      </c>
      <c r="X25" s="108">
        <f t="shared" si="3"/>
        <v>-6.7195467365751105E-2</v>
      </c>
      <c r="AI25" s="1">
        <f t="shared" si="4"/>
        <v>22</v>
      </c>
      <c r="AJ25" s="1">
        <f>'Output_Tabel Mortalita'!A129</f>
        <v>22</v>
      </c>
      <c r="AK25" s="108">
        <f>'Output_Tabel Mortalita'!B129</f>
        <v>0.987799074477133</v>
      </c>
      <c r="AL25" s="108">
        <f t="shared" si="12"/>
        <v>0.89731748905867748</v>
      </c>
      <c r="AM25" s="108">
        <f>'Output_Tabel Mortalita'!B233</f>
        <v>0.99110453239979601</v>
      </c>
      <c r="AN25" s="108">
        <f t="shared" si="13"/>
        <v>0.92100746869849492</v>
      </c>
      <c r="AO25" s="108">
        <f t="shared" si="5"/>
        <v>-2.3689979639817449E-2</v>
      </c>
      <c r="AZ25" s="1">
        <f t="shared" si="6"/>
        <v>22</v>
      </c>
      <c r="BA25" s="1">
        <f>'Output_Tabel Mortalita'!A337</f>
        <v>22</v>
      </c>
      <c r="BB25" s="108">
        <f>'Output_Tabel Mortalita'!B337</f>
        <v>0.96936352610274101</v>
      </c>
      <c r="BC25" s="108">
        <f t="shared" si="14"/>
        <v>0.76289422307755017</v>
      </c>
      <c r="BD25" s="108">
        <f>'Output_Tabel Mortalita'!B441</f>
        <v>0.97885791402354905</v>
      </c>
      <c r="BE25" s="108">
        <f t="shared" si="15"/>
        <v>0.8266448788075611</v>
      </c>
      <c r="BF25" s="108">
        <f t="shared" si="7"/>
        <v>6.375065573001093E-2</v>
      </c>
    </row>
    <row r="26" spans="1:58" x14ac:dyDescent="0.35">
      <c r="A26" s="1">
        <f t="shared" si="0"/>
        <v>23</v>
      </c>
      <c r="B26" s="1">
        <f>'Output_Tabel Mortalita'!H130</f>
        <v>23</v>
      </c>
      <c r="C26" s="108">
        <f>'Output_Tabel Mortalita'!I130</f>
        <v>0.98689284616388595</v>
      </c>
      <c r="D26" s="108">
        <f t="shared" si="8"/>
        <v>0.8834249699271125</v>
      </c>
      <c r="E26" s="108">
        <f>'Output_Tabel Mortalita'!I234</f>
        <v>0.990815987257888</v>
      </c>
      <c r="F26" s="108">
        <f t="shared" si="9"/>
        <v>0.91350977117526544</v>
      </c>
      <c r="G26" s="108">
        <f t="shared" si="1"/>
        <v>-3.0084801248152937E-2</v>
      </c>
      <c r="R26" s="1">
        <f t="shared" si="2"/>
        <v>23</v>
      </c>
      <c r="S26" s="1">
        <f>'Output_Tabel Mortalita'!H338</f>
        <v>23</v>
      </c>
      <c r="T26" s="108">
        <f>'Output_Tabel Mortalita'!I338</f>
        <v>0.96818665067444298</v>
      </c>
      <c r="U26" s="108">
        <f t="shared" si="10"/>
        <v>0.73685427234159984</v>
      </c>
      <c r="V26" s="1">
        <f>'Output_Tabel Mortalita'!I442</f>
        <v>0.97747318983879605</v>
      </c>
      <c r="W26" s="108">
        <f t="shared" si="11"/>
        <v>0.80918217083501021</v>
      </c>
      <c r="X26" s="108">
        <f t="shared" si="3"/>
        <v>-7.232789849341037E-2</v>
      </c>
      <c r="AI26" s="1">
        <f t="shared" si="4"/>
        <v>23</v>
      </c>
      <c r="AJ26" s="1">
        <f>'Output_Tabel Mortalita'!A130</f>
        <v>23</v>
      </c>
      <c r="AK26" s="108">
        <f>'Output_Tabel Mortalita'!B130</f>
        <v>0.98660226956289598</v>
      </c>
      <c r="AL26" s="108">
        <f t="shared" si="12"/>
        <v>0.88636938520430653</v>
      </c>
      <c r="AM26" s="108">
        <f>'Output_Tabel Mortalita'!B234</f>
        <v>0.99027840179349702</v>
      </c>
      <c r="AN26" s="108">
        <f t="shared" si="13"/>
        <v>0.91281467660114157</v>
      </c>
      <c r="AO26" s="108">
        <f t="shared" si="5"/>
        <v>-2.6445291396835047E-2</v>
      </c>
      <c r="AZ26" s="1">
        <f t="shared" si="6"/>
        <v>23</v>
      </c>
      <c r="BA26" s="1">
        <f>'Output_Tabel Mortalita'!A338</f>
        <v>23</v>
      </c>
      <c r="BB26" s="108">
        <f>'Output_Tabel Mortalita'!B338</f>
        <v>0.966353136193565</v>
      </c>
      <c r="BC26" s="108">
        <f t="shared" si="14"/>
        <v>0.73952183412586514</v>
      </c>
      <c r="BD26" s="108">
        <f>'Output_Tabel Mortalita'!B442</f>
        <v>0.97681996388130199</v>
      </c>
      <c r="BE26" s="108">
        <f t="shared" si="15"/>
        <v>0.80916788170781873</v>
      </c>
      <c r="BF26" s="108">
        <f t="shared" si="7"/>
        <v>6.9646047581953585E-2</v>
      </c>
    </row>
    <row r="27" spans="1:58" x14ac:dyDescent="0.35">
      <c r="A27" s="1">
        <f t="shared" si="0"/>
        <v>24</v>
      </c>
      <c r="B27" s="1">
        <f>'Output_Tabel Mortalita'!H131</f>
        <v>24</v>
      </c>
      <c r="C27" s="108">
        <f>'Output_Tabel Mortalita'!I131</f>
        <v>0.98568855902814001</v>
      </c>
      <c r="D27" s="108">
        <f t="shared" si="8"/>
        <v>0.87184578294361337</v>
      </c>
      <c r="E27" s="108">
        <f>'Output_Tabel Mortalita'!I235</f>
        <v>0.989974944344577</v>
      </c>
      <c r="F27" s="108">
        <f t="shared" si="9"/>
        <v>0.90512008579674796</v>
      </c>
      <c r="G27" s="108">
        <f t="shared" si="1"/>
        <v>-3.3274302853134596E-2</v>
      </c>
      <c r="R27" s="1">
        <f t="shared" si="2"/>
        <v>24</v>
      </c>
      <c r="S27" s="1">
        <f>'Output_Tabel Mortalita'!H339</f>
        <v>24</v>
      </c>
      <c r="T27" s="108">
        <f>'Output_Tabel Mortalita'!I339</f>
        <v>0.965316061493799</v>
      </c>
      <c r="U27" s="108">
        <f t="shared" si="10"/>
        <v>0.71341246997356744</v>
      </c>
      <c r="V27" s="1">
        <f>'Output_Tabel Mortalita'!I443</f>
        <v>0.97535609182099803</v>
      </c>
      <c r="W27" s="108">
        <f t="shared" si="11"/>
        <v>0.79095387768677905</v>
      </c>
      <c r="X27" s="108">
        <f t="shared" si="3"/>
        <v>-7.7541407713211608E-2</v>
      </c>
      <c r="AI27" s="1">
        <f t="shared" si="4"/>
        <v>24</v>
      </c>
      <c r="AJ27" s="1">
        <f>'Output_Tabel Mortalita'!A131</f>
        <v>24</v>
      </c>
      <c r="AK27" s="108">
        <f>'Output_Tabel Mortalita'!B131</f>
        <v>0.98529018830262105</v>
      </c>
      <c r="AL27" s="108">
        <f t="shared" si="12"/>
        <v>0.87449404711363765</v>
      </c>
      <c r="AM27" s="108">
        <f>'Output_Tabel Mortalita'!B235</f>
        <v>0.98937599227724604</v>
      </c>
      <c r="AN27" s="108">
        <f t="shared" si="13"/>
        <v>0.90394065907822629</v>
      </c>
      <c r="AO27" s="108">
        <f t="shared" si="5"/>
        <v>-2.9446611964588643E-2</v>
      </c>
      <c r="AZ27" s="1">
        <f t="shared" si="6"/>
        <v>24</v>
      </c>
      <c r="BA27" s="1">
        <f>'Output_Tabel Mortalita'!A339</f>
        <v>24</v>
      </c>
      <c r="BB27" s="108">
        <f>'Output_Tabel Mortalita'!B339</f>
        <v>0.96306228270048</v>
      </c>
      <c r="BC27" s="108">
        <f t="shared" si="14"/>
        <v>0.71463924369114717</v>
      </c>
      <c r="BD27" s="108">
        <f>'Output_Tabel Mortalita'!B443</f>
        <v>0.97458985180716795</v>
      </c>
      <c r="BE27" s="108">
        <f t="shared" si="15"/>
        <v>0.79041134098374111</v>
      </c>
      <c r="BF27" s="108">
        <f t="shared" si="7"/>
        <v>7.5772097292593932E-2</v>
      </c>
    </row>
    <row r="28" spans="1:58" x14ac:dyDescent="0.35">
      <c r="A28" s="1">
        <f t="shared" si="0"/>
        <v>25</v>
      </c>
      <c r="B28" s="1">
        <f>'Output_Tabel Mortalita'!H132</f>
        <v>25</v>
      </c>
      <c r="C28" s="108">
        <f>'Output_Tabel Mortalita'!I132</f>
        <v>0.98437450043937003</v>
      </c>
      <c r="D28" s="108">
        <f t="shared" si="8"/>
        <v>0.85936841348445081</v>
      </c>
      <c r="E28" s="108">
        <f>'Output_Tabel Mortalita'!I236</f>
        <v>0.98905302910707904</v>
      </c>
      <c r="F28" s="108">
        <f t="shared" si="9"/>
        <v>0.89604620656179435</v>
      </c>
      <c r="G28" s="108">
        <f t="shared" si="1"/>
        <v>-3.6677793077343535E-2</v>
      </c>
      <c r="R28" s="1">
        <f t="shared" si="2"/>
        <v>25</v>
      </c>
      <c r="S28" s="1">
        <f>'Output_Tabel Mortalita'!H340</f>
        <v>25</v>
      </c>
      <c r="T28" s="108">
        <f>'Output_Tabel Mortalita'!I340</f>
        <v>0.96219154760932901</v>
      </c>
      <c r="U28" s="108">
        <f t="shared" si="10"/>
        <v>0.6886685157354473</v>
      </c>
      <c r="V28" s="1">
        <f>'Output_Tabel Mortalita'!I444</f>
        <v>0.97304044235421205</v>
      </c>
      <c r="W28" s="108">
        <f t="shared" si="11"/>
        <v>0.77146168295124051</v>
      </c>
      <c r="X28" s="108">
        <f t="shared" si="3"/>
        <v>-8.2793167215793217E-2</v>
      </c>
      <c r="AI28" s="1">
        <f t="shared" si="4"/>
        <v>25</v>
      </c>
      <c r="AJ28" s="1">
        <f>'Output_Tabel Mortalita'!A132</f>
        <v>25</v>
      </c>
      <c r="AK28" s="108">
        <f>'Output_Tabel Mortalita'!B132</f>
        <v>0.98385216262298403</v>
      </c>
      <c r="AL28" s="108">
        <f t="shared" si="12"/>
        <v>0.86163040435011717</v>
      </c>
      <c r="AM28" s="108">
        <f>'Output_Tabel Mortalita'!B236</f>
        <v>0.98839034741909904</v>
      </c>
      <c r="AN28" s="108">
        <f t="shared" si="13"/>
        <v>0.89433718653526795</v>
      </c>
      <c r="AO28" s="108">
        <f t="shared" si="5"/>
        <v>-3.2706782185150773E-2</v>
      </c>
      <c r="AZ28" s="1">
        <f t="shared" si="6"/>
        <v>25</v>
      </c>
      <c r="BA28" s="1">
        <f>'Output_Tabel Mortalita'!A340</f>
        <v>25</v>
      </c>
      <c r="BB28" s="108">
        <f>'Output_Tabel Mortalita'!B340</f>
        <v>0.95946797608752699</v>
      </c>
      <c r="BC28" s="108">
        <f t="shared" si="14"/>
        <v>0.68824210133654085</v>
      </c>
      <c r="BD28" s="108">
        <f>'Output_Tabel Mortalita'!B444</f>
        <v>0.97215032417380298</v>
      </c>
      <c r="BE28" s="108">
        <f t="shared" si="15"/>
        <v>0.77032687167604919</v>
      </c>
      <c r="BF28" s="108">
        <f t="shared" si="7"/>
        <v>8.2084770339508339E-2</v>
      </c>
    </row>
    <row r="29" spans="1:58" x14ac:dyDescent="0.35">
      <c r="A29" s="1">
        <f t="shared" si="0"/>
        <v>26</v>
      </c>
      <c r="B29" s="1">
        <f>'Output_Tabel Mortalita'!H133</f>
        <v>26</v>
      </c>
      <c r="C29" s="108">
        <f>'Output_Tabel Mortalita'!I133</f>
        <v>0.98294083417557998</v>
      </c>
      <c r="D29" s="108">
        <f t="shared" si="8"/>
        <v>0.8459403527171302</v>
      </c>
      <c r="E29" s="108">
        <f>'Output_Tabel Mortalita'!I237</f>
        <v>0.98804255249043804</v>
      </c>
      <c r="F29" s="108">
        <f t="shared" si="9"/>
        <v>0.88623721481985018</v>
      </c>
      <c r="G29" s="108">
        <f t="shared" si="1"/>
        <v>-4.0296862102719988E-2</v>
      </c>
      <c r="R29" s="1">
        <f t="shared" si="2"/>
        <v>26</v>
      </c>
      <c r="S29" s="1">
        <f>'Output_Tabel Mortalita'!H341</f>
        <v>26</v>
      </c>
      <c r="T29" s="108">
        <f>'Output_Tabel Mortalita'!I341</f>
        <v>0.95879161738329299</v>
      </c>
      <c r="U29" s="108">
        <f t="shared" si="10"/>
        <v>0.66263102494530957</v>
      </c>
      <c r="V29" s="1">
        <f>'Output_Tabel Mortalita'!I445</f>
        <v>0.97050817442502402</v>
      </c>
      <c r="W29" s="108">
        <f t="shared" si="11"/>
        <v>0.75066341723819996</v>
      </c>
      <c r="X29" s="108">
        <f t="shared" si="3"/>
        <v>-8.8032392292890393E-2</v>
      </c>
      <c r="AI29" s="1">
        <f t="shared" si="4"/>
        <v>26</v>
      </c>
      <c r="AJ29" s="1">
        <f>'Output_Tabel Mortalita'!A133</f>
        <v>26</v>
      </c>
      <c r="AK29" s="108">
        <f>'Output_Tabel Mortalita'!B133</f>
        <v>0.982276626403769</v>
      </c>
      <c r="AL29" s="108">
        <f t="shared" si="12"/>
        <v>0.84771693670157899</v>
      </c>
      <c r="AM29" s="108">
        <f>'Output_Tabel Mortalita'!B237</f>
        <v>0.98731389326450802</v>
      </c>
      <c r="AN29" s="108">
        <f t="shared" si="13"/>
        <v>0.88395424250941301</v>
      </c>
      <c r="AO29" s="108">
        <f t="shared" si="5"/>
        <v>-3.6237305807834019E-2</v>
      </c>
      <c r="AZ29" s="1">
        <f t="shared" si="6"/>
        <v>26</v>
      </c>
      <c r="BA29" s="1">
        <f>'Output_Tabel Mortalita'!A341</f>
        <v>26</v>
      </c>
      <c r="BB29" s="108">
        <f>'Output_Tabel Mortalita'!B341</f>
        <v>0.95554598151159797</v>
      </c>
      <c r="BC29" s="108">
        <f t="shared" si="14"/>
        <v>0.66034625602759744</v>
      </c>
      <c r="BD29" s="108">
        <f>'Output_Tabel Mortalita'!B445</f>
        <v>0.96948275305493703</v>
      </c>
      <c r="BE29" s="108">
        <f t="shared" si="15"/>
        <v>0.74887351801966273</v>
      </c>
      <c r="BF29" s="108">
        <f t="shared" si="7"/>
        <v>8.8527261992065287E-2</v>
      </c>
    </row>
    <row r="30" spans="1:58" x14ac:dyDescent="0.35">
      <c r="A30" s="1">
        <f t="shared" si="0"/>
        <v>27</v>
      </c>
      <c r="B30" s="1">
        <f>'Output_Tabel Mortalita'!H134</f>
        <v>27</v>
      </c>
      <c r="C30" s="108">
        <f>'Output_Tabel Mortalita'!I134</f>
        <v>0.98137687538504104</v>
      </c>
      <c r="D30" s="108">
        <f t="shared" si="8"/>
        <v>0.83150931596256028</v>
      </c>
      <c r="E30" s="108">
        <f>'Output_Tabel Mortalita'!I238</f>
        <v>0.98693511216897101</v>
      </c>
      <c r="F30" s="108">
        <f t="shared" si="9"/>
        <v>0.87564007984262149</v>
      </c>
      <c r="G30" s="108">
        <f t="shared" si="1"/>
        <v>-4.4130763880061208E-2</v>
      </c>
      <c r="R30" s="1">
        <f t="shared" si="2"/>
        <v>27</v>
      </c>
      <c r="S30" s="1">
        <f>'Output_Tabel Mortalita'!H342</f>
        <v>27</v>
      </c>
      <c r="T30" s="108">
        <f>'Output_Tabel Mortalita'!I342</f>
        <v>0.95509314564498604</v>
      </c>
      <c r="U30" s="108">
        <f t="shared" si="10"/>
        <v>0.63532507213566247</v>
      </c>
      <c r="V30" s="1">
        <f>'Output_Tabel Mortalita'!I446</f>
        <v>0.96773968845167901</v>
      </c>
      <c r="W30" s="108">
        <f t="shared" si="11"/>
        <v>0.72852498267149557</v>
      </c>
      <c r="X30" s="108">
        <f t="shared" si="3"/>
        <v>-9.3199910535833097E-2</v>
      </c>
      <c r="AI30" s="1">
        <f t="shared" si="4"/>
        <v>27</v>
      </c>
      <c r="AJ30" s="1">
        <f>'Output_Tabel Mortalita'!A134</f>
        <v>27</v>
      </c>
      <c r="AK30" s="108">
        <f>'Output_Tabel Mortalita'!B134</f>
        <v>0.98055105831455003</v>
      </c>
      <c r="AL30" s="108">
        <f t="shared" si="12"/>
        <v>0.83269253272856436</v>
      </c>
      <c r="AM30" s="108">
        <f>'Output_Tabel Mortalita'!B238</f>
        <v>0.98613838682719701</v>
      </c>
      <c r="AN30" s="108">
        <f t="shared" si="13"/>
        <v>0.87274030463964769</v>
      </c>
      <c r="AO30" s="108">
        <f t="shared" si="5"/>
        <v>-4.004777191108333E-2</v>
      </c>
      <c r="AZ30" s="1">
        <f t="shared" si="6"/>
        <v>27</v>
      </c>
      <c r="BA30" s="1">
        <f>'Output_Tabel Mortalita'!A342</f>
        <v>27</v>
      </c>
      <c r="BB30" s="108">
        <f>'Output_Tabel Mortalita'!B342</f>
        <v>0.95127088692217698</v>
      </c>
      <c r="BC30" s="108">
        <f t="shared" si="14"/>
        <v>0.63099121135339953</v>
      </c>
      <c r="BD30" s="108">
        <f>'Output_Tabel Mortalita'!B446</f>
        <v>0.96656706256577796</v>
      </c>
      <c r="BE30" s="108">
        <f t="shared" si="15"/>
        <v>0.72601995993963864</v>
      </c>
      <c r="BF30" s="108">
        <f t="shared" si="7"/>
        <v>9.5028748586239109E-2</v>
      </c>
    </row>
    <row r="31" spans="1:58" x14ac:dyDescent="0.35">
      <c r="A31" s="1">
        <f t="shared" si="0"/>
        <v>28</v>
      </c>
      <c r="B31" s="1">
        <f>'Output_Tabel Mortalita'!H135</f>
        <v>28</v>
      </c>
      <c r="C31" s="108">
        <f>'Output_Tabel Mortalita'!I135</f>
        <v>0.97967102374744597</v>
      </c>
      <c r="D31" s="108">
        <f t="shared" si="8"/>
        <v>0.81602401435289018</v>
      </c>
      <c r="E31" s="108">
        <f>'Output_Tabel Mortalita'!I239</f>
        <v>0.98572153001315399</v>
      </c>
      <c r="F31" s="108">
        <f t="shared" si="9"/>
        <v>0.8641999404191244</v>
      </c>
      <c r="G31" s="108">
        <f t="shared" si="1"/>
        <v>-4.817592606623422E-2</v>
      </c>
      <c r="R31" s="1">
        <f t="shared" si="2"/>
        <v>28</v>
      </c>
      <c r="S31" s="1">
        <f>'Output_Tabel Mortalita'!H343</f>
        <v>28</v>
      </c>
      <c r="T31" s="108">
        <f>'Output_Tabel Mortalita'!I343</f>
        <v>0.95107128574463595</v>
      </c>
      <c r="U31" s="108">
        <f t="shared" si="10"/>
        <v>0.60679462165317755</v>
      </c>
      <c r="V31" s="1">
        <f>'Output_Tabel Mortalita'!I447</f>
        <v>0.96471374499232398</v>
      </c>
      <c r="W31" s="108">
        <f t="shared" si="11"/>
        <v>0.70502253975977802</v>
      </c>
      <c r="X31" s="108">
        <f t="shared" si="3"/>
        <v>-9.8227918106600476E-2</v>
      </c>
      <c r="AI31" s="1">
        <f t="shared" si="4"/>
        <v>28</v>
      </c>
      <c r="AJ31" s="1">
        <f>'Output_Tabel Mortalita'!A135</f>
        <v>28</v>
      </c>
      <c r="AK31" s="108">
        <f>'Output_Tabel Mortalita'!B135</f>
        <v>0.97866192501001803</v>
      </c>
      <c r="AL31" s="108">
        <f t="shared" si="12"/>
        <v>0.81649754421761689</v>
      </c>
      <c r="AM31" s="108">
        <f>'Output_Tabel Mortalita'!B239</f>
        <v>0.98485486094023</v>
      </c>
      <c r="AN31" s="108">
        <f t="shared" si="13"/>
        <v>0.86064271613641863</v>
      </c>
      <c r="AO31" s="108">
        <f t="shared" si="5"/>
        <v>-4.414517191880174E-2</v>
      </c>
      <c r="AZ31" s="1">
        <f t="shared" si="6"/>
        <v>28</v>
      </c>
      <c r="BA31" s="1">
        <f>'Output_Tabel Mortalita'!A343</f>
        <v>28</v>
      </c>
      <c r="BB31" s="108">
        <f>'Output_Tabel Mortalita'!B343</f>
        <v>0.94661620705753302</v>
      </c>
      <c r="BC31" s="108">
        <f t="shared" si="14"/>
        <v>0.60024356926424716</v>
      </c>
      <c r="BD31" s="108">
        <f>'Output_Tabel Mortalita'!B447</f>
        <v>0.96338165911519702</v>
      </c>
      <c r="BE31" s="108">
        <f t="shared" si="15"/>
        <v>0.70174698004298031</v>
      </c>
      <c r="BF31" s="108">
        <f t="shared" si="7"/>
        <v>0.10150341077873315</v>
      </c>
    </row>
    <row r="32" spans="1:58" x14ac:dyDescent="0.35">
      <c r="A32" s="1">
        <f t="shared" si="0"/>
        <v>29</v>
      </c>
      <c r="B32" s="1">
        <f>'Output_Tabel Mortalita'!H136</f>
        <v>29</v>
      </c>
      <c r="C32" s="108">
        <f>'Output_Tabel Mortalita'!I136</f>
        <v>0.97781069264135501</v>
      </c>
      <c r="D32" s="108">
        <f t="shared" si="8"/>
        <v>0.79943508154359644</v>
      </c>
      <c r="E32" s="108">
        <f>'Output_Tabel Mortalita'!I240</f>
        <v>0.98439178482742395</v>
      </c>
      <c r="F32" s="108">
        <f t="shared" si="9"/>
        <v>0.85186048750721577</v>
      </c>
      <c r="G32" s="108">
        <f t="shared" si="1"/>
        <v>-5.2425405963619331E-2</v>
      </c>
      <c r="R32" s="1">
        <f t="shared" si="2"/>
        <v>29</v>
      </c>
      <c r="S32" s="1">
        <f>'Output_Tabel Mortalita'!H344</f>
        <v>29</v>
      </c>
      <c r="T32" s="108">
        <f>'Output_Tabel Mortalita'!I344</f>
        <v>0.946699384490579</v>
      </c>
      <c r="U32" s="108">
        <f t="shared" si="10"/>
        <v>0.57710494099861753</v>
      </c>
      <c r="V32" s="1">
        <f>'Output_Tabel Mortalita'!I448</f>
        <v>0.96140735478670203</v>
      </c>
      <c r="W32" s="108">
        <f t="shared" si="11"/>
        <v>0.68014493463565506</v>
      </c>
      <c r="X32" s="108">
        <f t="shared" si="3"/>
        <v>-0.10303999363703753</v>
      </c>
      <c r="AI32" s="1">
        <f t="shared" si="4"/>
        <v>29</v>
      </c>
      <c r="AJ32" s="1">
        <f>'Output_Tabel Mortalita'!A136</f>
        <v>29</v>
      </c>
      <c r="AK32" s="108">
        <f>'Output_Tabel Mortalita'!B136</f>
        <v>0.97659462576692202</v>
      </c>
      <c r="AL32" s="108">
        <f t="shared" si="12"/>
        <v>0.79907505838996529</v>
      </c>
      <c r="AM32" s="108">
        <f>'Output_Tabel Mortalita'!B240</f>
        <v>0.983453565348265</v>
      </c>
      <c r="AN32" s="108">
        <f t="shared" si="13"/>
        <v>0.84760816251975446</v>
      </c>
      <c r="AO32" s="108">
        <f t="shared" si="5"/>
        <v>-4.8533104129789173E-2</v>
      </c>
      <c r="AZ32" s="1">
        <f t="shared" si="6"/>
        <v>29</v>
      </c>
      <c r="BA32" s="1">
        <f>'Output_Tabel Mortalita'!A344</f>
        <v>29</v>
      </c>
      <c r="BB32" s="108">
        <f>'Output_Tabel Mortalita'!B344</f>
        <v>0.94155452957234398</v>
      </c>
      <c r="BC32" s="108">
        <f t="shared" si="14"/>
        <v>0.56820029084759727</v>
      </c>
      <c r="BD32" s="108">
        <f>'Output_Tabel Mortalita'!B448</f>
        <v>0.959903367797452</v>
      </c>
      <c r="BE32" s="108">
        <f t="shared" si="15"/>
        <v>0.67605016991288547</v>
      </c>
      <c r="BF32" s="108">
        <f t="shared" si="7"/>
        <v>0.1078498790652882</v>
      </c>
    </row>
    <row r="33" spans="1:58" x14ac:dyDescent="0.35">
      <c r="A33" s="1">
        <f t="shared" si="0"/>
        <v>30</v>
      </c>
      <c r="B33" s="1">
        <f>'Output_Tabel Mortalita'!H137</f>
        <v>30</v>
      </c>
      <c r="C33" s="108">
        <f>'Output_Tabel Mortalita'!I137</f>
        <v>0.97578223435089295</v>
      </c>
      <c r="D33" s="108">
        <f t="shared" si="8"/>
        <v>0.78169617080594211</v>
      </c>
      <c r="E33" s="108">
        <f>'Output_Tabel Mortalita'!I241</f>
        <v>0.98293494016404204</v>
      </c>
      <c r="F33" s="108">
        <f t="shared" si="9"/>
        <v>0.83856446572118759</v>
      </c>
      <c r="G33" s="108">
        <f t="shared" si="1"/>
        <v>-5.6868294915245476E-2</v>
      </c>
      <c r="R33" s="1">
        <f t="shared" si="2"/>
        <v>30</v>
      </c>
      <c r="S33" s="1">
        <f>'Output_Tabel Mortalita'!H345</f>
        <v>30</v>
      </c>
      <c r="T33" s="108">
        <f>'Output_Tabel Mortalita'!I345</f>
        <v>0.94194890206049797</v>
      </c>
      <c r="U33" s="108">
        <f t="shared" si="10"/>
        <v>0.54634489242986317</v>
      </c>
      <c r="V33" s="1">
        <f>'Output_Tabel Mortalita'!I449</f>
        <v>0.95779566727889098</v>
      </c>
      <c r="W33" s="108">
        <f t="shared" si="11"/>
        <v>0.65389634247963946</v>
      </c>
      <c r="X33" s="108">
        <f t="shared" si="3"/>
        <v>-0.10755145004977629</v>
      </c>
      <c r="AI33" s="1">
        <f t="shared" si="4"/>
        <v>30</v>
      </c>
      <c r="AJ33" s="1">
        <f>'Output_Tabel Mortalita'!A137</f>
        <v>30</v>
      </c>
      <c r="AK33" s="108">
        <f>'Output_Tabel Mortalita'!B137</f>
        <v>0.97433343990686305</v>
      </c>
      <c r="AL33" s="108">
        <f t="shared" si="12"/>
        <v>0.78037240760802951</v>
      </c>
      <c r="AM33" s="108">
        <f>'Output_Tabel Mortalita'!B241</f>
        <v>0.98192390395015505</v>
      </c>
      <c r="AN33" s="108">
        <f t="shared" si="13"/>
        <v>0.83358326944834416</v>
      </c>
      <c r="AO33" s="108">
        <f t="shared" si="5"/>
        <v>-5.3210861840314649E-2</v>
      </c>
      <c r="AZ33" s="1">
        <f t="shared" si="6"/>
        <v>30</v>
      </c>
      <c r="BA33" s="1">
        <f>'Output_Tabel Mortalita'!A345</f>
        <v>30</v>
      </c>
      <c r="BB33" s="108">
        <f>'Output_Tabel Mortalita'!B345</f>
        <v>0.93605770982835201</v>
      </c>
      <c r="BC33" s="108">
        <f t="shared" si="14"/>
        <v>0.53499155755187844</v>
      </c>
      <c r="BD33" s="108">
        <f>'Output_Tabel Mortalita'!B449</f>
        <v>0.95610737761759201</v>
      </c>
      <c r="BE33" s="108">
        <f t="shared" si="15"/>
        <v>0.6489428348994184</v>
      </c>
      <c r="BF33" s="108">
        <f t="shared" si="7"/>
        <v>0.11395127734753996</v>
      </c>
    </row>
    <row r="34" spans="1:58" x14ac:dyDescent="0.35">
      <c r="A34" s="1">
        <f t="shared" si="0"/>
        <v>31</v>
      </c>
      <c r="B34" s="1">
        <f>'Output_Tabel Mortalita'!H138</f>
        <v>31</v>
      </c>
      <c r="C34" s="108">
        <f>'Output_Tabel Mortalita'!I138</f>
        <v>0.97357086141904903</v>
      </c>
      <c r="D34" s="108">
        <f t="shared" si="8"/>
        <v>0.76276523613255942</v>
      </c>
      <c r="E34" s="108">
        <f>'Output_Tabel Mortalita'!I242</f>
        <v>0.98133906705013996</v>
      </c>
      <c r="F34" s="108">
        <f t="shared" si="9"/>
        <v>0.82425431293734741</v>
      </c>
      <c r="G34" s="108">
        <f t="shared" si="1"/>
        <v>-6.148907680478799E-2</v>
      </c>
      <c r="R34" s="1">
        <f t="shared" si="2"/>
        <v>31</v>
      </c>
      <c r="S34" s="1">
        <f>'Output_Tabel Mortalita'!H346</f>
        <v>31</v>
      </c>
      <c r="T34" s="108">
        <f>'Output_Tabel Mortalita'!I346</f>
        <v>0.93678933944078102</v>
      </c>
      <c r="U34" s="108">
        <f t="shared" si="10"/>
        <v>0.51462897157067045</v>
      </c>
      <c r="V34" s="1">
        <f>'Output_Tabel Mortalita'!I450</f>
        <v>0.95385185911922599</v>
      </c>
      <c r="W34" s="108">
        <f t="shared" si="11"/>
        <v>0.62629908367651255</v>
      </c>
      <c r="X34" s="108">
        <f t="shared" si="3"/>
        <v>-0.1116701121058421</v>
      </c>
      <c r="AI34" s="1">
        <f t="shared" si="4"/>
        <v>31</v>
      </c>
      <c r="AJ34" s="1">
        <f>'Output_Tabel Mortalita'!A138</f>
        <v>31</v>
      </c>
      <c r="AK34" s="108">
        <f>'Output_Tabel Mortalita'!B138</f>
        <v>0.97186147865005101</v>
      </c>
      <c r="AL34" s="108">
        <f t="shared" si="12"/>
        <v>0.7603429323131321</v>
      </c>
      <c r="AM34" s="108">
        <f>'Output_Tabel Mortalita'!B242</f>
        <v>0.98025436813719502</v>
      </c>
      <c r="AN34" s="108">
        <f t="shared" si="13"/>
        <v>0.81851533820425215</v>
      </c>
      <c r="AO34" s="108">
        <f t="shared" si="5"/>
        <v>-5.8172405891120049E-2</v>
      </c>
      <c r="AZ34" s="1">
        <f t="shared" si="6"/>
        <v>31</v>
      </c>
      <c r="BA34" s="1">
        <f>'Output_Tabel Mortalita'!A346</f>
        <v>31</v>
      </c>
      <c r="BB34" s="108">
        <f>'Output_Tabel Mortalita'!B346</f>
        <v>0.93009712096665997</v>
      </c>
      <c r="BC34" s="108">
        <f t="shared" si="14"/>
        <v>0.50078297213951428</v>
      </c>
      <c r="BD34" s="108">
        <f>'Output_Tabel Mortalita'!B450</f>
        <v>0.95196719877096103</v>
      </c>
      <c r="BE34" s="108">
        <f t="shared" si="15"/>
        <v>0.62045903209940889</v>
      </c>
      <c r="BF34" s="108">
        <f t="shared" si="7"/>
        <v>0.11967605995989461</v>
      </c>
    </row>
    <row r="35" spans="1:58" x14ac:dyDescent="0.35">
      <c r="A35" s="1">
        <f t="shared" si="0"/>
        <v>32</v>
      </c>
      <c r="B35" s="1">
        <f>'Output_Tabel Mortalita'!H139</f>
        <v>32</v>
      </c>
      <c r="C35" s="108">
        <f>'Output_Tabel Mortalita'!I139</f>
        <v>0.97116056434827602</v>
      </c>
      <c r="D35" s="108">
        <f t="shared" si="8"/>
        <v>0.74260600800208021</v>
      </c>
      <c r="E35" s="108">
        <f>'Output_Tabel Mortalita'!I243</f>
        <v>0.97959116150953196</v>
      </c>
      <c r="F35" s="108">
        <f t="shared" si="9"/>
        <v>0.80887295846999063</v>
      </c>
      <c r="G35" s="108">
        <f t="shared" si="1"/>
        <v>-6.6266950467910424E-2</v>
      </c>
      <c r="R35" s="1">
        <f t="shared" si="2"/>
        <v>32</v>
      </c>
      <c r="S35" s="1">
        <f>'Output_Tabel Mortalita'!H347</f>
        <v>32</v>
      </c>
      <c r="T35" s="108">
        <f>'Output_Tabel Mortalita'!I347</f>
        <v>0.93118817648404395</v>
      </c>
      <c r="U35" s="108">
        <f t="shared" si="10"/>
        <v>0.48209893433477685</v>
      </c>
      <c r="V35" s="1">
        <f>'Output_Tabel Mortalita'!I451</f>
        <v>0.949547024563418</v>
      </c>
      <c r="W35" s="108">
        <f t="shared" si="11"/>
        <v>0.59739654532950914</v>
      </c>
      <c r="X35" s="108">
        <f t="shared" si="3"/>
        <v>-0.11529761099473229</v>
      </c>
      <c r="AI35" s="1">
        <f t="shared" si="4"/>
        <v>32</v>
      </c>
      <c r="AJ35" s="1">
        <f>'Output_Tabel Mortalita'!A139</f>
        <v>32</v>
      </c>
      <c r="AK35" s="108">
        <f>'Output_Tabel Mortalita'!B139</f>
        <v>0.96916064338736996</v>
      </c>
      <c r="AL35" s="108">
        <f t="shared" si="12"/>
        <v>0.7389480064789562</v>
      </c>
      <c r="AM35" s="108">
        <f>'Output_Tabel Mortalita'!B243</f>
        <v>0.97843246622798896</v>
      </c>
      <c r="AN35" s="108">
        <f t="shared" si="13"/>
        <v>0.80235323566201167</v>
      </c>
      <c r="AO35" s="108">
        <f t="shared" si="5"/>
        <v>-6.3405229183055467E-2</v>
      </c>
      <c r="AZ35" s="1">
        <f t="shared" si="6"/>
        <v>32</v>
      </c>
      <c r="BA35" s="1">
        <f>'Output_Tabel Mortalita'!A347</f>
        <v>32</v>
      </c>
      <c r="BB35" s="108">
        <f>'Output_Tabel Mortalita'!B347</f>
        <v>0.923643965673972</v>
      </c>
      <c r="BC35" s="108">
        <f t="shared" si="14"/>
        <v>0.46577680061608934</v>
      </c>
      <c r="BD35" s="108">
        <f>'Output_Tabel Mortalita'!B451</f>
        <v>0.94745463578406497</v>
      </c>
      <c r="BE35" s="108">
        <f t="shared" si="15"/>
        <v>0.5906566467398161</v>
      </c>
      <c r="BF35" s="108">
        <f t="shared" si="7"/>
        <v>0.12487984612372677</v>
      </c>
    </row>
    <row r="36" spans="1:58" x14ac:dyDescent="0.35">
      <c r="A36" s="1">
        <f t="shared" si="0"/>
        <v>33</v>
      </c>
      <c r="B36" s="1">
        <f>'Output_Tabel Mortalita'!H140</f>
        <v>33</v>
      </c>
      <c r="C36" s="108">
        <f>'Output_Tabel Mortalita'!I140</f>
        <v>0.96853402596460103</v>
      </c>
      <c r="D36" s="108">
        <f t="shared" si="8"/>
        <v>0.72118966981972055</v>
      </c>
      <c r="E36" s="108">
        <f>'Output_Tabel Mortalita'!I244</f>
        <v>0.97767705682077799</v>
      </c>
      <c r="F36" s="108">
        <f t="shared" si="9"/>
        <v>0.79236480090126948</v>
      </c>
      <c r="G36" s="108">
        <f t="shared" si="1"/>
        <v>-7.1175131081548937E-2</v>
      </c>
      <c r="R36" s="1">
        <f t="shared" si="2"/>
        <v>33</v>
      </c>
      <c r="S36" s="1">
        <f>'Output_Tabel Mortalita'!H348</f>
        <v>33</v>
      </c>
      <c r="T36" s="108">
        <f>'Output_Tabel Mortalita'!I348</f>
        <v>0.92511082428999303</v>
      </c>
      <c r="U36" s="108">
        <f t="shared" si="10"/>
        <v>0.4489248275481017</v>
      </c>
      <c r="V36" s="1">
        <f>'Output_Tabel Mortalita'!I452</f>
        <v>0.944850070185972</v>
      </c>
      <c r="W36" s="108">
        <f t="shared" si="11"/>
        <v>0.56725611210210047</v>
      </c>
      <c r="X36" s="108">
        <f t="shared" si="3"/>
        <v>-0.11833128455399877</v>
      </c>
      <c r="AI36" s="1">
        <f t="shared" si="4"/>
        <v>33</v>
      </c>
      <c r="AJ36" s="1">
        <f>'Output_Tabel Mortalita'!A140</f>
        <v>33</v>
      </c>
      <c r="AK36" s="108">
        <f>'Output_Tabel Mortalita'!B140</f>
        <v>0.96621159274221002</v>
      </c>
      <c r="AL36" s="108">
        <f t="shared" si="12"/>
        <v>0.71615932538895966</v>
      </c>
      <c r="AM36" s="108">
        <f>'Output_Tabel Mortalita'!B244</f>
        <v>0.97644464905845696</v>
      </c>
      <c r="AN36" s="108">
        <f t="shared" si="13"/>
        <v>0.78504845515478894</v>
      </c>
      <c r="AO36" s="108">
        <f t="shared" si="5"/>
        <v>-6.8889129765829282E-2</v>
      </c>
      <c r="AZ36" s="1">
        <f t="shared" si="6"/>
        <v>33</v>
      </c>
      <c r="BA36" s="1">
        <f>'Output_Tabel Mortalita'!A348</f>
        <v>33</v>
      </c>
      <c r="BB36" s="108">
        <f>'Output_Tabel Mortalita'!B348</f>
        <v>0.91666965546059598</v>
      </c>
      <c r="BC36" s="108">
        <f t="shared" si="14"/>
        <v>0.43021193123997969</v>
      </c>
      <c r="BD36" s="108">
        <f>'Output_Tabel Mortalita'!B452</f>
        <v>0.94253978096656499</v>
      </c>
      <c r="BE36" s="108">
        <f t="shared" si="15"/>
        <v>0.55962037811030962</v>
      </c>
      <c r="BF36" s="108">
        <f t="shared" si="7"/>
        <v>0.12940844687032993</v>
      </c>
    </row>
    <row r="37" spans="1:58" x14ac:dyDescent="0.35">
      <c r="A37" s="1">
        <f t="shared" si="0"/>
        <v>34</v>
      </c>
      <c r="B37" s="1">
        <f>'Output_Tabel Mortalita'!H141</f>
        <v>34</v>
      </c>
      <c r="C37" s="108">
        <f>'Output_Tabel Mortalita'!I141</f>
        <v>0.96567253290335797</v>
      </c>
      <c r="D37" s="108">
        <f t="shared" si="8"/>
        <v>0.69849673439457527</v>
      </c>
      <c r="E37" s="108">
        <f>'Output_Tabel Mortalita'!I245</f>
        <v>0.97558133053158302</v>
      </c>
      <c r="F37" s="108">
        <f t="shared" si="9"/>
        <v>0.77467688647353483</v>
      </c>
      <c r="G37" s="108">
        <f t="shared" si="1"/>
        <v>-7.6180152078959562E-2</v>
      </c>
      <c r="R37" s="1">
        <f t="shared" si="2"/>
        <v>34</v>
      </c>
      <c r="S37" s="1">
        <f>'Output_Tabel Mortalita'!H349</f>
        <v>34</v>
      </c>
      <c r="T37" s="108">
        <f>'Output_Tabel Mortalita'!I349</f>
        <v>0.91852059631503202</v>
      </c>
      <c r="U37" s="108">
        <f t="shared" si="10"/>
        <v>0.41530521725726732</v>
      </c>
      <c r="V37" s="1">
        <f>'Output_Tabel Mortalita'!I453</f>
        <v>0.93972761691415296</v>
      </c>
      <c r="W37" s="108">
        <f t="shared" si="11"/>
        <v>0.53597197733309121</v>
      </c>
      <c r="X37" s="108">
        <f t="shared" si="3"/>
        <v>-0.12066676007582389</v>
      </c>
      <c r="AI37" s="1">
        <f t="shared" si="4"/>
        <v>34</v>
      </c>
      <c r="AJ37" s="1">
        <f>'Output_Tabel Mortalita'!A141</f>
        <v>34</v>
      </c>
      <c r="AK37" s="108">
        <f>'Output_Tabel Mortalita'!B141</f>
        <v>0.96299372121797899</v>
      </c>
      <c r="AL37" s="108">
        <f t="shared" si="12"/>
        <v>0.69196144244125335</v>
      </c>
      <c r="AM37" s="108">
        <f>'Output_Tabel Mortalita'!B245</f>
        <v>0.97427623187282197</v>
      </c>
      <c r="AN37" s="108">
        <f t="shared" si="13"/>
        <v>0.76655636328750165</v>
      </c>
      <c r="AO37" s="108">
        <f t="shared" si="5"/>
        <v>-7.4594920846248303E-2</v>
      </c>
      <c r="AZ37" s="1">
        <f t="shared" si="6"/>
        <v>34</v>
      </c>
      <c r="BA37" s="1">
        <f>'Output_Tabel Mortalita'!A349</f>
        <v>34</v>
      </c>
      <c r="BB37" s="108">
        <f>'Output_Tabel Mortalita'!B349</f>
        <v>0.90914626218087802</v>
      </c>
      <c r="BC37" s="108">
        <f t="shared" si="14"/>
        <v>0.39436222278478977</v>
      </c>
      <c r="BD37" s="108">
        <f>'Output_Tabel Mortalita'!B453</f>
        <v>0.93719103331557996</v>
      </c>
      <c r="BE37" s="108">
        <f t="shared" si="15"/>
        <v>0.52746446860851748</v>
      </c>
      <c r="BF37" s="108">
        <f t="shared" si="7"/>
        <v>0.13310224582372771</v>
      </c>
    </row>
    <row r="38" spans="1:58" x14ac:dyDescent="0.35">
      <c r="A38" s="1">
        <f t="shared" si="0"/>
        <v>35</v>
      </c>
      <c r="B38" s="1">
        <f>'Output_Tabel Mortalita'!H142</f>
        <v>35</v>
      </c>
      <c r="C38" s="108">
        <f>'Output_Tabel Mortalita'!I142</f>
        <v>0.96255588484729904</v>
      </c>
      <c r="D38" s="108">
        <f t="shared" si="8"/>
        <v>0.67451911072753357</v>
      </c>
      <c r="E38" s="108">
        <f>'Output_Tabel Mortalita'!I246</f>
        <v>0.97328720635093402</v>
      </c>
      <c r="F38" s="108">
        <f t="shared" si="9"/>
        <v>0.75576030763791524</v>
      </c>
      <c r="G38" s="108">
        <f t="shared" si="1"/>
        <v>-8.1241196910381674E-2</v>
      </c>
      <c r="R38" s="1">
        <f t="shared" si="2"/>
        <v>35</v>
      </c>
      <c r="S38" s="1">
        <f>'Output_Tabel Mortalita'!H350</f>
        <v>35</v>
      </c>
      <c r="T38" s="108">
        <f>'Output_Tabel Mortalita'!I350</f>
        <v>0.91137870340535199</v>
      </c>
      <c r="U38" s="108">
        <f t="shared" si="10"/>
        <v>0.3814663958078891</v>
      </c>
      <c r="V38" s="1">
        <f>'Output_Tabel Mortalita'!I454</f>
        <v>0.93414391307874101</v>
      </c>
      <c r="W38" s="108">
        <f t="shared" si="11"/>
        <v>0.50366766899199222</v>
      </c>
      <c r="X38" s="108">
        <f t="shared" si="3"/>
        <v>-0.12220127318410312</v>
      </c>
      <c r="AI38" s="1">
        <f t="shared" si="4"/>
        <v>35</v>
      </c>
      <c r="AJ38" s="1">
        <f>'Output_Tabel Mortalita'!A142</f>
        <v>35</v>
      </c>
      <c r="AK38" s="108">
        <f>'Output_Tabel Mortalita'!B142</f>
        <v>0.95948515268800005</v>
      </c>
      <c r="AL38" s="108">
        <f t="shared" si="12"/>
        <v>0.66635452439586296</v>
      </c>
      <c r="AM38" s="108">
        <f>'Output_Tabel Mortalita'!B246</f>
        <v>0.97191131276067499</v>
      </c>
      <c r="AN38" s="108">
        <f t="shared" si="13"/>
        <v>0.74683764514188111</v>
      </c>
      <c r="AO38" s="108">
        <f t="shared" si="5"/>
        <v>-8.0483120746018155E-2</v>
      </c>
      <c r="AZ38" s="1">
        <f t="shared" si="6"/>
        <v>35</v>
      </c>
      <c r="BA38" s="1">
        <f>'Output_Tabel Mortalita'!A350</f>
        <v>35</v>
      </c>
      <c r="BB38" s="108">
        <f>'Output_Tabel Mortalita'!B350</f>
        <v>0.90104704484061304</v>
      </c>
      <c r="BC38" s="108">
        <f t="shared" si="14"/>
        <v>0.35853294079013431</v>
      </c>
      <c r="BD38" s="108">
        <f>'Output_Tabel Mortalita'!B454</f>
        <v>0.93137514873868199</v>
      </c>
      <c r="BE38" s="108">
        <f t="shared" si="15"/>
        <v>0.49433497037246976</v>
      </c>
      <c r="BF38" s="108">
        <f t="shared" si="7"/>
        <v>0.13580202958233545</v>
      </c>
    </row>
    <row r="39" spans="1:58" x14ac:dyDescent="0.35">
      <c r="A39" s="1">
        <f t="shared" si="0"/>
        <v>36</v>
      </c>
      <c r="B39" s="1">
        <f>'Output_Tabel Mortalita'!H143</f>
        <v>36</v>
      </c>
      <c r="C39" s="108">
        <f>'Output_Tabel Mortalita'!I143</f>
        <v>0.95916230235646904</v>
      </c>
      <c r="D39" s="108">
        <f t="shared" si="8"/>
        <v>0.64926233947275436</v>
      </c>
      <c r="E39" s="108">
        <f>'Output_Tabel Mortalita'!I247</f>
        <v>0.97077645116903799</v>
      </c>
      <c r="F39" s="108">
        <f t="shared" si="9"/>
        <v>0.73557183849182894</v>
      </c>
      <c r="G39" s="108">
        <f t="shared" si="1"/>
        <v>-8.6309499019074587E-2</v>
      </c>
      <c r="R39" s="1">
        <f t="shared" si="2"/>
        <v>36</v>
      </c>
      <c r="S39" s="1">
        <f>'Output_Tabel Mortalita'!H351</f>
        <v>36</v>
      </c>
      <c r="T39" s="108">
        <f>'Output_Tabel Mortalita'!I351</f>
        <v>0.90364427882857101</v>
      </c>
      <c r="U39" s="108">
        <f t="shared" si="10"/>
        <v>0.34766034920410677</v>
      </c>
      <c r="V39" s="1">
        <f>'Output_Tabel Mortalita'!I455</f>
        <v>0.92806076297960005</v>
      </c>
      <c r="W39" s="108">
        <f t="shared" si="11"/>
        <v>0.47049808720342767</v>
      </c>
      <c r="X39" s="108">
        <f t="shared" si="3"/>
        <v>-0.12283773799932091</v>
      </c>
      <c r="AI39" s="1">
        <f t="shared" si="4"/>
        <v>36</v>
      </c>
      <c r="AJ39" s="1">
        <f>'Output_Tabel Mortalita'!A143</f>
        <v>36</v>
      </c>
      <c r="AK39" s="108">
        <f>'Output_Tabel Mortalita'!B143</f>
        <v>0.95566275247328802</v>
      </c>
      <c r="AL39" s="108">
        <f t="shared" si="12"/>
        <v>0.63935727258430419</v>
      </c>
      <c r="AM39" s="108">
        <f>'Output_Tabel Mortalita'!B247</f>
        <v>0.96933268800800199</v>
      </c>
      <c r="AN39" s="108">
        <f t="shared" si="13"/>
        <v>0.72585995610893683</v>
      </c>
      <c r="AO39" s="108">
        <f t="shared" si="5"/>
        <v>-8.650268352463264E-2</v>
      </c>
      <c r="AZ39" s="1">
        <f t="shared" si="6"/>
        <v>36</v>
      </c>
      <c r="BA39" s="1">
        <f>'Output_Tabel Mortalita'!A351</f>
        <v>36</v>
      </c>
      <c r="BB39" s="108">
        <f>'Output_Tabel Mortalita'!B351</f>
        <v>0.89234705235035805</v>
      </c>
      <c r="BC39" s="108">
        <f t="shared" si="14"/>
        <v>0.323055046776965</v>
      </c>
      <c r="BD39" s="108">
        <f>'Output_Tabel Mortalita'!B455</f>
        <v>0.925057328200379</v>
      </c>
      <c r="BE39" s="108">
        <f t="shared" si="15"/>
        <v>0.46041130655739099</v>
      </c>
      <c r="BF39" s="108">
        <f t="shared" si="7"/>
        <v>0.13735625978042598</v>
      </c>
    </row>
    <row r="40" spans="1:58" x14ac:dyDescent="0.35">
      <c r="A40" s="1">
        <f t="shared" si="0"/>
        <v>37</v>
      </c>
      <c r="B40" s="1">
        <f>'Output_Tabel Mortalita'!H144</f>
        <v>37</v>
      </c>
      <c r="C40" s="108">
        <f>'Output_Tabel Mortalita'!I144</f>
        <v>0.95546833437945999</v>
      </c>
      <c r="D40" s="108">
        <f t="shared" si="8"/>
        <v>0.6227479603620345</v>
      </c>
      <c r="E40" s="108">
        <f>'Output_Tabel Mortalita'!I248</f>
        <v>0.96802926761645502</v>
      </c>
      <c r="F40" s="108">
        <f t="shared" si="9"/>
        <v>0.71407581895098249</v>
      </c>
      <c r="G40" s="108">
        <f t="shared" si="1"/>
        <v>-9.1327858588947985E-2</v>
      </c>
      <c r="R40" s="1">
        <f t="shared" si="2"/>
        <v>37</v>
      </c>
      <c r="S40" s="1">
        <f>'Output_Tabel Mortalita'!H352</f>
        <v>37</v>
      </c>
      <c r="T40" s="108">
        <f>'Output_Tabel Mortalita'!I352</f>
        <v>0.89527444034832804</v>
      </c>
      <c r="U40" s="108">
        <f t="shared" si="10"/>
        <v>0.31416128553383421</v>
      </c>
      <c r="V40" s="1">
        <f>'Output_Tabel Mortalita'!I456</f>
        <v>0.92143747638762297</v>
      </c>
      <c r="W40" s="108">
        <f t="shared" si="11"/>
        <v>0.43665081379045551</v>
      </c>
      <c r="X40" s="108">
        <f t="shared" si="3"/>
        <v>-0.12248952825662129</v>
      </c>
      <c r="AI40" s="1">
        <f t="shared" si="4"/>
        <v>37</v>
      </c>
      <c r="AJ40" s="1">
        <f>'Output_Tabel Mortalita'!A144</f>
        <v>37</v>
      </c>
      <c r="AK40" s="108">
        <f>'Output_Tabel Mortalita'!B144</f>
        <v>0.95150216225829798</v>
      </c>
      <c r="AL40" s="108">
        <f t="shared" si="12"/>
        <v>0.61100993093173039</v>
      </c>
      <c r="AM40" s="108">
        <f>'Output_Tabel Mortalita'!B248</f>
        <v>0.96652176488804198</v>
      </c>
      <c r="AN40" s="108">
        <f t="shared" si="13"/>
        <v>0.70359978237244614</v>
      </c>
      <c r="AO40" s="108">
        <f t="shared" si="5"/>
        <v>-9.2589851440715742E-2</v>
      </c>
      <c r="AZ40" s="1">
        <f t="shared" si="6"/>
        <v>37</v>
      </c>
      <c r="BA40" s="1">
        <f>'Output_Tabel Mortalita'!A352</f>
        <v>37</v>
      </c>
      <c r="BB40" s="108">
        <f>'Output_Tabel Mortalita'!B352</f>
        <v>0.883023799719033</v>
      </c>
      <c r="BC40" s="108">
        <f t="shared" si="14"/>
        <v>0.28827721873833179</v>
      </c>
      <c r="BD40" s="108">
        <f>'Output_Tabel Mortalita'!B456</f>
        <v>0.91820135111538803</v>
      </c>
      <c r="BE40" s="108">
        <f t="shared" si="15"/>
        <v>0.42590685311722576</v>
      </c>
      <c r="BF40" s="108">
        <f t="shared" si="7"/>
        <v>0.13762963437889397</v>
      </c>
    </row>
    <row r="41" spans="1:58" x14ac:dyDescent="0.35">
      <c r="A41" s="1">
        <f t="shared" si="0"/>
        <v>38</v>
      </c>
      <c r="B41" s="1">
        <f>'Output_Tabel Mortalita'!H145</f>
        <v>38</v>
      </c>
      <c r="C41" s="108">
        <f>'Output_Tabel Mortalita'!I145</f>
        <v>0.95144876683374602</v>
      </c>
      <c r="D41" s="108">
        <f t="shared" si="8"/>
        <v>0.59501595642531913</v>
      </c>
      <c r="E41" s="108">
        <f>'Output_Tabel Mortalita'!I249</f>
        <v>0.96502418277407898</v>
      </c>
      <c r="F41" s="108">
        <f t="shared" si="9"/>
        <v>0.69124629204173993</v>
      </c>
      <c r="G41" s="108">
        <f t="shared" si="1"/>
        <v>-9.6230335616420803E-2</v>
      </c>
      <c r="R41" s="1">
        <f t="shared" si="2"/>
        <v>38</v>
      </c>
      <c r="S41" s="1">
        <f>'Output_Tabel Mortalita'!H353</f>
        <v>38</v>
      </c>
      <c r="T41" s="108">
        <f>'Output_Tabel Mortalita'!I353</f>
        <v>0.88622439743763604</v>
      </c>
      <c r="U41" s="108">
        <f t="shared" si="10"/>
        <v>0.28126056908541469</v>
      </c>
      <c r="V41" s="1">
        <f>'Output_Tabel Mortalita'!I457</f>
        <v>0.91423084545815902</v>
      </c>
      <c r="W41" s="108">
        <f t="shared" si="11"/>
        <v>0.40234642392167919</v>
      </c>
      <c r="X41" s="108">
        <f t="shared" si="3"/>
        <v>-0.12108585483626449</v>
      </c>
      <c r="AI41" s="1">
        <f t="shared" si="4"/>
        <v>38</v>
      </c>
      <c r="AJ41" s="1">
        <f>'Output_Tabel Mortalita'!A145</f>
        <v>38</v>
      </c>
      <c r="AK41" s="108">
        <f>'Output_Tabel Mortalita'!B145</f>
        <v>0.94697786259574601</v>
      </c>
      <c r="AL41" s="108">
        <f t="shared" si="12"/>
        <v>0.58137727044283483</v>
      </c>
      <c r="AM41" s="108">
        <f>'Output_Tabel Mortalita'!B249</f>
        <v>0.96345847259710604</v>
      </c>
      <c r="AN41" s="108">
        <f t="shared" si="13"/>
        <v>0.6800445034334589</v>
      </c>
      <c r="AO41" s="108">
        <f t="shared" si="5"/>
        <v>-9.8667232990624076E-2</v>
      </c>
      <c r="AZ41" s="1">
        <f t="shared" si="6"/>
        <v>38</v>
      </c>
      <c r="BA41" s="1">
        <f>'Output_Tabel Mortalita'!A353</f>
        <v>38</v>
      </c>
      <c r="BB41" s="108">
        <f>'Output_Tabel Mortalita'!B353</f>
        <v>0.87305801119589099</v>
      </c>
      <c r="BC41" s="108">
        <f t="shared" si="14"/>
        <v>0.25455564506275657</v>
      </c>
      <c r="BD41" s="108">
        <f>'Output_Tabel Mortalita'!B457</f>
        <v>0.91076976196960902</v>
      </c>
      <c r="BE41" s="108">
        <f t="shared" si="15"/>
        <v>0.39106824798153983</v>
      </c>
      <c r="BF41" s="108">
        <f t="shared" si="7"/>
        <v>0.13651260291878325</v>
      </c>
    </row>
    <row r="42" spans="1:58" x14ac:dyDescent="0.35">
      <c r="A42" s="1">
        <f t="shared" si="0"/>
        <v>39</v>
      </c>
      <c r="B42" s="1">
        <f>'Output_Tabel Mortalita'!H146</f>
        <v>39</v>
      </c>
      <c r="C42" s="108">
        <f>'Output_Tabel Mortalita'!I146</f>
        <v>0.94707653399560598</v>
      </c>
      <c r="D42" s="108">
        <f t="shared" si="8"/>
        <v>0.56612719798727185</v>
      </c>
      <c r="E42" s="108">
        <f>'Output_Tabel Mortalita'!I250</f>
        <v>0.96173793389184303</v>
      </c>
      <c r="F42" s="108">
        <f t="shared" si="9"/>
        <v>0.66706938807319238</v>
      </c>
      <c r="G42" s="108">
        <f t="shared" si="1"/>
        <v>-0.10094219008592054</v>
      </c>
      <c r="R42" s="1">
        <f t="shared" si="2"/>
        <v>39</v>
      </c>
      <c r="S42" s="1">
        <f>'Output_Tabel Mortalita'!H354</f>
        <v>39</v>
      </c>
      <c r="T42" s="108">
        <f>'Output_Tabel Mortalita'!I354</f>
        <v>0.87644761284597295</v>
      </c>
      <c r="U42" s="108">
        <f t="shared" si="10"/>
        <v>0.24925997836068825</v>
      </c>
      <c r="V42" s="1">
        <f>'Output_Tabel Mortalita'!I458</f>
        <v>0.90639515671978799</v>
      </c>
      <c r="W42" s="108">
        <f t="shared" si="11"/>
        <v>0.36783751130898362</v>
      </c>
      <c r="X42" s="108">
        <f t="shared" si="3"/>
        <v>-0.11857753294829537</v>
      </c>
      <c r="AI42" s="1">
        <f t="shared" si="4"/>
        <v>39</v>
      </c>
      <c r="AJ42" s="1">
        <f>'Output_Tabel Mortalita'!A146</f>
        <v>39</v>
      </c>
      <c r="AK42" s="108">
        <f>'Output_Tabel Mortalita'!B146</f>
        <v>0.942063268223021</v>
      </c>
      <c r="AL42" s="108">
        <f t="shared" si="12"/>
        <v>0.55055140492570476</v>
      </c>
      <c r="AM42" s="108">
        <f>'Output_Tabel Mortalita'!B250</f>
        <v>0.96012117226920801</v>
      </c>
      <c r="AN42" s="108">
        <f t="shared" si="13"/>
        <v>0.65519463857605775</v>
      </c>
      <c r="AO42" s="108">
        <f t="shared" si="5"/>
        <v>-0.104643233650353</v>
      </c>
      <c r="AZ42" s="1">
        <f t="shared" si="6"/>
        <v>39</v>
      </c>
      <c r="BA42" s="1">
        <f>'Output_Tabel Mortalita'!A354</f>
        <v>39</v>
      </c>
      <c r="BB42" s="108">
        <f>'Output_Tabel Mortalita'!B354</f>
        <v>0.86243441907609197</v>
      </c>
      <c r="BC42" s="108">
        <f t="shared" si="14"/>
        <v>0.22224184521717738</v>
      </c>
      <c r="BD42" s="108">
        <f>'Output_Tabel Mortalita'!B458</f>
        <v>0.90272411868688596</v>
      </c>
      <c r="BE42" s="108">
        <f t="shared" si="15"/>
        <v>0.35617313512801907</v>
      </c>
      <c r="BF42" s="108">
        <f t="shared" si="7"/>
        <v>0.13393128991084169</v>
      </c>
    </row>
    <row r="43" spans="1:58" x14ac:dyDescent="0.35">
      <c r="A43" s="1">
        <f t="shared" si="0"/>
        <v>40</v>
      </c>
      <c r="B43" s="1">
        <f>'Output_Tabel Mortalita'!H147</f>
        <v>40</v>
      </c>
      <c r="C43" s="108">
        <f>'Output_Tabel Mortalita'!I147</f>
        <v>0.94232263485476198</v>
      </c>
      <c r="D43" s="108">
        <f t="shared" si="8"/>
        <v>0.53616578447042962</v>
      </c>
      <c r="E43" s="108">
        <f>'Output_Tabel Mortalita'!I251</f>
        <v>0.95814535227429498</v>
      </c>
      <c r="F43" s="108">
        <f t="shared" si="9"/>
        <v>0.64154593504800805</v>
      </c>
      <c r="G43" s="108">
        <f t="shared" si="1"/>
        <v>-0.10538015057757844</v>
      </c>
      <c r="R43" s="1">
        <f t="shared" si="2"/>
        <v>40</v>
      </c>
      <c r="S43" s="1">
        <f>'Output_Tabel Mortalita'!H355</f>
        <v>40</v>
      </c>
      <c r="T43" s="108">
        <f>'Output_Tabel Mortalita'!I355</f>
        <v>0.86589602889853201</v>
      </c>
      <c r="U43" s="108">
        <f t="shared" si="10"/>
        <v>0.2184633130122641</v>
      </c>
      <c r="V43" s="1">
        <f>'Output_Tabel Mortalita'!I459</f>
        <v>0.897882247126781</v>
      </c>
      <c r="W43" s="108">
        <f t="shared" si="11"/>
        <v>0.33340613871032299</v>
      </c>
      <c r="X43" s="108">
        <f t="shared" si="3"/>
        <v>-0.11494282569805889</v>
      </c>
      <c r="AI43" s="1">
        <f t="shared" si="4"/>
        <v>40</v>
      </c>
      <c r="AJ43" s="1">
        <f>'Output_Tabel Mortalita'!A147</f>
        <v>40</v>
      </c>
      <c r="AK43" s="108">
        <f>'Output_Tabel Mortalita'!B147</f>
        <v>0.93673086181960896</v>
      </c>
      <c r="AL43" s="108">
        <f t="shared" si="12"/>
        <v>0.5186542558490852</v>
      </c>
      <c r="AM43" s="108">
        <f>'Output_Tabel Mortalita'!B251</f>
        <v>0.95648656726554504</v>
      </c>
      <c r="AN43" s="108">
        <f t="shared" si="13"/>
        <v>0.62906624445414461</v>
      </c>
      <c r="AO43" s="108">
        <f t="shared" si="5"/>
        <v>-0.11041198860505941</v>
      </c>
      <c r="AZ43" s="1">
        <f t="shared" si="6"/>
        <v>40</v>
      </c>
      <c r="BA43" s="1">
        <f>'Output_Tabel Mortalita'!A355</f>
        <v>40</v>
      </c>
      <c r="BB43" s="108">
        <f>'Output_Tabel Mortalita'!B355</f>
        <v>0.85114260138267195</v>
      </c>
      <c r="BC43" s="108">
        <f t="shared" si="14"/>
        <v>0.19166901667427513</v>
      </c>
      <c r="BD43" s="108">
        <f>'Output_Tabel Mortalita'!B459</f>
        <v>0.89402531160473098</v>
      </c>
      <c r="BE43" s="108">
        <f t="shared" si="15"/>
        <v>0.32152607950838613</v>
      </c>
      <c r="BF43" s="108">
        <f t="shared" si="7"/>
        <v>0.129857062834111</v>
      </c>
    </row>
    <row r="44" spans="1:58" x14ac:dyDescent="0.35">
      <c r="A44" s="1">
        <f t="shared" si="0"/>
        <v>41</v>
      </c>
      <c r="B44" s="1">
        <f>'Output_Tabel Mortalita'!H148</f>
        <v>41</v>
      </c>
      <c r="C44" s="108">
        <f>'Output_Tabel Mortalita'!I148</f>
        <v>0.93715605707294303</v>
      </c>
      <c r="D44" s="108">
        <f t="shared" si="8"/>
        <v>0.50524115474114561</v>
      </c>
      <c r="E44" s="108">
        <f>'Output_Tabel Mortalita'!I252</f>
        <v>0.95421924685444004</v>
      </c>
      <c r="F44" s="108">
        <f t="shared" si="9"/>
        <v>0.61469425593671567</v>
      </c>
      <c r="G44" s="108">
        <f t="shared" si="1"/>
        <v>-0.10945310119557006</v>
      </c>
      <c r="R44" s="1">
        <f t="shared" si="2"/>
        <v>41</v>
      </c>
      <c r="S44" s="1">
        <f>'Output_Tabel Mortalita'!H356</f>
        <v>41</v>
      </c>
      <c r="T44" s="108">
        <f>'Output_Tabel Mortalita'!I356</f>
        <v>0.85452037007765502</v>
      </c>
      <c r="U44" s="108">
        <f t="shared" si="10"/>
        <v>0.18916651519733649</v>
      </c>
      <c r="V44" s="1">
        <f>'Output_Tabel Mortalita'!I460</f>
        <v>0.88864161461696101</v>
      </c>
      <c r="W44" s="108">
        <f t="shared" si="11"/>
        <v>0.29935945303108807</v>
      </c>
      <c r="X44" s="108">
        <f t="shared" si="3"/>
        <v>-0.11019293783375159</v>
      </c>
      <c r="AI44" s="1">
        <f t="shared" si="4"/>
        <v>41</v>
      </c>
      <c r="AJ44" s="1">
        <f>'Output_Tabel Mortalita'!A148</f>
        <v>41</v>
      </c>
      <c r="AK44" s="108">
        <f>'Output_Tabel Mortalita'!B148</f>
        <v>0.93095237213160997</v>
      </c>
      <c r="AL44" s="108">
        <f t="shared" si="12"/>
        <v>0.48583944806792156</v>
      </c>
      <c r="AM44" s="108">
        <f>'Output_Tabel Mortalita'!B252</f>
        <v>0.95252961525148205</v>
      </c>
      <c r="AN44" s="108">
        <f t="shared" si="13"/>
        <v>0.60169341274057297</v>
      </c>
      <c r="AO44" s="108">
        <f t="shared" si="5"/>
        <v>-0.11585396467265141</v>
      </c>
      <c r="AZ44" s="1">
        <f t="shared" si="6"/>
        <v>41</v>
      </c>
      <c r="BA44" s="1">
        <f>'Output_Tabel Mortalita'!A356</f>
        <v>41</v>
      </c>
      <c r="BB44" s="108">
        <f>'Output_Tabel Mortalita'!B356</f>
        <v>0.83917783562469905</v>
      </c>
      <c r="BC44" s="108">
        <f t="shared" si="14"/>
        <v>0.16313766545660127</v>
      </c>
      <c r="BD44" s="108">
        <f>'Output_Tabel Mortalita'!B460</f>
        <v>0.88463396198398603</v>
      </c>
      <c r="BE44" s="108">
        <f t="shared" si="15"/>
        <v>0.28745245342153242</v>
      </c>
      <c r="BF44" s="108">
        <f t="shared" si="7"/>
        <v>0.12431478796493114</v>
      </c>
    </row>
    <row r="45" spans="1:58" x14ac:dyDescent="0.35">
      <c r="A45" s="1">
        <f t="shared" si="0"/>
        <v>42</v>
      </c>
      <c r="B45" s="1">
        <f>'Output_Tabel Mortalita'!H149</f>
        <v>42</v>
      </c>
      <c r="C45" s="108">
        <f>'Output_Tabel Mortalita'!I149</f>
        <v>0.931543711746467</v>
      </c>
      <c r="D45" s="108">
        <f t="shared" si="8"/>
        <v>0.47348980844819272</v>
      </c>
      <c r="E45" s="108">
        <f>'Output_Tabel Mortalita'!I253</f>
        <v>0.949930289413495</v>
      </c>
      <c r="F45" s="108">
        <f t="shared" si="9"/>
        <v>0.58655308994568323</v>
      </c>
      <c r="G45" s="108">
        <f t="shared" si="1"/>
        <v>-0.11306328149749051</v>
      </c>
      <c r="R45" s="1">
        <f t="shared" si="2"/>
        <v>42</v>
      </c>
      <c r="S45" s="1">
        <f>'Output_Tabel Mortalita'!H357</f>
        <v>42</v>
      </c>
      <c r="T45" s="108">
        <f>'Output_Tabel Mortalita'!I357</f>
        <v>0.842270534564319</v>
      </c>
      <c r="U45" s="108">
        <f t="shared" si="10"/>
        <v>0.16164664057272832</v>
      </c>
      <c r="V45" s="1">
        <f>'Output_Tabel Mortalita'!I461</f>
        <v>0.87862059518244695</v>
      </c>
      <c r="W45" s="108">
        <f t="shared" si="11"/>
        <v>0.26602326769239643</v>
      </c>
      <c r="X45" s="108">
        <f t="shared" si="3"/>
        <v>-0.10437662711966811</v>
      </c>
      <c r="AI45" s="1">
        <f t="shared" si="4"/>
        <v>42</v>
      </c>
      <c r="AJ45" s="1">
        <f>'Output_Tabel Mortalita'!A149</f>
        <v>42</v>
      </c>
      <c r="AK45" s="108">
        <f>'Output_Tabel Mortalita'!B149</f>
        <v>0.92469900252036397</v>
      </c>
      <c r="AL45" s="108">
        <f t="shared" si="12"/>
        <v>0.4522933866539437</v>
      </c>
      <c r="AM45" s="108">
        <f>'Output_Tabel Mortalita'!B253</f>
        <v>0.94822344394723801</v>
      </c>
      <c r="AN45" s="108">
        <f t="shared" si="13"/>
        <v>0.57313079493712915</v>
      </c>
      <c r="AO45" s="108">
        <f t="shared" si="5"/>
        <v>-0.12083740828318545</v>
      </c>
      <c r="AZ45" s="1">
        <f t="shared" si="6"/>
        <v>42</v>
      </c>
      <c r="BA45" s="1">
        <f>'Output_Tabel Mortalita'!A357</f>
        <v>42</v>
      </c>
      <c r="BB45" s="108">
        <f>'Output_Tabel Mortalita'!B357</f>
        <v>0.82654193963018796</v>
      </c>
      <c r="BC45" s="108">
        <f t="shared" si="14"/>
        <v>0.13690151300673689</v>
      </c>
      <c r="BD45" s="108">
        <f>'Output_Tabel Mortalita'!B461</f>
        <v>0.87451090864690195</v>
      </c>
      <c r="BE45" s="108">
        <f t="shared" si="15"/>
        <v>0.2542902027523074</v>
      </c>
      <c r="BF45" s="108">
        <f t="shared" si="7"/>
        <v>0.11738868974557051</v>
      </c>
    </row>
    <row r="46" spans="1:58" x14ac:dyDescent="0.35">
      <c r="A46" s="1">
        <f t="shared" si="0"/>
        <v>43</v>
      </c>
      <c r="B46" s="1">
        <f>'Output_Tabel Mortalita'!H150</f>
        <v>43</v>
      </c>
      <c r="C46" s="108">
        <f>'Output_Tabel Mortalita'!I150</f>
        <v>0.92545038281791003</v>
      </c>
      <c r="D46" s="108">
        <f t="shared" si="8"/>
        <v>0.4410764536359531</v>
      </c>
      <c r="E46" s="108">
        <f>'Output_Tabel Mortalita'!I254</f>
        <v>0.94524690392420296</v>
      </c>
      <c r="F46" s="108">
        <f t="shared" si="9"/>
        <v>0.55718454648848259</v>
      </c>
      <c r="G46" s="108">
        <f t="shared" si="1"/>
        <v>-0.11610809285252949</v>
      </c>
      <c r="R46" s="1">
        <f t="shared" si="2"/>
        <v>43</v>
      </c>
      <c r="S46" s="1">
        <f>'Output_Tabel Mortalita'!H358</f>
        <v>43</v>
      </c>
      <c r="T46" s="108">
        <f>'Output_Tabel Mortalita'!I358</f>
        <v>0.82909608843010796</v>
      </c>
      <c r="U46" s="108">
        <f t="shared" si="10"/>
        <v>0.1361502023657182</v>
      </c>
      <c r="V46" s="1">
        <f>'Output_Tabel Mortalita'!I462</f>
        <v>0.86776462010835098</v>
      </c>
      <c r="W46" s="108">
        <f t="shared" si="11"/>
        <v>0.23373352179227275</v>
      </c>
      <c r="X46" s="108">
        <f t="shared" si="3"/>
        <v>-9.7583319426554543E-2</v>
      </c>
      <c r="AI46" s="1">
        <f t="shared" si="4"/>
        <v>43</v>
      </c>
      <c r="AJ46" s="1">
        <f>'Output_Tabel Mortalita'!A150</f>
        <v>43</v>
      </c>
      <c r="AK46" s="108">
        <f>'Output_Tabel Mortalita'!B150</f>
        <v>0.91794171588936602</v>
      </c>
      <c r="AL46" s="108">
        <f t="shared" si="12"/>
        <v>0.41823524348545904</v>
      </c>
      <c r="AM46" s="108">
        <f>'Output_Tabel Mortalita'!B254</f>
        <v>0.94353927287063499</v>
      </c>
      <c r="AN46" s="108">
        <f t="shared" si="13"/>
        <v>0.54345605620750281</v>
      </c>
      <c r="AO46" s="108">
        <f t="shared" si="5"/>
        <v>-0.12522081272204377</v>
      </c>
      <c r="AZ46" s="1">
        <f t="shared" si="6"/>
        <v>43</v>
      </c>
      <c r="BA46" s="1">
        <f>'Output_Tabel Mortalita'!A358</f>
        <v>43</v>
      </c>
      <c r="BB46" s="108">
        <f>'Output_Tabel Mortalita'!B358</f>
        <v>0.81324406451520204</v>
      </c>
      <c r="BC46" s="108">
        <f t="shared" si="14"/>
        <v>0.11315484209889572</v>
      </c>
      <c r="BD46" s="108">
        <f>'Output_Tabel Mortalita'!B462</f>
        <v>0.86361779048990495</v>
      </c>
      <c r="BE46" s="108">
        <f t="shared" si="15"/>
        <v>0.22237955626892528</v>
      </c>
      <c r="BF46" s="108">
        <f t="shared" si="7"/>
        <v>0.10922471417002956</v>
      </c>
    </row>
    <row r="47" spans="1:58" x14ac:dyDescent="0.35">
      <c r="A47" s="1">
        <f t="shared" si="0"/>
        <v>44</v>
      </c>
      <c r="B47" s="1">
        <f>'Output_Tabel Mortalita'!H151</f>
        <v>44</v>
      </c>
      <c r="C47" s="108">
        <f>'Output_Tabel Mortalita'!I151</f>
        <v>0.91883869571719401</v>
      </c>
      <c r="D47" s="108">
        <f t="shared" si="8"/>
        <v>0.40819437286935895</v>
      </c>
      <c r="E47" s="108">
        <f>'Output_Tabel Mortalita'!I255</f>
        <v>0.940135163110697</v>
      </c>
      <c r="F47" s="108">
        <f t="shared" si="9"/>
        <v>0.52667696748264925</v>
      </c>
      <c r="G47" s="108">
        <f t="shared" si="1"/>
        <v>-0.1184825946132903</v>
      </c>
      <c r="R47" s="1">
        <f t="shared" si="2"/>
        <v>44</v>
      </c>
      <c r="S47" s="1">
        <f>'Output_Tabel Mortalita'!H359</f>
        <v>44</v>
      </c>
      <c r="T47" s="108">
        <f>'Output_Tabel Mortalita'!I359</f>
        <v>0.814946876971122</v>
      </c>
      <c r="U47" s="108">
        <f t="shared" si="10"/>
        <v>0.1128816002203846</v>
      </c>
      <c r="V47" s="1">
        <f>'Output_Tabel Mortalita'!I463</f>
        <v>0.85601756871513801</v>
      </c>
      <c r="W47" s="108">
        <f t="shared" si="11"/>
        <v>0.20282568074465854</v>
      </c>
      <c r="X47" s="108">
        <f t="shared" si="3"/>
        <v>-8.9944080524273939E-2</v>
      </c>
      <c r="AI47" s="1">
        <f t="shared" si="4"/>
        <v>44</v>
      </c>
      <c r="AJ47" s="1">
        <f>'Output_Tabel Mortalita'!A151</f>
        <v>44</v>
      </c>
      <c r="AK47" s="108">
        <f>'Output_Tabel Mortalita'!B151</f>
        <v>0.91065158152929604</v>
      </c>
      <c r="AL47" s="108">
        <f t="shared" si="12"/>
        <v>0.38391557705044904</v>
      </c>
      <c r="AM47" s="108">
        <f>'Output_Tabel Mortalita'!B255</f>
        <v>0.93844634389400305</v>
      </c>
      <c r="AN47" s="108">
        <f t="shared" si="13"/>
        <v>0.51277213211117012</v>
      </c>
      <c r="AO47" s="108">
        <f t="shared" si="5"/>
        <v>-0.12885655506072108</v>
      </c>
      <c r="AZ47" s="1">
        <f t="shared" si="6"/>
        <v>44</v>
      </c>
      <c r="BA47" s="1">
        <f>'Output_Tabel Mortalita'!A359</f>
        <v>44</v>
      </c>
      <c r="BB47" s="108">
        <f>'Output_Tabel Mortalita'!B359</f>
        <v>0.79930139975496295</v>
      </c>
      <c r="BC47" s="108">
        <f t="shared" si="14"/>
        <v>9.2022503708081849E-2</v>
      </c>
      <c r="BD47" s="108">
        <f>'Output_Tabel Mortalita'!B463</f>
        <v>0.85191773111167501</v>
      </c>
      <c r="BE47" s="108">
        <f t="shared" si="15"/>
        <v>0.19205094103509474</v>
      </c>
      <c r="BF47" s="108">
        <f t="shared" si="7"/>
        <v>0.10002843732701289</v>
      </c>
    </row>
    <row r="48" spans="1:58" x14ac:dyDescent="0.35">
      <c r="A48" s="1">
        <f t="shared" si="0"/>
        <v>45</v>
      </c>
      <c r="B48" s="1">
        <f>'Output_Tabel Mortalita'!H152</f>
        <v>45</v>
      </c>
      <c r="C48" s="108">
        <f>'Output_Tabel Mortalita'!I152</f>
        <v>0.91166911064265899</v>
      </c>
      <c r="D48" s="108">
        <f t="shared" si="8"/>
        <v>0.37506478516637975</v>
      </c>
      <c r="E48" s="108">
        <f>'Output_Tabel Mortalita'!I256</f>
        <v>0.93455869604035202</v>
      </c>
      <c r="F48" s="108">
        <f t="shared" si="9"/>
        <v>0.49514753673094769</v>
      </c>
      <c r="G48" s="108">
        <f t="shared" si="1"/>
        <v>-0.12008275156456794</v>
      </c>
      <c r="R48" s="1">
        <f t="shared" si="2"/>
        <v>45</v>
      </c>
      <c r="S48" s="1">
        <f>'Output_Tabel Mortalita'!H360</f>
        <v>45</v>
      </c>
      <c r="T48" s="108">
        <f>'Output_Tabel Mortalita'!I360</f>
        <v>0.79977376813994205</v>
      </c>
      <c r="U48" s="108">
        <f t="shared" si="10"/>
        <v>9.1992507567105142E-2</v>
      </c>
      <c r="V48" s="1">
        <f>'Output_Tabel Mortalita'!I464</f>
        <v>0.84332223358133895</v>
      </c>
      <c r="W48" s="108">
        <f t="shared" si="11"/>
        <v>0.17362234610403537</v>
      </c>
      <c r="X48" s="108">
        <f t="shared" si="3"/>
        <v>-8.1629838536930233E-2</v>
      </c>
      <c r="AI48" s="1">
        <f t="shared" si="4"/>
        <v>45</v>
      </c>
      <c r="AJ48" s="1">
        <f>'Output_Tabel Mortalita'!A152</f>
        <v>45</v>
      </c>
      <c r="AK48" s="108">
        <f>'Output_Tabel Mortalita'!B152</f>
        <v>0.90280018860808697</v>
      </c>
      <c r="AL48" s="108">
        <f t="shared" si="12"/>
        <v>0.34961332741472373</v>
      </c>
      <c r="AM48" s="108">
        <f>'Output_Tabel Mortalita'!B256</f>
        <v>0.93291186401948301</v>
      </c>
      <c r="AN48" s="108">
        <f t="shared" si="13"/>
        <v>0.48120913263046033</v>
      </c>
      <c r="AO48" s="108">
        <f t="shared" si="5"/>
        <v>-0.13159580521573661</v>
      </c>
      <c r="AZ48" s="1">
        <f t="shared" si="6"/>
        <v>45</v>
      </c>
      <c r="BA48" s="1">
        <f>'Output_Tabel Mortalita'!A360</f>
        <v>45</v>
      </c>
      <c r="BB48" s="108">
        <f>'Output_Tabel Mortalita'!B360</f>
        <v>0.78473974674482805</v>
      </c>
      <c r="BC48" s="108">
        <f t="shared" si="14"/>
        <v>7.3553716022826093E-2</v>
      </c>
      <c r="BD48" s="108">
        <f>'Output_Tabel Mortalita'!B464</f>
        <v>0.83937612948672102</v>
      </c>
      <c r="BE48" s="108">
        <f t="shared" si="15"/>
        <v>0.16361160194447999</v>
      </c>
      <c r="BF48" s="108">
        <f t="shared" si="7"/>
        <v>9.0057885921653896E-2</v>
      </c>
    </row>
    <row r="49" spans="1:58" x14ac:dyDescent="0.35">
      <c r="A49" s="1">
        <f t="shared" si="0"/>
        <v>46</v>
      </c>
      <c r="B49" s="1">
        <f>'Output_Tabel Mortalita'!H153</f>
        <v>46</v>
      </c>
      <c r="C49" s="108">
        <f>'Output_Tabel Mortalita'!I153</f>
        <v>0.90389994682000396</v>
      </c>
      <c r="D49" s="108">
        <f t="shared" si="8"/>
        <v>0.34193497912601339</v>
      </c>
      <c r="E49" s="108">
        <f>'Output_Tabel Mortalita'!I257</f>
        <v>0.92847861140466803</v>
      </c>
      <c r="F49" s="108">
        <f t="shared" si="9"/>
        <v>0.46274443627486678</v>
      </c>
      <c r="G49" s="108">
        <f t="shared" si="1"/>
        <v>-0.12080945714885338</v>
      </c>
      <c r="R49" s="1">
        <f t="shared" si="2"/>
        <v>46</v>
      </c>
      <c r="S49" s="1">
        <f>'Output_Tabel Mortalita'!H361</f>
        <v>46</v>
      </c>
      <c r="T49" s="108">
        <f>'Output_Tabel Mortalita'!I361</f>
        <v>0.78352954300094702</v>
      </c>
      <c r="U49" s="108">
        <f t="shared" si="10"/>
        <v>7.3573194417585808E-2</v>
      </c>
      <c r="V49" s="1">
        <f>'Output_Tabel Mortalita'!I465</f>
        <v>0.82962091672136895</v>
      </c>
      <c r="W49" s="108">
        <f t="shared" si="11"/>
        <v>0.1464195847160874</v>
      </c>
      <c r="X49" s="108">
        <f t="shared" si="3"/>
        <v>-7.2846390298501595E-2</v>
      </c>
      <c r="AI49" s="1">
        <f t="shared" si="4"/>
        <v>46</v>
      </c>
      <c r="AJ49" s="1">
        <f>'Output_Tabel Mortalita'!A153</f>
        <v>46</v>
      </c>
      <c r="AK49" s="108">
        <f>'Output_Tabel Mortalita'!B153</f>
        <v>0.89436012973072199</v>
      </c>
      <c r="AL49" s="108">
        <f t="shared" si="12"/>
        <v>0.31563097792991346</v>
      </c>
      <c r="AM49" s="108">
        <f>'Output_Tabel Mortalita'!B257</f>
        <v>0.92690096443457004</v>
      </c>
      <c r="AN49" s="108">
        <f t="shared" si="13"/>
        <v>0.44892570890548139</v>
      </c>
      <c r="AO49" s="108">
        <f t="shared" si="5"/>
        <v>-0.13329473097556793</v>
      </c>
      <c r="AZ49" s="1">
        <f t="shared" si="6"/>
        <v>46</v>
      </c>
      <c r="BA49" s="1">
        <f>'Output_Tabel Mortalita'!A361</f>
        <v>46</v>
      </c>
      <c r="BB49" s="108">
        <f>'Output_Tabel Mortalita'!B361</f>
        <v>0.76959391589962101</v>
      </c>
      <c r="BC49" s="108">
        <f t="shared" si="14"/>
        <v>5.7720524483893552E-2</v>
      </c>
      <c r="BD49" s="108">
        <f>'Output_Tabel Mortalita'!B465</f>
        <v>0.82596155735504495</v>
      </c>
      <c r="BE49" s="108">
        <f t="shared" si="15"/>
        <v>0.13733167317927969</v>
      </c>
      <c r="BF49" s="108">
        <f t="shared" si="7"/>
        <v>7.961114869538613E-2</v>
      </c>
    </row>
    <row r="50" spans="1:58" x14ac:dyDescent="0.35">
      <c r="A50" s="1">
        <f t="shared" si="0"/>
        <v>47</v>
      </c>
      <c r="B50" s="1">
        <f>'Output_Tabel Mortalita'!H154</f>
        <v>47</v>
      </c>
      <c r="C50" s="108">
        <f>'Output_Tabel Mortalita'!I154</f>
        <v>0.89548744509961498</v>
      </c>
      <c r="D50" s="108">
        <f t="shared" si="8"/>
        <v>0.30907500944790267</v>
      </c>
      <c r="E50" s="108">
        <f>'Output_Tabel Mortalita'!I258</f>
        <v>0.92185344211781195</v>
      </c>
      <c r="F50" s="108">
        <f t="shared" si="9"/>
        <v>0.42964831162772421</v>
      </c>
      <c r="G50" s="108">
        <f t="shared" si="1"/>
        <v>-0.12057330217982154</v>
      </c>
      <c r="R50" s="1">
        <f t="shared" si="2"/>
        <v>47</v>
      </c>
      <c r="S50" s="1">
        <f>'Output_Tabel Mortalita'!H362</f>
        <v>47</v>
      </c>
      <c r="T50" s="108">
        <f>'Output_Tabel Mortalita'!I362</f>
        <v>0.76616994741075495</v>
      </c>
      <c r="U50" s="108">
        <f t="shared" si="10"/>
        <v>5.7646771399130832E-2</v>
      </c>
      <c r="V50" s="1">
        <f>'Output_Tabel Mortalita'!I466</f>
        <v>0.81485617640729902</v>
      </c>
      <c r="W50" s="108">
        <f t="shared" si="11"/>
        <v>0.12147275009812257</v>
      </c>
      <c r="X50" s="108">
        <f t="shared" si="3"/>
        <v>-6.3825978698991731E-2</v>
      </c>
      <c r="AI50" s="1">
        <f t="shared" si="4"/>
        <v>47</v>
      </c>
      <c r="AJ50" s="1">
        <f>'Output_Tabel Mortalita'!A154</f>
        <v>47</v>
      </c>
      <c r="AK50" s="108">
        <f>'Output_Tabel Mortalita'!B154</f>
        <v>0.88530555611208495</v>
      </c>
      <c r="AL50" s="108">
        <f t="shared" si="12"/>
        <v>0.28228776236843206</v>
      </c>
      <c r="AM50" s="108">
        <f>'Output_Tabel Mortalita'!B258</f>
        <v>0.92037668065833</v>
      </c>
      <c r="AN50" s="108">
        <f t="shared" si="13"/>
        <v>0.41610967254396375</v>
      </c>
      <c r="AO50" s="108">
        <f t="shared" si="5"/>
        <v>-0.13382191017553169</v>
      </c>
      <c r="AZ50" s="1">
        <f t="shared" si="6"/>
        <v>47</v>
      </c>
      <c r="BA50" s="1">
        <f>'Output_Tabel Mortalita'!A362</f>
        <v>47</v>
      </c>
      <c r="BB50" s="108">
        <f>'Output_Tabel Mortalita'!B362</f>
        <v>0.75390790392748597</v>
      </c>
      <c r="BC50" s="108">
        <f t="shared" si="14"/>
        <v>4.4421364465339591E-2</v>
      </c>
      <c r="BD50" s="108">
        <f>'Output_Tabel Mortalita'!B466</f>
        <v>0.81164675966307198</v>
      </c>
      <c r="BE50" s="108">
        <f t="shared" si="15"/>
        <v>0.11343068265333191</v>
      </c>
      <c r="BF50" s="108">
        <f t="shared" si="7"/>
        <v>6.9009318187992316E-2</v>
      </c>
    </row>
    <row r="51" spans="1:58" x14ac:dyDescent="0.35">
      <c r="A51" s="1">
        <f t="shared" si="0"/>
        <v>48</v>
      </c>
      <c r="B51" s="1">
        <f>'Output_Tabel Mortalita'!H155</f>
        <v>48</v>
      </c>
      <c r="C51" s="108">
        <f>'Output_Tabel Mortalita'!I155</f>
        <v>0.88638587736346897</v>
      </c>
      <c r="D51" s="108">
        <f t="shared" si="8"/>
        <v>0.27677279055464171</v>
      </c>
      <c r="E51" s="108">
        <f>'Output_Tabel Mortalita'!I259</f>
        <v>0.914639117972459</v>
      </c>
      <c r="F51" s="108">
        <f t="shared" si="9"/>
        <v>0.39607277497412391</v>
      </c>
      <c r="G51" s="108">
        <f t="shared" si="1"/>
        <v>-0.1192999844194822</v>
      </c>
      <c r="R51" s="1">
        <f t="shared" si="2"/>
        <v>48</v>
      </c>
      <c r="S51" s="1">
        <f>'Output_Tabel Mortalita'!H363</f>
        <v>48</v>
      </c>
      <c r="T51" s="108">
        <f>'Output_Tabel Mortalita'!I363</f>
        <v>0.74765491747062296</v>
      </c>
      <c r="U51" s="108">
        <f t="shared" si="10"/>
        <v>4.4167223811271882E-2</v>
      </c>
      <c r="V51" s="1">
        <f>'Output_Tabel Mortalita'!I467</f>
        <v>0.79897174506636504</v>
      </c>
      <c r="W51" s="108">
        <f t="shared" si="11"/>
        <v>9.8982820682635517E-2</v>
      </c>
      <c r="X51" s="108">
        <f t="shared" si="3"/>
        <v>-5.4815596871363635E-2</v>
      </c>
      <c r="AI51" s="1">
        <f t="shared" si="4"/>
        <v>48</v>
      </c>
      <c r="AJ51" s="1">
        <f>'Output_Tabel Mortalita'!A155</f>
        <v>48</v>
      </c>
      <c r="AK51" s="108">
        <f>'Output_Tabel Mortalita'!B155</f>
        <v>0.87561280336807501</v>
      </c>
      <c r="AL51" s="108">
        <f t="shared" si="12"/>
        <v>0.24991092444722082</v>
      </c>
      <c r="AM51" s="108">
        <f>'Output_Tabel Mortalita'!B259</f>
        <v>0.91329995941936104</v>
      </c>
      <c r="AN51" s="108">
        <f t="shared" si="13"/>
        <v>0.38297763920583799</v>
      </c>
      <c r="AO51" s="108">
        <f t="shared" si="5"/>
        <v>-0.13306671475861717</v>
      </c>
      <c r="AZ51" s="1">
        <f t="shared" si="6"/>
        <v>48</v>
      </c>
      <c r="BA51" s="1">
        <f>'Output_Tabel Mortalita'!A363</f>
        <v>48</v>
      </c>
      <c r="BB51" s="108">
        <f>'Output_Tabel Mortalita'!B363</f>
        <v>0.73773481298214905</v>
      </c>
      <c r="BC51" s="108">
        <f t="shared" si="14"/>
        <v>3.3489617773663077E-2</v>
      </c>
      <c r="BD51" s="108">
        <f>'Output_Tabel Mortalita'!B467</f>
        <v>0.79640974889205396</v>
      </c>
      <c r="BE51" s="108">
        <f t="shared" si="15"/>
        <v>9.206564602194707E-2</v>
      </c>
      <c r="BF51" s="108">
        <f t="shared" si="7"/>
        <v>5.8576028248283993E-2</v>
      </c>
    </row>
    <row r="52" spans="1:58" x14ac:dyDescent="0.35">
      <c r="A52" s="1">
        <f t="shared" si="0"/>
        <v>49</v>
      </c>
      <c r="B52" s="1">
        <f>'Output_Tabel Mortalita'!H156</f>
        <v>49</v>
      </c>
      <c r="C52" s="108">
        <f>'Output_Tabel Mortalita'!I156</f>
        <v>0.876547712396752</v>
      </c>
      <c r="D52" s="108">
        <f t="shared" si="8"/>
        <v>0.24532749278611174</v>
      </c>
      <c r="E52" s="108">
        <f>'Output_Tabel Mortalita'!I260</f>
        <v>0.906788974349101</v>
      </c>
      <c r="F52" s="108">
        <f t="shared" si="9"/>
        <v>0.36226365355523693</v>
      </c>
      <c r="G52" s="108">
        <f t="shared" si="1"/>
        <v>-0.11693616076912519</v>
      </c>
      <c r="R52" s="1">
        <f t="shared" si="2"/>
        <v>49</v>
      </c>
      <c r="S52" s="1">
        <f>'Output_Tabel Mortalita'!H364</f>
        <v>49</v>
      </c>
      <c r="T52" s="108">
        <f>'Output_Tabel Mortalita'!I364</f>
        <v>0.72794998842992698</v>
      </c>
      <c r="U52" s="108">
        <f t="shared" si="10"/>
        <v>3.302184207352301E-2</v>
      </c>
      <c r="V52" s="1">
        <f>'Output_Tabel Mortalita'!I468</f>
        <v>0.78191363871640296</v>
      </c>
      <c r="W52" s="108">
        <f t="shared" si="11"/>
        <v>7.9084476972396386E-2</v>
      </c>
      <c r="X52" s="108">
        <f t="shared" si="3"/>
        <v>-4.6062634898873377E-2</v>
      </c>
      <c r="AI52" s="1">
        <f t="shared" si="4"/>
        <v>49</v>
      </c>
      <c r="AJ52" s="1">
        <f>'Output_Tabel Mortalita'!A156</f>
        <v>49</v>
      </c>
      <c r="AK52" s="108">
        <f>'Output_Tabel Mortalita'!B156</f>
        <v>0.86526108368120103</v>
      </c>
      <c r="AL52" s="108">
        <f t="shared" si="12"/>
        <v>0.21882520514753823</v>
      </c>
      <c r="AM52" s="108">
        <f>'Output_Tabel Mortalita'!B260</f>
        <v>0.90562969882651401</v>
      </c>
      <c r="AN52" s="108">
        <f t="shared" si="13"/>
        <v>0.34977346234521456</v>
      </c>
      <c r="AO52" s="108">
        <f t="shared" si="5"/>
        <v>-0.13094825719767633</v>
      </c>
      <c r="AZ52" s="1">
        <f t="shared" si="6"/>
        <v>49</v>
      </c>
      <c r="BA52" s="1">
        <f>'Output_Tabel Mortalita'!A364</f>
        <v>49</v>
      </c>
      <c r="BB52" s="108">
        <f>'Output_Tabel Mortalita'!B364</f>
        <v>0.72113648224839599</v>
      </c>
      <c r="BC52" s="108">
        <f t="shared" si="14"/>
        <v>2.4706456905096985E-2</v>
      </c>
      <c r="BD52" s="108">
        <f>'Output_Tabel Mortalita'!B468</f>
        <v>0.780234977423645</v>
      </c>
      <c r="BE52" s="108">
        <f t="shared" si="15"/>
        <v>7.3321978029923587E-2</v>
      </c>
      <c r="BF52" s="108">
        <f t="shared" si="7"/>
        <v>4.8615521124826602E-2</v>
      </c>
    </row>
    <row r="53" spans="1:58" x14ac:dyDescent="0.35">
      <c r="A53" s="1">
        <f t="shared" si="0"/>
        <v>50</v>
      </c>
      <c r="B53" s="1">
        <f>'Output_Tabel Mortalita'!H157</f>
        <v>50</v>
      </c>
      <c r="C53" s="108">
        <f>'Output_Tabel Mortalita'!I157</f>
        <v>0.86592384911145504</v>
      </c>
      <c r="D53" s="108">
        <f t="shared" si="8"/>
        <v>0.21504125258969692</v>
      </c>
      <c r="E53" s="108">
        <f>'Output_Tabel Mortalita'!I261</f>
        <v>0.89825380637809005</v>
      </c>
      <c r="F53" s="108">
        <f t="shared" si="9"/>
        <v>0.32849668685131134</v>
      </c>
      <c r="G53" s="108">
        <f t="shared" si="1"/>
        <v>-0.11345543426161442</v>
      </c>
      <c r="R53" s="1">
        <f t="shared" si="2"/>
        <v>50</v>
      </c>
      <c r="S53" s="1">
        <f>'Output_Tabel Mortalita'!H365</f>
        <v>50</v>
      </c>
      <c r="T53" s="108">
        <f>'Output_Tabel Mortalita'!I365</f>
        <v>0.707027892318142</v>
      </c>
      <c r="U53" s="108">
        <f t="shared" si="10"/>
        <v>2.403824955535595E-2</v>
      </c>
      <c r="V53" s="1">
        <f>'Output_Tabel Mortalita'!I469</f>
        <v>0.76363147741596604</v>
      </c>
      <c r="W53" s="108">
        <f t="shared" si="11"/>
        <v>6.1837231155470039E-2</v>
      </c>
      <c r="X53" s="108">
        <f t="shared" si="3"/>
        <v>-3.7798981600114093E-2</v>
      </c>
      <c r="AI53" s="1">
        <f t="shared" si="4"/>
        <v>50</v>
      </c>
      <c r="AJ53" s="1">
        <f>'Output_Tabel Mortalita'!A157</f>
        <v>50</v>
      </c>
      <c r="AK53" s="108">
        <f>'Output_Tabel Mortalita'!B157</f>
        <v>0.85423323612216495</v>
      </c>
      <c r="AL53" s="108">
        <f t="shared" si="12"/>
        <v>0.18934093414272005</v>
      </c>
      <c r="AM53" s="108">
        <f>'Output_Tabel Mortalita'!B261</f>
        <v>0.89732282938451302</v>
      </c>
      <c r="AN53" s="108">
        <f t="shared" si="13"/>
        <v>0.31676523536120371</v>
      </c>
      <c r="AO53" s="108">
        <f t="shared" si="5"/>
        <v>-0.12742430121848367</v>
      </c>
      <c r="AZ53" s="1">
        <f t="shared" si="6"/>
        <v>50</v>
      </c>
      <c r="BA53" s="1">
        <f>'Output_Tabel Mortalita'!A365</f>
        <v>50</v>
      </c>
      <c r="BB53" s="108">
        <f>'Output_Tabel Mortalita'!B365</f>
        <v>0.70418281509381597</v>
      </c>
      <c r="BC53" s="108">
        <f t="shared" si="14"/>
        <v>1.7816727421363233E-2</v>
      </c>
      <c r="BD53" s="108">
        <f>'Output_Tabel Mortalita'!B469</f>
        <v>0.76311456429070301</v>
      </c>
      <c r="BE53" s="108">
        <f t="shared" si="15"/>
        <v>5.7208371872834424E-2</v>
      </c>
      <c r="BF53" s="108">
        <f t="shared" si="7"/>
        <v>3.939164445147119E-2</v>
      </c>
    </row>
    <row r="54" spans="1:58" x14ac:dyDescent="0.35">
      <c r="A54" s="1">
        <f t="shared" si="0"/>
        <v>51</v>
      </c>
      <c r="B54" s="1">
        <f>'Output_Tabel Mortalita'!H158</f>
        <v>51</v>
      </c>
      <c r="C54" s="108">
        <f>'Output_Tabel Mortalita'!I158</f>
        <v>0.85446392925133996</v>
      </c>
      <c r="D54" s="108">
        <f t="shared" si="8"/>
        <v>0.186209349160219</v>
      </c>
      <c r="E54" s="108">
        <f>'Output_Tabel Mortalita'!I262</f>
        <v>0.88898197949707303</v>
      </c>
      <c r="F54" s="108">
        <f t="shared" si="9"/>
        <v>0.29507339934678189</v>
      </c>
      <c r="G54" s="108">
        <f t="shared" si="1"/>
        <v>-0.10886405018656289</v>
      </c>
      <c r="R54" s="1">
        <f t="shared" si="2"/>
        <v>51</v>
      </c>
      <c r="S54" s="1">
        <f>'Output_Tabel Mortalita'!H366</f>
        <v>51</v>
      </c>
      <c r="T54" s="108">
        <f>'Output_Tabel Mortalita'!I366</f>
        <v>0.68487034329397201</v>
      </c>
      <c r="U54" s="108">
        <f t="shared" si="10"/>
        <v>1.699571291814083E-2</v>
      </c>
      <c r="V54" s="1">
        <f>'Output_Tabel Mortalita'!I470</f>
        <v>0.74408003383350196</v>
      </c>
      <c r="W54" s="108">
        <f t="shared" si="11"/>
        <v>4.7220856186564193E-2</v>
      </c>
      <c r="X54" s="108">
        <f t="shared" si="3"/>
        <v>-3.0225143268423363E-2</v>
      </c>
      <c r="AI54" s="1">
        <f t="shared" si="4"/>
        <v>51</v>
      </c>
      <c r="AJ54" s="1">
        <f>'Output_Tabel Mortalita'!A158</f>
        <v>51</v>
      </c>
      <c r="AK54" s="108">
        <f>'Output_Tabel Mortalita'!B158</f>
        <v>0.84251652225193696</v>
      </c>
      <c r="AL54" s="108">
        <f t="shared" si="12"/>
        <v>0.16174131890312946</v>
      </c>
      <c r="AM54" s="108">
        <f>'Output_Tabel Mortalita'!B262</f>
        <v>0.88833444446899101</v>
      </c>
      <c r="AN54" s="108">
        <f t="shared" si="13"/>
        <v>0.28424067724496649</v>
      </c>
      <c r="AO54" s="108">
        <f t="shared" si="5"/>
        <v>-0.12249935834183703</v>
      </c>
      <c r="AZ54" s="1">
        <f t="shared" si="6"/>
        <v>51</v>
      </c>
      <c r="BA54" s="1">
        <f>'Output_Tabel Mortalita'!A366</f>
        <v>51</v>
      </c>
      <c r="BB54" s="108">
        <f>'Output_Tabel Mortalita'!B366</f>
        <v>0.68695080072520098</v>
      </c>
      <c r="BC54" s="108">
        <f t="shared" si="14"/>
        <v>1.2546233271334747E-2</v>
      </c>
      <c r="BD54" s="108">
        <f>'Output_Tabel Mortalita'!B470</f>
        <v>0.74504954394624501</v>
      </c>
      <c r="BE54" s="108">
        <f t="shared" si="15"/>
        <v>4.3656541775518552E-2</v>
      </c>
      <c r="BF54" s="108">
        <f t="shared" si="7"/>
        <v>3.1110308504183806E-2</v>
      </c>
    </row>
    <row r="55" spans="1:58" x14ac:dyDescent="0.35">
      <c r="A55" s="1">
        <f t="shared" si="0"/>
        <v>52</v>
      </c>
      <c r="B55" s="1">
        <f>'Output_Tabel Mortalita'!H159</f>
        <v>52</v>
      </c>
      <c r="C55" s="108">
        <f>'Output_Tabel Mortalita'!I159</f>
        <v>0.84211674290428795</v>
      </c>
      <c r="D55" s="108">
        <f t="shared" si="8"/>
        <v>0.15910917214677542</v>
      </c>
      <c r="E55" s="108">
        <f>'Output_Tabel Mortalita'!I263</f>
        <v>0.87891960901299904</v>
      </c>
      <c r="F55" s="108">
        <f t="shared" si="9"/>
        <v>0.26231493464823252</v>
      </c>
      <c r="G55" s="108">
        <f t="shared" si="1"/>
        <v>-0.1032057625014571</v>
      </c>
      <c r="R55" s="1">
        <f t="shared" si="2"/>
        <v>52</v>
      </c>
      <c r="S55" s="1">
        <f>'Output_Tabel Mortalita'!H367</f>
        <v>52</v>
      </c>
      <c r="T55" s="108">
        <f>'Output_Tabel Mortalita'!I367</f>
        <v>0.66147000115570198</v>
      </c>
      <c r="U55" s="108">
        <f t="shared" si="10"/>
        <v>1.1639859740772905E-2</v>
      </c>
      <c r="V55" s="1">
        <f>'Output_Tabel Mortalita'!I471</f>
        <v>0.72322102284013401</v>
      </c>
      <c r="W55" s="108">
        <f t="shared" si="11"/>
        <v>3.5136096268945614E-2</v>
      </c>
      <c r="X55" s="108">
        <f t="shared" si="3"/>
        <v>-2.3496236528172711E-2</v>
      </c>
      <c r="AI55" s="1">
        <f t="shared" si="4"/>
        <v>52</v>
      </c>
      <c r="AJ55" s="1">
        <f>'Output_Tabel Mortalita'!A159</f>
        <v>52</v>
      </c>
      <c r="AK55" s="108">
        <f>'Output_Tabel Mortalita'!B159</f>
        <v>0.83010344890871202</v>
      </c>
      <c r="AL55" s="108">
        <f t="shared" si="12"/>
        <v>0.1362697335067061</v>
      </c>
      <c r="AM55" s="108">
        <f>'Output_Tabel Mortalita'!B263</f>
        <v>0.87861798996855001</v>
      </c>
      <c r="AN55" s="108">
        <f t="shared" si="13"/>
        <v>0.2525007841158971</v>
      </c>
      <c r="AO55" s="108">
        <f t="shared" si="5"/>
        <v>-0.11623105060919101</v>
      </c>
      <c r="AZ55" s="1">
        <f t="shared" si="6"/>
        <v>52</v>
      </c>
      <c r="BA55" s="1">
        <f>'Output_Tabel Mortalita'!A367</f>
        <v>52</v>
      </c>
      <c r="BB55" s="108">
        <f>'Output_Tabel Mortalita'!B367</f>
        <v>0.66952324734651103</v>
      </c>
      <c r="BC55" s="108">
        <f t="shared" si="14"/>
        <v>8.6186449918285619E-3</v>
      </c>
      <c r="BD55" s="108">
        <f>'Output_Tabel Mortalita'!B471</f>
        <v>0.72605109541748503</v>
      </c>
      <c r="BE55" s="108">
        <f t="shared" si="15"/>
        <v>3.252628654012029E-2</v>
      </c>
      <c r="BF55" s="108">
        <f t="shared" si="7"/>
        <v>2.3907641548291728E-2</v>
      </c>
    </row>
    <row r="56" spans="1:58" x14ac:dyDescent="0.35">
      <c r="A56" s="1">
        <f t="shared" si="0"/>
        <v>53</v>
      </c>
      <c r="B56" s="1">
        <f>'Output_Tabel Mortalita'!H160</f>
        <v>53</v>
      </c>
      <c r="C56" s="108">
        <f>'Output_Tabel Mortalita'!I160</f>
        <v>0.82883074122257405</v>
      </c>
      <c r="D56" s="108">
        <f t="shared" si="8"/>
        <v>0.13398849781444017</v>
      </c>
      <c r="E56" s="108">
        <f>'Output_Tabel Mortalita'!I264</f>
        <v>0.86801082303583499</v>
      </c>
      <c r="F56" s="108">
        <f t="shared" si="9"/>
        <v>0.23055373979929492</v>
      </c>
      <c r="G56" s="108">
        <f t="shared" si="1"/>
        <v>-9.6565241984854749E-2</v>
      </c>
      <c r="R56" s="1">
        <f t="shared" si="2"/>
        <v>53</v>
      </c>
      <c r="S56" s="1">
        <f>'Output_Tabel Mortalita'!H368</f>
        <v>53</v>
      </c>
      <c r="T56" s="108">
        <f>'Output_Tabel Mortalita'!I368</f>
        <v>0.63683259229868205</v>
      </c>
      <c r="U56" s="108">
        <f t="shared" si="10"/>
        <v>7.6994180361812624E-3</v>
      </c>
      <c r="V56" s="1">
        <f>'Output_Tabel Mortalita'!I472</f>
        <v>0.70102513849765002</v>
      </c>
      <c r="W56" s="108">
        <f t="shared" si="11"/>
        <v>2.5411163482236262E-2</v>
      </c>
      <c r="X56" s="108">
        <f t="shared" si="3"/>
        <v>-1.7711745446054999E-2</v>
      </c>
      <c r="AI56" s="1">
        <f t="shared" si="4"/>
        <v>53</v>
      </c>
      <c r="AJ56" s="1">
        <f>'Output_Tabel Mortalita'!A160</f>
        <v>53</v>
      </c>
      <c r="AK56" s="108">
        <f>'Output_Tabel Mortalita'!B160</f>
        <v>0.81699259451546802</v>
      </c>
      <c r="AL56" s="108">
        <f t="shared" si="12"/>
        <v>0.1131179757657878</v>
      </c>
      <c r="AM56" s="108">
        <f>'Output_Tabel Mortalita'!B264</f>
        <v>0.86812552390654196</v>
      </c>
      <c r="AN56" s="108">
        <f t="shared" si="13"/>
        <v>0.2218517314053923</v>
      </c>
      <c r="AO56" s="108">
        <f t="shared" si="5"/>
        <v>-0.1087337556396045</v>
      </c>
      <c r="AZ56" s="1">
        <f t="shared" si="6"/>
        <v>53</v>
      </c>
      <c r="BA56" s="1">
        <f>'Output_Tabel Mortalita'!A368</f>
        <v>53</v>
      </c>
      <c r="BB56" s="108">
        <f>'Output_Tabel Mortalita'!B368</f>
        <v>0.65198726271468599</v>
      </c>
      <c r="BC56" s="108">
        <f t="shared" si="14"/>
        <v>5.7703831826558024E-3</v>
      </c>
      <c r="BD56" s="108">
        <f>'Output_Tabel Mortalita'!B472</f>
        <v>0.70614170094794904</v>
      </c>
      <c r="BE56" s="108">
        <f t="shared" si="15"/>
        <v>2.3615745972317335E-2</v>
      </c>
      <c r="BF56" s="108">
        <f t="shared" si="7"/>
        <v>1.7845362789661534E-2</v>
      </c>
    </row>
    <row r="57" spans="1:58" x14ac:dyDescent="0.35">
      <c r="A57" s="1">
        <f t="shared" si="0"/>
        <v>54</v>
      </c>
      <c r="B57" s="1">
        <f>'Output_Tabel Mortalita'!H161</f>
        <v>54</v>
      </c>
      <c r="C57" s="108">
        <f>'Output_Tabel Mortalita'!I161</f>
        <v>0.81455467160087403</v>
      </c>
      <c r="D57" s="108">
        <f t="shared" si="8"/>
        <v>0.11105378595884169</v>
      </c>
      <c r="E57" s="108">
        <f>'Output_Tabel Mortalita'!I265</f>
        <v>0.85619812494896197</v>
      </c>
      <c r="F57" s="108">
        <f t="shared" si="9"/>
        <v>0.20012314143717572</v>
      </c>
      <c r="G57" s="108">
        <f t="shared" si="1"/>
        <v>-8.9069355478334028E-2</v>
      </c>
      <c r="R57" s="1">
        <f t="shared" si="2"/>
        <v>54</v>
      </c>
      <c r="S57" s="1">
        <f>'Output_Tabel Mortalita'!H369</f>
        <v>54</v>
      </c>
      <c r="T57" s="108">
        <f>'Output_Tabel Mortalita'!I369</f>
        <v>0.61097915332853303</v>
      </c>
      <c r="U57" s="108">
        <f t="shared" si="10"/>
        <v>4.9032403471725413E-3</v>
      </c>
      <c r="V57" s="1">
        <f>'Output_Tabel Mortalita'!I473</f>
        <v>0.67747433539113899</v>
      </c>
      <c r="W57" s="108">
        <f t="shared" si="11"/>
        <v>1.7813864399521102E-2</v>
      </c>
      <c r="X57" s="108">
        <f t="shared" si="3"/>
        <v>-1.2910624052348562E-2</v>
      </c>
      <c r="AI57" s="1">
        <f t="shared" si="4"/>
        <v>54</v>
      </c>
      <c r="AJ57" s="1">
        <f>'Output_Tabel Mortalita'!A161</f>
        <v>54</v>
      </c>
      <c r="AK57" s="108">
        <f>'Output_Tabel Mortalita'!B161</f>
        <v>0.803189409647319</v>
      </c>
      <c r="AL57" s="108">
        <f t="shared" si="12"/>
        <v>9.2416548507228816E-2</v>
      </c>
      <c r="AM57" s="108">
        <f>'Output_Tabel Mortalita'!B265</f>
        <v>0.85680805790968195</v>
      </c>
      <c r="AN57" s="108">
        <f t="shared" si="13"/>
        <v>0.19259515055587961</v>
      </c>
      <c r="AO57" s="108">
        <f t="shared" si="5"/>
        <v>-0.1001786020486508</v>
      </c>
      <c r="AZ57" s="1">
        <f t="shared" si="6"/>
        <v>54</v>
      </c>
      <c r="BA57" s="1">
        <f>'Output_Tabel Mortalita'!A369</f>
        <v>54</v>
      </c>
      <c r="BB57" s="108">
        <f>'Output_Tabel Mortalita'!B369</f>
        <v>0.63443253600385496</v>
      </c>
      <c r="BC57" s="108">
        <f t="shared" si="14"/>
        <v>3.7622163360746144E-3</v>
      </c>
      <c r="BD57" s="108">
        <f>'Output_Tabel Mortalita'!B473</f>
        <v>0.68535617472121302</v>
      </c>
      <c r="BE57" s="108">
        <f t="shared" si="15"/>
        <v>1.6676063030046838E-2</v>
      </c>
      <c r="BF57" s="108">
        <f t="shared" si="7"/>
        <v>1.2913846693972223E-2</v>
      </c>
    </row>
    <row r="58" spans="1:58" x14ac:dyDescent="0.35">
      <c r="A58" s="1">
        <f t="shared" si="0"/>
        <v>55</v>
      </c>
      <c r="B58" s="1">
        <f>'Output_Tabel Mortalita'!H162</f>
        <v>55</v>
      </c>
      <c r="C58" s="108">
        <f>'Output_Tabel Mortalita'!I162</f>
        <v>0.79923835105146401</v>
      </c>
      <c r="D58" s="108">
        <f t="shared" si="8"/>
        <v>9.0459380151738045E-2</v>
      </c>
      <c r="E58" s="108">
        <f>'Output_Tabel Mortalita'!I266</f>
        <v>0.84342287334158506</v>
      </c>
      <c r="F58" s="108">
        <f t="shared" si="9"/>
        <v>0.17134505845740577</v>
      </c>
      <c r="G58" s="108">
        <f t="shared" si="1"/>
        <v>-8.088567830566773E-2</v>
      </c>
      <c r="R58" s="1">
        <f t="shared" si="2"/>
        <v>55</v>
      </c>
      <c r="S58" s="1">
        <f>'Output_Tabel Mortalita'!H370</f>
        <v>55</v>
      </c>
      <c r="T58" s="108">
        <f>'Output_Tabel Mortalita'!I370</f>
        <v>0.58394834534682805</v>
      </c>
      <c r="U58" s="108">
        <f t="shared" si="10"/>
        <v>2.9957776358817815E-3</v>
      </c>
      <c r="V58" s="1">
        <f>'Output_Tabel Mortalita'!I474</f>
        <v>0.65256433836702898</v>
      </c>
      <c r="W58" s="108">
        <f t="shared" si="11"/>
        <v>1.206843594481343E-2</v>
      </c>
      <c r="X58" s="108">
        <f t="shared" si="3"/>
        <v>-9.0726583089316484E-3</v>
      </c>
      <c r="AI58" s="1">
        <f t="shared" si="4"/>
        <v>55</v>
      </c>
      <c r="AJ58" s="1">
        <f>'Output_Tabel Mortalita'!A162</f>
        <v>55</v>
      </c>
      <c r="AK58" s="108">
        <f>'Output_Tabel Mortalita'!B162</f>
        <v>0.78870695740690899</v>
      </c>
      <c r="AL58" s="108">
        <f t="shared" si="12"/>
        <v>7.4227993037163931E-2</v>
      </c>
      <c r="AM58" s="108">
        <f>'Output_Tabel Mortalita'!B266</f>
        <v>0.84461599332890103</v>
      </c>
      <c r="AN58" s="108">
        <f t="shared" si="13"/>
        <v>0.16501707691060602</v>
      </c>
      <c r="AO58" s="108">
        <f t="shared" si="5"/>
        <v>-9.0789083873442089E-2</v>
      </c>
      <c r="AZ58" s="1">
        <f t="shared" si="6"/>
        <v>55</v>
      </c>
      <c r="BA58" s="1">
        <f>'Output_Tabel Mortalita'!A370</f>
        <v>55</v>
      </c>
      <c r="BB58" s="108">
        <f>'Output_Tabel Mortalita'!B370</f>
        <v>0.61694949016964795</v>
      </c>
      <c r="BC58" s="108">
        <f t="shared" si="14"/>
        <v>2.3868724510909493E-3</v>
      </c>
      <c r="BD58" s="108">
        <f>'Output_Tabel Mortalita'!B474</f>
        <v>0.66374249544945996</v>
      </c>
      <c r="BE58" s="108">
        <f t="shared" si="15"/>
        <v>1.1429042767682742E-2</v>
      </c>
      <c r="BF58" s="108">
        <f t="shared" si="7"/>
        <v>9.0421703165917931E-3</v>
      </c>
    </row>
    <row r="59" spans="1:58" x14ac:dyDescent="0.35">
      <c r="A59" s="1">
        <f t="shared" si="0"/>
        <v>56</v>
      </c>
      <c r="B59" s="1">
        <f>'Output_Tabel Mortalita'!H163</f>
        <v>56</v>
      </c>
      <c r="C59" s="108">
        <f>'Output_Tabel Mortalita'!I163</f>
        <v>0.78283359347483805</v>
      </c>
      <c r="D59" s="108">
        <f t="shared" si="8"/>
        <v>7.2298605829612644E-2</v>
      </c>
      <c r="E59" s="108">
        <f>'Output_Tabel Mortalita'!I267</f>
        <v>0.82962589894110295</v>
      </c>
      <c r="F59" s="108">
        <f t="shared" si="9"/>
        <v>0.14451634153702703</v>
      </c>
      <c r="G59" s="108">
        <f t="shared" si="1"/>
        <v>-7.2217735707414382E-2</v>
      </c>
      <c r="R59" s="1">
        <f t="shared" si="2"/>
        <v>56</v>
      </c>
      <c r="S59" s="1">
        <f>'Output_Tabel Mortalita'!H371</f>
        <v>56</v>
      </c>
      <c r="T59" s="108">
        <f>'Output_Tabel Mortalita'!I371</f>
        <v>0.55579876661326</v>
      </c>
      <c r="U59" s="108">
        <f t="shared" si="10"/>
        <v>1.7493793935001987E-3</v>
      </c>
      <c r="V59" s="1">
        <f>'Output_Tabel Mortalita'!I475</f>
        <v>0.62630734783258601</v>
      </c>
      <c r="W59" s="108">
        <f t="shared" si="11"/>
        <v>7.8754309174520459E-3</v>
      </c>
      <c r="X59" s="108">
        <f t="shared" si="3"/>
        <v>-6.1260515239518476E-3</v>
      </c>
      <c r="AI59" s="1">
        <f t="shared" si="4"/>
        <v>56</v>
      </c>
      <c r="AJ59" s="1">
        <f>'Output_Tabel Mortalita'!A163</f>
        <v>56</v>
      </c>
      <c r="AK59" s="108">
        <f>'Output_Tabel Mortalita'!B163</f>
        <v>0.77356655490446002</v>
      </c>
      <c r="AL59" s="108">
        <f t="shared" si="12"/>
        <v>5.8544134542762791E-2</v>
      </c>
      <c r="AM59" s="108">
        <f>'Output_Tabel Mortalita'!B267</f>
        <v>0.83149966554785604</v>
      </c>
      <c r="AN59" s="108">
        <f t="shared" si="13"/>
        <v>0.13937606233108316</v>
      </c>
      <c r="AO59" s="108">
        <f t="shared" si="5"/>
        <v>-8.0831927788320365E-2</v>
      </c>
      <c r="AZ59" s="1">
        <f t="shared" si="6"/>
        <v>56</v>
      </c>
      <c r="BA59" s="1">
        <f>'Output_Tabel Mortalita'!A371</f>
        <v>56</v>
      </c>
      <c r="BB59" s="108">
        <f>'Output_Tabel Mortalita'!B371</f>
        <v>0.59962738483667699</v>
      </c>
      <c r="BC59" s="108">
        <f t="shared" si="14"/>
        <v>1.4725797418005391E-3</v>
      </c>
      <c r="BD59" s="108">
        <f>'Output_Tabel Mortalita'!B475</f>
        <v>0.64136237259260198</v>
      </c>
      <c r="BE59" s="108">
        <f t="shared" si="15"/>
        <v>7.5859413672203458E-3</v>
      </c>
      <c r="BF59" s="108">
        <f t="shared" si="7"/>
        <v>6.1133616254198065E-3</v>
      </c>
    </row>
    <row r="60" spans="1:58" x14ac:dyDescent="0.35">
      <c r="A60" s="1">
        <f t="shared" si="0"/>
        <v>57</v>
      </c>
      <c r="B60" s="1">
        <f>'Output_Tabel Mortalita'!H164</f>
        <v>57</v>
      </c>
      <c r="C60" s="108">
        <f>'Output_Tabel Mortalita'!I164</f>
        <v>0.76529530573910198</v>
      </c>
      <c r="D60" s="108">
        <f t="shared" si="8"/>
        <v>5.6597777404816543E-2</v>
      </c>
      <c r="E60" s="108">
        <f>'Output_Tabel Mortalita'!I268</f>
        <v>0.81474827939662797</v>
      </c>
      <c r="F60" s="108">
        <f t="shared" si="9"/>
        <v>0.1198944997593355</v>
      </c>
      <c r="G60" s="108">
        <f t="shared" si="1"/>
        <v>-6.3296722354518956E-2</v>
      </c>
      <c r="R60" s="1">
        <f t="shared" si="2"/>
        <v>57</v>
      </c>
      <c r="S60" s="1">
        <f>'Output_Tabel Mortalita'!H372</f>
        <v>57</v>
      </c>
      <c r="T60" s="108">
        <f>'Output_Tabel Mortalita'!I372</f>
        <v>0.52661116813742603</v>
      </c>
      <c r="U60" s="108">
        <f t="shared" si="10"/>
        <v>9.7230290924606329E-4</v>
      </c>
      <c r="V60" s="1">
        <f>'Output_Tabel Mortalita'!I476</f>
        <v>0.59873488640602901</v>
      </c>
      <c r="W60" s="108">
        <f t="shared" si="11"/>
        <v>4.9324402509481405E-3</v>
      </c>
      <c r="X60" s="108">
        <f t="shared" si="3"/>
        <v>-3.9601373417020771E-3</v>
      </c>
      <c r="AI60" s="1">
        <f t="shared" si="4"/>
        <v>57</v>
      </c>
      <c r="AJ60" s="1">
        <f>'Output_Tabel Mortalita'!A164</f>
        <v>57</v>
      </c>
      <c r="AK60" s="108">
        <f>'Output_Tabel Mortalita'!B164</f>
        <v>0.75779827443468695</v>
      </c>
      <c r="AL60" s="108">
        <f t="shared" si="12"/>
        <v>4.528778446810821E-2</v>
      </c>
      <c r="AM60" s="108">
        <f>'Output_Tabel Mortalita'!B268</f>
        <v>0.81741001041820505</v>
      </c>
      <c r="AN60" s="108">
        <f t="shared" si="13"/>
        <v>0.11589114921367279</v>
      </c>
      <c r="AO60" s="108">
        <f t="shared" si="5"/>
        <v>-7.0603364745564584E-2</v>
      </c>
      <c r="AZ60" s="1">
        <f t="shared" si="6"/>
        <v>57</v>
      </c>
      <c r="BA60" s="1">
        <f>'Output_Tabel Mortalita'!A372</f>
        <v>57</v>
      </c>
      <c r="BB60" s="108">
        <f>'Output_Tabel Mortalita'!B372</f>
        <v>0.58255245478301898</v>
      </c>
      <c r="BC60" s="108">
        <f t="shared" si="14"/>
        <v>8.8299913953932625E-4</v>
      </c>
      <c r="BD60" s="108">
        <f>'Output_Tabel Mortalita'!B476</f>
        <v>0.61829147590899003</v>
      </c>
      <c r="BE60" s="108">
        <f t="shared" si="15"/>
        <v>4.8653373536288076E-3</v>
      </c>
      <c r="BF60" s="108">
        <f t="shared" si="7"/>
        <v>3.9823382140894816E-3</v>
      </c>
    </row>
    <row r="61" spans="1:58" x14ac:dyDescent="0.35">
      <c r="A61" s="1">
        <f t="shared" si="0"/>
        <v>58</v>
      </c>
      <c r="B61" s="1">
        <f>'Output_Tabel Mortalita'!H165</f>
        <v>58</v>
      </c>
      <c r="C61" s="108">
        <f>'Output_Tabel Mortalita'!I165</f>
        <v>0.74658276569536797</v>
      </c>
      <c r="D61" s="108">
        <f t="shared" si="8"/>
        <v>4.3314013363172713E-2</v>
      </c>
      <c r="E61" s="108">
        <f>'Output_Tabel Mortalita'!I269</f>
        <v>0.79873229357725395</v>
      </c>
      <c r="F61" s="108">
        <f t="shared" si="9"/>
        <v>9.7683837388038028E-2</v>
      </c>
      <c r="G61" s="108">
        <f t="shared" si="1"/>
        <v>-5.4369824024865315E-2</v>
      </c>
      <c r="R61" s="1">
        <f t="shared" si="2"/>
        <v>58</v>
      </c>
      <c r="S61" s="1">
        <f>'Output_Tabel Mortalita'!H373</f>
        <v>58</v>
      </c>
      <c r="T61" s="108">
        <f>'Output_Tabel Mortalita'!I373</f>
        <v>0.49649045145749199</v>
      </c>
      <c r="U61" s="108">
        <f t="shared" si="10"/>
        <v>5.1202557082148713E-4</v>
      </c>
      <c r="V61" s="1">
        <f>'Output_Tabel Mortalita'!I477</f>
        <v>0.569900706642123</v>
      </c>
      <c r="W61" s="108">
        <f t="shared" si="11"/>
        <v>2.9532240533559602E-3</v>
      </c>
      <c r="X61" s="108">
        <f t="shared" si="3"/>
        <v>-2.4411984825344732E-3</v>
      </c>
      <c r="AI61" s="1">
        <f t="shared" si="4"/>
        <v>58</v>
      </c>
      <c r="AJ61" s="1">
        <f>'Output_Tabel Mortalita'!A165</f>
        <v>58</v>
      </c>
      <c r="AK61" s="108">
        <f>'Output_Tabel Mortalita'!B165</f>
        <v>0.74144126241787101</v>
      </c>
      <c r="AL61" s="108">
        <f t="shared" si="12"/>
        <v>3.4319004922902421E-2</v>
      </c>
      <c r="AM61" s="108">
        <f>'Output_Tabel Mortalita'!B269</f>
        <v>0.80229936668104795</v>
      </c>
      <c r="AN61" s="108">
        <f t="shared" si="13"/>
        <v>9.4730585486126034E-2</v>
      </c>
      <c r="AO61" s="108">
        <f t="shared" si="5"/>
        <v>-6.0411580563223613E-2</v>
      </c>
      <c r="AZ61" s="1">
        <f t="shared" si="6"/>
        <v>58</v>
      </c>
      <c r="BA61" s="1">
        <f>'Output_Tabel Mortalita'!A373</f>
        <v>58</v>
      </c>
      <c r="BB61" s="108">
        <f>'Output_Tabel Mortalita'!B373</f>
        <v>0.56580616764518998</v>
      </c>
      <c r="BC61" s="108">
        <f t="shared" si="14"/>
        <v>5.1439331630992804E-4</v>
      </c>
      <c r="BD61" s="108">
        <f>'Output_Tabel Mortalita'!B477</f>
        <v>0.59461926303138501</v>
      </c>
      <c r="BE61" s="108">
        <f t="shared" si="15"/>
        <v>3.0081966131702952E-3</v>
      </c>
      <c r="BF61" s="108">
        <f t="shared" si="7"/>
        <v>2.4938032968603672E-3</v>
      </c>
    </row>
    <row r="62" spans="1:58" x14ac:dyDescent="0.35">
      <c r="A62" s="1">
        <f t="shared" si="0"/>
        <v>59</v>
      </c>
      <c r="B62" s="1">
        <f>'Output_Tabel Mortalita'!H166</f>
        <v>59</v>
      </c>
      <c r="C62" s="108">
        <f>'Output_Tabel Mortalita'!I166</f>
        <v>0.72666109216511499</v>
      </c>
      <c r="D62" s="108">
        <f t="shared" si="8"/>
        <v>3.2337495890043609E-2</v>
      </c>
      <c r="E62" s="108">
        <f>'Output_Tabel Mortalita'!I270</f>
        <v>0.78152257709918205</v>
      </c>
      <c r="F62" s="108">
        <f t="shared" si="9"/>
        <v>7.8023235482375122E-2</v>
      </c>
      <c r="G62" s="108">
        <f t="shared" si="1"/>
        <v>-4.5685739592331513E-2</v>
      </c>
      <c r="R62" s="1">
        <f t="shared" si="2"/>
        <v>59</v>
      </c>
      <c r="S62" s="1">
        <f>'Output_Tabel Mortalita'!H374</f>
        <v>59</v>
      </c>
      <c r="T62" s="108">
        <f>'Output_Tabel Mortalita'!I374</f>
        <v>0.46556730166246502</v>
      </c>
      <c r="U62" s="108">
        <f t="shared" si="10"/>
        <v>2.5421580681494018E-4</v>
      </c>
      <c r="V62" s="1">
        <f>'Output_Tabel Mortalita'!I478</f>
        <v>0.53988364891686702</v>
      </c>
      <c r="W62" s="108">
        <f t="shared" si="11"/>
        <v>1.6830444748800765E-3</v>
      </c>
      <c r="X62" s="108">
        <f t="shared" si="3"/>
        <v>-1.4288286680651362E-3</v>
      </c>
      <c r="AI62" s="1">
        <f t="shared" si="4"/>
        <v>59</v>
      </c>
      <c r="AJ62" s="1">
        <f>'Output_Tabel Mortalita'!A166</f>
        <v>59</v>
      </c>
      <c r="AK62" s="108">
        <f>'Output_Tabel Mortalita'!B166</f>
        <v>0.72454383641158204</v>
      </c>
      <c r="AL62" s="108">
        <f t="shared" si="12"/>
        <v>2.5445526334961902E-2</v>
      </c>
      <c r="AM62" s="108">
        <f>'Output_Tabel Mortalita'!B270</f>
        <v>0.786122427493535</v>
      </c>
      <c r="AN62" s="108">
        <f t="shared" si="13"/>
        <v>7.600228874084379E-2</v>
      </c>
      <c r="AO62" s="108">
        <f t="shared" si="5"/>
        <v>-5.0556762405881889E-2</v>
      </c>
      <c r="AZ62" s="1">
        <f t="shared" si="6"/>
        <v>59</v>
      </c>
      <c r="BA62" s="1">
        <f>'Output_Tabel Mortalita'!A374</f>
        <v>59</v>
      </c>
      <c r="BB62" s="108">
        <f>'Output_Tabel Mortalita'!B374</f>
        <v>0.54946367654061401</v>
      </c>
      <c r="BC62" s="108">
        <f t="shared" si="14"/>
        <v>2.9104691096362039E-4</v>
      </c>
      <c r="BD62" s="108">
        <f>'Output_Tabel Mortalita'!B478</f>
        <v>0.57044835069140998</v>
      </c>
      <c r="BE62" s="108">
        <f t="shared" si="15"/>
        <v>1.7887316531768292E-3</v>
      </c>
      <c r="BF62" s="108">
        <f t="shared" si="7"/>
        <v>1.4976847422132089E-3</v>
      </c>
    </row>
    <row r="63" spans="1:58" x14ac:dyDescent="0.35">
      <c r="A63" s="1">
        <f t="shared" si="0"/>
        <v>60</v>
      </c>
      <c r="B63" s="1">
        <f>'Output_Tabel Mortalita'!H167</f>
        <v>60</v>
      </c>
      <c r="C63" s="108">
        <f>'Output_Tabel Mortalita'!I167</f>
        <v>0.70550291219227101</v>
      </c>
      <c r="D63" s="108">
        <f t="shared" si="8"/>
        <v>2.3498400081344007E-2</v>
      </c>
      <c r="E63" s="108">
        <f>'Output_Tabel Mortalita'!I271</f>
        <v>0.76306749975580501</v>
      </c>
      <c r="F63" s="108">
        <f t="shared" si="9"/>
        <v>6.097692006780215E-2</v>
      </c>
      <c r="G63" s="108">
        <f t="shared" si="1"/>
        <v>-3.7478519986458139E-2</v>
      </c>
      <c r="R63" s="1">
        <f t="shared" si="2"/>
        <v>60</v>
      </c>
      <c r="S63" s="1">
        <f>'Output_Tabel Mortalita'!H375</f>
        <v>60</v>
      </c>
      <c r="T63" s="108">
        <f>'Output_Tabel Mortalita'!I375</f>
        <v>0.43399928353707301</v>
      </c>
      <c r="U63" s="108">
        <f t="shared" si="10"/>
        <v>1.1835456721877818E-4</v>
      </c>
      <c r="V63" s="1">
        <f>'Output_Tabel Mortalita'!I479</f>
        <v>0.508790303996701</v>
      </c>
      <c r="W63" s="108">
        <f t="shared" si="11"/>
        <v>9.0864819238762804E-4</v>
      </c>
      <c r="X63" s="108">
        <f t="shared" si="3"/>
        <v>-7.9029362516884981E-4</v>
      </c>
      <c r="AI63" s="1">
        <f t="shared" si="4"/>
        <v>60</v>
      </c>
      <c r="AJ63" s="1">
        <f>'Output_Tabel Mortalita'!A167</f>
        <v>60</v>
      </c>
      <c r="AK63" s="108">
        <f>'Output_Tabel Mortalita'!B167</f>
        <v>0.70716332595315401</v>
      </c>
      <c r="AL63" s="108">
        <f t="shared" si="12"/>
        <v>1.8436399270245239E-2</v>
      </c>
      <c r="AM63" s="108">
        <f>'Output_Tabel Mortalita'!B271</f>
        <v>0.76883735255544705</v>
      </c>
      <c r="AN63" s="108">
        <f t="shared" si="13"/>
        <v>5.9747103720016681E-2</v>
      </c>
      <c r="AO63" s="108">
        <f t="shared" si="5"/>
        <v>-4.1310704449771446E-2</v>
      </c>
      <c r="AZ63" s="1">
        <f t="shared" si="6"/>
        <v>60</v>
      </c>
      <c r="BA63" s="1">
        <f>'Output_Tabel Mortalita'!A375</f>
        <v>60</v>
      </c>
      <c r="BB63" s="108">
        <f>'Output_Tabel Mortalita'!B375</f>
        <v>0.53359252968942295</v>
      </c>
      <c r="BC63" s="108">
        <f t="shared" si="14"/>
        <v>1.599197057438596E-4</v>
      </c>
      <c r="BD63" s="108">
        <f>'Output_Tabel Mortalita'!B479</f>
        <v>0.54589339254952596</v>
      </c>
      <c r="BE63" s="108">
        <f t="shared" si="15"/>
        <v>1.0203790213842415E-3</v>
      </c>
      <c r="BF63" s="108">
        <f t="shared" si="7"/>
        <v>8.6045931564038183E-4</v>
      </c>
    </row>
    <row r="64" spans="1:58" x14ac:dyDescent="0.35">
      <c r="A64" s="1">
        <f t="shared" si="0"/>
        <v>61</v>
      </c>
      <c r="B64" s="1">
        <f>'Output_Tabel Mortalita'!H168</f>
        <v>61</v>
      </c>
      <c r="C64" s="108">
        <f>'Output_Tabel Mortalita'!I168</f>
        <v>0.68309022407689302</v>
      </c>
      <c r="D64" s="108">
        <f t="shared" si="8"/>
        <v>1.6578189689247295E-2</v>
      </c>
      <c r="E64" s="108">
        <f>'Output_Tabel Mortalita'!I272</f>
        <v>0.74332078299155102</v>
      </c>
      <c r="F64" s="108">
        <f t="shared" si="9"/>
        <v>4.6529505938947356E-2</v>
      </c>
      <c r="G64" s="108">
        <f t="shared" si="1"/>
        <v>-2.9951316249700061E-2</v>
      </c>
      <c r="U64" s="108"/>
      <c r="W64" s="108"/>
      <c r="X64" s="108"/>
      <c r="AI64" s="1">
        <f t="shared" si="4"/>
        <v>61</v>
      </c>
      <c r="AJ64" s="1">
        <f>'Output_Tabel Mortalita'!A168</f>
        <v>61</v>
      </c>
      <c r="AK64" s="108">
        <f>'Output_Tabel Mortalita'!B168</f>
        <v>0.68936563187756805</v>
      </c>
      <c r="AL64" s="108">
        <f>AK63*AL63</f>
        <v>1.3037545426546924E-2</v>
      </c>
      <c r="AM64" s="108">
        <f>'Output_Tabel Mortalita'!B272</f>
        <v>0.75040704956916304</v>
      </c>
      <c r="AN64" s="108">
        <f>AM63*AN63</f>
        <v>4.5935805046953326E-2</v>
      </c>
      <c r="AO64" s="108">
        <f t="shared" si="5"/>
        <v>-3.2898259620406406E-2</v>
      </c>
    </row>
    <row r="65" spans="1:41" x14ac:dyDescent="0.35">
      <c r="A65" s="1">
        <f t="shared" si="0"/>
        <v>62</v>
      </c>
      <c r="B65" s="1">
        <f>'Output_Tabel Mortalita'!H169</f>
        <v>62</v>
      </c>
      <c r="C65" s="108">
        <f>'Output_Tabel Mortalita'!I169</f>
        <v>0.65941644550195799</v>
      </c>
      <c r="D65" s="108">
        <f t="shared" si="8"/>
        <v>1.1324399309617173E-2</v>
      </c>
      <c r="E65" s="108">
        <f>'Output_Tabel Mortalita'!I273</f>
        <v>0.72224337105434699</v>
      </c>
      <c r="F65" s="108">
        <f t="shared" si="9"/>
        <v>3.4586348786748371E-2</v>
      </c>
      <c r="G65" s="108">
        <f t="shared" si="1"/>
        <v>-2.32619494771312E-2</v>
      </c>
      <c r="U65" s="108"/>
      <c r="W65" s="108"/>
      <c r="X65" s="108"/>
      <c r="AI65" s="1">
        <f t="shared" si="4"/>
        <v>62</v>
      </c>
      <c r="AJ65" s="1">
        <f>'Output_Tabel Mortalita'!A169</f>
        <v>62</v>
      </c>
      <c r="AK65" s="108">
        <f>'Output_Tabel Mortalita'!B169</f>
        <v>0.67122449096450398</v>
      </c>
      <c r="AL65" s="108">
        <f>AK64*AL64</f>
        <v>8.9876357411040175E-3</v>
      </c>
      <c r="AM65" s="108">
        <f>'Output_Tabel Mortalita'!B273</f>
        <v>0.73080062957894598</v>
      </c>
      <c r="AN65" s="108">
        <f>AM64*AN64</f>
        <v>3.4470551934868518E-2</v>
      </c>
      <c r="AO65" s="108">
        <f t="shared" si="5"/>
        <v>-2.5482916193764499E-2</v>
      </c>
    </row>
    <row r="66" spans="1:41" x14ac:dyDescent="0.35">
      <c r="A66" s="1">
        <f t="shared" si="0"/>
        <v>63</v>
      </c>
      <c r="B66" s="1">
        <f>'Output_Tabel Mortalita'!H170</f>
        <v>63</v>
      </c>
      <c r="C66" s="108">
        <f>'Output_Tabel Mortalita'!I170</f>
        <v>0.63448862404736095</v>
      </c>
      <c r="D66" s="108">
        <f t="shared" si="8"/>
        <v>7.4674951401925834E-3</v>
      </c>
      <c r="E66" s="108">
        <f>'Output_Tabel Mortalita'!I274</f>
        <v>0.69980556243263103</v>
      </c>
      <c r="F66" s="108">
        <f t="shared" si="9"/>
        <v>2.4979761140202568E-2</v>
      </c>
      <c r="G66" s="108">
        <f t="shared" si="1"/>
        <v>-1.7512266000009984E-2</v>
      </c>
      <c r="U66" s="108"/>
      <c r="W66" s="108"/>
      <c r="X66" s="108"/>
      <c r="AI66" s="1">
        <f t="shared" si="4"/>
        <v>63</v>
      </c>
      <c r="AJ66" s="1">
        <f>'Output_Tabel Mortalita'!A170</f>
        <v>63</v>
      </c>
      <c r="AK66" s="108">
        <f>'Output_Tabel Mortalita'!B170</f>
        <v>0.65282044780366899</v>
      </c>
      <c r="AL66" s="108">
        <f t="shared" si="12"/>
        <v>6.0327212252969265E-3</v>
      </c>
      <c r="AM66" s="108">
        <f>'Output_Tabel Mortalita'!B274</f>
        <v>0.70999503482812198</v>
      </c>
      <c r="AN66" s="108">
        <f t="shared" si="13"/>
        <v>2.5191101055935666E-2</v>
      </c>
      <c r="AO66" s="108">
        <f t="shared" si="5"/>
        <v>-1.9158379830638742E-2</v>
      </c>
    </row>
    <row r="67" spans="1:41" x14ac:dyDescent="0.35">
      <c r="A67" s="1">
        <f t="shared" si="0"/>
        <v>64</v>
      </c>
      <c r="B67" s="1">
        <f>'Output_Tabel Mortalita'!H171</f>
        <v>64</v>
      </c>
      <c r="C67" s="108">
        <f>'Output_Tabel Mortalita'!I171</f>
        <v>0.608329772232727</v>
      </c>
      <c r="D67" s="108">
        <f t="shared" si="8"/>
        <v>4.7380407165811466E-3</v>
      </c>
      <c r="E67" s="108">
        <f>'Output_Tabel Mortalita'!I275</f>
        <v>0.67598939802526903</v>
      </c>
      <c r="F67" s="108">
        <f t="shared" si="9"/>
        <v>1.748097579415224E-2</v>
      </c>
      <c r="G67" s="108">
        <f t="shared" si="1"/>
        <v>-1.2742935077571092E-2</v>
      </c>
      <c r="U67" s="108"/>
      <c r="W67" s="108"/>
      <c r="X67" s="108"/>
      <c r="AI67" s="1">
        <f t="shared" si="4"/>
        <v>64</v>
      </c>
      <c r="AJ67" s="1">
        <f>'Output_Tabel Mortalita'!A171</f>
        <v>64</v>
      </c>
      <c r="AK67" s="108">
        <f>'Output_Tabel Mortalita'!B171</f>
        <v>0.63423955271836996</v>
      </c>
      <c r="AL67" s="108">
        <f t="shared" si="12"/>
        <v>3.9382837717730386E-3</v>
      </c>
      <c r="AM67" s="108">
        <f>'Output_Tabel Mortalita'!B275</f>
        <v>0.68797682983838304</v>
      </c>
      <c r="AN67" s="108">
        <f t="shared" si="13"/>
        <v>1.7885556671567784E-2</v>
      </c>
      <c r="AO67" s="108">
        <f t="shared" si="5"/>
        <v>-1.3947272899794746E-2</v>
      </c>
    </row>
    <row r="68" spans="1:41" x14ac:dyDescent="0.35">
      <c r="A68" s="1">
        <f t="shared" ref="A68:A73" si="16">B68</f>
        <v>65</v>
      </c>
      <c r="B68" s="1">
        <f>'Output_Tabel Mortalita'!H172</f>
        <v>65</v>
      </c>
      <c r="C68" s="108">
        <f>'Output_Tabel Mortalita'!I172</f>
        <v>0.58098127074490002</v>
      </c>
      <c r="D68" s="108">
        <f t="shared" si="8"/>
        <v>2.8822912299471953E-3</v>
      </c>
      <c r="E68" s="108">
        <f>'Output_Tabel Mortalita'!I276</f>
        <v>0.65079128857846602</v>
      </c>
      <c r="F68" s="108">
        <f t="shared" si="9"/>
        <v>1.1816954303983272E-2</v>
      </c>
      <c r="G68" s="108">
        <f t="shared" ref="G68:G73" si="17">D68-F68</f>
        <v>-8.9346630740360766E-3</v>
      </c>
      <c r="U68" s="108"/>
      <c r="W68" s="108"/>
      <c r="X68" s="108"/>
      <c r="AI68" s="1">
        <f t="shared" ref="AI68:AI73" si="18">AJ68</f>
        <v>65</v>
      </c>
      <c r="AJ68" s="1">
        <f>'Output_Tabel Mortalita'!A172</f>
        <v>65</v>
      </c>
      <c r="AK68" s="108">
        <f>'Output_Tabel Mortalita'!B172</f>
        <v>0.61557182216524398</v>
      </c>
      <c r="AL68" s="108">
        <f t="shared" si="12"/>
        <v>2.497815337887347E-3</v>
      </c>
      <c r="AM68" s="108">
        <f>'Output_Tabel Mortalita'!B276</f>
        <v>0.66474413617730699</v>
      </c>
      <c r="AN68" s="108">
        <f t="shared" si="13"/>
        <v>1.2304848578799946E-2</v>
      </c>
      <c r="AO68" s="108">
        <f t="shared" ref="AO68:AO73" si="19">AL68-AN68</f>
        <v>-9.8070332409125986E-3</v>
      </c>
    </row>
    <row r="69" spans="1:41" x14ac:dyDescent="0.35">
      <c r="A69" s="1">
        <f t="shared" si="16"/>
        <v>66</v>
      </c>
      <c r="B69" s="1">
        <f>'Output_Tabel Mortalita'!H173</f>
        <v>66</v>
      </c>
      <c r="C69" s="108">
        <f>'Output_Tabel Mortalita'!I173</f>
        <v>0.552505261700733</v>
      </c>
      <c r="D69" s="108">
        <f>C68*D68</f>
        <v>1.6745572214316023E-3</v>
      </c>
      <c r="E69" s="108">
        <f>'Output_Tabel Mortalita'!I277</f>
        <v>0.62422484565736902</v>
      </c>
      <c r="F69" s="108">
        <f>E68*F68</f>
        <v>7.6903709185621233E-3</v>
      </c>
      <c r="G69" s="108">
        <f t="shared" si="17"/>
        <v>-6.0158136971305209E-3</v>
      </c>
      <c r="U69" s="108"/>
      <c r="W69" s="108"/>
      <c r="X69" s="108"/>
      <c r="AI69" s="1">
        <f t="shared" si="18"/>
        <v>66</v>
      </c>
      <c r="AJ69" s="1">
        <f>'Output_Tabel Mortalita'!A173</f>
        <v>66</v>
      </c>
      <c r="AK69" s="108">
        <f>'Output_Tabel Mortalita'!B173</f>
        <v>0.59690951467614395</v>
      </c>
      <c r="AL69" s="108">
        <f>AK68*AL68</f>
        <v>1.5375847389756088E-3</v>
      </c>
      <c r="AM69" s="108">
        <f>'Output_Tabel Mortalita'!B277</f>
        <v>0.64030867864937702</v>
      </c>
      <c r="AN69" s="108">
        <f>AM68*AN68</f>
        <v>8.179575939306934E-3</v>
      </c>
      <c r="AO69" s="108">
        <f t="shared" si="19"/>
        <v>-6.6419912003313252E-3</v>
      </c>
    </row>
    <row r="70" spans="1:41" x14ac:dyDescent="0.35">
      <c r="A70" s="1">
        <f t="shared" si="16"/>
        <v>67</v>
      </c>
      <c r="B70" s="1">
        <f>'Output_Tabel Mortalita'!H174</f>
        <v>67</v>
      </c>
      <c r="C70" s="108">
        <f>'Output_Tabel Mortalita'!I174</f>
        <v>0.52298692900844101</v>
      </c>
      <c r="D70" s="108">
        <f>C69*D69</f>
        <v>9.2520167585991974E-4</v>
      </c>
      <c r="E70" s="108">
        <f>'Output_Tabel Mortalita'!I278</f>
        <v>0.596323857322967</v>
      </c>
      <c r="F70" s="108">
        <f>E69*F69</f>
        <v>4.8005205996873605E-3</v>
      </c>
      <c r="G70" s="108">
        <f t="shared" si="17"/>
        <v>-3.8753189238274408E-3</v>
      </c>
      <c r="U70" s="108"/>
      <c r="W70" s="108"/>
      <c r="X70" s="108"/>
      <c r="AI70" s="1">
        <f t="shared" si="18"/>
        <v>67</v>
      </c>
      <c r="AJ70" s="1">
        <f>'Output_Tabel Mortalita'!A174</f>
        <v>67</v>
      </c>
      <c r="AK70" s="108">
        <f>'Output_Tabel Mortalita'!B174</f>
        <v>0.57834528946734698</v>
      </c>
      <c r="AL70" s="108">
        <f>AK69*AL69</f>
        <v>9.177989603153761E-4</v>
      </c>
      <c r="AM70" s="108">
        <f>'Output_Tabel Mortalita'!B278</f>
        <v>0.61469789533188801</v>
      </c>
      <c r="AN70" s="108">
        <f>AM69*AN69</f>
        <v>5.2374534616098601E-3</v>
      </c>
      <c r="AO70" s="108">
        <f t="shared" si="19"/>
        <v>-4.3196545012944843E-3</v>
      </c>
    </row>
    <row r="71" spans="1:41" x14ac:dyDescent="0.35">
      <c r="A71" s="1">
        <f t="shared" si="16"/>
        <v>68</v>
      </c>
      <c r="B71" s="1">
        <f>'Output_Tabel Mortalita'!H175</f>
        <v>68</v>
      </c>
      <c r="C71" s="108">
        <f>'Output_Tabel Mortalita'!I175</f>
        <v>0.49253653591587798</v>
      </c>
      <c r="D71" s="108">
        <f>C70*D70</f>
        <v>4.8386838317144247E-4</v>
      </c>
      <c r="E71" s="108">
        <f>'Output_Tabel Mortalita'!I279</f>
        <v>0.56714532151645403</v>
      </c>
      <c r="F71" s="108">
        <f>E70*F70</f>
        <v>2.8626649611639297E-3</v>
      </c>
      <c r="G71" s="108">
        <f t="shared" si="17"/>
        <v>-2.3787965779924871E-3</v>
      </c>
      <c r="U71" s="108"/>
      <c r="W71" s="108"/>
      <c r="X71" s="108"/>
      <c r="AI71" s="1">
        <f t="shared" si="18"/>
        <v>68</v>
      </c>
      <c r="AJ71" s="1">
        <f>'Output_Tabel Mortalita'!A175</f>
        <v>68</v>
      </c>
      <c r="AK71" s="108">
        <f>'Output_Tabel Mortalita'!B175</f>
        <v>0.55997032476766295</v>
      </c>
      <c r="AL71" s="108">
        <f>AK70*AL70</f>
        <v>5.3080470537642628E-4</v>
      </c>
      <c r="AM71" s="108">
        <f>'Output_Tabel Mortalita'!B279</f>
        <v>0.587957046125967</v>
      </c>
      <c r="AN71" s="108">
        <f>AM70*AN70</f>
        <v>3.2194516197502922E-3</v>
      </c>
      <c r="AO71" s="108">
        <f t="shared" si="19"/>
        <v>-2.688646914373866E-3</v>
      </c>
    </row>
    <row r="72" spans="1:41" x14ac:dyDescent="0.35">
      <c r="A72" s="1">
        <f t="shared" si="16"/>
        <v>69</v>
      </c>
      <c r="B72" s="1">
        <f>'Output_Tabel Mortalita'!H176</f>
        <v>69</v>
      </c>
      <c r="C72" s="108">
        <f>'Output_Tabel Mortalita'!I176</f>
        <v>0.46129106207395298</v>
      </c>
      <c r="D72" s="108">
        <f>C71*D71</f>
        <v>2.3832285728647899E-4</v>
      </c>
      <c r="E72" s="108">
        <f>'Output_Tabel Mortalita'!I280</f>
        <v>0.53677241707271295</v>
      </c>
      <c r="F72" s="108">
        <f>E71*F71</f>
        <v>1.6235470397932042E-3</v>
      </c>
      <c r="G72" s="108">
        <f t="shared" si="17"/>
        <v>-1.3852241825067252E-3</v>
      </c>
      <c r="U72" s="108"/>
      <c r="W72" s="108"/>
      <c r="X72" s="108"/>
      <c r="AI72" s="1">
        <f t="shared" si="18"/>
        <v>69</v>
      </c>
      <c r="AJ72" s="1">
        <f>'Output_Tabel Mortalita'!A176</f>
        <v>69</v>
      </c>
      <c r="AK72" s="108">
        <f>'Output_Tabel Mortalita'!B176</f>
        <v>0.54187247750387402</v>
      </c>
      <c r="AL72" s="108">
        <f>AK71*AL71</f>
        <v>2.9723488325784106E-4</v>
      </c>
      <c r="AM72" s="108">
        <f>'Output_Tabel Mortalita'!B280</f>
        <v>0.56015123468954398</v>
      </c>
      <c r="AN72" s="108">
        <f>AM71*AN71</f>
        <v>1.8928992644938417E-3</v>
      </c>
      <c r="AO72" s="108">
        <f t="shared" si="19"/>
        <v>-1.5956643812360008E-3</v>
      </c>
    </row>
    <row r="73" spans="1:41" x14ac:dyDescent="0.35">
      <c r="A73" s="1">
        <f t="shared" si="16"/>
        <v>70</v>
      </c>
      <c r="B73" s="1">
        <f>'Output_Tabel Mortalita'!H177</f>
        <v>70</v>
      </c>
      <c r="C73" s="108">
        <f>'Output_Tabel Mortalita'!I177</f>
        <v>0.42941525605994202</v>
      </c>
      <c r="D73" s="108">
        <f>C72*D72</f>
        <v>1.0993620395417901E-4</v>
      </c>
      <c r="E73" s="108">
        <f>'Output_Tabel Mortalita'!I281</f>
        <v>0.50531725505718905</v>
      </c>
      <c r="F73" s="108">
        <f>E72*F72</f>
        <v>8.7147526878104628E-4</v>
      </c>
      <c r="G73" s="108">
        <f t="shared" si="17"/>
        <v>-7.6153906482686728E-4</v>
      </c>
      <c r="U73" s="108"/>
      <c r="W73" s="108"/>
      <c r="X73" s="108"/>
      <c r="AI73" s="1">
        <f t="shared" si="18"/>
        <v>70</v>
      </c>
      <c r="AJ73" s="1">
        <f>'Output_Tabel Mortalita'!A177</f>
        <v>70</v>
      </c>
      <c r="AK73" s="108">
        <f>'Output_Tabel Mortalita'!B177</f>
        <v>0.52413456455820395</v>
      </c>
      <c r="AL73" s="108">
        <f>AK72*AL72</f>
        <v>1.610634025915011E-4</v>
      </c>
      <c r="AM73" s="108">
        <f>'Output_Tabel Mortalita'!B281</f>
        <v>0.53136723758304305</v>
      </c>
      <c r="AN73" s="108">
        <f>AM72*AN72</f>
        <v>1.0603098601491552E-3</v>
      </c>
      <c r="AO73" s="108">
        <f t="shared" si="19"/>
        <v>-8.9924645755765412E-4</v>
      </c>
    </row>
    <row r="74" spans="1:41" x14ac:dyDescent="0.35">
      <c r="C74" s="108"/>
      <c r="D74" s="108"/>
      <c r="E74" s="108"/>
      <c r="F74" s="108"/>
      <c r="G74" s="108"/>
      <c r="U74" s="108"/>
      <c r="W74" s="108"/>
      <c r="X74" s="108"/>
    </row>
    <row r="75" spans="1:41" x14ac:dyDescent="0.35">
      <c r="C75" s="108"/>
      <c r="D75" s="108"/>
      <c r="E75" s="108"/>
      <c r="F75" s="108"/>
      <c r="G75" s="108"/>
      <c r="U75" s="108"/>
      <c r="W75" s="108"/>
      <c r="X75" s="108"/>
    </row>
    <row r="76" spans="1:41" x14ac:dyDescent="0.35">
      <c r="C76" s="108"/>
      <c r="D76" s="108"/>
      <c r="E76" s="108"/>
      <c r="F76" s="108"/>
      <c r="G76" s="108"/>
      <c r="U76" s="108"/>
      <c r="W76" s="108"/>
      <c r="X76" s="108"/>
    </row>
    <row r="77" spans="1:41" x14ac:dyDescent="0.35">
      <c r="C77" s="108"/>
      <c r="D77" s="108"/>
      <c r="E77" s="108"/>
      <c r="F77" s="108"/>
      <c r="G77" s="108"/>
      <c r="U77" s="108"/>
      <c r="W77" s="108"/>
      <c r="X77" s="108"/>
    </row>
    <row r="78" spans="1:41" x14ac:dyDescent="0.35">
      <c r="C78" s="108"/>
      <c r="D78" s="108"/>
      <c r="E78" s="108"/>
      <c r="F78" s="108"/>
      <c r="G78" s="108"/>
      <c r="U78" s="108"/>
      <c r="W78" s="108"/>
      <c r="X78" s="108"/>
    </row>
    <row r="79" spans="1:41" x14ac:dyDescent="0.35">
      <c r="C79" s="108"/>
      <c r="D79" s="108"/>
      <c r="E79" s="108"/>
      <c r="F79" s="108"/>
      <c r="G79" s="108"/>
      <c r="U79" s="108"/>
      <c r="W79" s="108"/>
      <c r="X79" s="108"/>
    </row>
    <row r="80" spans="1:41" x14ac:dyDescent="0.35">
      <c r="C80" s="108"/>
      <c r="D80" s="108"/>
      <c r="E80" s="108"/>
      <c r="F80" s="108"/>
      <c r="G80" s="108"/>
      <c r="U80" s="108"/>
      <c r="W80" s="108"/>
      <c r="X80" s="108"/>
    </row>
    <row r="81" spans="3:24" x14ac:dyDescent="0.35">
      <c r="C81" s="108"/>
      <c r="D81" s="108"/>
      <c r="E81" s="108"/>
      <c r="F81" s="108"/>
      <c r="G81" s="108"/>
      <c r="U81" s="108"/>
      <c r="W81" s="108"/>
      <c r="X81" s="108"/>
    </row>
    <row r="82" spans="3:24" x14ac:dyDescent="0.35">
      <c r="C82" s="108"/>
      <c r="D82" s="108"/>
      <c r="E82" s="108"/>
      <c r="F82" s="108"/>
      <c r="G82" s="108"/>
      <c r="U82" s="108"/>
      <c r="W82" s="108"/>
      <c r="X82" s="108"/>
    </row>
    <row r="83" spans="3:24" x14ac:dyDescent="0.35">
      <c r="C83" s="108"/>
      <c r="D83" s="108"/>
      <c r="E83" s="108"/>
      <c r="F83" s="108"/>
      <c r="G83" s="108"/>
      <c r="U83" s="108"/>
      <c r="W83" s="108"/>
      <c r="X83" s="108"/>
    </row>
    <row r="84" spans="3:24" x14ac:dyDescent="0.35">
      <c r="C84" s="108"/>
      <c r="D84" s="108"/>
      <c r="E84" s="108"/>
      <c r="F84" s="108"/>
      <c r="G84" s="108"/>
      <c r="U84" s="108"/>
      <c r="W84" s="108"/>
      <c r="X84" s="108"/>
    </row>
    <row r="85" spans="3:24" x14ac:dyDescent="0.35">
      <c r="C85" s="108"/>
      <c r="D85" s="108"/>
      <c r="E85" s="108"/>
      <c r="F85" s="108"/>
      <c r="G85" s="108"/>
      <c r="U85" s="108"/>
      <c r="W85" s="108"/>
      <c r="X85" s="108"/>
    </row>
    <row r="86" spans="3:24" x14ac:dyDescent="0.35">
      <c r="C86" s="108"/>
      <c r="D86" s="108"/>
      <c r="E86" s="108"/>
      <c r="F86" s="108"/>
      <c r="G86" s="108"/>
      <c r="U86" s="108"/>
      <c r="W86" s="108"/>
      <c r="X86" s="108"/>
    </row>
    <row r="87" spans="3:24" x14ac:dyDescent="0.35">
      <c r="C87" s="108"/>
      <c r="D87" s="108"/>
      <c r="E87" s="108"/>
      <c r="F87" s="108"/>
      <c r="G87" s="108"/>
      <c r="U87" s="108"/>
      <c r="W87" s="108"/>
      <c r="X87" s="108"/>
    </row>
    <row r="88" spans="3:24" x14ac:dyDescent="0.35">
      <c r="C88" s="108"/>
      <c r="D88" s="108"/>
      <c r="E88" s="108"/>
      <c r="F88" s="108"/>
      <c r="G88" s="108"/>
      <c r="U88" s="108"/>
      <c r="W88" s="108"/>
      <c r="X88" s="108"/>
    </row>
    <row r="89" spans="3:24" x14ac:dyDescent="0.35">
      <c r="C89" s="108"/>
      <c r="D89" s="108"/>
      <c r="E89" s="108"/>
      <c r="F89" s="108"/>
      <c r="G89" s="108"/>
      <c r="U89" s="108"/>
      <c r="W89" s="108"/>
      <c r="X89" s="108"/>
    </row>
    <row r="90" spans="3:24" x14ac:dyDescent="0.35">
      <c r="C90" s="108"/>
      <c r="D90" s="108"/>
      <c r="E90" s="108"/>
      <c r="F90" s="108"/>
      <c r="G90" s="108"/>
      <c r="U90" s="108"/>
      <c r="W90" s="108"/>
      <c r="X90" s="108"/>
    </row>
    <row r="91" spans="3:24" x14ac:dyDescent="0.35">
      <c r="C91" s="108"/>
      <c r="D91" s="108"/>
      <c r="E91" s="108"/>
      <c r="F91" s="108"/>
      <c r="G91" s="108"/>
      <c r="U91" s="108"/>
      <c r="W91" s="108"/>
      <c r="X91" s="108"/>
    </row>
    <row r="92" spans="3:24" x14ac:dyDescent="0.35">
      <c r="C92" s="108"/>
      <c r="D92" s="108"/>
      <c r="E92" s="108"/>
      <c r="F92" s="108"/>
      <c r="G92" s="108"/>
      <c r="U92" s="108"/>
      <c r="W92" s="108"/>
      <c r="X92" s="108"/>
    </row>
    <row r="93" spans="3:24" x14ac:dyDescent="0.35">
      <c r="C93" s="108"/>
      <c r="D93" s="108"/>
      <c r="E93" s="108"/>
      <c r="F93" s="108"/>
      <c r="G93" s="108"/>
      <c r="U93" s="108"/>
      <c r="W93" s="108"/>
      <c r="X93" s="108"/>
    </row>
    <row r="94" spans="3:24" x14ac:dyDescent="0.35">
      <c r="C94" s="108"/>
      <c r="D94" s="108"/>
      <c r="E94" s="108"/>
      <c r="F94" s="108"/>
      <c r="G94" s="108"/>
      <c r="U94" s="108"/>
      <c r="W94" s="108"/>
      <c r="X94" s="108"/>
    </row>
    <row r="95" spans="3:24" x14ac:dyDescent="0.35">
      <c r="C95" s="108"/>
      <c r="D95" s="108"/>
      <c r="E95" s="108"/>
      <c r="F95" s="108"/>
      <c r="G95" s="108"/>
      <c r="U95" s="108"/>
      <c r="W95" s="108"/>
      <c r="X95" s="108"/>
    </row>
    <row r="96" spans="3:24" x14ac:dyDescent="0.35">
      <c r="C96" s="108"/>
      <c r="D96" s="108"/>
      <c r="E96" s="108"/>
      <c r="F96" s="108"/>
      <c r="G96" s="108"/>
      <c r="U96" s="108"/>
      <c r="W96" s="108"/>
      <c r="X96" s="108"/>
    </row>
    <row r="97" spans="3:24" x14ac:dyDescent="0.35">
      <c r="C97" s="108"/>
      <c r="D97" s="108"/>
      <c r="E97" s="108"/>
      <c r="F97" s="108"/>
      <c r="G97" s="108"/>
      <c r="U97" s="108"/>
      <c r="W97" s="108"/>
      <c r="X97" s="108"/>
    </row>
    <row r="98" spans="3:24" x14ac:dyDescent="0.35">
      <c r="C98" s="108"/>
      <c r="D98" s="108"/>
      <c r="E98" s="108"/>
      <c r="F98" s="108"/>
      <c r="G98" s="108"/>
      <c r="U98" s="108"/>
      <c r="W98" s="108"/>
      <c r="X98" s="108"/>
    </row>
    <row r="99" spans="3:24" x14ac:dyDescent="0.35">
      <c r="C99" s="108"/>
      <c r="D99" s="108"/>
      <c r="E99" s="108"/>
      <c r="F99" s="108"/>
      <c r="G99" s="108"/>
      <c r="U99" s="108"/>
      <c r="W99" s="108"/>
      <c r="X99" s="108"/>
    </row>
    <row r="100" spans="3:24" x14ac:dyDescent="0.35">
      <c r="C100" s="108"/>
      <c r="D100" s="108"/>
      <c r="E100" s="108"/>
      <c r="F100" s="108"/>
      <c r="G100" s="108"/>
      <c r="U100" s="108"/>
      <c r="W100" s="108"/>
      <c r="X100" s="108"/>
    </row>
    <row r="101" spans="3:24" x14ac:dyDescent="0.35">
      <c r="C101" s="108"/>
      <c r="D101" s="108"/>
      <c r="E101" s="108"/>
      <c r="F101" s="108"/>
      <c r="G101" s="108"/>
      <c r="U101" s="108"/>
      <c r="W101" s="108"/>
      <c r="X101" s="108"/>
    </row>
    <row r="102" spans="3:24" x14ac:dyDescent="0.35">
      <c r="C102" s="108"/>
      <c r="D102" s="108"/>
      <c r="E102" s="108"/>
      <c r="F102" s="108"/>
      <c r="G102" s="108"/>
      <c r="U102" s="108"/>
      <c r="W102" s="108"/>
      <c r="X102" s="108"/>
    </row>
    <row r="103" spans="3:24" x14ac:dyDescent="0.35">
      <c r="C103" s="108"/>
      <c r="D103" s="108"/>
      <c r="E103" s="108"/>
      <c r="F103" s="108"/>
      <c r="G103" s="108"/>
      <c r="U103" s="108"/>
      <c r="W103" s="108"/>
      <c r="X103" s="108"/>
    </row>
  </sheetData>
  <mergeCells count="4">
    <mergeCell ref="A1:G1"/>
    <mergeCell ref="R1:X1"/>
    <mergeCell ref="AI1:AO1"/>
    <mergeCell ref="AZ1:BF1"/>
  </mergeCells>
  <pageMargins left="0.7" right="0.7" top="0.75" bottom="0.75" header="0.3" footer="0.3"/>
  <ignoredErrors>
    <ignoredError sqref="F4:F73 AM3:AM73 F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6769-54DC-4B0C-974E-A6973DD3521E}">
  <dimension ref="A1:BR103"/>
  <sheetViews>
    <sheetView topLeftCell="AX13" zoomScale="70" zoomScaleNormal="70" workbookViewId="0">
      <selection activeCell="BE2" activeCellId="1" sqref="BC2:BC63 BE2:BE63"/>
    </sheetView>
  </sheetViews>
  <sheetFormatPr defaultRowHeight="15.5" x14ac:dyDescent="0.35"/>
  <cols>
    <col min="1" max="2" width="5.6328125" style="1" customWidth="1"/>
    <col min="3" max="7" width="11.6328125" style="1" customWidth="1"/>
    <col min="8" max="17" width="8.7265625" style="1"/>
    <col min="18" max="19" width="5.6328125" style="1" customWidth="1"/>
    <col min="20" max="24" width="11.6328125" style="1" customWidth="1"/>
    <col min="25" max="34" width="8.7265625" style="1"/>
    <col min="35" max="36" width="5.6328125" style="1" customWidth="1"/>
    <col min="37" max="41" width="11.6328125" style="1" customWidth="1"/>
    <col min="42" max="51" width="8.7265625" style="1"/>
    <col min="52" max="53" width="5.6328125" style="1" customWidth="1"/>
    <col min="54" max="58" width="11.6328125" style="1" customWidth="1"/>
    <col min="59" max="16384" width="8.7265625" style="1"/>
  </cols>
  <sheetData>
    <row r="1" spans="1:70" x14ac:dyDescent="0.35">
      <c r="A1" s="168" t="s">
        <v>23</v>
      </c>
      <c r="B1" s="168"/>
      <c r="C1" s="168"/>
      <c r="D1" s="168"/>
      <c r="E1" s="168"/>
      <c r="F1" s="168"/>
      <c r="G1" s="168"/>
      <c r="R1" s="168" t="s">
        <v>23</v>
      </c>
      <c r="S1" s="168"/>
      <c r="T1" s="168"/>
      <c r="U1" s="168"/>
      <c r="V1" s="168"/>
      <c r="W1" s="168"/>
      <c r="X1" s="168"/>
      <c r="AI1" s="168" t="s">
        <v>19</v>
      </c>
      <c r="AJ1" s="168"/>
      <c r="AK1" s="168"/>
      <c r="AL1" s="168"/>
      <c r="AM1" s="168"/>
      <c r="AN1" s="168"/>
      <c r="AO1" s="168"/>
      <c r="AZ1" s="168" t="s">
        <v>19</v>
      </c>
      <c r="BA1" s="168"/>
      <c r="BB1" s="168"/>
      <c r="BC1" s="168"/>
      <c r="BD1" s="168"/>
      <c r="BE1" s="168"/>
      <c r="BF1" s="168"/>
    </row>
    <row r="2" spans="1:70" x14ac:dyDescent="0.35">
      <c r="A2" s="126" t="s">
        <v>738</v>
      </c>
      <c r="B2" s="126" t="str">
        <f>'Output_Tabel Mortalita'!H106</f>
        <v>s</v>
      </c>
      <c r="C2" s="126" t="s">
        <v>740</v>
      </c>
      <c r="D2" s="126" t="s">
        <v>65</v>
      </c>
      <c r="E2" s="126" t="s">
        <v>739</v>
      </c>
      <c r="F2" s="126" t="s">
        <v>66</v>
      </c>
      <c r="G2" s="126" t="s">
        <v>733</v>
      </c>
      <c r="R2" s="126" t="s">
        <v>738</v>
      </c>
      <c r="S2" s="126" t="str">
        <f>'Output_Tabel Mortalita'!H314</f>
        <v>s</v>
      </c>
      <c r="T2" s="126" t="s">
        <v>742</v>
      </c>
      <c r="U2" s="126" t="s">
        <v>65</v>
      </c>
      <c r="V2" s="126" t="s">
        <v>742</v>
      </c>
      <c r="W2" s="126" t="s">
        <v>66</v>
      </c>
      <c r="X2" s="126" t="s">
        <v>733</v>
      </c>
      <c r="AI2" s="126" t="s">
        <v>738</v>
      </c>
      <c r="AJ2" s="126" t="str">
        <f>'Output_Tabel Mortalita'!A106</f>
        <v>s</v>
      </c>
      <c r="AK2" s="126" t="s">
        <v>740</v>
      </c>
      <c r="AL2" s="126" t="s">
        <v>65</v>
      </c>
      <c r="AM2" s="126" t="s">
        <v>740</v>
      </c>
      <c r="AN2" s="126" t="s">
        <v>66</v>
      </c>
      <c r="AO2" s="126" t="s">
        <v>733</v>
      </c>
      <c r="AZ2" s="126" t="s">
        <v>738</v>
      </c>
      <c r="BA2" s="126" t="str">
        <f>'Output_Tabel Mortalita'!A314</f>
        <v>s</v>
      </c>
      <c r="BB2" s="126" t="s">
        <v>742</v>
      </c>
      <c r="BC2" s="126" t="s">
        <v>65</v>
      </c>
      <c r="BD2" s="126" t="s">
        <v>742</v>
      </c>
      <c r="BE2" s="126" t="s">
        <v>66</v>
      </c>
      <c r="BF2" s="126" t="s">
        <v>733</v>
      </c>
    </row>
    <row r="3" spans="1:70" x14ac:dyDescent="0.35">
      <c r="A3" s="1">
        <f>B3</f>
        <v>0</v>
      </c>
      <c r="B3" s="1">
        <f>'Output_Tabel Mortalita'!H107</f>
        <v>0</v>
      </c>
      <c r="C3" s="108">
        <f>'Peluang Hidup'!D3</f>
        <v>1</v>
      </c>
      <c r="D3" s="108">
        <f>1-C3</f>
        <v>0</v>
      </c>
      <c r="E3" s="108">
        <f>'Peluang Hidup'!F3</f>
        <v>1</v>
      </c>
      <c r="F3" s="108">
        <f>1-E3</f>
        <v>0</v>
      </c>
      <c r="G3" s="108">
        <f>D3-F3</f>
        <v>0</v>
      </c>
      <c r="R3" s="1">
        <f>S3</f>
        <v>0</v>
      </c>
      <c r="S3" s="1">
        <f>'Output_Tabel Mortalita'!H315</f>
        <v>0</v>
      </c>
      <c r="T3" s="108">
        <f>'Peluang Hidup'!U3</f>
        <v>1</v>
      </c>
      <c r="U3" s="108">
        <f>1-T3</f>
        <v>0</v>
      </c>
      <c r="V3" s="108">
        <f>'Peluang Hidup'!W3</f>
        <v>1</v>
      </c>
      <c r="W3" s="108">
        <f>1-V3</f>
        <v>0</v>
      </c>
      <c r="X3" s="108">
        <f>U3-W3</f>
        <v>0</v>
      </c>
      <c r="AI3" s="1">
        <f>AJ3</f>
        <v>0</v>
      </c>
      <c r="AJ3" s="1">
        <f>'Output_Tabel Mortalita'!A107</f>
        <v>0</v>
      </c>
      <c r="AK3" s="108">
        <f>'Peluang Hidup'!AL3</f>
        <v>1</v>
      </c>
      <c r="AL3" s="108">
        <f>1-AK3</f>
        <v>0</v>
      </c>
      <c r="AM3" s="108">
        <f>'Peluang Hidup'!AN3</f>
        <v>1</v>
      </c>
      <c r="AN3" s="108">
        <f>1-AM3</f>
        <v>0</v>
      </c>
      <c r="AO3" s="108">
        <f>AL3-AN3</f>
        <v>0</v>
      </c>
      <c r="AZ3" s="1">
        <f>BA3</f>
        <v>0</v>
      </c>
      <c r="BA3" s="1">
        <f>'Output_Tabel Mortalita'!A315</f>
        <v>0</v>
      </c>
      <c r="BB3" s="108">
        <f>'Peluang Hidup'!BC3</f>
        <v>1</v>
      </c>
      <c r="BC3" s="108">
        <f>1-BB3</f>
        <v>0</v>
      </c>
      <c r="BD3" s="108">
        <f>'Peluang Hidup'!BE3</f>
        <v>1</v>
      </c>
      <c r="BE3" s="108">
        <f>1-BD3</f>
        <v>0</v>
      </c>
      <c r="BF3" s="108">
        <f>BC3-BE3</f>
        <v>0</v>
      </c>
      <c r="BQ3" s="108"/>
      <c r="BR3" s="108"/>
    </row>
    <row r="4" spans="1:70" x14ac:dyDescent="0.35">
      <c r="A4" s="1">
        <f t="shared" ref="A4:A67" si="0">B4</f>
        <v>1</v>
      </c>
      <c r="B4" s="1">
        <f>'Output_Tabel Mortalita'!H108</f>
        <v>1</v>
      </c>
      <c r="C4" s="108">
        <f>'Peluang Hidup'!D4</f>
        <v>0.99827857664262498</v>
      </c>
      <c r="D4" s="108">
        <f t="shared" ref="D4:D67" si="1">1-C4</f>
        <v>1.7214233573750182E-3</v>
      </c>
      <c r="E4" s="108">
        <f>'Peluang Hidup'!F4</f>
        <v>0.99848055055822504</v>
      </c>
      <c r="F4" s="108">
        <f t="shared" ref="F4:F67" si="2">1-E4</f>
        <v>1.519449441774956E-3</v>
      </c>
      <c r="G4" s="108">
        <f t="shared" ref="G4:G67" si="3">D4-F4</f>
        <v>2.0197391560006217E-4</v>
      </c>
      <c r="R4" s="1">
        <f t="shared" ref="R4:R63" si="4">S4</f>
        <v>1</v>
      </c>
      <c r="S4" s="1">
        <f>'Output_Tabel Mortalita'!H316</f>
        <v>1</v>
      </c>
      <c r="T4" s="108">
        <f>'Peluang Hidup'!U4</f>
        <v>0.99572439740671104</v>
      </c>
      <c r="U4" s="108">
        <f t="shared" ref="U4:U63" si="5">1-T4</f>
        <v>4.275602593288963E-3</v>
      </c>
      <c r="V4" s="108">
        <f>'Peluang Hidup'!W4</f>
        <v>0.99702235899218905</v>
      </c>
      <c r="W4" s="108">
        <f t="shared" ref="W4:W63" si="6">1-V4</f>
        <v>2.9776410078109494E-3</v>
      </c>
      <c r="X4" s="108">
        <f t="shared" ref="X4:X63" si="7">U4-W4</f>
        <v>1.2979615854780135E-3</v>
      </c>
      <c r="AI4" s="1">
        <f t="shared" ref="AI4:AI67" si="8">AJ4</f>
        <v>1</v>
      </c>
      <c r="AJ4" s="1">
        <f>'Output_Tabel Mortalita'!A108</f>
        <v>1</v>
      </c>
      <c r="AK4" s="108">
        <f>'Peluang Hidup'!AL4</f>
        <v>0.99847255898190801</v>
      </c>
      <c r="AL4" s="108">
        <f t="shared" ref="AL4:AL67" si="9">1-AK4</f>
        <v>1.5274410180919906E-3</v>
      </c>
      <c r="AM4" s="108">
        <f>'Peluang Hidup'!AN4</f>
        <v>0.99874640049742103</v>
      </c>
      <c r="AN4" s="108">
        <f t="shared" ref="AN4:AN67" si="10">1-AM4</f>
        <v>1.2535995025789726E-3</v>
      </c>
      <c r="AO4" s="108">
        <f t="shared" ref="AO4:AO67" si="11">AL4-AN4</f>
        <v>2.7384151551301805E-4</v>
      </c>
      <c r="AZ4" s="1">
        <f t="shared" ref="AZ4:AZ63" si="12">BA4</f>
        <v>1</v>
      </c>
      <c r="BA4" s="1">
        <f>'Output_Tabel Mortalita'!A316</f>
        <v>1</v>
      </c>
      <c r="BB4" s="108">
        <f>'Peluang Hidup'!BC4</f>
        <v>0.99631491380563797</v>
      </c>
      <c r="BC4" s="108">
        <f t="shared" ref="BC4:BC63" si="13">1-BB4</f>
        <v>3.6850861943620306E-3</v>
      </c>
      <c r="BD4" s="108">
        <f>'Peluang Hidup'!BE4</f>
        <v>0.99727094639717595</v>
      </c>
      <c r="BE4" s="108">
        <f t="shared" ref="BE4:BE63" si="14">1-BD4</f>
        <v>2.7290536028240497E-3</v>
      </c>
      <c r="BF4" s="108">
        <f t="shared" ref="BF4:BF63" si="15">BC4-BE4</f>
        <v>9.5603259153798081E-4</v>
      </c>
      <c r="BQ4" s="108"/>
      <c r="BR4" s="108"/>
    </row>
    <row r="5" spans="1:70" x14ac:dyDescent="0.35">
      <c r="A5" s="1">
        <f t="shared" si="0"/>
        <v>2</v>
      </c>
      <c r="B5" s="1">
        <f>'Output_Tabel Mortalita'!H109</f>
        <v>2</v>
      </c>
      <c r="C5" s="108">
        <f>'Peluang Hidup'!D5</f>
        <v>0.99640123061339503</v>
      </c>
      <c r="D5" s="108">
        <f t="shared" si="1"/>
        <v>3.5987693866049719E-3</v>
      </c>
      <c r="E5" s="108">
        <f>'Peluang Hidup'!F5</f>
        <v>0.99686301826755297</v>
      </c>
      <c r="F5" s="108">
        <f t="shared" si="2"/>
        <v>3.1369817324470306E-3</v>
      </c>
      <c r="G5" s="108">
        <f t="shared" si="3"/>
        <v>4.6178765415794132E-4</v>
      </c>
      <c r="R5" s="1">
        <f t="shared" si="4"/>
        <v>2</v>
      </c>
      <c r="S5" s="1">
        <f>'Output_Tabel Mortalita'!H317</f>
        <v>2</v>
      </c>
      <c r="T5" s="108">
        <f>'Peluang Hidup'!U5</f>
        <v>0.99107698478305584</v>
      </c>
      <c r="U5" s="108">
        <f t="shared" si="5"/>
        <v>8.9230152169441634E-3</v>
      </c>
      <c r="V5" s="108">
        <f>'Peluang Hidup'!W5</f>
        <v>0.99379337252099198</v>
      </c>
      <c r="W5" s="108">
        <f t="shared" si="6"/>
        <v>6.20662747900802E-3</v>
      </c>
      <c r="X5" s="108">
        <f t="shared" si="7"/>
        <v>2.7163877379361434E-3</v>
      </c>
      <c r="AI5" s="1">
        <f t="shared" si="8"/>
        <v>2</v>
      </c>
      <c r="AJ5" s="1">
        <f>'Output_Tabel Mortalita'!A109</f>
        <v>2</v>
      </c>
      <c r="AK5" s="108">
        <f>'Peluang Hidup'!AL5</f>
        <v>0.99679569974947924</v>
      </c>
      <c r="AL5" s="108">
        <f t="shared" si="9"/>
        <v>3.2043002505207641E-3</v>
      </c>
      <c r="AM5" s="108">
        <f>'Peluang Hidup'!AN5</f>
        <v>0.99737756699838953</v>
      </c>
      <c r="AN5" s="108">
        <f t="shared" si="10"/>
        <v>2.6224330016104691E-3</v>
      </c>
      <c r="AO5" s="108">
        <f t="shared" si="11"/>
        <v>5.8186724891029495E-4</v>
      </c>
      <c r="AZ5" s="1">
        <f t="shared" si="12"/>
        <v>2</v>
      </c>
      <c r="BA5" s="1">
        <f>'Output_Tabel Mortalita'!A317</f>
        <v>2</v>
      </c>
      <c r="BB5" s="108">
        <f>'Peluang Hidup'!BC5</f>
        <v>0.99226764751889107</v>
      </c>
      <c r="BC5" s="108">
        <f t="shared" si="13"/>
        <v>7.7323524811089284E-3</v>
      </c>
      <c r="BD5" s="108">
        <f>'Peluang Hidup'!BE5</f>
        <v>0.99428246578881241</v>
      </c>
      <c r="BE5" s="108">
        <f t="shared" si="14"/>
        <v>5.7175342111875915E-3</v>
      </c>
      <c r="BF5" s="108">
        <f t="shared" si="15"/>
        <v>2.0148182699213368E-3</v>
      </c>
      <c r="BQ5" s="108"/>
      <c r="BR5" s="108"/>
    </row>
    <row r="6" spans="1:70" x14ac:dyDescent="0.35">
      <c r="A6" s="1">
        <f t="shared" si="0"/>
        <v>3</v>
      </c>
      <c r="B6" s="1">
        <f>'Output_Tabel Mortalita'!H110</f>
        <v>3</v>
      </c>
      <c r="C6" s="108">
        <f>'Peluang Hidup'!D6</f>
        <v>0.99435418030418388</v>
      </c>
      <c r="D6" s="108">
        <f t="shared" si="1"/>
        <v>5.6458196958161233E-3</v>
      </c>
      <c r="E6" s="108">
        <f>'Peluang Hidup'!F6</f>
        <v>0.99513815343194301</v>
      </c>
      <c r="F6" s="108">
        <f t="shared" si="2"/>
        <v>4.8618465680569933E-3</v>
      </c>
      <c r="G6" s="108">
        <f t="shared" si="3"/>
        <v>7.8397312775912997E-4</v>
      </c>
      <c r="R6" s="1">
        <f t="shared" si="4"/>
        <v>3</v>
      </c>
      <c r="S6" s="1">
        <f>'Output_Tabel Mortalita'!H318</f>
        <v>3</v>
      </c>
      <c r="T6" s="108">
        <f>'Peluang Hidup'!U6</f>
        <v>0.98602750782836213</v>
      </c>
      <c r="U6" s="108">
        <f t="shared" si="5"/>
        <v>1.3972492171637874E-2</v>
      </c>
      <c r="V6" s="108">
        <f>'Peluang Hidup'!W6</f>
        <v>0.99029058217138133</v>
      </c>
      <c r="W6" s="108">
        <f t="shared" si="6"/>
        <v>9.7094178286186716E-3</v>
      </c>
      <c r="X6" s="108">
        <f t="shared" si="7"/>
        <v>4.263074343019202E-3</v>
      </c>
      <c r="AI6" s="1">
        <f t="shared" si="8"/>
        <v>3</v>
      </c>
      <c r="AJ6" s="1">
        <f>'Output_Tabel Mortalita'!A110</f>
        <v>3</v>
      </c>
      <c r="AK6" s="108">
        <f>'Peluang Hidup'!AL6</f>
        <v>0.9949551196596842</v>
      </c>
      <c r="AL6" s="108">
        <f t="shared" si="9"/>
        <v>5.0448803403158049E-3</v>
      </c>
      <c r="AM6" s="108">
        <f>'Peluang Hidup'!AN6</f>
        <v>0.99588309074131831</v>
      </c>
      <c r="AN6" s="108">
        <f t="shared" si="10"/>
        <v>4.1169092586816891E-3</v>
      </c>
      <c r="AO6" s="108">
        <f t="shared" si="11"/>
        <v>9.2797108163411579E-4</v>
      </c>
      <c r="AZ6" s="1">
        <f t="shared" si="12"/>
        <v>3</v>
      </c>
      <c r="BA6" s="1">
        <f>'Output_Tabel Mortalita'!A318</f>
        <v>3</v>
      </c>
      <c r="BB6" s="108">
        <f>'Peluang Hidup'!BC6</f>
        <v>0.9878245181308567</v>
      </c>
      <c r="BC6" s="108">
        <f t="shared" si="13"/>
        <v>1.2175481869143301E-2</v>
      </c>
      <c r="BD6" s="108">
        <f>'Peluang Hidup'!BE6</f>
        <v>0.99101084681702267</v>
      </c>
      <c r="BE6" s="108">
        <f t="shared" si="14"/>
        <v>8.9891531829773275E-3</v>
      </c>
      <c r="BF6" s="108">
        <f t="shared" si="15"/>
        <v>3.1863286861659734E-3</v>
      </c>
      <c r="BQ6" s="108"/>
      <c r="BR6" s="108"/>
    </row>
    <row r="7" spans="1:70" x14ac:dyDescent="0.35">
      <c r="A7" s="1">
        <f t="shared" si="0"/>
        <v>4</v>
      </c>
      <c r="B7" s="1">
        <f>'Output_Tabel Mortalita'!H111</f>
        <v>4</v>
      </c>
      <c r="C7" s="108">
        <f>'Peluang Hidup'!D7</f>
        <v>0.99212249193432278</v>
      </c>
      <c r="D7" s="108">
        <f t="shared" si="1"/>
        <v>7.877508065677219E-3</v>
      </c>
      <c r="E7" s="108">
        <f>'Peluang Hidup'!F7</f>
        <v>0.99329586272725978</v>
      </c>
      <c r="F7" s="108">
        <f t="shared" si="2"/>
        <v>6.7041372727402182E-3</v>
      </c>
      <c r="G7" s="108">
        <f t="shared" si="3"/>
        <v>1.1733707929370008E-3</v>
      </c>
      <c r="R7" s="1">
        <f t="shared" si="4"/>
        <v>4</v>
      </c>
      <c r="S7" s="1">
        <f>'Output_Tabel Mortalita'!H319</f>
        <v>4</v>
      </c>
      <c r="T7" s="108">
        <f>'Peluang Hidup'!U7</f>
        <v>0.98054364730797861</v>
      </c>
      <c r="U7" s="108">
        <f t="shared" si="5"/>
        <v>1.9456352692021395E-2</v>
      </c>
      <c r="V7" s="108">
        <f>'Peluang Hidup'!W7</f>
        <v>0.98648970163868954</v>
      </c>
      <c r="W7" s="108">
        <f t="shared" si="6"/>
        <v>1.3510298361310458E-2</v>
      </c>
      <c r="X7" s="108">
        <f t="shared" si="7"/>
        <v>5.946054330710937E-3</v>
      </c>
      <c r="AI7" s="1">
        <f t="shared" si="8"/>
        <v>4</v>
      </c>
      <c r="AJ7" s="1">
        <f>'Output_Tabel Mortalita'!A111</f>
        <v>4</v>
      </c>
      <c r="AK7" s="108">
        <f>'Peluang Hidup'!AL7</f>
        <v>0.99293521241687532</v>
      </c>
      <c r="AL7" s="108">
        <f t="shared" si="9"/>
        <v>7.0647875831246765E-3</v>
      </c>
      <c r="AM7" s="108">
        <f>'Peluang Hidup'!AN7</f>
        <v>0.99425165862056175</v>
      </c>
      <c r="AN7" s="108">
        <f t="shared" si="10"/>
        <v>5.7483413794382487E-3</v>
      </c>
      <c r="AO7" s="108">
        <f t="shared" si="11"/>
        <v>1.3164462036864277E-3</v>
      </c>
      <c r="AZ7" s="1">
        <f t="shared" si="12"/>
        <v>4</v>
      </c>
      <c r="BA7" s="1">
        <f>'Output_Tabel Mortalita'!A319</f>
        <v>4</v>
      </c>
      <c r="BB7" s="108">
        <f>'Peluang Hidup'!BC7</f>
        <v>0.98294911982214117</v>
      </c>
      <c r="BC7" s="108">
        <f t="shared" si="13"/>
        <v>1.7050880177858829E-2</v>
      </c>
      <c r="BD7" s="108">
        <f>'Peluang Hidup'!BE7</f>
        <v>0.98743040578611774</v>
      </c>
      <c r="BE7" s="108">
        <f t="shared" si="14"/>
        <v>1.2569594213882263E-2</v>
      </c>
      <c r="BF7" s="108">
        <f t="shared" si="15"/>
        <v>4.4812859639765668E-3</v>
      </c>
      <c r="BQ7" s="108"/>
      <c r="BR7" s="108"/>
    </row>
    <row r="8" spans="1:70" x14ac:dyDescent="0.35">
      <c r="A8" s="1">
        <f t="shared" si="0"/>
        <v>5</v>
      </c>
      <c r="B8" s="1">
        <f>'Output_Tabel Mortalita'!H112</f>
        <v>5</v>
      </c>
      <c r="C8" s="108">
        <f>'Peluang Hidup'!D8</f>
        <v>0.98968999609995645</v>
      </c>
      <c r="D8" s="108">
        <f t="shared" si="1"/>
        <v>1.0310003900043552E-2</v>
      </c>
      <c r="E8" s="108">
        <f>'Peluang Hidup'!F8</f>
        <v>0.99132513767077257</v>
      </c>
      <c r="F8" s="108">
        <f t="shared" si="2"/>
        <v>8.6748623292274285E-3</v>
      </c>
      <c r="G8" s="108">
        <f t="shared" si="3"/>
        <v>1.6351415708161232E-3</v>
      </c>
      <c r="R8" s="1">
        <f t="shared" si="4"/>
        <v>5</v>
      </c>
      <c r="S8" s="1">
        <f>'Output_Tabel Mortalita'!H320</f>
        <v>5</v>
      </c>
      <c r="T8" s="108">
        <f>'Peluang Hidup'!U8</f>
        <v>0.97459095646184946</v>
      </c>
      <c r="U8" s="108">
        <f t="shared" si="5"/>
        <v>2.5409043538150544E-2</v>
      </c>
      <c r="V8" s="108">
        <f>'Peluang Hidup'!W8</f>
        <v>0.98236450436856093</v>
      </c>
      <c r="W8" s="108">
        <f t="shared" si="6"/>
        <v>1.7635495631439069E-2</v>
      </c>
      <c r="X8" s="108">
        <f t="shared" si="7"/>
        <v>7.7735479067114754E-3</v>
      </c>
      <c r="AI8" s="1">
        <f t="shared" si="8"/>
        <v>5</v>
      </c>
      <c r="AJ8" s="1">
        <f>'Output_Tabel Mortalita'!A112</f>
        <v>5</v>
      </c>
      <c r="AK8" s="108">
        <f>'Peluang Hidup'!AL8</f>
        <v>0.9907189630051928</v>
      </c>
      <c r="AL8" s="108">
        <f t="shared" si="9"/>
        <v>9.2810369948072013E-3</v>
      </c>
      <c r="AM8" s="108">
        <f>'Peluang Hidup'!AN8</f>
        <v>0.99247098165866332</v>
      </c>
      <c r="AN8" s="108">
        <f t="shared" si="10"/>
        <v>7.5290183413366796E-3</v>
      </c>
      <c r="AO8" s="108">
        <f t="shared" si="11"/>
        <v>1.7520186534705218E-3</v>
      </c>
      <c r="AZ8" s="1">
        <f t="shared" si="12"/>
        <v>5</v>
      </c>
      <c r="BA8" s="1">
        <f>'Output_Tabel Mortalita'!A320</f>
        <v>5</v>
      </c>
      <c r="BB8" s="108">
        <f>'Peluang Hidup'!BC8</f>
        <v>0.97760219373843527</v>
      </c>
      <c r="BC8" s="108">
        <f t="shared" si="13"/>
        <v>2.2397806261564734E-2</v>
      </c>
      <c r="BD8" s="108">
        <f>'Peluang Hidup'!BE8</f>
        <v>0.98351336326236771</v>
      </c>
      <c r="BE8" s="108">
        <f t="shared" si="14"/>
        <v>1.6486636737632288E-2</v>
      </c>
      <c r="BF8" s="108">
        <f t="shared" si="15"/>
        <v>5.9111695239324469E-3</v>
      </c>
      <c r="BQ8" s="108"/>
      <c r="BR8" s="108"/>
    </row>
    <row r="9" spans="1:70" x14ac:dyDescent="0.35">
      <c r="A9" s="1">
        <f t="shared" si="0"/>
        <v>6</v>
      </c>
      <c r="B9" s="1">
        <f>'Output_Tabel Mortalita'!H113</f>
        <v>6</v>
      </c>
      <c r="C9" s="108">
        <f>'Peluang Hidup'!D9</f>
        <v>0.98703920088230113</v>
      </c>
      <c r="D9" s="108">
        <f t="shared" si="1"/>
        <v>1.2960799117698873E-2</v>
      </c>
      <c r="E9" s="108">
        <f>'Peluang Hidup'!F9</f>
        <v>0.98921397815081313</v>
      </c>
      <c r="F9" s="108">
        <f t="shared" si="2"/>
        <v>1.0786021849186866E-2</v>
      </c>
      <c r="G9" s="108">
        <f t="shared" si="3"/>
        <v>2.174777268512007E-3</v>
      </c>
      <c r="R9" s="1">
        <f t="shared" si="4"/>
        <v>6</v>
      </c>
      <c r="S9" s="1">
        <f>'Output_Tabel Mortalita'!H321</f>
        <v>6</v>
      </c>
      <c r="T9" s="108">
        <f>'Peluang Hidup'!U9</f>
        <v>0.96813281416721808</v>
      </c>
      <c r="U9" s="108">
        <f t="shared" si="5"/>
        <v>3.1867185832781919E-2</v>
      </c>
      <c r="V9" s="108">
        <f>'Peluang Hidup'!W9</f>
        <v>0.97788671221051815</v>
      </c>
      <c r="W9" s="108">
        <f t="shared" si="6"/>
        <v>2.211328778948185E-2</v>
      </c>
      <c r="X9" s="108">
        <f t="shared" si="7"/>
        <v>9.7538980433000688E-3</v>
      </c>
      <c r="AI9" s="1">
        <f t="shared" si="8"/>
        <v>6</v>
      </c>
      <c r="AJ9" s="1">
        <f>'Output_Tabel Mortalita'!A113</f>
        <v>6</v>
      </c>
      <c r="AK9" s="108">
        <f>'Peluang Hidup'!AL9</f>
        <v>0.98828783713101886</v>
      </c>
      <c r="AL9" s="108">
        <f t="shared" si="9"/>
        <v>1.1712162868981135E-2</v>
      </c>
      <c r="AM9" s="108">
        <f>'Peluang Hidup'!AN9</f>
        <v>0.99052771923729543</v>
      </c>
      <c r="AN9" s="108">
        <f t="shared" si="10"/>
        <v>9.4722807627045658E-3</v>
      </c>
      <c r="AO9" s="108">
        <f t="shared" si="11"/>
        <v>2.2398821062765695E-3</v>
      </c>
      <c r="AZ9" s="1">
        <f t="shared" si="12"/>
        <v>6</v>
      </c>
      <c r="BA9" s="1">
        <f>'Output_Tabel Mortalita'!A321</f>
        <v>6</v>
      </c>
      <c r="BB9" s="108">
        <f>'Peluang Hidup'!BC9</f>
        <v>0.97174151325481517</v>
      </c>
      <c r="BC9" s="108">
        <f t="shared" si="13"/>
        <v>2.825848674518483E-2</v>
      </c>
      <c r="BD9" s="108">
        <f>'Peluang Hidup'!BE9</f>
        <v>0.97922972198464164</v>
      </c>
      <c r="BE9" s="108">
        <f t="shared" si="14"/>
        <v>2.0770278015358357E-2</v>
      </c>
      <c r="BF9" s="108">
        <f t="shared" si="15"/>
        <v>7.4882087298264732E-3</v>
      </c>
      <c r="BQ9" s="108"/>
      <c r="BR9" s="108"/>
    </row>
    <row r="10" spans="1:70" x14ac:dyDescent="0.35">
      <c r="A10" s="1">
        <f t="shared" si="0"/>
        <v>7</v>
      </c>
      <c r="B10" s="1">
        <f>'Output_Tabel Mortalita'!H114</f>
        <v>7</v>
      </c>
      <c r="C10" s="108">
        <f>'Peluang Hidup'!D10</f>
        <v>0.98415120196418515</v>
      </c>
      <c r="D10" s="108">
        <f t="shared" si="1"/>
        <v>1.5848798035814848E-2</v>
      </c>
      <c r="E10" s="108">
        <f>'Peluang Hidup'!F10</f>
        <v>0.98694931092246296</v>
      </c>
      <c r="F10" s="108">
        <f t="shared" si="2"/>
        <v>1.3050689077537037E-2</v>
      </c>
      <c r="G10" s="108">
        <f t="shared" si="3"/>
        <v>2.7981089582778118E-3</v>
      </c>
      <c r="R10" s="1">
        <f t="shared" si="4"/>
        <v>7</v>
      </c>
      <c r="S10" s="1">
        <f>'Output_Tabel Mortalita'!H322</f>
        <v>7</v>
      </c>
      <c r="T10" s="108">
        <f>'Peluang Hidup'!U10</f>
        <v>0.9611303986081372</v>
      </c>
      <c r="U10" s="108">
        <f t="shared" si="5"/>
        <v>3.8869601391862796E-2</v>
      </c>
      <c r="V10" s="108">
        <f>'Peluang Hidup'!W10</f>
        <v>0.97302588728035899</v>
      </c>
      <c r="W10" s="108">
        <f t="shared" si="6"/>
        <v>2.6974112719641008E-2</v>
      </c>
      <c r="X10" s="108">
        <f t="shared" si="7"/>
        <v>1.1895488672221788E-2</v>
      </c>
      <c r="AI10" s="1">
        <f t="shared" si="8"/>
        <v>7</v>
      </c>
      <c r="AJ10" s="1">
        <f>'Output_Tabel Mortalita'!A114</f>
        <v>7</v>
      </c>
      <c r="AK10" s="108">
        <f>'Peluang Hidup'!AL10</f>
        <v>0.98562166559793252</v>
      </c>
      <c r="AL10" s="108">
        <f t="shared" si="9"/>
        <v>1.4378334402067483E-2</v>
      </c>
      <c r="AM10" s="108">
        <f>'Peluang Hidup'!AN10</f>
        <v>0.9884073991439134</v>
      </c>
      <c r="AN10" s="108">
        <f t="shared" si="10"/>
        <v>1.1592600856086599E-2</v>
      </c>
      <c r="AO10" s="108">
        <f t="shared" si="11"/>
        <v>2.7857335459808841E-3</v>
      </c>
      <c r="AZ10" s="1">
        <f t="shared" si="12"/>
        <v>7</v>
      </c>
      <c r="BA10" s="1">
        <f>'Output_Tabel Mortalita'!A322</f>
        <v>7</v>
      </c>
      <c r="BB10" s="108">
        <f>'Peluang Hidup'!BC10</f>
        <v>0.96532179142932262</v>
      </c>
      <c r="BC10" s="108">
        <f t="shared" si="13"/>
        <v>3.4678208570677382E-2</v>
      </c>
      <c r="BD10" s="108">
        <f>'Peluang Hidup'!BE10</f>
        <v>0.97454714864488878</v>
      </c>
      <c r="BE10" s="108">
        <f t="shared" si="14"/>
        <v>2.5452851355111217E-2</v>
      </c>
      <c r="BF10" s="108">
        <f t="shared" si="15"/>
        <v>9.2253572155661656E-3</v>
      </c>
      <c r="BQ10" s="108"/>
      <c r="BR10" s="108"/>
    </row>
    <row r="11" spans="1:70" x14ac:dyDescent="0.35">
      <c r="A11" s="1">
        <f t="shared" si="0"/>
        <v>8</v>
      </c>
      <c r="B11" s="1">
        <f>'Output_Tabel Mortalita'!H115</f>
        <v>8</v>
      </c>
      <c r="C11" s="108">
        <f>'Peluang Hidup'!D11</f>
        <v>0.98100559037648638</v>
      </c>
      <c r="D11" s="108">
        <f t="shared" si="1"/>
        <v>1.899440962351362E-2</v>
      </c>
      <c r="E11" s="108">
        <f>'Peluang Hidup'!F11</f>
        <v>0.98451690303851402</v>
      </c>
      <c r="F11" s="108">
        <f t="shared" si="2"/>
        <v>1.5483096961485976E-2</v>
      </c>
      <c r="G11" s="108">
        <f t="shared" si="3"/>
        <v>3.5113126620276436E-3</v>
      </c>
      <c r="R11" s="1">
        <f t="shared" si="4"/>
        <v>8</v>
      </c>
      <c r="S11" s="1">
        <f>'Output_Tabel Mortalita'!H323</f>
        <v>8</v>
      </c>
      <c r="T11" s="108">
        <f>'Peluang Hidup'!U11</f>
        <v>0.95354268704803691</v>
      </c>
      <c r="U11" s="108">
        <f t="shared" si="5"/>
        <v>4.6457312951963092E-2</v>
      </c>
      <c r="V11" s="108">
        <f>'Peluang Hidup'!W11</f>
        <v>0.96774932977598072</v>
      </c>
      <c r="W11" s="108">
        <f t="shared" si="6"/>
        <v>3.2250670224019284E-2</v>
      </c>
      <c r="X11" s="108">
        <f t="shared" si="7"/>
        <v>1.4206642727943808E-2</v>
      </c>
      <c r="AI11" s="1">
        <f t="shared" si="8"/>
        <v>8</v>
      </c>
      <c r="AJ11" s="1">
        <f>'Output_Tabel Mortalita'!A115</f>
        <v>8</v>
      </c>
      <c r="AK11" s="108">
        <f>'Peluang Hidup'!AL11</f>
        <v>0.98269852425821147</v>
      </c>
      <c r="AL11" s="108">
        <f t="shared" si="9"/>
        <v>1.730147574178853E-2</v>
      </c>
      <c r="AM11" s="108">
        <f>'Peluang Hidup'!AN11</f>
        <v>0.98609433357371012</v>
      </c>
      <c r="AN11" s="108">
        <f t="shared" si="10"/>
        <v>1.3905666426289875E-2</v>
      </c>
      <c r="AO11" s="108">
        <f t="shared" si="11"/>
        <v>3.3958093154986546E-3</v>
      </c>
      <c r="AZ11" s="1">
        <f t="shared" si="12"/>
        <v>8</v>
      </c>
      <c r="BA11" s="1">
        <f>'Output_Tabel Mortalita'!A323</f>
        <v>8</v>
      </c>
      <c r="BB11" s="108">
        <f>'Peluang Hidup'!BC11</f>
        <v>0.95829461878306954</v>
      </c>
      <c r="BC11" s="108">
        <f t="shared" si="13"/>
        <v>4.1705381216930459E-2</v>
      </c>
      <c r="BD11" s="108">
        <f>'Peluang Hidup'!BE11</f>
        <v>0.96943086274483503</v>
      </c>
      <c r="BE11" s="108">
        <f t="shared" si="14"/>
        <v>3.0569137255164969E-2</v>
      </c>
      <c r="BF11" s="108">
        <f t="shared" si="15"/>
        <v>1.1136243961765491E-2</v>
      </c>
      <c r="BQ11" s="108"/>
      <c r="BR11" s="108"/>
    </row>
    <row r="12" spans="1:70" x14ac:dyDescent="0.35">
      <c r="A12" s="1">
        <f t="shared" si="0"/>
        <v>9</v>
      </c>
      <c r="B12" s="1">
        <f>'Output_Tabel Mortalita'!H116</f>
        <v>9</v>
      </c>
      <c r="C12" s="108">
        <f>'Peluang Hidup'!D12</f>
        <v>0.9775803587043177</v>
      </c>
      <c r="D12" s="108">
        <f t="shared" si="1"/>
        <v>2.2419641295682302E-2</v>
      </c>
      <c r="E12" s="108">
        <f>'Peluang Hidup'!F12</f>
        <v>0.98190127026746532</v>
      </c>
      <c r="F12" s="108">
        <f t="shared" si="2"/>
        <v>1.809872973253468E-2</v>
      </c>
      <c r="G12" s="108">
        <f t="shared" si="3"/>
        <v>4.3209115631476225E-3</v>
      </c>
      <c r="R12" s="1">
        <f t="shared" si="4"/>
        <v>9</v>
      </c>
      <c r="S12" s="1">
        <f>'Output_Tabel Mortalita'!H324</f>
        <v>9</v>
      </c>
      <c r="T12" s="108">
        <f>'Peluang Hidup'!U12</f>
        <v>0.94532648824043852</v>
      </c>
      <c r="U12" s="108">
        <f t="shared" si="5"/>
        <v>5.4673511759561477E-2</v>
      </c>
      <c r="V12" s="108">
        <f>'Peluang Hidup'!W12</f>
        <v>0.9620219851368037</v>
      </c>
      <c r="W12" s="108">
        <f t="shared" si="6"/>
        <v>3.7978014863196297E-2</v>
      </c>
      <c r="X12" s="108">
        <f t="shared" si="7"/>
        <v>1.6695496896365181E-2</v>
      </c>
      <c r="AI12" s="1">
        <f t="shared" si="8"/>
        <v>9</v>
      </c>
      <c r="AJ12" s="1">
        <f>'Output_Tabel Mortalita'!A116</f>
        <v>9</v>
      </c>
      <c r="AK12" s="108">
        <f>'Peluang Hidup'!AL12</f>
        <v>0.97949461045878206</v>
      </c>
      <c r="AL12" s="108">
        <f t="shared" si="9"/>
        <v>2.0505389541217944E-2</v>
      </c>
      <c r="AM12" s="108">
        <f>'Peluang Hidup'!AN12</f>
        <v>0.98357153133504593</v>
      </c>
      <c r="AN12" s="108">
        <f t="shared" si="10"/>
        <v>1.6428468664954066E-2</v>
      </c>
      <c r="AO12" s="108">
        <f t="shared" si="11"/>
        <v>4.0769208762638787E-3</v>
      </c>
      <c r="AZ12" s="1">
        <f t="shared" si="12"/>
        <v>9</v>
      </c>
      <c r="BA12" s="1">
        <f>'Output_Tabel Mortalita'!A324</f>
        <v>9</v>
      </c>
      <c r="BB12" s="108">
        <f>'Peluang Hidup'!BC12</f>
        <v>0.95060844118285392</v>
      </c>
      <c r="BC12" s="108">
        <f t="shared" si="13"/>
        <v>4.9391558817146075E-2</v>
      </c>
      <c r="BD12" s="108">
        <f>'Peluang Hidup'!BE12</f>
        <v>0.96384353649684529</v>
      </c>
      <c r="BE12" s="108">
        <f t="shared" si="14"/>
        <v>3.6156463503154712E-2</v>
      </c>
      <c r="BF12" s="108">
        <f t="shared" si="15"/>
        <v>1.3235095313991363E-2</v>
      </c>
      <c r="BQ12" s="108"/>
      <c r="BR12" s="108"/>
    </row>
    <row r="13" spans="1:70" x14ac:dyDescent="0.35">
      <c r="A13" s="1">
        <f t="shared" si="0"/>
        <v>10</v>
      </c>
      <c r="B13" s="1">
        <f>'Output_Tabel Mortalita'!H117</f>
        <v>10</v>
      </c>
      <c r="C13" s="108">
        <f>'Peluang Hidup'!D13</f>
        <v>0.97385180683278261</v>
      </c>
      <c r="D13" s="108">
        <f t="shared" si="1"/>
        <v>2.6148193167217393E-2</v>
      </c>
      <c r="E13" s="108">
        <f>'Peluang Hidup'!F13</f>
        <v>0.97908558065596918</v>
      </c>
      <c r="F13" s="108">
        <f t="shared" si="2"/>
        <v>2.0914419344030821E-2</v>
      </c>
      <c r="G13" s="108">
        <f t="shared" si="3"/>
        <v>5.2337738231865716E-3</v>
      </c>
      <c r="R13" s="1">
        <f t="shared" si="4"/>
        <v>10</v>
      </c>
      <c r="S13" s="1">
        <f>'Output_Tabel Mortalita'!H325</f>
        <v>10</v>
      </c>
      <c r="T13" s="108">
        <f>'Peluang Hidup'!U13</f>
        <v>0.93643651504419412</v>
      </c>
      <c r="U13" s="108">
        <f t="shared" si="5"/>
        <v>6.3563484955805882E-2</v>
      </c>
      <c r="V13" s="108">
        <f>'Peluang Hidup'!W13</f>
        <v>0.9558063646898417</v>
      </c>
      <c r="W13" s="108">
        <f t="shared" si="6"/>
        <v>4.4193635310158297E-2</v>
      </c>
      <c r="X13" s="108">
        <f t="shared" si="7"/>
        <v>1.9369849645647585E-2</v>
      </c>
      <c r="AI13" s="1">
        <f t="shared" si="8"/>
        <v>10</v>
      </c>
      <c r="AJ13" s="1">
        <f>'Output_Tabel Mortalita'!A117</f>
        <v>10</v>
      </c>
      <c r="AK13" s="108">
        <f>'Peluang Hidup'!AL13</f>
        <v>0.97598411723485079</v>
      </c>
      <c r="AL13" s="108">
        <f t="shared" si="9"/>
        <v>2.401588276514921E-2</v>
      </c>
      <c r="AM13" s="108">
        <f>'Peluang Hidup'!AN13</f>
        <v>0.98082060663995774</v>
      </c>
      <c r="AN13" s="108">
        <f t="shared" si="10"/>
        <v>1.9179393360042263E-2</v>
      </c>
      <c r="AO13" s="108">
        <f t="shared" si="11"/>
        <v>4.8364894051069474E-3</v>
      </c>
      <c r="AZ13" s="1">
        <f t="shared" si="12"/>
        <v>10</v>
      </c>
      <c r="BA13" s="1">
        <f>'Output_Tabel Mortalita'!A325</f>
        <v>10</v>
      </c>
      <c r="BB13" s="108">
        <f>'Peluang Hidup'!BC13</f>
        <v>0.94220858944566876</v>
      </c>
      <c r="BC13" s="108">
        <f t="shared" si="13"/>
        <v>5.7791410554331235E-2</v>
      </c>
      <c r="BD13" s="108">
        <f>'Peluang Hidup'!BE13</f>
        <v>0.95774521062523843</v>
      </c>
      <c r="BE13" s="108">
        <f t="shared" si="14"/>
        <v>4.225478937476157E-2</v>
      </c>
      <c r="BF13" s="108">
        <f t="shared" si="15"/>
        <v>1.5536621179569665E-2</v>
      </c>
      <c r="BQ13" s="108"/>
      <c r="BR13" s="108"/>
    </row>
    <row r="14" spans="1:70" x14ac:dyDescent="0.35">
      <c r="A14" s="1">
        <f t="shared" si="0"/>
        <v>11</v>
      </c>
      <c r="B14" s="1">
        <f>'Output_Tabel Mortalita'!H118</f>
        <v>11</v>
      </c>
      <c r="C14" s="108">
        <f>'Peluang Hidup'!D14</f>
        <v>0.96979444861015041</v>
      </c>
      <c r="D14" s="108">
        <f t="shared" si="1"/>
        <v>3.0205551389849594E-2</v>
      </c>
      <c r="E14" s="108">
        <f>'Peluang Hidup'!F14</f>
        <v>0.97605155352664097</v>
      </c>
      <c r="F14" s="108">
        <f t="shared" si="2"/>
        <v>2.3948446473359031E-2</v>
      </c>
      <c r="G14" s="108">
        <f t="shared" si="3"/>
        <v>6.2571049164905634E-3</v>
      </c>
      <c r="R14" s="1">
        <f t="shared" si="4"/>
        <v>11</v>
      </c>
      <c r="S14" s="1">
        <f>'Output_Tabel Mortalita'!H326</f>
        <v>11</v>
      </c>
      <c r="T14" s="108">
        <f>'Peluang Hidup'!U14</f>
        <v>0.9268255059248649</v>
      </c>
      <c r="U14" s="108">
        <f t="shared" si="5"/>
        <v>7.3174494075135099E-2</v>
      </c>
      <c r="V14" s="108">
        <f>'Peluang Hidup'!W14</f>
        <v>0.9490624847960728</v>
      </c>
      <c r="W14" s="108">
        <f t="shared" si="6"/>
        <v>5.0937515203927197E-2</v>
      </c>
      <c r="X14" s="108">
        <f t="shared" si="7"/>
        <v>2.2236978871207902E-2</v>
      </c>
      <c r="AI14" s="1">
        <f t="shared" si="8"/>
        <v>11</v>
      </c>
      <c r="AJ14" s="1">
        <f>'Output_Tabel Mortalita'!A118</f>
        <v>11</v>
      </c>
      <c r="AK14" s="108">
        <f>'Peluang Hidup'!AL14</f>
        <v>0.97213910691161121</v>
      </c>
      <c r="AL14" s="108">
        <f t="shared" si="9"/>
        <v>2.7860893088388794E-2</v>
      </c>
      <c r="AM14" s="108">
        <f>'Peluang Hidup'!AN14</f>
        <v>0.9778216850212692</v>
      </c>
      <c r="AN14" s="108">
        <f t="shared" si="10"/>
        <v>2.2178314978730795E-2</v>
      </c>
      <c r="AO14" s="108">
        <f t="shared" si="11"/>
        <v>5.6825781096579986E-3</v>
      </c>
      <c r="AZ14" s="1">
        <f t="shared" si="12"/>
        <v>11</v>
      </c>
      <c r="BA14" s="1">
        <f>'Output_Tabel Mortalita'!A326</f>
        <v>11</v>
      </c>
      <c r="BB14" s="108">
        <f>'Peluang Hidup'!BC14</f>
        <v>0.93303737432407741</v>
      </c>
      <c r="BC14" s="108">
        <f t="shared" si="13"/>
        <v>6.6962625675922594E-2</v>
      </c>
      <c r="BD14" s="108">
        <f>'Peluang Hidup'!BE14</f>
        <v>0.9510932319500911</v>
      </c>
      <c r="BE14" s="108">
        <f t="shared" si="14"/>
        <v>4.89067680499089E-2</v>
      </c>
      <c r="BF14" s="108">
        <f t="shared" si="15"/>
        <v>1.8055857626013694E-2</v>
      </c>
      <c r="BQ14" s="108"/>
      <c r="BR14" s="108"/>
    </row>
    <row r="15" spans="1:70" x14ac:dyDescent="0.35">
      <c r="A15" s="1">
        <f t="shared" si="0"/>
        <v>12</v>
      </c>
      <c r="B15" s="1">
        <f>'Output_Tabel Mortalita'!H119</f>
        <v>12</v>
      </c>
      <c r="C15" s="108">
        <f>'Peluang Hidup'!D15</f>
        <v>0.96538092115922802</v>
      </c>
      <c r="D15" s="108">
        <f t="shared" si="1"/>
        <v>3.4619078840771977E-2</v>
      </c>
      <c r="E15" s="108">
        <f>'Peluang Hidup'!F15</f>
        <v>0.97277935436878216</v>
      </c>
      <c r="F15" s="108">
        <f t="shared" si="2"/>
        <v>2.7220645631217844E-2</v>
      </c>
      <c r="G15" s="108">
        <f t="shared" si="3"/>
        <v>7.3984332095541339E-3</v>
      </c>
      <c r="R15" s="1">
        <f t="shared" si="4"/>
        <v>12</v>
      </c>
      <c r="S15" s="1">
        <f>'Output_Tabel Mortalita'!H327</f>
        <v>12</v>
      </c>
      <c r="T15" s="108">
        <f>'Peluang Hidup'!U15</f>
        <v>0.91644440520667292</v>
      </c>
      <c r="U15" s="108">
        <f t="shared" si="5"/>
        <v>8.3555594793327082E-2</v>
      </c>
      <c r="V15" s="108">
        <f>'Peluang Hidup'!W15</f>
        <v>0.94174783050844069</v>
      </c>
      <c r="W15" s="108">
        <f t="shared" si="6"/>
        <v>5.8252169491559314E-2</v>
      </c>
      <c r="X15" s="108">
        <f t="shared" si="7"/>
        <v>2.5303425301767768E-2</v>
      </c>
      <c r="AI15" s="1">
        <f t="shared" si="8"/>
        <v>12</v>
      </c>
      <c r="AJ15" s="1">
        <f>'Output_Tabel Mortalita'!A119</f>
        <v>12</v>
      </c>
      <c r="AK15" s="108">
        <f>'Peluang Hidup'!AL15</f>
        <v>0.96792938626490266</v>
      </c>
      <c r="AL15" s="108">
        <f t="shared" si="9"/>
        <v>3.2070613735097342E-2</v>
      </c>
      <c r="AM15" s="108">
        <f>'Peluang Hidup'!AN15</f>
        <v>0.97455330711966903</v>
      </c>
      <c r="AN15" s="108">
        <f t="shared" si="10"/>
        <v>2.5446692880330968E-2</v>
      </c>
      <c r="AO15" s="108">
        <f t="shared" si="11"/>
        <v>6.6239208547663742E-3</v>
      </c>
      <c r="AZ15" s="1">
        <f t="shared" si="12"/>
        <v>12</v>
      </c>
      <c r="BA15" s="1">
        <f>'Output_Tabel Mortalita'!A327</f>
        <v>12</v>
      </c>
      <c r="BB15" s="108">
        <f>'Peluang Hidup'!BC15</f>
        <v>0.92303426274232281</v>
      </c>
      <c r="BC15" s="108">
        <f t="shared" si="13"/>
        <v>7.6965737257677191E-2</v>
      </c>
      <c r="BD15" s="108">
        <f>'Peluang Hidup'!BE15</f>
        <v>0.94384221980975536</v>
      </c>
      <c r="BE15" s="108">
        <f t="shared" si="14"/>
        <v>5.6157780190244644E-2</v>
      </c>
      <c r="BF15" s="108">
        <f t="shared" si="15"/>
        <v>2.0807957067432548E-2</v>
      </c>
      <c r="BQ15" s="108"/>
      <c r="BR15" s="108"/>
    </row>
    <row r="16" spans="1:70" x14ac:dyDescent="0.35">
      <c r="A16" s="1">
        <f t="shared" si="0"/>
        <v>13</v>
      </c>
      <c r="B16" s="1">
        <f>'Output_Tabel Mortalita'!H120</f>
        <v>13</v>
      </c>
      <c r="C16" s="108">
        <f>'Peluang Hidup'!D16</f>
        <v>0.96058189898286617</v>
      </c>
      <c r="D16" s="108">
        <f t="shared" si="1"/>
        <v>3.9418101017133833E-2</v>
      </c>
      <c r="E16" s="108">
        <f>'Peluang Hidup'!F16</f>
        <v>0.96924748628563695</v>
      </c>
      <c r="F16" s="108">
        <f t="shared" si="2"/>
        <v>3.075251371436305E-2</v>
      </c>
      <c r="G16" s="108">
        <f t="shared" si="3"/>
        <v>8.665587302770783E-3</v>
      </c>
      <c r="R16" s="1">
        <f t="shared" si="4"/>
        <v>13</v>
      </c>
      <c r="S16" s="1">
        <f>'Output_Tabel Mortalita'!H328</f>
        <v>13</v>
      </c>
      <c r="T16" s="108">
        <f>'Peluang Hidup'!U16</f>
        <v>0.90524261316304966</v>
      </c>
      <c r="U16" s="108">
        <f t="shared" si="5"/>
        <v>9.4757386836950341E-2</v>
      </c>
      <c r="V16" s="108">
        <f>'Peluang Hidup'!W16</f>
        <v>0.93381735088440354</v>
      </c>
      <c r="W16" s="108">
        <f t="shared" si="6"/>
        <v>6.6182649115596459E-2</v>
      </c>
      <c r="X16" s="108">
        <f t="shared" si="7"/>
        <v>2.8574737721353882E-2</v>
      </c>
      <c r="AI16" s="1">
        <f t="shared" si="8"/>
        <v>13</v>
      </c>
      <c r="AJ16" s="1">
        <f>'Output_Tabel Mortalita'!A120</f>
        <v>13</v>
      </c>
      <c r="AK16" s="108">
        <f>'Peluang Hidup'!AL16</f>
        <v>0.96332238597760611</v>
      </c>
      <c r="AL16" s="108">
        <f t="shared" si="9"/>
        <v>3.667761402239389E-2</v>
      </c>
      <c r="AM16" s="108">
        <f>'Peluang Hidup'!AN16</f>
        <v>0.97099233131883123</v>
      </c>
      <c r="AN16" s="108">
        <f t="shared" si="10"/>
        <v>2.9007668681168775E-2</v>
      </c>
      <c r="AO16" s="108">
        <f t="shared" si="11"/>
        <v>7.6699453412251151E-3</v>
      </c>
      <c r="AZ16" s="1">
        <f t="shared" si="12"/>
        <v>13</v>
      </c>
      <c r="BA16" s="1">
        <f>'Output_Tabel Mortalita'!A328</f>
        <v>13</v>
      </c>
      <c r="BB16" s="108">
        <f>'Peluang Hidup'!BC16</f>
        <v>0.9121361534885124</v>
      </c>
      <c r="BC16" s="108">
        <f t="shared" si="13"/>
        <v>8.7863846511487598E-2</v>
      </c>
      <c r="BD16" s="108">
        <f>'Peluang Hidup'!BE16</f>
        <v>0.93594406970539712</v>
      </c>
      <c r="BE16" s="108">
        <f t="shared" si="14"/>
        <v>6.4055930294602881E-2</v>
      </c>
      <c r="BF16" s="108">
        <f t="shared" si="15"/>
        <v>2.3807916216884717E-2</v>
      </c>
      <c r="BQ16" s="108"/>
      <c r="BR16" s="108"/>
    </row>
    <row r="17" spans="1:70" x14ac:dyDescent="0.35">
      <c r="A17" s="1">
        <f t="shared" si="0"/>
        <v>14</v>
      </c>
      <c r="B17" s="1">
        <f>'Output_Tabel Mortalita'!H121</f>
        <v>14</v>
      </c>
      <c r="C17" s="108">
        <f>'Peluang Hidup'!D17</f>
        <v>0.95536601549453604</v>
      </c>
      <c r="D17" s="108">
        <f t="shared" si="1"/>
        <v>4.4633984505463964E-2</v>
      </c>
      <c r="E17" s="108">
        <f>'Peluang Hidup'!F17</f>
        <v>0.96543267891428841</v>
      </c>
      <c r="F17" s="108">
        <f t="shared" si="2"/>
        <v>3.4567321085711589E-2</v>
      </c>
      <c r="G17" s="108">
        <f t="shared" si="3"/>
        <v>1.0066663419752375E-2</v>
      </c>
      <c r="R17" s="1">
        <f t="shared" si="4"/>
        <v>14</v>
      </c>
      <c r="S17" s="1">
        <f>'Output_Tabel Mortalita'!H329</f>
        <v>14</v>
      </c>
      <c r="T17" s="108">
        <f>'Peluang Hidup'!U17</f>
        <v>0.89316831825782461</v>
      </c>
      <c r="U17" s="108">
        <f t="shared" si="5"/>
        <v>0.10683168174217539</v>
      </c>
      <c r="V17" s="108">
        <f>'Peluang Hidup'!W17</f>
        <v>0.92522349436440909</v>
      </c>
      <c r="W17" s="108">
        <f t="shared" si="6"/>
        <v>7.4776505635590906E-2</v>
      </c>
      <c r="X17" s="108">
        <f t="shared" si="7"/>
        <v>3.2055176106584482E-2</v>
      </c>
      <c r="AI17" s="1">
        <f t="shared" si="8"/>
        <v>14</v>
      </c>
      <c r="AJ17" s="1">
        <f>'Output_Tabel Mortalita'!A121</f>
        <v>14</v>
      </c>
      <c r="AK17" s="108">
        <f>'Peluang Hidup'!AL17</f>
        <v>0.95828304782284413</v>
      </c>
      <c r="AL17" s="108">
        <f t="shared" si="9"/>
        <v>4.1716952177155875E-2</v>
      </c>
      <c r="AM17" s="108">
        <f>'Peluang Hidup'!AN17</f>
        <v>0.96711383649562754</v>
      </c>
      <c r="AN17" s="108">
        <f t="shared" si="10"/>
        <v>3.2886163504372457E-2</v>
      </c>
      <c r="AO17" s="108">
        <f t="shared" si="11"/>
        <v>8.8307886727834184E-3</v>
      </c>
      <c r="AZ17" s="1">
        <f t="shared" si="12"/>
        <v>14</v>
      </c>
      <c r="BA17" s="1">
        <f>'Output_Tabel Mortalita'!A329</f>
        <v>14</v>
      </c>
      <c r="BB17" s="108">
        <f>'Peluang Hidup'!BC17</f>
        <v>0.90027777295095357</v>
      </c>
      <c r="BC17" s="108">
        <f t="shared" si="13"/>
        <v>9.972222704904643E-2</v>
      </c>
      <c r="BD17" s="108">
        <f>'Peluang Hidup'!BE17</f>
        <v>0.92734800403281914</v>
      </c>
      <c r="BE17" s="108">
        <f t="shared" si="14"/>
        <v>7.265199596718086E-2</v>
      </c>
      <c r="BF17" s="108">
        <f t="shared" si="15"/>
        <v>2.707023108186557E-2</v>
      </c>
      <c r="BQ17" s="108"/>
      <c r="BR17" s="108"/>
    </row>
    <row r="18" spans="1:70" x14ac:dyDescent="0.35">
      <c r="A18" s="1">
        <f t="shared" si="0"/>
        <v>15</v>
      </c>
      <c r="B18" s="1">
        <f>'Output_Tabel Mortalita'!H122</f>
        <v>15</v>
      </c>
      <c r="C18" s="108">
        <f>'Peluang Hidup'!D18</f>
        <v>0.94969979516740355</v>
      </c>
      <c r="D18" s="108">
        <f t="shared" si="1"/>
        <v>5.0300204832596451E-2</v>
      </c>
      <c r="E18" s="108">
        <f>'Peluang Hidup'!F18</f>
        <v>0.96130977604127132</v>
      </c>
      <c r="F18" s="108">
        <f t="shared" si="2"/>
        <v>3.8690223958728676E-2</v>
      </c>
      <c r="G18" s="108">
        <f t="shared" si="3"/>
        <v>1.1609980873867776E-2</v>
      </c>
      <c r="R18" s="1">
        <f t="shared" si="4"/>
        <v>15</v>
      </c>
      <c r="S18" s="1">
        <f>'Output_Tabel Mortalita'!H330</f>
        <v>15</v>
      </c>
      <c r="T18" s="108">
        <f>'Peluang Hidup'!U18</f>
        <v>0.88016892501589783</v>
      </c>
      <c r="U18" s="108">
        <f t="shared" si="5"/>
        <v>0.11983107498410217</v>
      </c>
      <c r="V18" s="108">
        <f>'Peluang Hidup'!W18</f>
        <v>0.91591629403004604</v>
      </c>
      <c r="W18" s="108">
        <f t="shared" si="6"/>
        <v>8.4083705969953959E-2</v>
      </c>
      <c r="X18" s="108">
        <f t="shared" si="7"/>
        <v>3.5747369014148211E-2</v>
      </c>
      <c r="AI18" s="1">
        <f t="shared" si="8"/>
        <v>15</v>
      </c>
      <c r="AJ18" s="1">
        <f>'Output_Tabel Mortalita'!A122</f>
        <v>15</v>
      </c>
      <c r="AK18" s="108">
        <f>'Peluang Hidup'!AL18</f>
        <v>0.95277372382130898</v>
      </c>
      <c r="AL18" s="108">
        <f t="shared" si="9"/>
        <v>4.7226276178691018E-2</v>
      </c>
      <c r="AM18" s="108">
        <f>'Peluang Hidup'!AN18</f>
        <v>0.96289102649204539</v>
      </c>
      <c r="AN18" s="108">
        <f t="shared" si="10"/>
        <v>3.7108973507954612E-2</v>
      </c>
      <c r="AO18" s="108">
        <f t="shared" si="11"/>
        <v>1.0117302670736406E-2</v>
      </c>
      <c r="AZ18" s="1">
        <f t="shared" si="12"/>
        <v>15</v>
      </c>
      <c r="BA18" s="1">
        <f>'Output_Tabel Mortalita'!A330</f>
        <v>15</v>
      </c>
      <c r="BB18" s="108">
        <f>'Peluang Hidup'!BC18</f>
        <v>0.88739221380019251</v>
      </c>
      <c r="BC18" s="108">
        <f t="shared" si="13"/>
        <v>0.11260778619980749</v>
      </c>
      <c r="BD18" s="108">
        <f>'Peluang Hidup'!BE18</f>
        <v>0.91800068139357194</v>
      </c>
      <c r="BE18" s="108">
        <f t="shared" si="14"/>
        <v>8.1999318606428062E-2</v>
      </c>
      <c r="BF18" s="108">
        <f t="shared" si="15"/>
        <v>3.0608467593379429E-2</v>
      </c>
      <c r="BQ18" s="108"/>
      <c r="BR18" s="108"/>
    </row>
    <row r="19" spans="1:70" x14ac:dyDescent="0.35">
      <c r="A19" s="1">
        <f t="shared" si="0"/>
        <v>16</v>
      </c>
      <c r="B19" s="1">
        <f>'Output_Tabel Mortalita'!H123</f>
        <v>16</v>
      </c>
      <c r="C19" s="108">
        <f>'Peluang Hidup'!D19</f>
        <v>0.94354760014266204</v>
      </c>
      <c r="D19" s="108">
        <f t="shared" si="1"/>
        <v>5.6452399857337965E-2</v>
      </c>
      <c r="E19" s="108">
        <f>'Peluang Hidup'!F19</f>
        <v>0.9568516235072505</v>
      </c>
      <c r="F19" s="108">
        <f t="shared" si="2"/>
        <v>4.3148376492749496E-2</v>
      </c>
      <c r="G19" s="108">
        <f t="shared" si="3"/>
        <v>1.3304023364588469E-2</v>
      </c>
      <c r="R19" s="1">
        <f t="shared" si="4"/>
        <v>16</v>
      </c>
      <c r="S19" s="1">
        <f>'Output_Tabel Mortalita'!H331</f>
        <v>16</v>
      </c>
      <c r="T19" s="108">
        <f>'Peluang Hidup'!U19</f>
        <v>0.86619159203261231</v>
      </c>
      <c r="U19" s="108">
        <f t="shared" si="5"/>
        <v>0.13380840796738769</v>
      </c>
      <c r="V19" s="108">
        <f>'Peluang Hidup'!W19</f>
        <v>0.9058435140804002</v>
      </c>
      <c r="W19" s="108">
        <f t="shared" si="6"/>
        <v>9.4156485919599797E-2</v>
      </c>
      <c r="X19" s="108">
        <f t="shared" si="7"/>
        <v>3.9651922047787891E-2</v>
      </c>
      <c r="AI19" s="1">
        <f t="shared" si="8"/>
        <v>16</v>
      </c>
      <c r="AJ19" s="1">
        <f>'Output_Tabel Mortalita'!A123</f>
        <v>16</v>
      </c>
      <c r="AK19" s="108">
        <f>'Peluang Hidup'!AL19</f>
        <v>0.94675409257006293</v>
      </c>
      <c r="AL19" s="108">
        <f t="shared" si="9"/>
        <v>5.3245907429937067E-2</v>
      </c>
      <c r="AM19" s="108">
        <f>'Peluang Hidup'!AN19</f>
        <v>0.95829513831849678</v>
      </c>
      <c r="AN19" s="108">
        <f t="shared" si="10"/>
        <v>4.1704861681503225E-2</v>
      </c>
      <c r="AO19" s="108">
        <f t="shared" si="11"/>
        <v>1.1541045748433842E-2</v>
      </c>
      <c r="AZ19" s="1">
        <f t="shared" si="12"/>
        <v>16</v>
      </c>
      <c r="BA19" s="1">
        <f>'Output_Tabel Mortalita'!A331</f>
        <v>16</v>
      </c>
      <c r="BB19" s="108">
        <f>'Peluang Hidup'!BC19</f>
        <v>0.8734116415955796</v>
      </c>
      <c r="BC19" s="108">
        <f t="shared" si="13"/>
        <v>0.1265883584044204</v>
      </c>
      <c r="BD19" s="108">
        <f>'Peluang Hidup'!BE19</f>
        <v>0.90784637773133148</v>
      </c>
      <c r="BE19" s="108">
        <f t="shared" si="14"/>
        <v>9.2153622268668522E-2</v>
      </c>
      <c r="BF19" s="108">
        <f t="shared" si="15"/>
        <v>3.4434736135751876E-2</v>
      </c>
      <c r="BQ19" s="108"/>
      <c r="BR19" s="108"/>
    </row>
    <row r="20" spans="1:70" x14ac:dyDescent="0.35">
      <c r="A20" s="1">
        <f t="shared" si="0"/>
        <v>17</v>
      </c>
      <c r="B20" s="1">
        <f>'Output_Tabel Mortalita'!H124</f>
        <v>17</v>
      </c>
      <c r="C20" s="108">
        <f>'Peluang Hidup'!D20</f>
        <v>0.93687159587660085</v>
      </c>
      <c r="D20" s="108">
        <f t="shared" si="1"/>
        <v>6.3128404123399151E-2</v>
      </c>
      <c r="E20" s="108">
        <f>'Peluang Hidup'!F20</f>
        <v>0.95202895943758503</v>
      </c>
      <c r="F20" s="108">
        <f t="shared" si="2"/>
        <v>4.7971040562414968E-2</v>
      </c>
      <c r="G20" s="108">
        <f t="shared" si="3"/>
        <v>1.5157363560984183E-2</v>
      </c>
      <c r="R20" s="1">
        <f t="shared" si="4"/>
        <v>17</v>
      </c>
      <c r="S20" s="1">
        <f>'Output_Tabel Mortalita'!H332</f>
        <v>17</v>
      </c>
      <c r="T20" s="108">
        <f>'Peluang Hidup'!U20</f>
        <v>0.8511838954194727</v>
      </c>
      <c r="U20" s="108">
        <f t="shared" si="5"/>
        <v>0.1488161045805273</v>
      </c>
      <c r="V20" s="108">
        <f>'Peluang Hidup'!W20</f>
        <v>0.89495087048884669</v>
      </c>
      <c r="W20" s="108">
        <f t="shared" si="6"/>
        <v>0.10504912951115331</v>
      </c>
      <c r="X20" s="108">
        <f t="shared" si="7"/>
        <v>4.3766975069373992E-2</v>
      </c>
      <c r="AI20" s="1">
        <f t="shared" si="8"/>
        <v>17</v>
      </c>
      <c r="AJ20" s="1">
        <f>'Output_Tabel Mortalita'!A124</f>
        <v>17</v>
      </c>
      <c r="AK20" s="108">
        <f>'Peluang Hidup'!AL20</f>
        <v>0.94018109903661973</v>
      </c>
      <c r="AL20" s="108">
        <f t="shared" si="9"/>
        <v>5.9818900963380273E-2</v>
      </c>
      <c r="AM20" s="108">
        <f>'Peluang Hidup'!AN20</f>
        <v>0.95329535657009346</v>
      </c>
      <c r="AN20" s="108">
        <f t="shared" si="10"/>
        <v>4.6704643429906545E-2</v>
      </c>
      <c r="AO20" s="108">
        <f t="shared" si="11"/>
        <v>1.3114257533473728E-2</v>
      </c>
      <c r="AZ20" s="1">
        <f t="shared" si="12"/>
        <v>17</v>
      </c>
      <c r="BA20" s="1">
        <f>'Output_Tabel Mortalita'!A332</f>
        <v>17</v>
      </c>
      <c r="BB20" s="108">
        <f>'Peluang Hidup'!BC20</f>
        <v>0.85826819590694281</v>
      </c>
      <c r="BC20" s="108">
        <f t="shared" si="13"/>
        <v>0.14173180409305719</v>
      </c>
      <c r="BD20" s="108">
        <f>'Peluang Hidup'!BE20</f>
        <v>0.89682725438173383</v>
      </c>
      <c r="BE20" s="108">
        <f t="shared" si="14"/>
        <v>0.10317274561826617</v>
      </c>
      <c r="BF20" s="108">
        <f t="shared" si="15"/>
        <v>3.8559058474791019E-2</v>
      </c>
      <c r="BQ20" s="108"/>
      <c r="BR20" s="108"/>
    </row>
    <row r="21" spans="1:70" x14ac:dyDescent="0.35">
      <c r="A21" s="1">
        <f t="shared" si="0"/>
        <v>18</v>
      </c>
      <c r="B21" s="1">
        <f>'Output_Tabel Mortalita'!H125</f>
        <v>18</v>
      </c>
      <c r="C21" s="108">
        <f>'Peluang Hidup'!D21</f>
        <v>0.92963174124093495</v>
      </c>
      <c r="D21" s="108">
        <f t="shared" si="1"/>
        <v>7.036825875906505E-2</v>
      </c>
      <c r="E21" s="108">
        <f>'Peluang Hidup'!F21</f>
        <v>0.94681030936281618</v>
      </c>
      <c r="F21" s="108">
        <f t="shared" si="2"/>
        <v>5.3189690637183817E-2</v>
      </c>
      <c r="G21" s="108">
        <f t="shared" si="3"/>
        <v>1.7178568121881232E-2</v>
      </c>
      <c r="R21" s="1">
        <f t="shared" si="4"/>
        <v>18</v>
      </c>
      <c r="S21" s="1">
        <f>'Output_Tabel Mortalita'!H333</f>
        <v>18</v>
      </c>
      <c r="T21" s="108">
        <f>'Peluang Hidup'!U21</f>
        <v>0.83509463339351908</v>
      </c>
      <c r="U21" s="108">
        <f t="shared" si="5"/>
        <v>0.16490536660648092</v>
      </c>
      <c r="V21" s="108">
        <f>'Peluang Hidup'!W21</f>
        <v>0.88318234048568933</v>
      </c>
      <c r="W21" s="108">
        <f t="shared" si="6"/>
        <v>0.11681765951431067</v>
      </c>
      <c r="X21" s="108">
        <f t="shared" si="7"/>
        <v>4.8087707092170251E-2</v>
      </c>
      <c r="AI21" s="1">
        <f t="shared" si="8"/>
        <v>18</v>
      </c>
      <c r="AJ21" s="1">
        <f>'Output_Tabel Mortalita'!A125</f>
        <v>18</v>
      </c>
      <c r="AK21" s="108">
        <f>'Peluang Hidup'!AL21</f>
        <v>0.93300892536222946</v>
      </c>
      <c r="AL21" s="108">
        <f t="shared" si="9"/>
        <v>6.6991074637770542E-2</v>
      </c>
      <c r="AM21" s="108">
        <f>'Peluang Hidup'!AN21</f>
        <v>0.94785873709010759</v>
      </c>
      <c r="AN21" s="108">
        <f t="shared" si="10"/>
        <v>5.2141262909892405E-2</v>
      </c>
      <c r="AO21" s="108">
        <f t="shared" si="11"/>
        <v>1.4849811727878137E-2</v>
      </c>
      <c r="AZ21" s="1">
        <f t="shared" si="12"/>
        <v>18</v>
      </c>
      <c r="BA21" s="1">
        <f>'Output_Tabel Mortalita'!A333</f>
        <v>18</v>
      </c>
      <c r="BB21" s="108">
        <f>'Peluang Hidup'!BC21</f>
        <v>0.84189511338354384</v>
      </c>
      <c r="BC21" s="108">
        <f t="shared" si="13"/>
        <v>0.15810488661645616</v>
      </c>
      <c r="BD21" s="108">
        <f>'Peluang Hidup'!BE21</f>
        <v>0.88488372999874454</v>
      </c>
      <c r="BE21" s="108">
        <f t="shared" si="14"/>
        <v>0.11511627000125546</v>
      </c>
      <c r="BF21" s="108">
        <f t="shared" si="15"/>
        <v>4.2988616615200703E-2</v>
      </c>
      <c r="BQ21" s="108"/>
      <c r="BR21" s="108"/>
    </row>
    <row r="22" spans="1:70" x14ac:dyDescent="0.35">
      <c r="A22" s="1">
        <f t="shared" si="0"/>
        <v>19</v>
      </c>
      <c r="B22" s="1">
        <f>'Output_Tabel Mortalita'!H126</f>
        <v>19</v>
      </c>
      <c r="C22" s="108">
        <f>'Peluang Hidup'!D22</f>
        <v>0.92178580942480803</v>
      </c>
      <c r="D22" s="108">
        <f t="shared" si="1"/>
        <v>7.8214190575191966E-2</v>
      </c>
      <c r="E22" s="108">
        <f>'Peluang Hidup'!F22</f>
        <v>0.94116188941530365</v>
      </c>
      <c r="F22" s="108">
        <f t="shared" si="2"/>
        <v>5.8838110584696346E-2</v>
      </c>
      <c r="G22" s="108">
        <f t="shared" si="3"/>
        <v>1.937607999049562E-2</v>
      </c>
      <c r="R22" s="1">
        <f t="shared" si="4"/>
        <v>19</v>
      </c>
      <c r="S22" s="1">
        <f>'Output_Tabel Mortalita'!H334</f>
        <v>19</v>
      </c>
      <c r="T22" s="108">
        <f>'Peluang Hidup'!U22</f>
        <v>0.81787478757528886</v>
      </c>
      <c r="U22" s="108">
        <f t="shared" si="5"/>
        <v>0.18212521242471114</v>
      </c>
      <c r="V22" s="108">
        <f>'Peluang Hidup'!W22</f>
        <v>0.87048057719388383</v>
      </c>
      <c r="W22" s="108">
        <f t="shared" si="6"/>
        <v>0.12951942280611617</v>
      </c>
      <c r="X22" s="108">
        <f t="shared" si="7"/>
        <v>5.2605789618594967E-2</v>
      </c>
      <c r="AI22" s="1">
        <f t="shared" si="8"/>
        <v>19</v>
      </c>
      <c r="AJ22" s="1">
        <f>'Output_Tabel Mortalita'!A126</f>
        <v>19</v>
      </c>
      <c r="AK22" s="108">
        <f>'Peluang Hidup'!AL22</f>
        <v>0.92518900162733975</v>
      </c>
      <c r="AL22" s="108">
        <f t="shared" si="9"/>
        <v>7.4810998372660253E-2</v>
      </c>
      <c r="AM22" s="108">
        <f>'Peluang Hidup'!AN22</f>
        <v>0.94195014355113638</v>
      </c>
      <c r="AN22" s="108">
        <f t="shared" si="10"/>
        <v>5.8049856448863624E-2</v>
      </c>
      <c r="AO22" s="108">
        <f t="shared" si="11"/>
        <v>1.676114192379663E-2</v>
      </c>
      <c r="AZ22" s="1">
        <f t="shared" si="12"/>
        <v>19</v>
      </c>
      <c r="BA22" s="1">
        <f>'Output_Tabel Mortalita'!A334</f>
        <v>19</v>
      </c>
      <c r="BB22" s="108">
        <f>'Peluang Hidup'!BC22</f>
        <v>0.82422809988314949</v>
      </c>
      <c r="BC22" s="108">
        <f t="shared" si="13"/>
        <v>0.17577190011685051</v>
      </c>
      <c r="BD22" s="108">
        <f>'Peluang Hidup'!BE22</f>
        <v>0.87195497513899423</v>
      </c>
      <c r="BE22" s="108">
        <f t="shared" si="14"/>
        <v>0.12804502486100577</v>
      </c>
      <c r="BF22" s="108">
        <f t="shared" si="15"/>
        <v>4.7726875255844736E-2</v>
      </c>
      <c r="BQ22" s="108"/>
      <c r="BR22" s="108"/>
    </row>
    <row r="23" spans="1:70" x14ac:dyDescent="0.35">
      <c r="A23" s="1">
        <f t="shared" si="0"/>
        <v>20</v>
      </c>
      <c r="B23" s="1">
        <f>'Output_Tabel Mortalita'!H127</f>
        <v>20</v>
      </c>
      <c r="C23" s="108">
        <f>'Peluang Hidup'!D23</f>
        <v>0.91328944701829928</v>
      </c>
      <c r="D23" s="108">
        <f t="shared" si="1"/>
        <v>8.6710552981700717E-2</v>
      </c>
      <c r="E23" s="108">
        <f>'Peluang Hidup'!F23</f>
        <v>0.93504752151687764</v>
      </c>
      <c r="F23" s="108">
        <f t="shared" si="2"/>
        <v>6.4952478483122356E-2</v>
      </c>
      <c r="G23" s="108">
        <f t="shared" si="3"/>
        <v>2.1758074498578361E-2</v>
      </c>
      <c r="R23" s="1">
        <f t="shared" si="4"/>
        <v>20</v>
      </c>
      <c r="S23" s="1">
        <f>'Output_Tabel Mortalita'!H335</f>
        <v>20</v>
      </c>
      <c r="T23" s="108">
        <f>'Peluang Hidup'!U23</f>
        <v>0.79947865565190834</v>
      </c>
      <c r="U23" s="108">
        <f t="shared" si="5"/>
        <v>0.20052134434809166</v>
      </c>
      <c r="V23" s="108">
        <f>'Peluang Hidup'!W23</f>
        <v>0.85678744733763412</v>
      </c>
      <c r="W23" s="108">
        <f t="shared" si="6"/>
        <v>0.14321255266236588</v>
      </c>
      <c r="X23" s="108">
        <f t="shared" si="7"/>
        <v>5.730879168572578E-2</v>
      </c>
      <c r="AI23" s="1">
        <f t="shared" si="8"/>
        <v>20</v>
      </c>
      <c r="AJ23" s="1">
        <f>'Output_Tabel Mortalita'!A127</f>
        <v>20</v>
      </c>
      <c r="AK23" s="108">
        <f>'Peluang Hidup'!AL23</f>
        <v>0.91667006709638899</v>
      </c>
      <c r="AL23" s="108">
        <f t="shared" si="9"/>
        <v>8.3329932903611015E-2</v>
      </c>
      <c r="AM23" s="108">
        <f>'Peluang Hidup'!AN23</f>
        <v>0.93553220135539161</v>
      </c>
      <c r="AN23" s="108">
        <f t="shared" si="10"/>
        <v>6.4467798644608387E-2</v>
      </c>
      <c r="AO23" s="108">
        <f t="shared" si="11"/>
        <v>1.8862134259002628E-2</v>
      </c>
      <c r="AZ23" s="1">
        <f t="shared" si="12"/>
        <v>20</v>
      </c>
      <c r="BA23" s="1">
        <f>'Output_Tabel Mortalita'!A335</f>
        <v>20</v>
      </c>
      <c r="BB23" s="108">
        <f>'Peluang Hidup'!BC23</f>
        <v>0.80520697680582309</v>
      </c>
      <c r="BC23" s="108">
        <f t="shared" si="13"/>
        <v>0.19479302319417691</v>
      </c>
      <c r="BD23" s="108">
        <f>'Peluang Hidup'!BE23</f>
        <v>0.85797954992679593</v>
      </c>
      <c r="BE23" s="108">
        <f t="shared" si="14"/>
        <v>0.14202045007320407</v>
      </c>
      <c r="BF23" s="108">
        <f t="shared" si="15"/>
        <v>5.2772573120972832E-2</v>
      </c>
      <c r="BQ23" s="108"/>
      <c r="BR23" s="108"/>
    </row>
    <row r="24" spans="1:70" x14ac:dyDescent="0.35">
      <c r="A24" s="1">
        <f t="shared" si="0"/>
        <v>21</v>
      </c>
      <c r="B24" s="1">
        <f>'Output_Tabel Mortalita'!H128</f>
        <v>21</v>
      </c>
      <c r="C24" s="108">
        <f>'Peluang Hidup'!D24</f>
        <v>0.90409627977955975</v>
      </c>
      <c r="D24" s="108">
        <f t="shared" si="1"/>
        <v>9.5903720220440247E-2</v>
      </c>
      <c r="E24" s="108">
        <f>'Peluang Hidup'!F24</f>
        <v>0.92842856531873386</v>
      </c>
      <c r="F24" s="108">
        <f t="shared" si="2"/>
        <v>7.1571434681266144E-2</v>
      </c>
      <c r="G24" s="108">
        <f t="shared" si="3"/>
        <v>2.4332285539174103E-2</v>
      </c>
      <c r="R24" s="1">
        <f t="shared" si="4"/>
        <v>21</v>
      </c>
      <c r="S24" s="1">
        <f>'Output_Tabel Mortalita'!H336</f>
        <v>21</v>
      </c>
      <c r="T24" s="108">
        <f>'Peluang Hidup'!U24</f>
        <v>0.77986516812946527</v>
      </c>
      <c r="U24" s="108">
        <f t="shared" si="5"/>
        <v>0.22013483187053473</v>
      </c>
      <c r="V24" s="108">
        <f>'Peluang Hidup'!W24</f>
        <v>0.84204471132446901</v>
      </c>
      <c r="W24" s="108">
        <f t="shared" si="6"/>
        <v>0.15795528867553099</v>
      </c>
      <c r="X24" s="108">
        <f t="shared" si="7"/>
        <v>6.2179543195003739E-2</v>
      </c>
      <c r="AI24" s="1">
        <f t="shared" si="8"/>
        <v>21</v>
      </c>
      <c r="AJ24" s="1">
        <f>'Output_Tabel Mortalita'!A128</f>
        <v>21</v>
      </c>
      <c r="AK24" s="108">
        <f>'Peluang Hidup'!AL24</f>
        <v>0.90739829416559858</v>
      </c>
      <c r="AL24" s="108">
        <f t="shared" si="9"/>
        <v>9.2601705834401415E-2</v>
      </c>
      <c r="AM24" s="108">
        <f>'Peluang Hidup'!AN24</f>
        <v>0.92856527408893252</v>
      </c>
      <c r="AN24" s="108">
        <f t="shared" si="10"/>
        <v>7.1434725911067476E-2</v>
      </c>
      <c r="AO24" s="108">
        <f t="shared" si="11"/>
        <v>2.116697992333394E-2</v>
      </c>
      <c r="AZ24" s="1">
        <f t="shared" si="12"/>
        <v>21</v>
      </c>
      <c r="BA24" s="1">
        <f>'Output_Tabel Mortalita'!A336</f>
        <v>21</v>
      </c>
      <c r="BB24" s="108">
        <f>'Peluang Hidup'!BC24</f>
        <v>0.78477762257360983</v>
      </c>
      <c r="BC24" s="108">
        <f t="shared" si="13"/>
        <v>0.21522237742639017</v>
      </c>
      <c r="BD24" s="108">
        <f>'Peluang Hidup'!BE24</f>
        <v>0.84289620651780894</v>
      </c>
      <c r="BE24" s="108">
        <f t="shared" si="14"/>
        <v>0.15710379348219106</v>
      </c>
      <c r="BF24" s="108">
        <f t="shared" si="15"/>
        <v>5.8118583944199109E-2</v>
      </c>
      <c r="BQ24" s="108"/>
      <c r="BR24" s="108"/>
    </row>
    <row r="25" spans="1:70" x14ac:dyDescent="0.35">
      <c r="A25" s="1">
        <f t="shared" si="0"/>
        <v>22</v>
      </c>
      <c r="B25" s="1">
        <f>'Output_Tabel Mortalita'!H129</f>
        <v>22</v>
      </c>
      <c r="C25" s="108">
        <f>'Peluang Hidup'!D25</f>
        <v>0.89415807478670073</v>
      </c>
      <c r="D25" s="108">
        <f t="shared" si="1"/>
        <v>0.10584192521329927</v>
      </c>
      <c r="E25" s="108">
        <f>'Peluang Hidup'!F25</f>
        <v>0.92126387262915632</v>
      </c>
      <c r="F25" s="108">
        <f t="shared" si="2"/>
        <v>7.8736127370843678E-2</v>
      </c>
      <c r="G25" s="108">
        <f t="shared" si="3"/>
        <v>2.7105797842455592E-2</v>
      </c>
      <c r="R25" s="1">
        <f t="shared" si="4"/>
        <v>22</v>
      </c>
      <c r="S25" s="1">
        <f>'Output_Tabel Mortalita'!H337</f>
        <v>22</v>
      </c>
      <c r="T25" s="108">
        <f>'Peluang Hidup'!U25</f>
        <v>0.75899939864016552</v>
      </c>
      <c r="U25" s="108">
        <f t="shared" si="5"/>
        <v>0.24100060135983448</v>
      </c>
      <c r="V25" s="108">
        <f>'Peluang Hidup'!W25</f>
        <v>0.82619486600591663</v>
      </c>
      <c r="W25" s="108">
        <f t="shared" si="6"/>
        <v>0.17380513399408337</v>
      </c>
      <c r="X25" s="108">
        <f t="shared" si="7"/>
        <v>6.7195467365751105E-2</v>
      </c>
      <c r="AI25" s="1">
        <f t="shared" si="8"/>
        <v>22</v>
      </c>
      <c r="AJ25" s="1">
        <f>'Output_Tabel Mortalita'!A129</f>
        <v>22</v>
      </c>
      <c r="AK25" s="108">
        <f>'Peluang Hidup'!AL25</f>
        <v>0.89731748905867748</v>
      </c>
      <c r="AL25" s="108">
        <f t="shared" si="9"/>
        <v>0.10268251094132252</v>
      </c>
      <c r="AM25" s="108">
        <f>'Peluang Hidup'!AN25</f>
        <v>0.92100746869849492</v>
      </c>
      <c r="AN25" s="108">
        <f t="shared" si="10"/>
        <v>7.8992531301505076E-2</v>
      </c>
      <c r="AO25" s="108">
        <f t="shared" si="11"/>
        <v>2.3689979639817449E-2</v>
      </c>
      <c r="AZ25" s="1">
        <f t="shared" si="12"/>
        <v>22</v>
      </c>
      <c r="BA25" s="1">
        <f>'Output_Tabel Mortalita'!A337</f>
        <v>22</v>
      </c>
      <c r="BB25" s="108">
        <f>'Peluang Hidup'!BC25</f>
        <v>0.76289422307755017</v>
      </c>
      <c r="BC25" s="108">
        <f t="shared" si="13"/>
        <v>0.23710577692244983</v>
      </c>
      <c r="BD25" s="108">
        <f>'Peluang Hidup'!BE25</f>
        <v>0.8266448788075611</v>
      </c>
      <c r="BE25" s="108">
        <f t="shared" si="14"/>
        <v>0.1733551211924389</v>
      </c>
      <c r="BF25" s="108">
        <f t="shared" si="15"/>
        <v>6.375065573001093E-2</v>
      </c>
      <c r="BQ25" s="108"/>
      <c r="BR25" s="108"/>
    </row>
    <row r="26" spans="1:70" x14ac:dyDescent="0.35">
      <c r="A26" s="1">
        <f t="shared" si="0"/>
        <v>23</v>
      </c>
      <c r="B26" s="1">
        <f>'Output_Tabel Mortalita'!H130</f>
        <v>23</v>
      </c>
      <c r="C26" s="108">
        <f>'Peluang Hidup'!D26</f>
        <v>0.8834249699271125</v>
      </c>
      <c r="D26" s="108">
        <f t="shared" si="1"/>
        <v>0.1165750300728875</v>
      </c>
      <c r="E26" s="108">
        <f>'Peluang Hidup'!F26</f>
        <v>0.91350977117526544</v>
      </c>
      <c r="F26" s="108">
        <f t="shared" si="2"/>
        <v>8.6490228824734561E-2</v>
      </c>
      <c r="G26" s="108">
        <f t="shared" si="3"/>
        <v>3.0084801248152937E-2</v>
      </c>
      <c r="R26" s="1">
        <f t="shared" si="4"/>
        <v>23</v>
      </c>
      <c r="S26" s="1">
        <f>'Output_Tabel Mortalita'!H338</f>
        <v>23</v>
      </c>
      <c r="T26" s="108">
        <f>'Peluang Hidup'!U26</f>
        <v>0.73685427234159984</v>
      </c>
      <c r="U26" s="108">
        <f t="shared" si="5"/>
        <v>0.26314572765840016</v>
      </c>
      <c r="V26" s="108">
        <f>'Peluang Hidup'!W26</f>
        <v>0.80918217083501021</v>
      </c>
      <c r="W26" s="108">
        <f t="shared" si="6"/>
        <v>0.19081782916498979</v>
      </c>
      <c r="X26" s="108">
        <f t="shared" si="7"/>
        <v>7.232789849341037E-2</v>
      </c>
      <c r="AI26" s="1">
        <f t="shared" si="8"/>
        <v>23</v>
      </c>
      <c r="AJ26" s="1">
        <f>'Output_Tabel Mortalita'!A130</f>
        <v>23</v>
      </c>
      <c r="AK26" s="108">
        <f>'Peluang Hidup'!AL26</f>
        <v>0.88636938520430653</v>
      </c>
      <c r="AL26" s="108">
        <f t="shared" si="9"/>
        <v>0.11363061479569347</v>
      </c>
      <c r="AM26" s="108">
        <f>'Peluang Hidup'!AN26</f>
        <v>0.91281467660114157</v>
      </c>
      <c r="AN26" s="108">
        <f t="shared" si="10"/>
        <v>8.7185323398858428E-2</v>
      </c>
      <c r="AO26" s="108">
        <f t="shared" si="11"/>
        <v>2.6445291396835047E-2</v>
      </c>
      <c r="AZ26" s="1">
        <f t="shared" si="12"/>
        <v>23</v>
      </c>
      <c r="BA26" s="1">
        <f>'Output_Tabel Mortalita'!A338</f>
        <v>23</v>
      </c>
      <c r="BB26" s="108">
        <f>'Peluang Hidup'!BC26</f>
        <v>0.73952183412586514</v>
      </c>
      <c r="BC26" s="108">
        <f t="shared" si="13"/>
        <v>0.26047816587413486</v>
      </c>
      <c r="BD26" s="108">
        <f>'Peluang Hidup'!BE26</f>
        <v>0.80916788170781873</v>
      </c>
      <c r="BE26" s="108">
        <f t="shared" si="14"/>
        <v>0.19083211829218127</v>
      </c>
      <c r="BF26" s="108">
        <f t="shared" si="15"/>
        <v>6.9646047581953585E-2</v>
      </c>
      <c r="BQ26" s="108"/>
      <c r="BR26" s="108"/>
    </row>
    <row r="27" spans="1:70" x14ac:dyDescent="0.35">
      <c r="A27" s="1">
        <f t="shared" si="0"/>
        <v>24</v>
      </c>
      <c r="B27" s="1">
        <f>'Output_Tabel Mortalita'!H131</f>
        <v>24</v>
      </c>
      <c r="C27" s="108">
        <f>'Peluang Hidup'!D27</f>
        <v>0.87184578294361337</v>
      </c>
      <c r="D27" s="108">
        <f t="shared" si="1"/>
        <v>0.12815421705638663</v>
      </c>
      <c r="E27" s="108">
        <f>'Peluang Hidup'!F27</f>
        <v>0.90512008579674796</v>
      </c>
      <c r="F27" s="108">
        <f t="shared" si="2"/>
        <v>9.4879914203252036E-2</v>
      </c>
      <c r="G27" s="108">
        <f t="shared" si="3"/>
        <v>3.3274302853134596E-2</v>
      </c>
      <c r="R27" s="1">
        <f t="shared" si="4"/>
        <v>24</v>
      </c>
      <c r="S27" s="1">
        <f>'Output_Tabel Mortalita'!H339</f>
        <v>24</v>
      </c>
      <c r="T27" s="108">
        <f>'Peluang Hidup'!U27</f>
        <v>0.71341246997356744</v>
      </c>
      <c r="U27" s="108">
        <f t="shared" si="5"/>
        <v>0.28658753002643256</v>
      </c>
      <c r="V27" s="108">
        <f>'Peluang Hidup'!W27</f>
        <v>0.79095387768677905</v>
      </c>
      <c r="W27" s="108">
        <f t="shared" si="6"/>
        <v>0.20904612231322095</v>
      </c>
      <c r="X27" s="108">
        <f t="shared" si="7"/>
        <v>7.7541407713211608E-2</v>
      </c>
      <c r="AI27" s="1">
        <f t="shared" si="8"/>
        <v>24</v>
      </c>
      <c r="AJ27" s="1">
        <f>'Output_Tabel Mortalita'!A131</f>
        <v>24</v>
      </c>
      <c r="AK27" s="108">
        <f>'Peluang Hidup'!AL27</f>
        <v>0.87449404711363765</v>
      </c>
      <c r="AL27" s="108">
        <f t="shared" si="9"/>
        <v>0.12550595288636235</v>
      </c>
      <c r="AM27" s="108">
        <f>'Peluang Hidup'!AN27</f>
        <v>0.90394065907822629</v>
      </c>
      <c r="AN27" s="108">
        <f t="shared" si="10"/>
        <v>9.6059340921773706E-2</v>
      </c>
      <c r="AO27" s="108">
        <f t="shared" si="11"/>
        <v>2.9446611964588643E-2</v>
      </c>
      <c r="AZ27" s="1">
        <f t="shared" si="12"/>
        <v>24</v>
      </c>
      <c r="BA27" s="1">
        <f>'Output_Tabel Mortalita'!A339</f>
        <v>24</v>
      </c>
      <c r="BB27" s="108">
        <f>'Peluang Hidup'!BC27</f>
        <v>0.71463924369114717</v>
      </c>
      <c r="BC27" s="108">
        <f t="shared" si="13"/>
        <v>0.28536075630885283</v>
      </c>
      <c r="BD27" s="108">
        <f>'Peluang Hidup'!BE27</f>
        <v>0.79041134098374111</v>
      </c>
      <c r="BE27" s="108">
        <f t="shared" si="14"/>
        <v>0.20958865901625889</v>
      </c>
      <c r="BF27" s="108">
        <f t="shared" si="15"/>
        <v>7.5772097292593932E-2</v>
      </c>
      <c r="BQ27" s="108"/>
      <c r="BR27" s="108"/>
    </row>
    <row r="28" spans="1:70" x14ac:dyDescent="0.35">
      <c r="A28" s="1">
        <f t="shared" si="0"/>
        <v>25</v>
      </c>
      <c r="B28" s="1">
        <f>'Output_Tabel Mortalita'!H132</f>
        <v>25</v>
      </c>
      <c r="C28" s="108">
        <f>'Peluang Hidup'!D28</f>
        <v>0.85936841348445081</v>
      </c>
      <c r="D28" s="108">
        <f t="shared" si="1"/>
        <v>0.14063158651554919</v>
      </c>
      <c r="E28" s="108">
        <f>'Peluang Hidup'!F28</f>
        <v>0.89604620656179435</v>
      </c>
      <c r="F28" s="108">
        <f t="shared" si="2"/>
        <v>0.10395379343820565</v>
      </c>
      <c r="G28" s="108">
        <f t="shared" si="3"/>
        <v>3.6677793077343535E-2</v>
      </c>
      <c r="R28" s="1">
        <f t="shared" si="4"/>
        <v>25</v>
      </c>
      <c r="S28" s="1">
        <f>'Output_Tabel Mortalita'!H340</f>
        <v>25</v>
      </c>
      <c r="T28" s="108">
        <f>'Peluang Hidup'!U28</f>
        <v>0.6886685157354473</v>
      </c>
      <c r="U28" s="108">
        <f t="shared" si="5"/>
        <v>0.3113314842645527</v>
      </c>
      <c r="V28" s="108">
        <f>'Peluang Hidup'!W28</f>
        <v>0.77146168295124051</v>
      </c>
      <c r="W28" s="108">
        <f t="shared" si="6"/>
        <v>0.22853831704875949</v>
      </c>
      <c r="X28" s="108">
        <f t="shared" si="7"/>
        <v>8.2793167215793217E-2</v>
      </c>
      <c r="AI28" s="1">
        <f t="shared" si="8"/>
        <v>25</v>
      </c>
      <c r="AJ28" s="1">
        <f>'Output_Tabel Mortalita'!A132</f>
        <v>25</v>
      </c>
      <c r="AK28" s="108">
        <f>'Peluang Hidup'!AL28</f>
        <v>0.86163040435011717</v>
      </c>
      <c r="AL28" s="108">
        <f t="shared" si="9"/>
        <v>0.13836959564988283</v>
      </c>
      <c r="AM28" s="108">
        <f>'Peluang Hidup'!AN28</f>
        <v>0.89433718653526795</v>
      </c>
      <c r="AN28" s="108">
        <f t="shared" si="10"/>
        <v>0.10566281346473205</v>
      </c>
      <c r="AO28" s="108">
        <f t="shared" si="11"/>
        <v>3.2706782185150773E-2</v>
      </c>
      <c r="AZ28" s="1">
        <f t="shared" si="12"/>
        <v>25</v>
      </c>
      <c r="BA28" s="1">
        <f>'Output_Tabel Mortalita'!A340</f>
        <v>25</v>
      </c>
      <c r="BB28" s="108">
        <f>'Peluang Hidup'!BC28</f>
        <v>0.68824210133654085</v>
      </c>
      <c r="BC28" s="108">
        <f t="shared" si="13"/>
        <v>0.31175789866345915</v>
      </c>
      <c r="BD28" s="108">
        <f>'Peluang Hidup'!BE28</f>
        <v>0.77032687167604919</v>
      </c>
      <c r="BE28" s="108">
        <f t="shared" si="14"/>
        <v>0.22967312832395081</v>
      </c>
      <c r="BF28" s="108">
        <f t="shared" si="15"/>
        <v>8.2084770339508339E-2</v>
      </c>
      <c r="BQ28" s="108"/>
      <c r="BR28" s="108"/>
    </row>
    <row r="29" spans="1:70" x14ac:dyDescent="0.35">
      <c r="A29" s="1">
        <f t="shared" si="0"/>
        <v>26</v>
      </c>
      <c r="B29" s="1">
        <f>'Output_Tabel Mortalita'!H133</f>
        <v>26</v>
      </c>
      <c r="C29" s="108">
        <f>'Peluang Hidup'!D29</f>
        <v>0.8459403527171302</v>
      </c>
      <c r="D29" s="108">
        <f t="shared" si="1"/>
        <v>0.1540596472828698</v>
      </c>
      <c r="E29" s="108">
        <f>'Peluang Hidup'!F29</f>
        <v>0.88623721481985018</v>
      </c>
      <c r="F29" s="108">
        <f t="shared" si="2"/>
        <v>0.11376278518014982</v>
      </c>
      <c r="G29" s="108">
        <f t="shared" si="3"/>
        <v>4.0296862102719988E-2</v>
      </c>
      <c r="R29" s="1">
        <f t="shared" si="4"/>
        <v>26</v>
      </c>
      <c r="S29" s="1">
        <f>'Output_Tabel Mortalita'!H341</f>
        <v>26</v>
      </c>
      <c r="T29" s="108">
        <f>'Peluang Hidup'!U29</f>
        <v>0.66263102494530957</v>
      </c>
      <c r="U29" s="108">
        <f t="shared" si="5"/>
        <v>0.33736897505469043</v>
      </c>
      <c r="V29" s="108">
        <f>'Peluang Hidup'!W29</f>
        <v>0.75066341723819996</v>
      </c>
      <c r="W29" s="108">
        <f t="shared" si="6"/>
        <v>0.24933658276180004</v>
      </c>
      <c r="X29" s="108">
        <f t="shared" si="7"/>
        <v>8.8032392292890393E-2</v>
      </c>
      <c r="AI29" s="1">
        <f t="shared" si="8"/>
        <v>26</v>
      </c>
      <c r="AJ29" s="1">
        <f>'Output_Tabel Mortalita'!A133</f>
        <v>26</v>
      </c>
      <c r="AK29" s="108">
        <f>'Peluang Hidup'!AL29</f>
        <v>0.84771693670157899</v>
      </c>
      <c r="AL29" s="108">
        <f t="shared" si="9"/>
        <v>0.15228306329842101</v>
      </c>
      <c r="AM29" s="108">
        <f>'Peluang Hidup'!AN29</f>
        <v>0.88395424250941301</v>
      </c>
      <c r="AN29" s="108">
        <f t="shared" si="10"/>
        <v>0.11604575749058699</v>
      </c>
      <c r="AO29" s="108">
        <f t="shared" si="11"/>
        <v>3.6237305807834019E-2</v>
      </c>
      <c r="AZ29" s="1">
        <f t="shared" si="12"/>
        <v>26</v>
      </c>
      <c r="BA29" s="1">
        <f>'Output_Tabel Mortalita'!A341</f>
        <v>26</v>
      </c>
      <c r="BB29" s="108">
        <f>'Peluang Hidup'!BC29</f>
        <v>0.66034625602759744</v>
      </c>
      <c r="BC29" s="108">
        <f t="shared" si="13"/>
        <v>0.33965374397240256</v>
      </c>
      <c r="BD29" s="108">
        <f>'Peluang Hidup'!BE29</f>
        <v>0.74887351801966273</v>
      </c>
      <c r="BE29" s="108">
        <f t="shared" si="14"/>
        <v>0.25112648198033727</v>
      </c>
      <c r="BF29" s="108">
        <f t="shared" si="15"/>
        <v>8.8527261992065287E-2</v>
      </c>
      <c r="BQ29" s="108"/>
      <c r="BR29" s="108"/>
    </row>
    <row r="30" spans="1:70" x14ac:dyDescent="0.35">
      <c r="A30" s="1">
        <f t="shared" si="0"/>
        <v>27</v>
      </c>
      <c r="B30" s="1">
        <f>'Output_Tabel Mortalita'!H134</f>
        <v>27</v>
      </c>
      <c r="C30" s="108">
        <f>'Peluang Hidup'!D30</f>
        <v>0.83150931596256028</v>
      </c>
      <c r="D30" s="108">
        <f t="shared" si="1"/>
        <v>0.16849068403743972</v>
      </c>
      <c r="E30" s="108">
        <f>'Peluang Hidup'!F30</f>
        <v>0.87564007984262149</v>
      </c>
      <c r="F30" s="108">
        <f t="shared" si="2"/>
        <v>0.12435992015737851</v>
      </c>
      <c r="G30" s="108">
        <f t="shared" si="3"/>
        <v>4.4130763880061208E-2</v>
      </c>
      <c r="R30" s="1">
        <f t="shared" si="4"/>
        <v>27</v>
      </c>
      <c r="S30" s="1">
        <f>'Output_Tabel Mortalita'!H342</f>
        <v>27</v>
      </c>
      <c r="T30" s="108">
        <f>'Peluang Hidup'!U30</f>
        <v>0.63532507213566247</v>
      </c>
      <c r="U30" s="108">
        <f t="shared" si="5"/>
        <v>0.36467492786433753</v>
      </c>
      <c r="V30" s="108">
        <f>'Peluang Hidup'!W30</f>
        <v>0.72852498267149557</v>
      </c>
      <c r="W30" s="108">
        <f t="shared" si="6"/>
        <v>0.27147501732850443</v>
      </c>
      <c r="X30" s="108">
        <f t="shared" si="7"/>
        <v>9.3199910535833097E-2</v>
      </c>
      <c r="AI30" s="1">
        <f t="shared" si="8"/>
        <v>27</v>
      </c>
      <c r="AJ30" s="1">
        <f>'Output_Tabel Mortalita'!A134</f>
        <v>27</v>
      </c>
      <c r="AK30" s="108">
        <f>'Peluang Hidup'!AL30</f>
        <v>0.83269253272856436</v>
      </c>
      <c r="AL30" s="108">
        <f t="shared" si="9"/>
        <v>0.16730746727143564</v>
      </c>
      <c r="AM30" s="108">
        <f>'Peluang Hidup'!AN30</f>
        <v>0.87274030463964769</v>
      </c>
      <c r="AN30" s="108">
        <f t="shared" si="10"/>
        <v>0.12725969536035231</v>
      </c>
      <c r="AO30" s="108">
        <f t="shared" si="11"/>
        <v>4.004777191108333E-2</v>
      </c>
      <c r="AZ30" s="1">
        <f t="shared" si="12"/>
        <v>27</v>
      </c>
      <c r="BA30" s="1">
        <f>'Output_Tabel Mortalita'!A342</f>
        <v>27</v>
      </c>
      <c r="BB30" s="108">
        <f>'Peluang Hidup'!BC30</f>
        <v>0.63099121135339953</v>
      </c>
      <c r="BC30" s="108">
        <f t="shared" si="13"/>
        <v>0.36900878864660047</v>
      </c>
      <c r="BD30" s="108">
        <f>'Peluang Hidup'!BE30</f>
        <v>0.72601995993963864</v>
      </c>
      <c r="BE30" s="108">
        <f t="shared" si="14"/>
        <v>0.27398004006036136</v>
      </c>
      <c r="BF30" s="108">
        <f t="shared" si="15"/>
        <v>9.5028748586239109E-2</v>
      </c>
      <c r="BQ30" s="108"/>
      <c r="BR30" s="108"/>
    </row>
    <row r="31" spans="1:70" x14ac:dyDescent="0.35">
      <c r="A31" s="1">
        <f t="shared" si="0"/>
        <v>28</v>
      </c>
      <c r="B31" s="1">
        <f>'Output_Tabel Mortalita'!H135</f>
        <v>28</v>
      </c>
      <c r="C31" s="108">
        <f>'Peluang Hidup'!D31</f>
        <v>0.81602401435289018</v>
      </c>
      <c r="D31" s="108">
        <f t="shared" si="1"/>
        <v>0.18397598564710982</v>
      </c>
      <c r="E31" s="108">
        <f>'Peluang Hidup'!F31</f>
        <v>0.8641999404191244</v>
      </c>
      <c r="F31" s="108">
        <f t="shared" si="2"/>
        <v>0.1358000595808756</v>
      </c>
      <c r="G31" s="108">
        <f t="shared" si="3"/>
        <v>4.817592606623422E-2</v>
      </c>
      <c r="R31" s="1">
        <f t="shared" si="4"/>
        <v>28</v>
      </c>
      <c r="S31" s="1">
        <f>'Output_Tabel Mortalita'!H343</f>
        <v>28</v>
      </c>
      <c r="T31" s="108">
        <f>'Peluang Hidup'!U31</f>
        <v>0.60679462165317755</v>
      </c>
      <c r="U31" s="108">
        <f t="shared" si="5"/>
        <v>0.39320537834682245</v>
      </c>
      <c r="V31" s="108">
        <f>'Peluang Hidup'!W31</f>
        <v>0.70502253975977802</v>
      </c>
      <c r="W31" s="108">
        <f t="shared" si="6"/>
        <v>0.29497746024022198</v>
      </c>
      <c r="X31" s="108">
        <f t="shared" si="7"/>
        <v>9.8227918106600476E-2</v>
      </c>
      <c r="AI31" s="1">
        <f t="shared" si="8"/>
        <v>28</v>
      </c>
      <c r="AJ31" s="1">
        <f>'Output_Tabel Mortalita'!A135</f>
        <v>28</v>
      </c>
      <c r="AK31" s="108">
        <f>'Peluang Hidup'!AL31</f>
        <v>0.81649754421761689</v>
      </c>
      <c r="AL31" s="108">
        <f t="shared" si="9"/>
        <v>0.18350245578238311</v>
      </c>
      <c r="AM31" s="108">
        <f>'Peluang Hidup'!AN31</f>
        <v>0.86064271613641863</v>
      </c>
      <c r="AN31" s="108">
        <f t="shared" si="10"/>
        <v>0.13935728386358137</v>
      </c>
      <c r="AO31" s="108">
        <f t="shared" si="11"/>
        <v>4.414517191880174E-2</v>
      </c>
      <c r="AZ31" s="1">
        <f t="shared" si="12"/>
        <v>28</v>
      </c>
      <c r="BA31" s="1">
        <f>'Output_Tabel Mortalita'!A343</f>
        <v>28</v>
      </c>
      <c r="BB31" s="108">
        <f>'Peluang Hidup'!BC31</f>
        <v>0.60024356926424716</v>
      </c>
      <c r="BC31" s="108">
        <f t="shared" si="13"/>
        <v>0.39975643073575284</v>
      </c>
      <c r="BD31" s="108">
        <f>'Peluang Hidup'!BE31</f>
        <v>0.70174698004298031</v>
      </c>
      <c r="BE31" s="108">
        <f t="shared" si="14"/>
        <v>0.29825301995701969</v>
      </c>
      <c r="BF31" s="108">
        <f t="shared" si="15"/>
        <v>0.10150341077873315</v>
      </c>
      <c r="BQ31" s="108"/>
      <c r="BR31" s="108"/>
    </row>
    <row r="32" spans="1:70" x14ac:dyDescent="0.35">
      <c r="A32" s="1">
        <f t="shared" si="0"/>
        <v>29</v>
      </c>
      <c r="B32" s="1">
        <f>'Output_Tabel Mortalita'!H136</f>
        <v>29</v>
      </c>
      <c r="C32" s="108">
        <f>'Peluang Hidup'!D32</f>
        <v>0.79943508154359644</v>
      </c>
      <c r="D32" s="108">
        <f t="shared" si="1"/>
        <v>0.20056491845640356</v>
      </c>
      <c r="E32" s="108">
        <f>'Peluang Hidup'!F32</f>
        <v>0.85186048750721577</v>
      </c>
      <c r="F32" s="108">
        <f t="shared" si="2"/>
        <v>0.14813951249278423</v>
      </c>
      <c r="G32" s="108">
        <f t="shared" si="3"/>
        <v>5.2425405963619331E-2</v>
      </c>
      <c r="R32" s="1">
        <f t="shared" si="4"/>
        <v>29</v>
      </c>
      <c r="S32" s="1">
        <f>'Output_Tabel Mortalita'!H344</f>
        <v>29</v>
      </c>
      <c r="T32" s="108">
        <f>'Peluang Hidup'!U32</f>
        <v>0.57710494099861753</v>
      </c>
      <c r="U32" s="108">
        <f t="shared" si="5"/>
        <v>0.42289505900138247</v>
      </c>
      <c r="V32" s="108">
        <f>'Peluang Hidup'!W32</f>
        <v>0.68014493463565506</v>
      </c>
      <c r="W32" s="108">
        <f t="shared" si="6"/>
        <v>0.31985506536434494</v>
      </c>
      <c r="X32" s="108">
        <f t="shared" si="7"/>
        <v>0.10303999363703753</v>
      </c>
      <c r="AI32" s="1">
        <f t="shared" si="8"/>
        <v>29</v>
      </c>
      <c r="AJ32" s="1">
        <f>'Output_Tabel Mortalita'!A136</f>
        <v>29</v>
      </c>
      <c r="AK32" s="108">
        <f>'Peluang Hidup'!AL32</f>
        <v>0.79907505838996529</v>
      </c>
      <c r="AL32" s="108">
        <f t="shared" si="9"/>
        <v>0.20092494161003471</v>
      </c>
      <c r="AM32" s="108">
        <f>'Peluang Hidup'!AN32</f>
        <v>0.84760816251975446</v>
      </c>
      <c r="AN32" s="108">
        <f t="shared" si="10"/>
        <v>0.15239183748024554</v>
      </c>
      <c r="AO32" s="108">
        <f t="shared" si="11"/>
        <v>4.8533104129789173E-2</v>
      </c>
      <c r="AZ32" s="1">
        <f t="shared" si="12"/>
        <v>29</v>
      </c>
      <c r="BA32" s="1">
        <f>'Output_Tabel Mortalita'!A344</f>
        <v>29</v>
      </c>
      <c r="BB32" s="108">
        <f>'Peluang Hidup'!BC32</f>
        <v>0.56820029084759727</v>
      </c>
      <c r="BC32" s="108">
        <f t="shared" si="13"/>
        <v>0.43179970915240273</v>
      </c>
      <c r="BD32" s="108">
        <f>'Peluang Hidup'!BE32</f>
        <v>0.67605016991288547</v>
      </c>
      <c r="BE32" s="108">
        <f t="shared" si="14"/>
        <v>0.32394983008711453</v>
      </c>
      <c r="BF32" s="108">
        <f t="shared" si="15"/>
        <v>0.1078498790652882</v>
      </c>
      <c r="BQ32" s="108"/>
      <c r="BR32" s="108"/>
    </row>
    <row r="33" spans="1:70" x14ac:dyDescent="0.35">
      <c r="A33" s="1">
        <f t="shared" si="0"/>
        <v>30</v>
      </c>
      <c r="B33" s="1">
        <f>'Output_Tabel Mortalita'!H137</f>
        <v>30</v>
      </c>
      <c r="C33" s="108">
        <f>'Peluang Hidup'!D33</f>
        <v>0.78169617080594211</v>
      </c>
      <c r="D33" s="108">
        <f t="shared" si="1"/>
        <v>0.21830382919405789</v>
      </c>
      <c r="E33" s="108">
        <f>'Peluang Hidup'!F33</f>
        <v>0.83856446572118759</v>
      </c>
      <c r="F33" s="108">
        <f t="shared" si="2"/>
        <v>0.16143553427881241</v>
      </c>
      <c r="G33" s="108">
        <f t="shared" si="3"/>
        <v>5.6868294915245476E-2</v>
      </c>
      <c r="R33" s="1">
        <f t="shared" si="4"/>
        <v>30</v>
      </c>
      <c r="S33" s="1">
        <f>'Output_Tabel Mortalita'!H345</f>
        <v>30</v>
      </c>
      <c r="T33" s="108">
        <f>'Peluang Hidup'!U33</f>
        <v>0.54634489242986317</v>
      </c>
      <c r="U33" s="108">
        <f t="shared" si="5"/>
        <v>0.45365510757013683</v>
      </c>
      <c r="V33" s="108">
        <f>'Peluang Hidup'!W33</f>
        <v>0.65389634247963946</v>
      </c>
      <c r="W33" s="108">
        <f t="shared" si="6"/>
        <v>0.34610365752036054</v>
      </c>
      <c r="X33" s="108">
        <f t="shared" si="7"/>
        <v>0.10755145004977629</v>
      </c>
      <c r="AI33" s="1">
        <f t="shared" si="8"/>
        <v>30</v>
      </c>
      <c r="AJ33" s="1">
        <f>'Output_Tabel Mortalita'!A137</f>
        <v>30</v>
      </c>
      <c r="AK33" s="108">
        <f>'Peluang Hidup'!AL33</f>
        <v>0.78037240760802951</v>
      </c>
      <c r="AL33" s="108">
        <f t="shared" si="9"/>
        <v>0.21962759239197049</v>
      </c>
      <c r="AM33" s="108">
        <f>'Peluang Hidup'!AN33</f>
        <v>0.83358326944834416</v>
      </c>
      <c r="AN33" s="108">
        <f t="shared" si="10"/>
        <v>0.16641673055165584</v>
      </c>
      <c r="AO33" s="108">
        <f t="shared" si="11"/>
        <v>5.3210861840314649E-2</v>
      </c>
      <c r="AZ33" s="1">
        <f t="shared" si="12"/>
        <v>30</v>
      </c>
      <c r="BA33" s="1">
        <f>'Output_Tabel Mortalita'!A345</f>
        <v>30</v>
      </c>
      <c r="BB33" s="108">
        <f>'Peluang Hidup'!BC33</f>
        <v>0.53499155755187844</v>
      </c>
      <c r="BC33" s="108">
        <f t="shared" si="13"/>
        <v>0.46500844244812156</v>
      </c>
      <c r="BD33" s="108">
        <f>'Peluang Hidup'!BE33</f>
        <v>0.6489428348994184</v>
      </c>
      <c r="BE33" s="108">
        <f t="shared" si="14"/>
        <v>0.3510571651005816</v>
      </c>
      <c r="BF33" s="108">
        <f t="shared" si="15"/>
        <v>0.11395127734753996</v>
      </c>
      <c r="BQ33" s="108"/>
      <c r="BR33" s="108"/>
    </row>
    <row r="34" spans="1:70" x14ac:dyDescent="0.35">
      <c r="A34" s="1">
        <f t="shared" si="0"/>
        <v>31</v>
      </c>
      <c r="B34" s="1">
        <f>'Output_Tabel Mortalita'!H138</f>
        <v>31</v>
      </c>
      <c r="C34" s="108">
        <f>'Peluang Hidup'!D34</f>
        <v>0.76276523613255942</v>
      </c>
      <c r="D34" s="108">
        <f t="shared" si="1"/>
        <v>0.23723476386744058</v>
      </c>
      <c r="E34" s="108">
        <f>'Peluang Hidup'!F34</f>
        <v>0.82425431293734741</v>
      </c>
      <c r="F34" s="108">
        <f t="shared" si="2"/>
        <v>0.17574568706265259</v>
      </c>
      <c r="G34" s="108">
        <f t="shared" si="3"/>
        <v>6.148907680478799E-2</v>
      </c>
      <c r="R34" s="1">
        <f t="shared" si="4"/>
        <v>31</v>
      </c>
      <c r="S34" s="1">
        <f>'Output_Tabel Mortalita'!H346</f>
        <v>31</v>
      </c>
      <c r="T34" s="108">
        <f>'Peluang Hidup'!U34</f>
        <v>0.51462897157067045</v>
      </c>
      <c r="U34" s="108">
        <f t="shared" si="5"/>
        <v>0.48537102842932955</v>
      </c>
      <c r="V34" s="108">
        <f>'Peluang Hidup'!W34</f>
        <v>0.62629908367651255</v>
      </c>
      <c r="W34" s="108">
        <f t="shared" si="6"/>
        <v>0.37370091632348745</v>
      </c>
      <c r="X34" s="108">
        <f t="shared" si="7"/>
        <v>0.1116701121058421</v>
      </c>
      <c r="AI34" s="1">
        <f t="shared" si="8"/>
        <v>31</v>
      </c>
      <c r="AJ34" s="1">
        <f>'Output_Tabel Mortalita'!A138</f>
        <v>31</v>
      </c>
      <c r="AK34" s="108">
        <f>'Peluang Hidup'!AL34</f>
        <v>0.7603429323131321</v>
      </c>
      <c r="AL34" s="108">
        <f t="shared" si="9"/>
        <v>0.2396570676868679</v>
      </c>
      <c r="AM34" s="108">
        <f>'Peluang Hidup'!AN34</f>
        <v>0.81851533820425215</v>
      </c>
      <c r="AN34" s="108">
        <f t="shared" si="10"/>
        <v>0.18148466179574785</v>
      </c>
      <c r="AO34" s="108">
        <f t="shared" si="11"/>
        <v>5.8172405891120049E-2</v>
      </c>
      <c r="AZ34" s="1">
        <f t="shared" si="12"/>
        <v>31</v>
      </c>
      <c r="BA34" s="1">
        <f>'Output_Tabel Mortalita'!A346</f>
        <v>31</v>
      </c>
      <c r="BB34" s="108">
        <f>'Peluang Hidup'!BC34</f>
        <v>0.50078297213951428</v>
      </c>
      <c r="BC34" s="108">
        <f t="shared" si="13"/>
        <v>0.49921702786048572</v>
      </c>
      <c r="BD34" s="108">
        <f>'Peluang Hidup'!BE34</f>
        <v>0.62045903209940889</v>
      </c>
      <c r="BE34" s="108">
        <f t="shared" si="14"/>
        <v>0.37954096790059111</v>
      </c>
      <c r="BF34" s="108">
        <f t="shared" si="15"/>
        <v>0.11967605995989461</v>
      </c>
      <c r="BQ34" s="108"/>
      <c r="BR34" s="108"/>
    </row>
    <row r="35" spans="1:70" x14ac:dyDescent="0.35">
      <c r="A35" s="1">
        <f t="shared" si="0"/>
        <v>32</v>
      </c>
      <c r="B35" s="1">
        <f>'Output_Tabel Mortalita'!H139</f>
        <v>32</v>
      </c>
      <c r="C35" s="108">
        <f>'Peluang Hidup'!D35</f>
        <v>0.74260600800208021</v>
      </c>
      <c r="D35" s="108">
        <f t="shared" si="1"/>
        <v>0.25739399199791979</v>
      </c>
      <c r="E35" s="108">
        <f>'Peluang Hidup'!F35</f>
        <v>0.80887295846999063</v>
      </c>
      <c r="F35" s="108">
        <f t="shared" si="2"/>
        <v>0.19112704153000937</v>
      </c>
      <c r="G35" s="108">
        <f t="shared" si="3"/>
        <v>6.6266950467910424E-2</v>
      </c>
      <c r="R35" s="1">
        <f t="shared" si="4"/>
        <v>32</v>
      </c>
      <c r="S35" s="1">
        <f>'Output_Tabel Mortalita'!H347</f>
        <v>32</v>
      </c>
      <c r="T35" s="108">
        <f>'Peluang Hidup'!U35</f>
        <v>0.48209893433477685</v>
      </c>
      <c r="U35" s="108">
        <f t="shared" si="5"/>
        <v>0.5179010656652232</v>
      </c>
      <c r="V35" s="108">
        <f>'Peluang Hidup'!W35</f>
        <v>0.59739654532950914</v>
      </c>
      <c r="W35" s="108">
        <f t="shared" si="6"/>
        <v>0.40260345467049086</v>
      </c>
      <c r="X35" s="108">
        <f t="shared" si="7"/>
        <v>0.11529761099473235</v>
      </c>
      <c r="AI35" s="1">
        <f t="shared" si="8"/>
        <v>32</v>
      </c>
      <c r="AJ35" s="1">
        <f>'Output_Tabel Mortalita'!A139</f>
        <v>32</v>
      </c>
      <c r="AK35" s="108">
        <f>'Peluang Hidup'!AL35</f>
        <v>0.7389480064789562</v>
      </c>
      <c r="AL35" s="108">
        <f t="shared" si="9"/>
        <v>0.2610519935210438</v>
      </c>
      <c r="AM35" s="108">
        <f>'Peluang Hidup'!AN35</f>
        <v>0.80235323566201167</v>
      </c>
      <c r="AN35" s="108">
        <f t="shared" si="10"/>
        <v>0.19764676433798833</v>
      </c>
      <c r="AO35" s="108">
        <f t="shared" si="11"/>
        <v>6.3405229183055467E-2</v>
      </c>
      <c r="AZ35" s="1">
        <f t="shared" si="12"/>
        <v>32</v>
      </c>
      <c r="BA35" s="1">
        <f>'Output_Tabel Mortalita'!A347</f>
        <v>32</v>
      </c>
      <c r="BB35" s="108">
        <f>'Peluang Hidup'!BC35</f>
        <v>0.46577680061608934</v>
      </c>
      <c r="BC35" s="108">
        <f t="shared" si="13"/>
        <v>0.53422319938391061</v>
      </c>
      <c r="BD35" s="108">
        <f>'Peluang Hidup'!BE35</f>
        <v>0.5906566467398161</v>
      </c>
      <c r="BE35" s="108">
        <f t="shared" si="14"/>
        <v>0.4093433532601839</v>
      </c>
      <c r="BF35" s="108">
        <f t="shared" si="15"/>
        <v>0.12487984612372671</v>
      </c>
      <c r="BQ35" s="108"/>
      <c r="BR35" s="108"/>
    </row>
    <row r="36" spans="1:70" x14ac:dyDescent="0.35">
      <c r="A36" s="1">
        <f t="shared" si="0"/>
        <v>33</v>
      </c>
      <c r="B36" s="1">
        <f>'Output_Tabel Mortalita'!H140</f>
        <v>33</v>
      </c>
      <c r="C36" s="108">
        <f>'Peluang Hidup'!D36</f>
        <v>0.72118966981972055</v>
      </c>
      <c r="D36" s="108">
        <f t="shared" si="1"/>
        <v>0.27881033018027945</v>
      </c>
      <c r="E36" s="108">
        <f>'Peluang Hidup'!F36</f>
        <v>0.79236480090126948</v>
      </c>
      <c r="F36" s="108">
        <f t="shared" si="2"/>
        <v>0.20763519909873052</v>
      </c>
      <c r="G36" s="108">
        <f t="shared" si="3"/>
        <v>7.1175131081548937E-2</v>
      </c>
      <c r="R36" s="1">
        <f t="shared" si="4"/>
        <v>33</v>
      </c>
      <c r="S36" s="1">
        <f>'Output_Tabel Mortalita'!H348</f>
        <v>33</v>
      </c>
      <c r="T36" s="108">
        <f>'Peluang Hidup'!U36</f>
        <v>0.4489248275481017</v>
      </c>
      <c r="U36" s="108">
        <f t="shared" si="5"/>
        <v>0.5510751724518983</v>
      </c>
      <c r="V36" s="108">
        <f>'Peluang Hidup'!W36</f>
        <v>0.56725611210210047</v>
      </c>
      <c r="W36" s="108">
        <f t="shared" si="6"/>
        <v>0.43274388789789953</v>
      </c>
      <c r="X36" s="108">
        <f t="shared" si="7"/>
        <v>0.11833128455399877</v>
      </c>
      <c r="AI36" s="1">
        <f t="shared" si="8"/>
        <v>33</v>
      </c>
      <c r="AJ36" s="1">
        <f>'Output_Tabel Mortalita'!A140</f>
        <v>33</v>
      </c>
      <c r="AK36" s="108">
        <f>'Peluang Hidup'!AL36</f>
        <v>0.71615932538895966</v>
      </c>
      <c r="AL36" s="108">
        <f t="shared" si="9"/>
        <v>0.28384067461104034</v>
      </c>
      <c r="AM36" s="108">
        <f>'Peluang Hidup'!AN36</f>
        <v>0.78504845515478894</v>
      </c>
      <c r="AN36" s="108">
        <f t="shared" si="10"/>
        <v>0.21495154484521106</v>
      </c>
      <c r="AO36" s="108">
        <f t="shared" si="11"/>
        <v>6.8889129765829282E-2</v>
      </c>
      <c r="AZ36" s="1">
        <f t="shared" si="12"/>
        <v>33</v>
      </c>
      <c r="BA36" s="1">
        <f>'Output_Tabel Mortalita'!A348</f>
        <v>33</v>
      </c>
      <c r="BB36" s="108">
        <f>'Peluang Hidup'!BC36</f>
        <v>0.43021193123997969</v>
      </c>
      <c r="BC36" s="108">
        <f t="shared" si="13"/>
        <v>0.56978806876002031</v>
      </c>
      <c r="BD36" s="108">
        <f>'Peluang Hidup'!BE36</f>
        <v>0.55962037811030962</v>
      </c>
      <c r="BE36" s="108">
        <f t="shared" si="14"/>
        <v>0.44037962188969038</v>
      </c>
      <c r="BF36" s="108">
        <f t="shared" si="15"/>
        <v>0.12940844687032993</v>
      </c>
      <c r="BQ36" s="108"/>
      <c r="BR36" s="108"/>
    </row>
    <row r="37" spans="1:70" x14ac:dyDescent="0.35">
      <c r="A37" s="1">
        <f t="shared" si="0"/>
        <v>34</v>
      </c>
      <c r="B37" s="1">
        <f>'Output_Tabel Mortalita'!H141</f>
        <v>34</v>
      </c>
      <c r="C37" s="108">
        <f>'Peluang Hidup'!D37</f>
        <v>0.69849673439457527</v>
      </c>
      <c r="D37" s="108">
        <f t="shared" si="1"/>
        <v>0.30150326560542473</v>
      </c>
      <c r="E37" s="108">
        <f>'Peluang Hidup'!F37</f>
        <v>0.77467688647353483</v>
      </c>
      <c r="F37" s="108">
        <f t="shared" si="2"/>
        <v>0.22532311352646517</v>
      </c>
      <c r="G37" s="108">
        <f t="shared" si="3"/>
        <v>7.6180152078959562E-2</v>
      </c>
      <c r="R37" s="1">
        <f t="shared" si="4"/>
        <v>34</v>
      </c>
      <c r="S37" s="1">
        <f>'Output_Tabel Mortalita'!H349</f>
        <v>34</v>
      </c>
      <c r="T37" s="108">
        <f>'Peluang Hidup'!U37</f>
        <v>0.41530521725726732</v>
      </c>
      <c r="U37" s="108">
        <f t="shared" si="5"/>
        <v>0.58469478274273268</v>
      </c>
      <c r="V37" s="108">
        <f>'Peluang Hidup'!W37</f>
        <v>0.53597197733309121</v>
      </c>
      <c r="W37" s="108">
        <f t="shared" si="6"/>
        <v>0.46402802266690879</v>
      </c>
      <c r="X37" s="108">
        <f t="shared" si="7"/>
        <v>0.12066676007582389</v>
      </c>
      <c r="AI37" s="1">
        <f t="shared" si="8"/>
        <v>34</v>
      </c>
      <c r="AJ37" s="1">
        <f>'Output_Tabel Mortalita'!A141</f>
        <v>34</v>
      </c>
      <c r="AK37" s="108">
        <f>'Peluang Hidup'!AL37</f>
        <v>0.69196144244125335</v>
      </c>
      <c r="AL37" s="108">
        <f t="shared" si="9"/>
        <v>0.30803855755874665</v>
      </c>
      <c r="AM37" s="108">
        <f>'Peluang Hidup'!AN37</f>
        <v>0.76655636328750165</v>
      </c>
      <c r="AN37" s="108">
        <f t="shared" si="10"/>
        <v>0.23344363671249835</v>
      </c>
      <c r="AO37" s="108">
        <f t="shared" si="11"/>
        <v>7.4594920846248303E-2</v>
      </c>
      <c r="AZ37" s="1">
        <f t="shared" si="12"/>
        <v>34</v>
      </c>
      <c r="BA37" s="1">
        <f>'Output_Tabel Mortalita'!A349</f>
        <v>34</v>
      </c>
      <c r="BB37" s="108">
        <f>'Peluang Hidup'!BC37</f>
        <v>0.39436222278478977</v>
      </c>
      <c r="BC37" s="108">
        <f t="shared" si="13"/>
        <v>0.60563777721521017</v>
      </c>
      <c r="BD37" s="108">
        <f>'Peluang Hidup'!BE37</f>
        <v>0.52746446860851748</v>
      </c>
      <c r="BE37" s="108">
        <f t="shared" si="14"/>
        <v>0.47253553139148252</v>
      </c>
      <c r="BF37" s="108">
        <f t="shared" si="15"/>
        <v>0.13310224582372765</v>
      </c>
      <c r="BQ37" s="108"/>
      <c r="BR37" s="108"/>
    </row>
    <row r="38" spans="1:70" x14ac:dyDescent="0.35">
      <c r="A38" s="1">
        <f t="shared" si="0"/>
        <v>35</v>
      </c>
      <c r="B38" s="1">
        <f>'Output_Tabel Mortalita'!H142</f>
        <v>35</v>
      </c>
      <c r="C38" s="108">
        <f>'Peluang Hidup'!D38</f>
        <v>0.67451911072753357</v>
      </c>
      <c r="D38" s="108">
        <f t="shared" si="1"/>
        <v>0.32548088927246643</v>
      </c>
      <c r="E38" s="108">
        <f>'Peluang Hidup'!F38</f>
        <v>0.75576030763791524</v>
      </c>
      <c r="F38" s="108">
        <f t="shared" si="2"/>
        <v>0.24423969236208476</v>
      </c>
      <c r="G38" s="108">
        <f t="shared" si="3"/>
        <v>8.1241196910381674E-2</v>
      </c>
      <c r="R38" s="1">
        <f t="shared" si="4"/>
        <v>35</v>
      </c>
      <c r="S38" s="1">
        <f>'Output_Tabel Mortalita'!H350</f>
        <v>35</v>
      </c>
      <c r="T38" s="108">
        <f>'Peluang Hidup'!U38</f>
        <v>0.3814663958078891</v>
      </c>
      <c r="U38" s="108">
        <f t="shared" si="5"/>
        <v>0.6185336041921109</v>
      </c>
      <c r="V38" s="108">
        <f>'Peluang Hidup'!W38</f>
        <v>0.50366766899199222</v>
      </c>
      <c r="W38" s="108">
        <f t="shared" si="6"/>
        <v>0.49633233100800778</v>
      </c>
      <c r="X38" s="108">
        <f t="shared" si="7"/>
        <v>0.12220127318410312</v>
      </c>
      <c r="AI38" s="1">
        <f t="shared" si="8"/>
        <v>35</v>
      </c>
      <c r="AJ38" s="1">
        <f>'Output_Tabel Mortalita'!A142</f>
        <v>35</v>
      </c>
      <c r="AK38" s="108">
        <f>'Peluang Hidup'!AL38</f>
        <v>0.66635452439586296</v>
      </c>
      <c r="AL38" s="108">
        <f t="shared" si="9"/>
        <v>0.33364547560413704</v>
      </c>
      <c r="AM38" s="108">
        <f>'Peluang Hidup'!AN38</f>
        <v>0.74683764514188111</v>
      </c>
      <c r="AN38" s="108">
        <f t="shared" si="10"/>
        <v>0.25316235485811889</v>
      </c>
      <c r="AO38" s="108">
        <f t="shared" si="11"/>
        <v>8.0483120746018155E-2</v>
      </c>
      <c r="AZ38" s="1">
        <f t="shared" si="12"/>
        <v>35</v>
      </c>
      <c r="BA38" s="1">
        <f>'Output_Tabel Mortalita'!A350</f>
        <v>35</v>
      </c>
      <c r="BB38" s="108">
        <f>'Peluang Hidup'!BC38</f>
        <v>0.35853294079013431</v>
      </c>
      <c r="BC38" s="108">
        <f t="shared" si="13"/>
        <v>0.64146705920986569</v>
      </c>
      <c r="BD38" s="108">
        <f>'Peluang Hidup'!BE38</f>
        <v>0.49433497037246976</v>
      </c>
      <c r="BE38" s="108">
        <f t="shared" si="14"/>
        <v>0.50566502962753024</v>
      </c>
      <c r="BF38" s="108">
        <f t="shared" si="15"/>
        <v>0.13580202958233545</v>
      </c>
      <c r="BQ38" s="108"/>
      <c r="BR38" s="108"/>
    </row>
    <row r="39" spans="1:70" x14ac:dyDescent="0.35">
      <c r="A39" s="1">
        <f t="shared" si="0"/>
        <v>36</v>
      </c>
      <c r="B39" s="1">
        <f>'Output_Tabel Mortalita'!H143</f>
        <v>36</v>
      </c>
      <c r="C39" s="108">
        <f>'Peluang Hidup'!D39</f>
        <v>0.64926233947275436</v>
      </c>
      <c r="D39" s="108">
        <f t="shared" si="1"/>
        <v>0.35073766052724564</v>
      </c>
      <c r="E39" s="108">
        <f>'Peluang Hidup'!F39</f>
        <v>0.73557183849182894</v>
      </c>
      <c r="F39" s="108">
        <f t="shared" si="2"/>
        <v>0.26442816150817106</v>
      </c>
      <c r="G39" s="108">
        <f t="shared" si="3"/>
        <v>8.6309499019074587E-2</v>
      </c>
      <c r="R39" s="1">
        <f t="shared" si="4"/>
        <v>36</v>
      </c>
      <c r="S39" s="1">
        <f>'Output_Tabel Mortalita'!H351</f>
        <v>36</v>
      </c>
      <c r="T39" s="108">
        <f>'Peluang Hidup'!U39</f>
        <v>0.34766034920410677</v>
      </c>
      <c r="U39" s="108">
        <f t="shared" si="5"/>
        <v>0.65233965079589318</v>
      </c>
      <c r="V39" s="108">
        <f>'Peluang Hidup'!W39</f>
        <v>0.47049808720342767</v>
      </c>
      <c r="W39" s="108">
        <f t="shared" si="6"/>
        <v>0.52950191279657233</v>
      </c>
      <c r="X39" s="108">
        <f t="shared" si="7"/>
        <v>0.12283773799932085</v>
      </c>
      <c r="AI39" s="1">
        <f t="shared" si="8"/>
        <v>36</v>
      </c>
      <c r="AJ39" s="1">
        <f>'Output_Tabel Mortalita'!A143</f>
        <v>36</v>
      </c>
      <c r="AK39" s="108">
        <f>'Peluang Hidup'!AL39</f>
        <v>0.63935727258430419</v>
      </c>
      <c r="AL39" s="108">
        <f t="shared" si="9"/>
        <v>0.36064272741569581</v>
      </c>
      <c r="AM39" s="108">
        <f>'Peluang Hidup'!AN39</f>
        <v>0.72585995610893683</v>
      </c>
      <c r="AN39" s="108">
        <f t="shared" si="10"/>
        <v>0.27414004389106317</v>
      </c>
      <c r="AO39" s="108">
        <f t="shared" si="11"/>
        <v>8.650268352463264E-2</v>
      </c>
      <c r="AZ39" s="1">
        <f t="shared" si="12"/>
        <v>36</v>
      </c>
      <c r="BA39" s="1">
        <f>'Output_Tabel Mortalita'!A351</f>
        <v>36</v>
      </c>
      <c r="BB39" s="108">
        <f>'Peluang Hidup'!BC39</f>
        <v>0.323055046776965</v>
      </c>
      <c r="BC39" s="108">
        <f t="shared" si="13"/>
        <v>0.67694495322303494</v>
      </c>
      <c r="BD39" s="108">
        <f>'Peluang Hidup'!BE39</f>
        <v>0.46041130655739099</v>
      </c>
      <c r="BE39" s="108">
        <f t="shared" si="14"/>
        <v>0.53958869344260907</v>
      </c>
      <c r="BF39" s="108">
        <f t="shared" si="15"/>
        <v>0.13735625978042587</v>
      </c>
      <c r="BQ39" s="108"/>
      <c r="BR39" s="108"/>
    </row>
    <row r="40" spans="1:70" x14ac:dyDescent="0.35">
      <c r="A40" s="1">
        <f t="shared" si="0"/>
        <v>37</v>
      </c>
      <c r="B40" s="1">
        <f>'Output_Tabel Mortalita'!H144</f>
        <v>37</v>
      </c>
      <c r="C40" s="108">
        <f>'Peluang Hidup'!D40</f>
        <v>0.6227479603620345</v>
      </c>
      <c r="D40" s="108">
        <f t="shared" si="1"/>
        <v>0.3772520396379655</v>
      </c>
      <c r="E40" s="108">
        <f>'Peluang Hidup'!F40</f>
        <v>0.71407581895098249</v>
      </c>
      <c r="F40" s="108">
        <f t="shared" si="2"/>
        <v>0.28592418104901751</v>
      </c>
      <c r="G40" s="108">
        <f t="shared" si="3"/>
        <v>9.1327858588947985E-2</v>
      </c>
      <c r="R40" s="1">
        <f t="shared" si="4"/>
        <v>37</v>
      </c>
      <c r="S40" s="1">
        <f>'Output_Tabel Mortalita'!H352</f>
        <v>37</v>
      </c>
      <c r="T40" s="108">
        <f>'Peluang Hidup'!U40</f>
        <v>0.31416128553383421</v>
      </c>
      <c r="U40" s="108">
        <f t="shared" si="5"/>
        <v>0.68583871446616573</v>
      </c>
      <c r="V40" s="108">
        <f>'Peluang Hidup'!W40</f>
        <v>0.43665081379045551</v>
      </c>
      <c r="W40" s="108">
        <f t="shared" si="6"/>
        <v>0.56334918620954455</v>
      </c>
      <c r="X40" s="108">
        <f t="shared" si="7"/>
        <v>0.12248952825662118</v>
      </c>
      <c r="AI40" s="1">
        <f t="shared" si="8"/>
        <v>37</v>
      </c>
      <c r="AJ40" s="1">
        <f>'Output_Tabel Mortalita'!A144</f>
        <v>37</v>
      </c>
      <c r="AK40" s="108">
        <f>'Peluang Hidup'!AL40</f>
        <v>0.61100993093173039</v>
      </c>
      <c r="AL40" s="108">
        <f t="shared" si="9"/>
        <v>0.38899006906826961</v>
      </c>
      <c r="AM40" s="108">
        <f>'Peluang Hidup'!AN40</f>
        <v>0.70359978237244614</v>
      </c>
      <c r="AN40" s="108">
        <f t="shared" si="10"/>
        <v>0.29640021762755386</v>
      </c>
      <c r="AO40" s="108">
        <f t="shared" si="11"/>
        <v>9.2589851440715742E-2</v>
      </c>
      <c r="AZ40" s="1">
        <f t="shared" si="12"/>
        <v>37</v>
      </c>
      <c r="BA40" s="1">
        <f>'Output_Tabel Mortalita'!A352</f>
        <v>37</v>
      </c>
      <c r="BB40" s="108">
        <f>'Peluang Hidup'!BC40</f>
        <v>0.28827721873833179</v>
      </c>
      <c r="BC40" s="108">
        <f t="shared" si="13"/>
        <v>0.71172278126166821</v>
      </c>
      <c r="BD40" s="108">
        <f>'Peluang Hidup'!BE40</f>
        <v>0.42590685311722576</v>
      </c>
      <c r="BE40" s="108">
        <f t="shared" si="14"/>
        <v>0.57409314688277424</v>
      </c>
      <c r="BF40" s="108">
        <f t="shared" si="15"/>
        <v>0.13762963437889397</v>
      </c>
      <c r="BQ40" s="108"/>
      <c r="BR40" s="108"/>
    </row>
    <row r="41" spans="1:70" x14ac:dyDescent="0.35">
      <c r="A41" s="1">
        <f t="shared" si="0"/>
        <v>38</v>
      </c>
      <c r="B41" s="1">
        <f>'Output_Tabel Mortalita'!H145</f>
        <v>38</v>
      </c>
      <c r="C41" s="108">
        <f>'Peluang Hidup'!D41</f>
        <v>0.59501595642531913</v>
      </c>
      <c r="D41" s="108">
        <f t="shared" si="1"/>
        <v>0.40498404357468087</v>
      </c>
      <c r="E41" s="108">
        <f>'Peluang Hidup'!F41</f>
        <v>0.69124629204173993</v>
      </c>
      <c r="F41" s="108">
        <f t="shared" si="2"/>
        <v>0.30875370795826007</v>
      </c>
      <c r="G41" s="108">
        <f t="shared" si="3"/>
        <v>9.6230335616420803E-2</v>
      </c>
      <c r="R41" s="1">
        <f t="shared" si="4"/>
        <v>38</v>
      </c>
      <c r="S41" s="1">
        <f>'Output_Tabel Mortalita'!H353</f>
        <v>38</v>
      </c>
      <c r="T41" s="108">
        <f>'Peluang Hidup'!U41</f>
        <v>0.28126056908541469</v>
      </c>
      <c r="U41" s="108">
        <f t="shared" si="5"/>
        <v>0.71873943091458536</v>
      </c>
      <c r="V41" s="108">
        <f>'Peluang Hidup'!W41</f>
        <v>0.40234642392167919</v>
      </c>
      <c r="W41" s="108">
        <f t="shared" si="6"/>
        <v>0.59765357607832081</v>
      </c>
      <c r="X41" s="108">
        <f t="shared" si="7"/>
        <v>0.12108585483626455</v>
      </c>
      <c r="AI41" s="1">
        <f t="shared" si="8"/>
        <v>38</v>
      </c>
      <c r="AJ41" s="1">
        <f>'Output_Tabel Mortalita'!A145</f>
        <v>38</v>
      </c>
      <c r="AK41" s="108">
        <f>'Peluang Hidup'!AL41</f>
        <v>0.58137727044283483</v>
      </c>
      <c r="AL41" s="108">
        <f t="shared" si="9"/>
        <v>0.41862272955716517</v>
      </c>
      <c r="AM41" s="108">
        <f>'Peluang Hidup'!AN41</f>
        <v>0.6800445034334589</v>
      </c>
      <c r="AN41" s="108">
        <f t="shared" si="10"/>
        <v>0.3199554965665411</v>
      </c>
      <c r="AO41" s="108">
        <f t="shared" si="11"/>
        <v>9.8667232990624076E-2</v>
      </c>
      <c r="AZ41" s="1">
        <f t="shared" si="12"/>
        <v>38</v>
      </c>
      <c r="BA41" s="1">
        <f>'Output_Tabel Mortalita'!A353</f>
        <v>38</v>
      </c>
      <c r="BB41" s="108">
        <f>'Peluang Hidup'!BC41</f>
        <v>0.25455564506275657</v>
      </c>
      <c r="BC41" s="108">
        <f t="shared" si="13"/>
        <v>0.74544435493724337</v>
      </c>
      <c r="BD41" s="108">
        <f>'Peluang Hidup'!BE41</f>
        <v>0.39106824798153983</v>
      </c>
      <c r="BE41" s="108">
        <f t="shared" si="14"/>
        <v>0.60893175201846017</v>
      </c>
      <c r="BF41" s="108">
        <f t="shared" si="15"/>
        <v>0.1365126029187832</v>
      </c>
      <c r="BQ41" s="108"/>
      <c r="BR41" s="108"/>
    </row>
    <row r="42" spans="1:70" x14ac:dyDescent="0.35">
      <c r="A42" s="1">
        <f t="shared" si="0"/>
        <v>39</v>
      </c>
      <c r="B42" s="1">
        <f>'Output_Tabel Mortalita'!H146</f>
        <v>39</v>
      </c>
      <c r="C42" s="108">
        <f>'Peluang Hidup'!D42</f>
        <v>0.56612719798727185</v>
      </c>
      <c r="D42" s="108">
        <f t="shared" si="1"/>
        <v>0.43387280201272815</v>
      </c>
      <c r="E42" s="108">
        <f>'Peluang Hidup'!F42</f>
        <v>0.66706938807319238</v>
      </c>
      <c r="F42" s="108">
        <f t="shared" si="2"/>
        <v>0.33293061192680762</v>
      </c>
      <c r="G42" s="108">
        <f t="shared" si="3"/>
        <v>0.10094219008592054</v>
      </c>
      <c r="R42" s="1">
        <f t="shared" si="4"/>
        <v>39</v>
      </c>
      <c r="S42" s="1">
        <f>'Output_Tabel Mortalita'!H354</f>
        <v>39</v>
      </c>
      <c r="T42" s="108">
        <f>'Peluang Hidup'!U42</f>
        <v>0.24925997836068825</v>
      </c>
      <c r="U42" s="108">
        <f t="shared" si="5"/>
        <v>0.75074002163931175</v>
      </c>
      <c r="V42" s="108">
        <f>'Peluang Hidup'!W42</f>
        <v>0.36783751130898362</v>
      </c>
      <c r="W42" s="108">
        <f t="shared" si="6"/>
        <v>0.63216248869101643</v>
      </c>
      <c r="X42" s="108">
        <f t="shared" si="7"/>
        <v>0.11857753294829532</v>
      </c>
      <c r="AI42" s="1">
        <f t="shared" si="8"/>
        <v>39</v>
      </c>
      <c r="AJ42" s="1">
        <f>'Output_Tabel Mortalita'!A146</f>
        <v>39</v>
      </c>
      <c r="AK42" s="108">
        <f>'Peluang Hidup'!AL42</f>
        <v>0.55055140492570476</v>
      </c>
      <c r="AL42" s="108">
        <f t="shared" si="9"/>
        <v>0.44944859507429524</v>
      </c>
      <c r="AM42" s="108">
        <f>'Peluang Hidup'!AN42</f>
        <v>0.65519463857605775</v>
      </c>
      <c r="AN42" s="108">
        <f t="shared" si="10"/>
        <v>0.34480536142394225</v>
      </c>
      <c r="AO42" s="108">
        <f t="shared" si="11"/>
        <v>0.104643233650353</v>
      </c>
      <c r="AZ42" s="1">
        <f t="shared" si="12"/>
        <v>39</v>
      </c>
      <c r="BA42" s="1">
        <f>'Output_Tabel Mortalita'!A354</f>
        <v>39</v>
      </c>
      <c r="BB42" s="108">
        <f>'Peluang Hidup'!BC42</f>
        <v>0.22224184521717738</v>
      </c>
      <c r="BC42" s="108">
        <f t="shared" si="13"/>
        <v>0.77775815478282262</v>
      </c>
      <c r="BD42" s="108">
        <f>'Peluang Hidup'!BE42</f>
        <v>0.35617313512801907</v>
      </c>
      <c r="BE42" s="108">
        <f t="shared" si="14"/>
        <v>0.64382686487198093</v>
      </c>
      <c r="BF42" s="108">
        <f t="shared" si="15"/>
        <v>0.13393128991084169</v>
      </c>
      <c r="BQ42" s="108"/>
      <c r="BR42" s="108"/>
    </row>
    <row r="43" spans="1:70" x14ac:dyDescent="0.35">
      <c r="A43" s="1">
        <f t="shared" si="0"/>
        <v>40</v>
      </c>
      <c r="B43" s="1">
        <f>'Output_Tabel Mortalita'!H147</f>
        <v>40</v>
      </c>
      <c r="C43" s="108">
        <f>'Peluang Hidup'!D43</f>
        <v>0.53616578447042962</v>
      </c>
      <c r="D43" s="108">
        <f t="shared" si="1"/>
        <v>0.46383421552957038</v>
      </c>
      <c r="E43" s="108">
        <f>'Peluang Hidup'!F43</f>
        <v>0.64154593504800805</v>
      </c>
      <c r="F43" s="108">
        <f t="shared" si="2"/>
        <v>0.35845406495199195</v>
      </c>
      <c r="G43" s="108">
        <f t="shared" si="3"/>
        <v>0.10538015057757844</v>
      </c>
      <c r="R43" s="1">
        <f t="shared" si="4"/>
        <v>40</v>
      </c>
      <c r="S43" s="1">
        <f>'Output_Tabel Mortalita'!H355</f>
        <v>40</v>
      </c>
      <c r="T43" s="108">
        <f>'Peluang Hidup'!U43</f>
        <v>0.2184633130122641</v>
      </c>
      <c r="U43" s="108">
        <f t="shared" si="5"/>
        <v>0.78153668698773593</v>
      </c>
      <c r="V43" s="108">
        <f>'Peluang Hidup'!W43</f>
        <v>0.33340613871032299</v>
      </c>
      <c r="W43" s="108">
        <f t="shared" si="6"/>
        <v>0.66659386128967701</v>
      </c>
      <c r="X43" s="108">
        <f t="shared" si="7"/>
        <v>0.11494282569805891</v>
      </c>
      <c r="AI43" s="1">
        <f t="shared" si="8"/>
        <v>40</v>
      </c>
      <c r="AJ43" s="1">
        <f>'Output_Tabel Mortalita'!A147</f>
        <v>40</v>
      </c>
      <c r="AK43" s="108">
        <f>'Peluang Hidup'!AL43</f>
        <v>0.5186542558490852</v>
      </c>
      <c r="AL43" s="108">
        <f t="shared" si="9"/>
        <v>0.4813457441509148</v>
      </c>
      <c r="AM43" s="108">
        <f>'Peluang Hidup'!AN43</f>
        <v>0.62906624445414461</v>
      </c>
      <c r="AN43" s="108">
        <f t="shared" si="10"/>
        <v>0.37093375554585539</v>
      </c>
      <c r="AO43" s="108">
        <f t="shared" si="11"/>
        <v>0.11041198860505941</v>
      </c>
      <c r="AZ43" s="1">
        <f t="shared" si="12"/>
        <v>40</v>
      </c>
      <c r="BA43" s="1">
        <f>'Output_Tabel Mortalita'!A355</f>
        <v>40</v>
      </c>
      <c r="BB43" s="108">
        <f>'Peluang Hidup'!BC43</f>
        <v>0.19166901667427513</v>
      </c>
      <c r="BC43" s="108">
        <f t="shared" si="13"/>
        <v>0.80833098332572484</v>
      </c>
      <c r="BD43" s="108">
        <f>'Peluang Hidup'!BE43</f>
        <v>0.32152607950838613</v>
      </c>
      <c r="BE43" s="108">
        <f t="shared" si="14"/>
        <v>0.67847392049161392</v>
      </c>
      <c r="BF43" s="108">
        <f t="shared" si="15"/>
        <v>0.12985706283411091</v>
      </c>
      <c r="BQ43" s="108"/>
      <c r="BR43" s="108"/>
    </row>
    <row r="44" spans="1:70" x14ac:dyDescent="0.35">
      <c r="A44" s="1">
        <f t="shared" si="0"/>
        <v>41</v>
      </c>
      <c r="B44" s="1">
        <f>'Output_Tabel Mortalita'!H148</f>
        <v>41</v>
      </c>
      <c r="C44" s="108">
        <f>'Peluang Hidup'!D44</f>
        <v>0.50524115474114561</v>
      </c>
      <c r="D44" s="108">
        <f t="shared" si="1"/>
        <v>0.49475884525885439</v>
      </c>
      <c r="E44" s="108">
        <f>'Peluang Hidup'!F44</f>
        <v>0.61469425593671567</v>
      </c>
      <c r="F44" s="108">
        <f t="shared" si="2"/>
        <v>0.38530574406328433</v>
      </c>
      <c r="G44" s="108">
        <f t="shared" si="3"/>
        <v>0.10945310119557006</v>
      </c>
      <c r="R44" s="1">
        <f t="shared" si="4"/>
        <v>41</v>
      </c>
      <c r="S44" s="1">
        <f>'Output_Tabel Mortalita'!H356</f>
        <v>41</v>
      </c>
      <c r="T44" s="108">
        <f>'Peluang Hidup'!U44</f>
        <v>0.18916651519733649</v>
      </c>
      <c r="U44" s="108">
        <f t="shared" si="5"/>
        <v>0.81083348480266348</v>
      </c>
      <c r="V44" s="108">
        <f>'Peluang Hidup'!W44</f>
        <v>0.29935945303108807</v>
      </c>
      <c r="W44" s="108">
        <f t="shared" si="6"/>
        <v>0.70064054696891187</v>
      </c>
      <c r="X44" s="108">
        <f t="shared" si="7"/>
        <v>0.11019293783375161</v>
      </c>
      <c r="AI44" s="1">
        <f t="shared" si="8"/>
        <v>41</v>
      </c>
      <c r="AJ44" s="1">
        <f>'Output_Tabel Mortalita'!A148</f>
        <v>41</v>
      </c>
      <c r="AK44" s="108">
        <f>'Peluang Hidup'!AL44</f>
        <v>0.48583944806792156</v>
      </c>
      <c r="AL44" s="108">
        <f t="shared" si="9"/>
        <v>0.51416055193207844</v>
      </c>
      <c r="AM44" s="108">
        <f>'Peluang Hidup'!AN44</f>
        <v>0.60169341274057297</v>
      </c>
      <c r="AN44" s="108">
        <f t="shared" si="10"/>
        <v>0.39830658725942703</v>
      </c>
      <c r="AO44" s="108">
        <f t="shared" si="11"/>
        <v>0.11585396467265141</v>
      </c>
      <c r="AZ44" s="1">
        <f t="shared" si="12"/>
        <v>41</v>
      </c>
      <c r="BA44" s="1">
        <f>'Output_Tabel Mortalita'!A356</f>
        <v>41</v>
      </c>
      <c r="BB44" s="108">
        <f>'Peluang Hidup'!BC44</f>
        <v>0.16313766545660127</v>
      </c>
      <c r="BC44" s="108">
        <f t="shared" si="13"/>
        <v>0.83686233454339876</v>
      </c>
      <c r="BD44" s="108">
        <f>'Peluang Hidup'!BE44</f>
        <v>0.28745245342153242</v>
      </c>
      <c r="BE44" s="108">
        <f t="shared" si="14"/>
        <v>0.71254754657846764</v>
      </c>
      <c r="BF44" s="108">
        <f t="shared" si="15"/>
        <v>0.12431478796493112</v>
      </c>
      <c r="BQ44" s="108"/>
      <c r="BR44" s="108"/>
    </row>
    <row r="45" spans="1:70" x14ac:dyDescent="0.35">
      <c r="A45" s="1">
        <f t="shared" si="0"/>
        <v>42</v>
      </c>
      <c r="B45" s="1">
        <f>'Output_Tabel Mortalita'!H149</f>
        <v>42</v>
      </c>
      <c r="C45" s="108">
        <f>'Peluang Hidup'!D45</f>
        <v>0.47348980844819272</v>
      </c>
      <c r="D45" s="108">
        <f t="shared" si="1"/>
        <v>0.52651019155180734</v>
      </c>
      <c r="E45" s="108">
        <f>'Peluang Hidup'!F45</f>
        <v>0.58655308994568323</v>
      </c>
      <c r="F45" s="108">
        <f t="shared" si="2"/>
        <v>0.41344691005431677</v>
      </c>
      <c r="G45" s="108">
        <f t="shared" si="3"/>
        <v>0.11306328149749056</v>
      </c>
      <c r="R45" s="1">
        <f t="shared" si="4"/>
        <v>42</v>
      </c>
      <c r="S45" s="1">
        <f>'Output_Tabel Mortalita'!H357</f>
        <v>42</v>
      </c>
      <c r="T45" s="108">
        <f>'Peluang Hidup'!U45</f>
        <v>0.16164664057272832</v>
      </c>
      <c r="U45" s="108">
        <f t="shared" si="5"/>
        <v>0.83835335942727163</v>
      </c>
      <c r="V45" s="108">
        <f>'Peluang Hidup'!W45</f>
        <v>0.26602326769239643</v>
      </c>
      <c r="W45" s="108">
        <f t="shared" si="6"/>
        <v>0.73397673230760363</v>
      </c>
      <c r="X45" s="108">
        <f t="shared" si="7"/>
        <v>0.104376627119668</v>
      </c>
      <c r="AI45" s="1">
        <f t="shared" si="8"/>
        <v>42</v>
      </c>
      <c r="AJ45" s="1">
        <f>'Output_Tabel Mortalita'!A149</f>
        <v>42</v>
      </c>
      <c r="AK45" s="108">
        <f>'Peluang Hidup'!AL45</f>
        <v>0.4522933866539437</v>
      </c>
      <c r="AL45" s="108">
        <f t="shared" si="9"/>
        <v>0.5477066133460563</v>
      </c>
      <c r="AM45" s="108">
        <f>'Peluang Hidup'!AN45</f>
        <v>0.57313079493712915</v>
      </c>
      <c r="AN45" s="108">
        <f t="shared" si="10"/>
        <v>0.42686920506287085</v>
      </c>
      <c r="AO45" s="108">
        <f t="shared" si="11"/>
        <v>0.12083740828318545</v>
      </c>
      <c r="AZ45" s="1">
        <f t="shared" si="12"/>
        <v>42</v>
      </c>
      <c r="BA45" s="1">
        <f>'Output_Tabel Mortalita'!A357</f>
        <v>42</v>
      </c>
      <c r="BB45" s="108">
        <f>'Peluang Hidup'!BC45</f>
        <v>0.13690151300673689</v>
      </c>
      <c r="BC45" s="108">
        <f t="shared" si="13"/>
        <v>0.86309848699326308</v>
      </c>
      <c r="BD45" s="108">
        <f>'Peluang Hidup'!BE45</f>
        <v>0.2542902027523074</v>
      </c>
      <c r="BE45" s="108">
        <f t="shared" si="14"/>
        <v>0.7457097972476926</v>
      </c>
      <c r="BF45" s="108">
        <f t="shared" si="15"/>
        <v>0.11738868974557048</v>
      </c>
      <c r="BQ45" s="108"/>
      <c r="BR45" s="108"/>
    </row>
    <row r="46" spans="1:70" x14ac:dyDescent="0.35">
      <c r="A46" s="1">
        <f t="shared" si="0"/>
        <v>43</v>
      </c>
      <c r="B46" s="1">
        <f>'Output_Tabel Mortalita'!H150</f>
        <v>43</v>
      </c>
      <c r="C46" s="108">
        <f>'Peluang Hidup'!D46</f>
        <v>0.4410764536359531</v>
      </c>
      <c r="D46" s="108">
        <f t="shared" si="1"/>
        <v>0.55892354636404695</v>
      </c>
      <c r="E46" s="108">
        <f>'Peluang Hidup'!F46</f>
        <v>0.55718454648848259</v>
      </c>
      <c r="F46" s="108">
        <f t="shared" si="2"/>
        <v>0.44281545351151741</v>
      </c>
      <c r="G46" s="108">
        <f t="shared" si="3"/>
        <v>0.11610809285252954</v>
      </c>
      <c r="R46" s="1">
        <f t="shared" si="4"/>
        <v>43</v>
      </c>
      <c r="S46" s="1">
        <f>'Output_Tabel Mortalita'!H358</f>
        <v>43</v>
      </c>
      <c r="T46" s="108">
        <f>'Peluang Hidup'!U46</f>
        <v>0.1361502023657182</v>
      </c>
      <c r="U46" s="108">
        <f t="shared" si="5"/>
        <v>0.86384979763428182</v>
      </c>
      <c r="V46" s="108">
        <f>'Peluang Hidup'!W46</f>
        <v>0.23373352179227275</v>
      </c>
      <c r="W46" s="108">
        <f t="shared" si="6"/>
        <v>0.76626647820772731</v>
      </c>
      <c r="X46" s="108">
        <f t="shared" si="7"/>
        <v>9.7583319426554516E-2</v>
      </c>
      <c r="AI46" s="1">
        <f t="shared" si="8"/>
        <v>43</v>
      </c>
      <c r="AJ46" s="1">
        <f>'Output_Tabel Mortalita'!A150</f>
        <v>43</v>
      </c>
      <c r="AK46" s="108">
        <f>'Peluang Hidup'!AL46</f>
        <v>0.41823524348545904</v>
      </c>
      <c r="AL46" s="108">
        <f t="shared" si="9"/>
        <v>0.58176475651454096</v>
      </c>
      <c r="AM46" s="108">
        <f>'Peluang Hidup'!AN46</f>
        <v>0.54345605620750281</v>
      </c>
      <c r="AN46" s="108">
        <f t="shared" si="10"/>
        <v>0.45654394379249719</v>
      </c>
      <c r="AO46" s="108">
        <f t="shared" si="11"/>
        <v>0.12522081272204377</v>
      </c>
      <c r="AZ46" s="1">
        <f t="shared" si="12"/>
        <v>43</v>
      </c>
      <c r="BA46" s="1">
        <f>'Output_Tabel Mortalita'!A358</f>
        <v>43</v>
      </c>
      <c r="BB46" s="108">
        <f>'Peluang Hidup'!BC46</f>
        <v>0.11315484209889572</v>
      </c>
      <c r="BC46" s="108">
        <f t="shared" si="13"/>
        <v>0.8868451579011043</v>
      </c>
      <c r="BD46" s="108">
        <f>'Peluang Hidup'!BE46</f>
        <v>0.22237955626892528</v>
      </c>
      <c r="BE46" s="108">
        <f t="shared" si="14"/>
        <v>0.77762044373107475</v>
      </c>
      <c r="BF46" s="108">
        <f t="shared" si="15"/>
        <v>0.10922471417002955</v>
      </c>
      <c r="BQ46" s="108"/>
      <c r="BR46" s="108"/>
    </row>
    <row r="47" spans="1:70" x14ac:dyDescent="0.35">
      <c r="A47" s="1">
        <f t="shared" si="0"/>
        <v>44</v>
      </c>
      <c r="B47" s="1">
        <f>'Output_Tabel Mortalita'!H151</f>
        <v>44</v>
      </c>
      <c r="C47" s="108">
        <f>'Peluang Hidup'!D47</f>
        <v>0.40819437286935895</v>
      </c>
      <c r="D47" s="108">
        <f t="shared" si="1"/>
        <v>0.59180562713064111</v>
      </c>
      <c r="E47" s="108">
        <f>'Peluang Hidup'!F47</f>
        <v>0.52667696748264925</v>
      </c>
      <c r="F47" s="108">
        <f t="shared" si="2"/>
        <v>0.47332303251735075</v>
      </c>
      <c r="G47" s="108">
        <f t="shared" si="3"/>
        <v>0.11848259461329036</v>
      </c>
      <c r="R47" s="1">
        <f t="shared" si="4"/>
        <v>44</v>
      </c>
      <c r="S47" s="1">
        <f>'Output_Tabel Mortalita'!H359</f>
        <v>44</v>
      </c>
      <c r="T47" s="108">
        <f>'Peluang Hidup'!U47</f>
        <v>0.1128816002203846</v>
      </c>
      <c r="U47" s="108">
        <f t="shared" si="5"/>
        <v>0.88711839977961537</v>
      </c>
      <c r="V47" s="108">
        <f>'Peluang Hidup'!W47</f>
        <v>0.20282568074465854</v>
      </c>
      <c r="W47" s="108">
        <f t="shared" si="6"/>
        <v>0.79717431925534143</v>
      </c>
      <c r="X47" s="108">
        <f t="shared" si="7"/>
        <v>8.9944080524273939E-2</v>
      </c>
      <c r="AI47" s="1">
        <f t="shared" si="8"/>
        <v>44</v>
      </c>
      <c r="AJ47" s="1">
        <f>'Output_Tabel Mortalita'!A151</f>
        <v>44</v>
      </c>
      <c r="AK47" s="108">
        <f>'Peluang Hidup'!AL47</f>
        <v>0.38391557705044904</v>
      </c>
      <c r="AL47" s="108">
        <f t="shared" si="9"/>
        <v>0.61608442294955101</v>
      </c>
      <c r="AM47" s="108">
        <f>'Peluang Hidup'!AN47</f>
        <v>0.51277213211117012</v>
      </c>
      <c r="AN47" s="108">
        <f t="shared" si="10"/>
        <v>0.48722786788882988</v>
      </c>
      <c r="AO47" s="108">
        <f t="shared" si="11"/>
        <v>0.12885655506072113</v>
      </c>
      <c r="AZ47" s="1">
        <f t="shared" si="12"/>
        <v>44</v>
      </c>
      <c r="BA47" s="1">
        <f>'Output_Tabel Mortalita'!A359</f>
        <v>44</v>
      </c>
      <c r="BB47" s="108">
        <f>'Peluang Hidup'!BC47</f>
        <v>9.2022503708081849E-2</v>
      </c>
      <c r="BC47" s="108">
        <f t="shared" si="13"/>
        <v>0.90797749629191815</v>
      </c>
      <c r="BD47" s="108">
        <f>'Peluang Hidup'!BE47</f>
        <v>0.19205094103509474</v>
      </c>
      <c r="BE47" s="108">
        <f t="shared" si="14"/>
        <v>0.80794905896490521</v>
      </c>
      <c r="BF47" s="108">
        <f t="shared" si="15"/>
        <v>0.10002843732701294</v>
      </c>
      <c r="BQ47" s="108"/>
      <c r="BR47" s="108"/>
    </row>
    <row r="48" spans="1:70" x14ac:dyDescent="0.35">
      <c r="A48" s="1">
        <f t="shared" si="0"/>
        <v>45</v>
      </c>
      <c r="B48" s="1">
        <f>'Output_Tabel Mortalita'!H152</f>
        <v>45</v>
      </c>
      <c r="C48" s="108">
        <f>'Peluang Hidup'!D48</f>
        <v>0.37506478516637975</v>
      </c>
      <c r="D48" s="108">
        <f t="shared" si="1"/>
        <v>0.62493521483362025</v>
      </c>
      <c r="E48" s="108">
        <f>'Peluang Hidup'!F48</f>
        <v>0.49514753673094769</v>
      </c>
      <c r="F48" s="108">
        <f t="shared" si="2"/>
        <v>0.50485246326905231</v>
      </c>
      <c r="G48" s="108">
        <f t="shared" si="3"/>
        <v>0.12008275156456794</v>
      </c>
      <c r="R48" s="1">
        <f t="shared" si="4"/>
        <v>45</v>
      </c>
      <c r="S48" s="1">
        <f>'Output_Tabel Mortalita'!H360</f>
        <v>45</v>
      </c>
      <c r="T48" s="108">
        <f>'Peluang Hidup'!U48</f>
        <v>9.1992507567105142E-2</v>
      </c>
      <c r="U48" s="108">
        <f t="shared" si="5"/>
        <v>0.90800749243289491</v>
      </c>
      <c r="V48" s="108">
        <f>'Peluang Hidup'!W48</f>
        <v>0.17362234610403537</v>
      </c>
      <c r="W48" s="108">
        <f t="shared" si="6"/>
        <v>0.82637765389596463</v>
      </c>
      <c r="X48" s="108">
        <f t="shared" si="7"/>
        <v>8.1629838536930288E-2</v>
      </c>
      <c r="AI48" s="1">
        <f t="shared" si="8"/>
        <v>45</v>
      </c>
      <c r="AJ48" s="1">
        <f>'Output_Tabel Mortalita'!A152</f>
        <v>45</v>
      </c>
      <c r="AK48" s="108">
        <f>'Peluang Hidup'!AL48</f>
        <v>0.34961332741472373</v>
      </c>
      <c r="AL48" s="108">
        <f t="shared" si="9"/>
        <v>0.65038667258527627</v>
      </c>
      <c r="AM48" s="108">
        <f>'Peluang Hidup'!AN48</f>
        <v>0.48120913263046033</v>
      </c>
      <c r="AN48" s="108">
        <f t="shared" si="10"/>
        <v>0.51879086736953961</v>
      </c>
      <c r="AO48" s="108">
        <f t="shared" si="11"/>
        <v>0.13159580521573666</v>
      </c>
      <c r="AZ48" s="1">
        <f t="shared" si="12"/>
        <v>45</v>
      </c>
      <c r="BA48" s="1">
        <f>'Output_Tabel Mortalita'!A360</f>
        <v>45</v>
      </c>
      <c r="BB48" s="108">
        <f>'Peluang Hidup'!BC48</f>
        <v>7.3553716022826093E-2</v>
      </c>
      <c r="BC48" s="108">
        <f t="shared" si="13"/>
        <v>0.92644628397717388</v>
      </c>
      <c r="BD48" s="108">
        <f>'Peluang Hidup'!BE48</f>
        <v>0.16361160194447999</v>
      </c>
      <c r="BE48" s="108">
        <f t="shared" si="14"/>
        <v>0.83638839805552001</v>
      </c>
      <c r="BF48" s="108">
        <f t="shared" si="15"/>
        <v>9.0057885921653869E-2</v>
      </c>
      <c r="BQ48" s="108"/>
      <c r="BR48" s="108"/>
    </row>
    <row r="49" spans="1:70" x14ac:dyDescent="0.35">
      <c r="A49" s="1">
        <f t="shared" si="0"/>
        <v>46</v>
      </c>
      <c r="B49" s="1">
        <f>'Output_Tabel Mortalita'!H153</f>
        <v>46</v>
      </c>
      <c r="C49" s="108">
        <f>'Peluang Hidup'!D49</f>
        <v>0.34193497912601339</v>
      </c>
      <c r="D49" s="108">
        <f t="shared" si="1"/>
        <v>0.65806502087398666</v>
      </c>
      <c r="E49" s="108">
        <f>'Peluang Hidup'!F49</f>
        <v>0.46274443627486678</v>
      </c>
      <c r="F49" s="108">
        <f t="shared" si="2"/>
        <v>0.53725556372513328</v>
      </c>
      <c r="G49" s="108">
        <f t="shared" si="3"/>
        <v>0.12080945714885338</v>
      </c>
      <c r="R49" s="1">
        <f t="shared" si="4"/>
        <v>46</v>
      </c>
      <c r="S49" s="1">
        <f>'Output_Tabel Mortalita'!H361</f>
        <v>46</v>
      </c>
      <c r="T49" s="108">
        <f>'Peluang Hidup'!U49</f>
        <v>7.3573194417585808E-2</v>
      </c>
      <c r="U49" s="108">
        <f t="shared" si="5"/>
        <v>0.92642680558241419</v>
      </c>
      <c r="V49" s="108">
        <f>'Peluang Hidup'!W49</f>
        <v>0.1464195847160874</v>
      </c>
      <c r="W49" s="108">
        <f t="shared" si="6"/>
        <v>0.8535804152839126</v>
      </c>
      <c r="X49" s="108">
        <f t="shared" si="7"/>
        <v>7.2846390298501595E-2</v>
      </c>
      <c r="AI49" s="1">
        <f t="shared" si="8"/>
        <v>46</v>
      </c>
      <c r="AJ49" s="1">
        <f>'Output_Tabel Mortalita'!A153</f>
        <v>46</v>
      </c>
      <c r="AK49" s="108">
        <f>'Peluang Hidup'!AL49</f>
        <v>0.31563097792991346</v>
      </c>
      <c r="AL49" s="108">
        <f t="shared" si="9"/>
        <v>0.68436902207008654</v>
      </c>
      <c r="AM49" s="108">
        <f>'Peluang Hidup'!AN49</f>
        <v>0.44892570890548139</v>
      </c>
      <c r="AN49" s="108">
        <f t="shared" si="10"/>
        <v>0.55107429109451855</v>
      </c>
      <c r="AO49" s="108">
        <f t="shared" si="11"/>
        <v>0.13329473097556799</v>
      </c>
      <c r="AZ49" s="1">
        <f t="shared" si="12"/>
        <v>46</v>
      </c>
      <c r="BA49" s="1">
        <f>'Output_Tabel Mortalita'!A361</f>
        <v>46</v>
      </c>
      <c r="BB49" s="108">
        <f>'Peluang Hidup'!BC49</f>
        <v>5.7720524483893552E-2</v>
      </c>
      <c r="BC49" s="108">
        <f t="shared" si="13"/>
        <v>0.94227947551610647</v>
      </c>
      <c r="BD49" s="108">
        <f>'Peluang Hidup'!BE49</f>
        <v>0.13733167317927969</v>
      </c>
      <c r="BE49" s="108">
        <f t="shared" si="14"/>
        <v>0.86266832682072025</v>
      </c>
      <c r="BF49" s="108">
        <f t="shared" si="15"/>
        <v>7.9611148695386214E-2</v>
      </c>
      <c r="BQ49" s="108"/>
      <c r="BR49" s="108"/>
    </row>
    <row r="50" spans="1:70" x14ac:dyDescent="0.35">
      <c r="A50" s="1">
        <f t="shared" si="0"/>
        <v>47</v>
      </c>
      <c r="B50" s="1">
        <f>'Output_Tabel Mortalita'!H154</f>
        <v>47</v>
      </c>
      <c r="C50" s="108">
        <f>'Peluang Hidup'!D50</f>
        <v>0.30907500944790267</v>
      </c>
      <c r="D50" s="108">
        <f t="shared" si="1"/>
        <v>0.69092499055209733</v>
      </c>
      <c r="E50" s="108">
        <f>'Peluang Hidup'!F50</f>
        <v>0.42964831162772421</v>
      </c>
      <c r="F50" s="108">
        <f t="shared" si="2"/>
        <v>0.57035168837227579</v>
      </c>
      <c r="G50" s="108">
        <f t="shared" si="3"/>
        <v>0.12057330217982154</v>
      </c>
      <c r="R50" s="1">
        <f t="shared" si="4"/>
        <v>47</v>
      </c>
      <c r="S50" s="1">
        <f>'Output_Tabel Mortalita'!H362</f>
        <v>47</v>
      </c>
      <c r="T50" s="108">
        <f>'Peluang Hidup'!U50</f>
        <v>5.7646771399130832E-2</v>
      </c>
      <c r="U50" s="108">
        <f t="shared" si="5"/>
        <v>0.94235322860086912</v>
      </c>
      <c r="V50" s="108">
        <f>'Peluang Hidup'!W50</f>
        <v>0.12147275009812257</v>
      </c>
      <c r="W50" s="108">
        <f t="shared" si="6"/>
        <v>0.87852724990187747</v>
      </c>
      <c r="X50" s="108">
        <f t="shared" si="7"/>
        <v>6.3825978698991648E-2</v>
      </c>
      <c r="AI50" s="1">
        <f t="shared" si="8"/>
        <v>47</v>
      </c>
      <c r="AJ50" s="1">
        <f>'Output_Tabel Mortalita'!A154</f>
        <v>47</v>
      </c>
      <c r="AK50" s="108">
        <f>'Peluang Hidup'!AL50</f>
        <v>0.28228776236843206</v>
      </c>
      <c r="AL50" s="108">
        <f t="shared" si="9"/>
        <v>0.71771223763156788</v>
      </c>
      <c r="AM50" s="108">
        <f>'Peluang Hidup'!AN50</f>
        <v>0.41610967254396375</v>
      </c>
      <c r="AN50" s="108">
        <f t="shared" si="10"/>
        <v>0.58389032745603631</v>
      </c>
      <c r="AO50" s="108">
        <f t="shared" si="11"/>
        <v>0.13382191017553158</v>
      </c>
      <c r="AZ50" s="1">
        <f t="shared" si="12"/>
        <v>47</v>
      </c>
      <c r="BA50" s="1">
        <f>'Output_Tabel Mortalita'!A362</f>
        <v>47</v>
      </c>
      <c r="BB50" s="108">
        <f>'Peluang Hidup'!BC50</f>
        <v>4.4421364465339591E-2</v>
      </c>
      <c r="BC50" s="108">
        <f t="shared" si="13"/>
        <v>0.95557863553466038</v>
      </c>
      <c r="BD50" s="108">
        <f>'Peluang Hidup'!BE50</f>
        <v>0.11343068265333191</v>
      </c>
      <c r="BE50" s="108">
        <f t="shared" si="14"/>
        <v>0.88656931734666811</v>
      </c>
      <c r="BF50" s="108">
        <f t="shared" si="15"/>
        <v>6.9009318187992275E-2</v>
      </c>
      <c r="BQ50" s="108"/>
      <c r="BR50" s="108"/>
    </row>
    <row r="51" spans="1:70" x14ac:dyDescent="0.35">
      <c r="A51" s="1">
        <f t="shared" si="0"/>
        <v>48</v>
      </c>
      <c r="B51" s="1">
        <f>'Output_Tabel Mortalita'!H155</f>
        <v>48</v>
      </c>
      <c r="C51" s="108">
        <f>'Peluang Hidup'!D51</f>
        <v>0.27677279055464171</v>
      </c>
      <c r="D51" s="108">
        <f t="shared" si="1"/>
        <v>0.72322720944535823</v>
      </c>
      <c r="E51" s="108">
        <f>'Peluang Hidup'!F51</f>
        <v>0.39607277497412391</v>
      </c>
      <c r="F51" s="108">
        <f t="shared" si="2"/>
        <v>0.60392722502587604</v>
      </c>
      <c r="G51" s="108">
        <f t="shared" si="3"/>
        <v>0.1192999844194822</v>
      </c>
      <c r="R51" s="1">
        <f t="shared" si="4"/>
        <v>48</v>
      </c>
      <c r="S51" s="1">
        <f>'Output_Tabel Mortalita'!H363</f>
        <v>48</v>
      </c>
      <c r="T51" s="108">
        <f>'Peluang Hidup'!U51</f>
        <v>4.4167223811271882E-2</v>
      </c>
      <c r="U51" s="108">
        <f t="shared" si="5"/>
        <v>0.95583277618872808</v>
      </c>
      <c r="V51" s="108">
        <f>'Peluang Hidup'!W51</f>
        <v>9.8982820682635517E-2</v>
      </c>
      <c r="W51" s="108">
        <f t="shared" si="6"/>
        <v>0.90101717931736447</v>
      </c>
      <c r="X51" s="108">
        <f t="shared" si="7"/>
        <v>5.4815596871363614E-2</v>
      </c>
      <c r="AI51" s="1">
        <f t="shared" si="8"/>
        <v>48</v>
      </c>
      <c r="AJ51" s="1">
        <f>'Output_Tabel Mortalita'!A155</f>
        <v>48</v>
      </c>
      <c r="AK51" s="108">
        <f>'Peluang Hidup'!AL51</f>
        <v>0.24991092444722082</v>
      </c>
      <c r="AL51" s="108">
        <f t="shared" si="9"/>
        <v>0.75008907555277915</v>
      </c>
      <c r="AM51" s="108">
        <f>'Peluang Hidup'!AN51</f>
        <v>0.38297763920583799</v>
      </c>
      <c r="AN51" s="108">
        <f t="shared" si="10"/>
        <v>0.61702236079416206</v>
      </c>
      <c r="AO51" s="108">
        <f t="shared" si="11"/>
        <v>0.13306671475861709</v>
      </c>
      <c r="AZ51" s="1">
        <f t="shared" si="12"/>
        <v>48</v>
      </c>
      <c r="BA51" s="1">
        <f>'Output_Tabel Mortalita'!A363</f>
        <v>48</v>
      </c>
      <c r="BB51" s="108">
        <f>'Peluang Hidup'!BC51</f>
        <v>3.3489617773663077E-2</v>
      </c>
      <c r="BC51" s="108">
        <f t="shared" si="13"/>
        <v>0.96651038222633689</v>
      </c>
      <c r="BD51" s="108">
        <f>'Peluang Hidup'!BE51</f>
        <v>9.206564602194707E-2</v>
      </c>
      <c r="BE51" s="108">
        <f t="shared" si="14"/>
        <v>0.90793435397805289</v>
      </c>
      <c r="BF51" s="108">
        <f t="shared" si="15"/>
        <v>5.8576028248284007E-2</v>
      </c>
      <c r="BQ51" s="108"/>
      <c r="BR51" s="108"/>
    </row>
    <row r="52" spans="1:70" x14ac:dyDescent="0.35">
      <c r="A52" s="1">
        <f t="shared" si="0"/>
        <v>49</v>
      </c>
      <c r="B52" s="1">
        <f>'Output_Tabel Mortalita'!H156</f>
        <v>49</v>
      </c>
      <c r="C52" s="108">
        <f>'Peluang Hidup'!D52</f>
        <v>0.24532749278611174</v>
      </c>
      <c r="D52" s="108">
        <f t="shared" si="1"/>
        <v>0.75467250721388823</v>
      </c>
      <c r="E52" s="108">
        <f>'Peluang Hidup'!F52</f>
        <v>0.36226365355523693</v>
      </c>
      <c r="F52" s="108">
        <f t="shared" si="2"/>
        <v>0.63773634644476307</v>
      </c>
      <c r="G52" s="108">
        <f t="shared" si="3"/>
        <v>0.11693616076912516</v>
      </c>
      <c r="R52" s="1">
        <f t="shared" si="4"/>
        <v>49</v>
      </c>
      <c r="S52" s="1">
        <f>'Output_Tabel Mortalita'!H364</f>
        <v>49</v>
      </c>
      <c r="T52" s="108">
        <f>'Peluang Hidup'!U52</f>
        <v>3.302184207352301E-2</v>
      </c>
      <c r="U52" s="108">
        <f t="shared" si="5"/>
        <v>0.96697815792647701</v>
      </c>
      <c r="V52" s="108">
        <f>'Peluang Hidup'!W52</f>
        <v>7.9084476972396386E-2</v>
      </c>
      <c r="W52" s="108">
        <f t="shared" si="6"/>
        <v>0.9209155230276036</v>
      </c>
      <c r="X52" s="108">
        <f t="shared" si="7"/>
        <v>4.6062634898873411E-2</v>
      </c>
      <c r="AI52" s="1">
        <f t="shared" si="8"/>
        <v>49</v>
      </c>
      <c r="AJ52" s="1">
        <f>'Output_Tabel Mortalita'!A156</f>
        <v>49</v>
      </c>
      <c r="AK52" s="108">
        <f>'Peluang Hidup'!AL52</f>
        <v>0.21882520514753823</v>
      </c>
      <c r="AL52" s="108">
        <f t="shared" si="9"/>
        <v>0.78117479485246177</v>
      </c>
      <c r="AM52" s="108">
        <f>'Peluang Hidup'!AN52</f>
        <v>0.34977346234521456</v>
      </c>
      <c r="AN52" s="108">
        <f t="shared" si="10"/>
        <v>0.65022653765478544</v>
      </c>
      <c r="AO52" s="108">
        <f t="shared" si="11"/>
        <v>0.13094825719767633</v>
      </c>
      <c r="AZ52" s="1">
        <f t="shared" si="12"/>
        <v>49</v>
      </c>
      <c r="BA52" s="1">
        <f>'Output_Tabel Mortalita'!A364</f>
        <v>49</v>
      </c>
      <c r="BB52" s="108">
        <f>'Peluang Hidup'!BC52</f>
        <v>2.4706456905096985E-2</v>
      </c>
      <c r="BC52" s="108">
        <f t="shared" si="13"/>
        <v>0.97529354309490301</v>
      </c>
      <c r="BD52" s="108">
        <f>'Peluang Hidup'!BE52</f>
        <v>7.3321978029923587E-2</v>
      </c>
      <c r="BE52" s="108">
        <f t="shared" si="14"/>
        <v>0.92667802197007643</v>
      </c>
      <c r="BF52" s="108">
        <f t="shared" si="15"/>
        <v>4.8615521124826588E-2</v>
      </c>
      <c r="BQ52" s="108"/>
      <c r="BR52" s="108"/>
    </row>
    <row r="53" spans="1:70" x14ac:dyDescent="0.35">
      <c r="A53" s="1">
        <f t="shared" si="0"/>
        <v>50</v>
      </c>
      <c r="B53" s="1">
        <f>'Output_Tabel Mortalita'!H157</f>
        <v>50</v>
      </c>
      <c r="C53" s="108">
        <f>'Peluang Hidup'!D53</f>
        <v>0.21504125258969692</v>
      </c>
      <c r="D53" s="108">
        <f t="shared" si="1"/>
        <v>0.78495874741030303</v>
      </c>
      <c r="E53" s="108">
        <f>'Peluang Hidup'!F53</f>
        <v>0.32849668685131134</v>
      </c>
      <c r="F53" s="108">
        <f t="shared" si="2"/>
        <v>0.67150331314868872</v>
      </c>
      <c r="G53" s="108">
        <f t="shared" si="3"/>
        <v>0.11345543426161431</v>
      </c>
      <c r="R53" s="1">
        <f t="shared" si="4"/>
        <v>50</v>
      </c>
      <c r="S53" s="1">
        <f>'Output_Tabel Mortalita'!H365</f>
        <v>50</v>
      </c>
      <c r="T53" s="108">
        <f>'Peluang Hidup'!U53</f>
        <v>2.403824955535595E-2</v>
      </c>
      <c r="U53" s="108">
        <f t="shared" si="5"/>
        <v>0.97596175044464406</v>
      </c>
      <c r="V53" s="108">
        <f>'Peluang Hidup'!W53</f>
        <v>6.1837231155470039E-2</v>
      </c>
      <c r="W53" s="108">
        <f t="shared" si="6"/>
        <v>0.93816276884452998</v>
      </c>
      <c r="X53" s="108">
        <f t="shared" si="7"/>
        <v>3.7798981600114079E-2</v>
      </c>
      <c r="AI53" s="1">
        <f t="shared" si="8"/>
        <v>50</v>
      </c>
      <c r="AJ53" s="1">
        <f>'Output_Tabel Mortalita'!A157</f>
        <v>50</v>
      </c>
      <c r="AK53" s="108">
        <f>'Peluang Hidup'!AL53</f>
        <v>0.18934093414272005</v>
      </c>
      <c r="AL53" s="108">
        <f t="shared" si="9"/>
        <v>0.81065906585727998</v>
      </c>
      <c r="AM53" s="108">
        <f>'Peluang Hidup'!AN53</f>
        <v>0.31676523536120371</v>
      </c>
      <c r="AN53" s="108">
        <f t="shared" si="10"/>
        <v>0.68323476463879629</v>
      </c>
      <c r="AO53" s="108">
        <f t="shared" si="11"/>
        <v>0.12742430121848369</v>
      </c>
      <c r="AZ53" s="1">
        <f t="shared" si="12"/>
        <v>50</v>
      </c>
      <c r="BA53" s="1">
        <f>'Output_Tabel Mortalita'!A365</f>
        <v>50</v>
      </c>
      <c r="BB53" s="108">
        <f>'Peluang Hidup'!BC53</f>
        <v>1.7816727421363233E-2</v>
      </c>
      <c r="BC53" s="108">
        <f t="shared" si="13"/>
        <v>0.9821832725786368</v>
      </c>
      <c r="BD53" s="108">
        <f>'Peluang Hidup'!BE53</f>
        <v>5.7208371872834424E-2</v>
      </c>
      <c r="BE53" s="108">
        <f t="shared" si="14"/>
        <v>0.94279162812716555</v>
      </c>
      <c r="BF53" s="108">
        <f t="shared" si="15"/>
        <v>3.9391644451471253E-2</v>
      </c>
      <c r="BQ53" s="108"/>
      <c r="BR53" s="108"/>
    </row>
    <row r="54" spans="1:70" x14ac:dyDescent="0.35">
      <c r="A54" s="1">
        <f t="shared" si="0"/>
        <v>51</v>
      </c>
      <c r="B54" s="1">
        <f>'Output_Tabel Mortalita'!H158</f>
        <v>51</v>
      </c>
      <c r="C54" s="108">
        <f>'Peluang Hidup'!D54</f>
        <v>0.186209349160219</v>
      </c>
      <c r="D54" s="108">
        <f t="shared" si="1"/>
        <v>0.81379065083978097</v>
      </c>
      <c r="E54" s="108">
        <f>'Peluang Hidup'!F54</f>
        <v>0.29507339934678189</v>
      </c>
      <c r="F54" s="108">
        <f t="shared" si="2"/>
        <v>0.70492660065321811</v>
      </c>
      <c r="G54" s="108">
        <f t="shared" si="3"/>
        <v>0.10886405018656287</v>
      </c>
      <c r="R54" s="1">
        <f t="shared" si="4"/>
        <v>51</v>
      </c>
      <c r="S54" s="1">
        <f>'Output_Tabel Mortalita'!H366</f>
        <v>51</v>
      </c>
      <c r="T54" s="108">
        <f>'Peluang Hidup'!U54</f>
        <v>1.699571291814083E-2</v>
      </c>
      <c r="U54" s="108">
        <f t="shared" si="5"/>
        <v>0.98300428708185916</v>
      </c>
      <c r="V54" s="108">
        <f>'Peluang Hidup'!W54</f>
        <v>4.7220856186564193E-2</v>
      </c>
      <c r="W54" s="108">
        <f t="shared" si="6"/>
        <v>0.95277914381343576</v>
      </c>
      <c r="X54" s="108">
        <f t="shared" si="7"/>
        <v>3.0225143268423404E-2</v>
      </c>
      <c r="AI54" s="1">
        <f t="shared" si="8"/>
        <v>51</v>
      </c>
      <c r="AJ54" s="1">
        <f>'Output_Tabel Mortalita'!A158</f>
        <v>51</v>
      </c>
      <c r="AK54" s="108">
        <f>'Peluang Hidup'!AL54</f>
        <v>0.16174131890312946</v>
      </c>
      <c r="AL54" s="108">
        <f t="shared" si="9"/>
        <v>0.83825868109687052</v>
      </c>
      <c r="AM54" s="108">
        <f>'Peluang Hidup'!AN54</f>
        <v>0.28424067724496649</v>
      </c>
      <c r="AN54" s="108">
        <f t="shared" si="10"/>
        <v>0.71575932275503351</v>
      </c>
      <c r="AO54" s="108">
        <f t="shared" si="11"/>
        <v>0.12249935834183701</v>
      </c>
      <c r="AZ54" s="1">
        <f t="shared" si="12"/>
        <v>51</v>
      </c>
      <c r="BA54" s="1">
        <f>'Output_Tabel Mortalita'!A366</f>
        <v>51</v>
      </c>
      <c r="BB54" s="108">
        <f>'Peluang Hidup'!BC54</f>
        <v>1.2546233271334747E-2</v>
      </c>
      <c r="BC54" s="108">
        <f t="shared" si="13"/>
        <v>0.98745376672866525</v>
      </c>
      <c r="BD54" s="108">
        <f>'Peluang Hidup'!BE54</f>
        <v>4.3656541775518552E-2</v>
      </c>
      <c r="BE54" s="108">
        <f t="shared" si="14"/>
        <v>0.95634345822448141</v>
      </c>
      <c r="BF54" s="108">
        <f t="shared" si="15"/>
        <v>3.1110308504183837E-2</v>
      </c>
      <c r="BQ54" s="108"/>
      <c r="BR54" s="108"/>
    </row>
    <row r="55" spans="1:70" x14ac:dyDescent="0.35">
      <c r="A55" s="1">
        <f t="shared" si="0"/>
        <v>52</v>
      </c>
      <c r="B55" s="1">
        <f>'Output_Tabel Mortalita'!H159</f>
        <v>52</v>
      </c>
      <c r="C55" s="108">
        <f>'Peluang Hidup'!D55</f>
        <v>0.15910917214677542</v>
      </c>
      <c r="D55" s="108">
        <f t="shared" si="1"/>
        <v>0.84089082785322455</v>
      </c>
      <c r="E55" s="108">
        <f>'Peluang Hidup'!F55</f>
        <v>0.26231493464823252</v>
      </c>
      <c r="F55" s="108">
        <f t="shared" si="2"/>
        <v>0.73768506535176748</v>
      </c>
      <c r="G55" s="108">
        <f t="shared" si="3"/>
        <v>0.10320576250145708</v>
      </c>
      <c r="R55" s="1">
        <f t="shared" si="4"/>
        <v>52</v>
      </c>
      <c r="S55" s="1">
        <f>'Output_Tabel Mortalita'!H367</f>
        <v>52</v>
      </c>
      <c r="T55" s="108">
        <f>'Peluang Hidup'!U55</f>
        <v>1.1639859740772905E-2</v>
      </c>
      <c r="U55" s="108">
        <f t="shared" si="5"/>
        <v>0.98836014025922714</v>
      </c>
      <c r="V55" s="108">
        <f>'Peluang Hidup'!W55</f>
        <v>3.5136096268945614E-2</v>
      </c>
      <c r="W55" s="108">
        <f t="shared" si="6"/>
        <v>0.96486390373105435</v>
      </c>
      <c r="X55" s="108">
        <f t="shared" si="7"/>
        <v>2.3496236528172787E-2</v>
      </c>
      <c r="AI55" s="1">
        <f t="shared" si="8"/>
        <v>52</v>
      </c>
      <c r="AJ55" s="1">
        <f>'Output_Tabel Mortalita'!A159</f>
        <v>52</v>
      </c>
      <c r="AK55" s="108">
        <f>'Peluang Hidup'!AL55</f>
        <v>0.1362697335067061</v>
      </c>
      <c r="AL55" s="108">
        <f t="shared" si="9"/>
        <v>0.86373026649329387</v>
      </c>
      <c r="AM55" s="108">
        <f>'Peluang Hidup'!AN55</f>
        <v>0.2525007841158971</v>
      </c>
      <c r="AN55" s="108">
        <f t="shared" si="10"/>
        <v>0.74749921588410295</v>
      </c>
      <c r="AO55" s="108">
        <f t="shared" si="11"/>
        <v>0.11623105060919092</v>
      </c>
      <c r="AZ55" s="1">
        <f t="shared" si="12"/>
        <v>52</v>
      </c>
      <c r="BA55" s="1">
        <f>'Output_Tabel Mortalita'!A367</f>
        <v>52</v>
      </c>
      <c r="BB55" s="108">
        <f>'Peluang Hidup'!BC55</f>
        <v>8.6186449918285619E-3</v>
      </c>
      <c r="BC55" s="108">
        <f t="shared" si="13"/>
        <v>0.99138135500817148</v>
      </c>
      <c r="BD55" s="108">
        <f>'Peluang Hidup'!BE55</f>
        <v>3.252628654012029E-2</v>
      </c>
      <c r="BE55" s="108">
        <f t="shared" si="14"/>
        <v>0.96747371345987976</v>
      </c>
      <c r="BF55" s="108">
        <f t="shared" si="15"/>
        <v>2.3907641548291725E-2</v>
      </c>
      <c r="BQ55" s="108"/>
      <c r="BR55" s="108"/>
    </row>
    <row r="56" spans="1:70" x14ac:dyDescent="0.35">
      <c r="A56" s="1">
        <f t="shared" si="0"/>
        <v>53</v>
      </c>
      <c r="B56" s="1">
        <f>'Output_Tabel Mortalita'!H160</f>
        <v>53</v>
      </c>
      <c r="C56" s="108">
        <f>'Peluang Hidup'!D56</f>
        <v>0.13398849781444017</v>
      </c>
      <c r="D56" s="108">
        <f t="shared" si="1"/>
        <v>0.86601150218555989</v>
      </c>
      <c r="E56" s="108">
        <f>'Peluang Hidup'!F56</f>
        <v>0.23055373979929492</v>
      </c>
      <c r="F56" s="108">
        <f t="shared" si="2"/>
        <v>0.76944626020070506</v>
      </c>
      <c r="G56" s="108">
        <f t="shared" si="3"/>
        <v>9.6565241984854833E-2</v>
      </c>
      <c r="R56" s="1">
        <f t="shared" si="4"/>
        <v>53</v>
      </c>
      <c r="S56" s="1">
        <f>'Output_Tabel Mortalita'!H368</f>
        <v>53</v>
      </c>
      <c r="T56" s="108">
        <f>'Peluang Hidup'!U56</f>
        <v>7.6994180361812624E-3</v>
      </c>
      <c r="U56" s="108">
        <f t="shared" si="5"/>
        <v>0.99230058196381876</v>
      </c>
      <c r="V56" s="108">
        <f>'Peluang Hidup'!W56</f>
        <v>2.5411163482236262E-2</v>
      </c>
      <c r="W56" s="108">
        <f t="shared" si="6"/>
        <v>0.97458883651776373</v>
      </c>
      <c r="X56" s="108">
        <f t="shared" si="7"/>
        <v>1.7711745446055027E-2</v>
      </c>
      <c r="AI56" s="1">
        <f t="shared" si="8"/>
        <v>53</v>
      </c>
      <c r="AJ56" s="1">
        <f>'Output_Tabel Mortalita'!A160</f>
        <v>53</v>
      </c>
      <c r="AK56" s="108">
        <f>'Peluang Hidup'!AL56</f>
        <v>0.1131179757657878</v>
      </c>
      <c r="AL56" s="108">
        <f t="shared" si="9"/>
        <v>0.88688202423421214</v>
      </c>
      <c r="AM56" s="108">
        <f>'Peluang Hidup'!AN56</f>
        <v>0.2218517314053923</v>
      </c>
      <c r="AN56" s="108">
        <f t="shared" si="10"/>
        <v>0.77814826859460773</v>
      </c>
      <c r="AO56" s="108">
        <f t="shared" si="11"/>
        <v>0.10873375563960441</v>
      </c>
      <c r="AZ56" s="1">
        <f t="shared" si="12"/>
        <v>53</v>
      </c>
      <c r="BA56" s="1">
        <f>'Output_Tabel Mortalita'!A368</f>
        <v>53</v>
      </c>
      <c r="BB56" s="108">
        <f>'Peluang Hidup'!BC56</f>
        <v>5.7703831826558024E-3</v>
      </c>
      <c r="BC56" s="108">
        <f t="shared" si="13"/>
        <v>0.99422961681734423</v>
      </c>
      <c r="BD56" s="108">
        <f>'Peluang Hidup'!BE56</f>
        <v>2.3615745972317335E-2</v>
      </c>
      <c r="BE56" s="108">
        <f t="shared" si="14"/>
        <v>0.9763842540276827</v>
      </c>
      <c r="BF56" s="108">
        <f t="shared" si="15"/>
        <v>1.7845362789661534E-2</v>
      </c>
      <c r="BQ56" s="108"/>
      <c r="BR56" s="108"/>
    </row>
    <row r="57" spans="1:70" x14ac:dyDescent="0.35">
      <c r="A57" s="1">
        <f t="shared" si="0"/>
        <v>54</v>
      </c>
      <c r="B57" s="1">
        <f>'Output_Tabel Mortalita'!H161</f>
        <v>54</v>
      </c>
      <c r="C57" s="108">
        <f>'Peluang Hidup'!D57</f>
        <v>0.11105378595884169</v>
      </c>
      <c r="D57" s="108">
        <f t="shared" si="1"/>
        <v>0.88894621404115837</v>
      </c>
      <c r="E57" s="108">
        <f>'Peluang Hidup'!F57</f>
        <v>0.20012314143717572</v>
      </c>
      <c r="F57" s="108">
        <f t="shared" si="2"/>
        <v>0.79987685856282431</v>
      </c>
      <c r="G57" s="108">
        <f t="shared" si="3"/>
        <v>8.9069355478334056E-2</v>
      </c>
      <c r="R57" s="1">
        <f t="shared" si="4"/>
        <v>54</v>
      </c>
      <c r="S57" s="1">
        <f>'Output_Tabel Mortalita'!H369</f>
        <v>54</v>
      </c>
      <c r="T57" s="108">
        <f>'Peluang Hidup'!U57</f>
        <v>4.9032403471725413E-3</v>
      </c>
      <c r="U57" s="108">
        <f t="shared" si="5"/>
        <v>0.99509675965282751</v>
      </c>
      <c r="V57" s="108">
        <f>'Peluang Hidup'!W57</f>
        <v>1.7813864399521102E-2</v>
      </c>
      <c r="W57" s="108">
        <f t="shared" si="6"/>
        <v>0.98218613560047885</v>
      </c>
      <c r="X57" s="108">
        <f t="shared" si="7"/>
        <v>1.2910624052348663E-2</v>
      </c>
      <c r="AI57" s="1">
        <f t="shared" si="8"/>
        <v>54</v>
      </c>
      <c r="AJ57" s="1">
        <f>'Output_Tabel Mortalita'!A161</f>
        <v>54</v>
      </c>
      <c r="AK57" s="108">
        <f>'Peluang Hidup'!AL57</f>
        <v>9.2416548507228816E-2</v>
      </c>
      <c r="AL57" s="108">
        <f t="shared" si="9"/>
        <v>0.9075834514927712</v>
      </c>
      <c r="AM57" s="108">
        <f>'Peluang Hidup'!AN57</f>
        <v>0.19259515055587961</v>
      </c>
      <c r="AN57" s="108">
        <f t="shared" si="10"/>
        <v>0.80740484944412039</v>
      </c>
      <c r="AO57" s="108">
        <f t="shared" si="11"/>
        <v>0.10017860204865081</v>
      </c>
      <c r="AZ57" s="1">
        <f t="shared" si="12"/>
        <v>54</v>
      </c>
      <c r="BA57" s="1">
        <f>'Output_Tabel Mortalita'!A369</f>
        <v>54</v>
      </c>
      <c r="BB57" s="108">
        <f>'Peluang Hidup'!BC57</f>
        <v>3.7622163360746144E-3</v>
      </c>
      <c r="BC57" s="108">
        <f t="shared" si="13"/>
        <v>0.99623778366392535</v>
      </c>
      <c r="BD57" s="108">
        <f>'Peluang Hidup'!BE57</f>
        <v>1.6676063030046838E-2</v>
      </c>
      <c r="BE57" s="108">
        <f t="shared" si="14"/>
        <v>0.98332393696995313</v>
      </c>
      <c r="BF57" s="108">
        <f t="shared" si="15"/>
        <v>1.291384669397222E-2</v>
      </c>
      <c r="BQ57" s="108"/>
      <c r="BR57" s="108"/>
    </row>
    <row r="58" spans="1:70" x14ac:dyDescent="0.35">
      <c r="A58" s="1">
        <f t="shared" si="0"/>
        <v>55</v>
      </c>
      <c r="B58" s="1">
        <f>'Output_Tabel Mortalita'!H162</f>
        <v>55</v>
      </c>
      <c r="C58" s="108">
        <f>'Peluang Hidup'!D58</f>
        <v>9.0459380151738045E-2</v>
      </c>
      <c r="D58" s="108">
        <f t="shared" si="1"/>
        <v>0.90954061984826196</v>
      </c>
      <c r="E58" s="108">
        <f>'Peluang Hidup'!F58</f>
        <v>0.17134505845740577</v>
      </c>
      <c r="F58" s="108">
        <f t="shared" si="2"/>
        <v>0.82865494154259423</v>
      </c>
      <c r="G58" s="108">
        <f t="shared" si="3"/>
        <v>8.088567830566773E-2</v>
      </c>
      <c r="R58" s="1">
        <f t="shared" si="4"/>
        <v>55</v>
      </c>
      <c r="S58" s="1">
        <f>'Output_Tabel Mortalita'!H370</f>
        <v>55</v>
      </c>
      <c r="T58" s="108">
        <f>'Peluang Hidup'!U58</f>
        <v>2.9957776358817815E-3</v>
      </c>
      <c r="U58" s="108">
        <f t="shared" si="5"/>
        <v>0.99700422236411823</v>
      </c>
      <c r="V58" s="108">
        <f>'Peluang Hidup'!W58</f>
        <v>1.206843594481343E-2</v>
      </c>
      <c r="W58" s="108">
        <f t="shared" si="6"/>
        <v>0.98793156405518656</v>
      </c>
      <c r="X58" s="108">
        <f t="shared" si="7"/>
        <v>9.0726583089316692E-3</v>
      </c>
      <c r="AI58" s="1">
        <f t="shared" si="8"/>
        <v>55</v>
      </c>
      <c r="AJ58" s="1">
        <f>'Output_Tabel Mortalita'!A162</f>
        <v>55</v>
      </c>
      <c r="AK58" s="108">
        <f>'Peluang Hidup'!AL58</f>
        <v>7.4227993037163931E-2</v>
      </c>
      <c r="AL58" s="108">
        <f t="shared" si="9"/>
        <v>0.92577200696283612</v>
      </c>
      <c r="AM58" s="108">
        <f>'Peluang Hidup'!AN58</f>
        <v>0.16501707691060602</v>
      </c>
      <c r="AN58" s="108">
        <f t="shared" si="10"/>
        <v>0.83498292308939392</v>
      </c>
      <c r="AO58" s="108">
        <f t="shared" si="11"/>
        <v>9.07890838734422E-2</v>
      </c>
      <c r="AZ58" s="1">
        <f t="shared" si="12"/>
        <v>55</v>
      </c>
      <c r="BA58" s="1">
        <f>'Output_Tabel Mortalita'!A370</f>
        <v>55</v>
      </c>
      <c r="BB58" s="108">
        <f>'Peluang Hidup'!BC58</f>
        <v>2.3868724510909493E-3</v>
      </c>
      <c r="BC58" s="108">
        <f t="shared" si="13"/>
        <v>0.99761312754890907</v>
      </c>
      <c r="BD58" s="108">
        <f>'Peluang Hidup'!BE58</f>
        <v>1.1429042767682742E-2</v>
      </c>
      <c r="BE58" s="108">
        <f t="shared" si="14"/>
        <v>0.98857095723231725</v>
      </c>
      <c r="BF58" s="108">
        <f t="shared" si="15"/>
        <v>9.0421703165918244E-3</v>
      </c>
      <c r="BQ58" s="108"/>
      <c r="BR58" s="108"/>
    </row>
    <row r="59" spans="1:70" x14ac:dyDescent="0.35">
      <c r="A59" s="1">
        <f t="shared" si="0"/>
        <v>56</v>
      </c>
      <c r="B59" s="1">
        <f>'Output_Tabel Mortalita'!H163</f>
        <v>56</v>
      </c>
      <c r="C59" s="108">
        <f>'Peluang Hidup'!D59</f>
        <v>7.2298605829612644E-2</v>
      </c>
      <c r="D59" s="108">
        <f t="shared" si="1"/>
        <v>0.92770139417038733</v>
      </c>
      <c r="E59" s="108">
        <f>'Peluang Hidup'!F59</f>
        <v>0.14451634153702703</v>
      </c>
      <c r="F59" s="108">
        <f t="shared" si="2"/>
        <v>0.85548365846297303</v>
      </c>
      <c r="G59" s="108">
        <f t="shared" si="3"/>
        <v>7.2217735707414299E-2</v>
      </c>
      <c r="R59" s="1">
        <f t="shared" si="4"/>
        <v>56</v>
      </c>
      <c r="S59" s="1">
        <f>'Output_Tabel Mortalita'!H371</f>
        <v>56</v>
      </c>
      <c r="T59" s="108">
        <f>'Peluang Hidup'!U59</f>
        <v>1.7493793935001987E-3</v>
      </c>
      <c r="U59" s="108">
        <f t="shared" si="5"/>
        <v>0.99825062060649983</v>
      </c>
      <c r="V59" s="108">
        <f>'Peluang Hidup'!W59</f>
        <v>7.8754309174520459E-3</v>
      </c>
      <c r="W59" s="108">
        <f t="shared" si="6"/>
        <v>0.99212456908254798</v>
      </c>
      <c r="X59" s="108">
        <f t="shared" si="7"/>
        <v>6.1260515239518476E-3</v>
      </c>
      <c r="AI59" s="1">
        <f t="shared" si="8"/>
        <v>56</v>
      </c>
      <c r="AJ59" s="1">
        <f>'Output_Tabel Mortalita'!A163</f>
        <v>56</v>
      </c>
      <c r="AK59" s="108">
        <f>'Peluang Hidup'!AL59</f>
        <v>5.8544134542762791E-2</v>
      </c>
      <c r="AL59" s="108">
        <f t="shared" si="9"/>
        <v>0.94145586545723725</v>
      </c>
      <c r="AM59" s="108">
        <f>'Peluang Hidup'!AN59</f>
        <v>0.13937606233108316</v>
      </c>
      <c r="AN59" s="108">
        <f t="shared" si="10"/>
        <v>0.86062393766891687</v>
      </c>
      <c r="AO59" s="108">
        <f t="shared" si="11"/>
        <v>8.0831927788320379E-2</v>
      </c>
      <c r="AZ59" s="1">
        <f t="shared" si="12"/>
        <v>56</v>
      </c>
      <c r="BA59" s="1">
        <f>'Output_Tabel Mortalita'!A371</f>
        <v>56</v>
      </c>
      <c r="BB59" s="108">
        <f>'Peluang Hidup'!BC59</f>
        <v>1.4725797418005391E-3</v>
      </c>
      <c r="BC59" s="108">
        <f t="shared" si="13"/>
        <v>0.99852742025819952</v>
      </c>
      <c r="BD59" s="108">
        <f>'Peluang Hidup'!BE59</f>
        <v>7.5859413672203458E-3</v>
      </c>
      <c r="BE59" s="108">
        <f t="shared" si="14"/>
        <v>0.99241405863277965</v>
      </c>
      <c r="BF59" s="108">
        <f t="shared" si="15"/>
        <v>6.1133616254198664E-3</v>
      </c>
      <c r="BQ59" s="108"/>
      <c r="BR59" s="108"/>
    </row>
    <row r="60" spans="1:70" x14ac:dyDescent="0.35">
      <c r="A60" s="1">
        <f t="shared" si="0"/>
        <v>57</v>
      </c>
      <c r="B60" s="1">
        <f>'Output_Tabel Mortalita'!H164</f>
        <v>57</v>
      </c>
      <c r="C60" s="108">
        <f>'Peluang Hidup'!D60</f>
        <v>5.6597777404816543E-2</v>
      </c>
      <c r="D60" s="108">
        <f t="shared" si="1"/>
        <v>0.94340222259518347</v>
      </c>
      <c r="E60" s="108">
        <f>'Peluang Hidup'!F60</f>
        <v>0.1198944997593355</v>
      </c>
      <c r="F60" s="108">
        <f t="shared" si="2"/>
        <v>0.88010550024066447</v>
      </c>
      <c r="G60" s="108">
        <f t="shared" si="3"/>
        <v>6.3296722354518997E-2</v>
      </c>
      <c r="R60" s="1">
        <f t="shared" si="4"/>
        <v>57</v>
      </c>
      <c r="S60" s="1">
        <f>'Output_Tabel Mortalita'!H372</f>
        <v>57</v>
      </c>
      <c r="T60" s="108">
        <f>'Peluang Hidup'!U60</f>
        <v>9.7230290924606329E-4</v>
      </c>
      <c r="U60" s="108">
        <f t="shared" si="5"/>
        <v>0.9990276970907539</v>
      </c>
      <c r="V60" s="108">
        <f>'Peluang Hidup'!W60</f>
        <v>4.9324402509481405E-3</v>
      </c>
      <c r="W60" s="108">
        <f t="shared" si="6"/>
        <v>0.99506755974905181</v>
      </c>
      <c r="X60" s="108">
        <f t="shared" si="7"/>
        <v>3.9601373417020858E-3</v>
      </c>
      <c r="AI60" s="1">
        <f t="shared" si="8"/>
        <v>57</v>
      </c>
      <c r="AJ60" s="1">
        <f>'Output_Tabel Mortalita'!A164</f>
        <v>57</v>
      </c>
      <c r="AK60" s="108">
        <f>'Peluang Hidup'!AL60</f>
        <v>4.528778446810821E-2</v>
      </c>
      <c r="AL60" s="108">
        <f t="shared" si="9"/>
        <v>0.95471221553189178</v>
      </c>
      <c r="AM60" s="108">
        <f>'Peluang Hidup'!AN60</f>
        <v>0.11589114921367279</v>
      </c>
      <c r="AN60" s="108">
        <f t="shared" si="10"/>
        <v>0.88410885078632717</v>
      </c>
      <c r="AO60" s="108">
        <f t="shared" si="11"/>
        <v>7.0603364745564612E-2</v>
      </c>
      <c r="AZ60" s="1">
        <f t="shared" si="12"/>
        <v>57</v>
      </c>
      <c r="BA60" s="1">
        <f>'Output_Tabel Mortalita'!A372</f>
        <v>57</v>
      </c>
      <c r="BB60" s="108">
        <f>'Peluang Hidup'!BC60</f>
        <v>8.8299913953932625E-4</v>
      </c>
      <c r="BC60" s="108">
        <f t="shared" si="13"/>
        <v>0.99911700086046062</v>
      </c>
      <c r="BD60" s="108">
        <f>'Peluang Hidup'!BE60</f>
        <v>4.8653373536288076E-3</v>
      </c>
      <c r="BE60" s="108">
        <f t="shared" si="14"/>
        <v>0.99513466264637118</v>
      </c>
      <c r="BF60" s="108">
        <f t="shared" si="15"/>
        <v>3.9823382140894426E-3</v>
      </c>
      <c r="BQ60" s="108"/>
      <c r="BR60" s="108"/>
    </row>
    <row r="61" spans="1:70" x14ac:dyDescent="0.35">
      <c r="A61" s="1">
        <f t="shared" si="0"/>
        <v>58</v>
      </c>
      <c r="B61" s="1">
        <f>'Output_Tabel Mortalita'!H165</f>
        <v>58</v>
      </c>
      <c r="C61" s="108">
        <f>'Peluang Hidup'!D61</f>
        <v>4.3314013363172713E-2</v>
      </c>
      <c r="D61" s="108">
        <f t="shared" si="1"/>
        <v>0.95668598663682725</v>
      </c>
      <c r="E61" s="108">
        <f>'Peluang Hidup'!F61</f>
        <v>9.7683837388038028E-2</v>
      </c>
      <c r="F61" s="108">
        <f t="shared" si="2"/>
        <v>0.90231616261196201</v>
      </c>
      <c r="G61" s="108">
        <f t="shared" si="3"/>
        <v>5.4369824024865232E-2</v>
      </c>
      <c r="R61" s="1">
        <f t="shared" si="4"/>
        <v>58</v>
      </c>
      <c r="S61" s="1">
        <f>'Output_Tabel Mortalita'!H373</f>
        <v>58</v>
      </c>
      <c r="T61" s="108">
        <f>'Peluang Hidup'!U61</f>
        <v>5.1202557082148713E-4</v>
      </c>
      <c r="U61" s="108">
        <f t="shared" si="5"/>
        <v>0.99948797442917847</v>
      </c>
      <c r="V61" s="108">
        <f>'Peluang Hidup'!W61</f>
        <v>2.9532240533559602E-3</v>
      </c>
      <c r="W61" s="108">
        <f t="shared" si="6"/>
        <v>0.99704677594664404</v>
      </c>
      <c r="X61" s="108">
        <f t="shared" si="7"/>
        <v>2.4411984825344346E-3</v>
      </c>
      <c r="AI61" s="1">
        <f t="shared" si="8"/>
        <v>58</v>
      </c>
      <c r="AJ61" s="1">
        <f>'Output_Tabel Mortalita'!A165</f>
        <v>58</v>
      </c>
      <c r="AK61" s="108">
        <f>'Peluang Hidup'!AL61</f>
        <v>3.4319004922902421E-2</v>
      </c>
      <c r="AL61" s="108">
        <f t="shared" si="9"/>
        <v>0.96568099507709759</v>
      </c>
      <c r="AM61" s="108">
        <f>'Peluang Hidup'!AN61</f>
        <v>9.4730585486126034E-2</v>
      </c>
      <c r="AN61" s="108">
        <f t="shared" si="10"/>
        <v>0.90526941451387399</v>
      </c>
      <c r="AO61" s="108">
        <f t="shared" si="11"/>
        <v>6.0411580563223599E-2</v>
      </c>
      <c r="AZ61" s="1">
        <f t="shared" si="12"/>
        <v>58</v>
      </c>
      <c r="BA61" s="1">
        <f>'Output_Tabel Mortalita'!A373</f>
        <v>58</v>
      </c>
      <c r="BB61" s="108">
        <f>'Peluang Hidup'!BC61</f>
        <v>5.1439331630992804E-4</v>
      </c>
      <c r="BC61" s="108">
        <f t="shared" si="13"/>
        <v>0.99948560668369002</v>
      </c>
      <c r="BD61" s="108">
        <f>'Peluang Hidup'!BE61</f>
        <v>3.0081966131702952E-3</v>
      </c>
      <c r="BE61" s="108">
        <f t="shared" si="14"/>
        <v>0.99699180338682969</v>
      </c>
      <c r="BF61" s="108">
        <f t="shared" si="15"/>
        <v>2.4938032968603308E-3</v>
      </c>
      <c r="BQ61" s="108"/>
      <c r="BR61" s="108"/>
    </row>
    <row r="62" spans="1:70" x14ac:dyDescent="0.35">
      <c r="A62" s="1">
        <f t="shared" si="0"/>
        <v>59</v>
      </c>
      <c r="B62" s="1">
        <f>'Output_Tabel Mortalita'!H166</f>
        <v>59</v>
      </c>
      <c r="C62" s="108">
        <f>'Peluang Hidup'!D62</f>
        <v>3.2337495890043609E-2</v>
      </c>
      <c r="D62" s="108">
        <f t="shared" si="1"/>
        <v>0.96766250410995636</v>
      </c>
      <c r="E62" s="108">
        <f>'Peluang Hidup'!F62</f>
        <v>7.8023235482375122E-2</v>
      </c>
      <c r="F62" s="108">
        <f t="shared" si="2"/>
        <v>0.92197676451762489</v>
      </c>
      <c r="G62" s="108">
        <f t="shared" si="3"/>
        <v>4.5685739592331465E-2</v>
      </c>
      <c r="R62" s="1">
        <f t="shared" si="4"/>
        <v>59</v>
      </c>
      <c r="S62" s="1">
        <f>'Output_Tabel Mortalita'!H374</f>
        <v>59</v>
      </c>
      <c r="T62" s="108">
        <f>'Peluang Hidup'!U62</f>
        <v>2.5421580681494018E-4</v>
      </c>
      <c r="U62" s="108">
        <f t="shared" si="5"/>
        <v>0.99974578419318505</v>
      </c>
      <c r="V62" s="108">
        <f>'Peluang Hidup'!W62</f>
        <v>1.6830444748800765E-3</v>
      </c>
      <c r="W62" s="108">
        <f t="shared" si="6"/>
        <v>0.9983169555251199</v>
      </c>
      <c r="X62" s="108">
        <f t="shared" si="7"/>
        <v>1.4288286680651519E-3</v>
      </c>
      <c r="AI62" s="1">
        <f t="shared" si="8"/>
        <v>59</v>
      </c>
      <c r="AJ62" s="1">
        <f>'Output_Tabel Mortalita'!A166</f>
        <v>59</v>
      </c>
      <c r="AK62" s="108">
        <f>'Peluang Hidup'!AL62</f>
        <v>2.5445526334961902E-2</v>
      </c>
      <c r="AL62" s="108">
        <f t="shared" si="9"/>
        <v>0.97455447366503811</v>
      </c>
      <c r="AM62" s="108">
        <f>'Peluang Hidup'!AN62</f>
        <v>7.600228874084379E-2</v>
      </c>
      <c r="AN62" s="108">
        <f t="shared" si="10"/>
        <v>0.9239977112591562</v>
      </c>
      <c r="AO62" s="108">
        <f t="shared" si="11"/>
        <v>5.0556762405881917E-2</v>
      </c>
      <c r="AZ62" s="1">
        <f t="shared" si="12"/>
        <v>59</v>
      </c>
      <c r="BA62" s="1">
        <f>'Output_Tabel Mortalita'!A374</f>
        <v>59</v>
      </c>
      <c r="BB62" s="108">
        <f>'Peluang Hidup'!BC62</f>
        <v>2.9104691096362039E-4</v>
      </c>
      <c r="BC62" s="108">
        <f t="shared" si="13"/>
        <v>0.9997089530890364</v>
      </c>
      <c r="BD62" s="108">
        <f>'Peluang Hidup'!BE62</f>
        <v>1.7887316531768292E-3</v>
      </c>
      <c r="BE62" s="108">
        <f t="shared" si="14"/>
        <v>0.99821126834682317</v>
      </c>
      <c r="BF62" s="108">
        <f t="shared" si="15"/>
        <v>1.4976847422132344E-3</v>
      </c>
      <c r="BQ62" s="108"/>
      <c r="BR62" s="108"/>
    </row>
    <row r="63" spans="1:70" x14ac:dyDescent="0.35">
      <c r="A63" s="1">
        <f t="shared" si="0"/>
        <v>60</v>
      </c>
      <c r="B63" s="1">
        <f>'Output_Tabel Mortalita'!H167</f>
        <v>60</v>
      </c>
      <c r="C63" s="108">
        <f>'Peluang Hidup'!D63</f>
        <v>2.3498400081344007E-2</v>
      </c>
      <c r="D63" s="108">
        <f t="shared" si="1"/>
        <v>0.97650159991865604</v>
      </c>
      <c r="E63" s="108">
        <f>'Peluang Hidup'!F63</f>
        <v>6.097692006780215E-2</v>
      </c>
      <c r="F63" s="108">
        <f t="shared" si="2"/>
        <v>0.9390230799321978</v>
      </c>
      <c r="G63" s="108">
        <f t="shared" si="3"/>
        <v>3.7478519986458236E-2</v>
      </c>
      <c r="R63" s="1">
        <f t="shared" si="4"/>
        <v>60</v>
      </c>
      <c r="S63" s="1">
        <f>'Output_Tabel Mortalita'!H375</f>
        <v>60</v>
      </c>
      <c r="T63" s="108">
        <f>'Peluang Hidup'!U63</f>
        <v>1.1835456721877818E-4</v>
      </c>
      <c r="U63" s="108">
        <f t="shared" si="5"/>
        <v>0.99988164543278124</v>
      </c>
      <c r="V63" s="108">
        <f>'Peluang Hidup'!W63</f>
        <v>9.0864819238762804E-4</v>
      </c>
      <c r="W63" s="108">
        <f t="shared" si="6"/>
        <v>0.99909135180761233</v>
      </c>
      <c r="X63" s="108">
        <f t="shared" si="7"/>
        <v>7.902936251689141E-4</v>
      </c>
      <c r="AI63" s="1">
        <f t="shared" si="8"/>
        <v>60</v>
      </c>
      <c r="AJ63" s="1">
        <f>'Output_Tabel Mortalita'!A167</f>
        <v>60</v>
      </c>
      <c r="AK63" s="108">
        <f>'Peluang Hidup'!AL63</f>
        <v>1.8436399270245239E-2</v>
      </c>
      <c r="AL63" s="108">
        <f t="shared" si="9"/>
        <v>0.98156360072975479</v>
      </c>
      <c r="AM63" s="108">
        <f>'Peluang Hidup'!AN63</f>
        <v>5.9747103720016681E-2</v>
      </c>
      <c r="AN63" s="108">
        <f t="shared" si="10"/>
        <v>0.94025289627998332</v>
      </c>
      <c r="AO63" s="108">
        <f t="shared" si="11"/>
        <v>4.1310704449771474E-2</v>
      </c>
      <c r="AZ63" s="1">
        <f t="shared" si="12"/>
        <v>60</v>
      </c>
      <c r="BA63" s="1">
        <f>'Output_Tabel Mortalita'!A375</f>
        <v>60</v>
      </c>
      <c r="BB63" s="108">
        <f>'Peluang Hidup'!BC63</f>
        <v>1.599197057438596E-4</v>
      </c>
      <c r="BC63" s="108">
        <f t="shared" si="13"/>
        <v>0.99984008029425619</v>
      </c>
      <c r="BD63" s="108">
        <f>'Peluang Hidup'!BE63</f>
        <v>1.0203790213842415E-3</v>
      </c>
      <c r="BE63" s="108">
        <f t="shared" si="14"/>
        <v>0.99897962097861581</v>
      </c>
      <c r="BF63" s="108">
        <f t="shared" si="15"/>
        <v>8.604593156403828E-4</v>
      </c>
      <c r="BQ63" s="108"/>
      <c r="BR63" s="108"/>
    </row>
    <row r="64" spans="1:70" x14ac:dyDescent="0.35">
      <c r="A64" s="1">
        <f t="shared" si="0"/>
        <v>61</v>
      </c>
      <c r="B64" s="1">
        <f>'Output_Tabel Mortalita'!H168</f>
        <v>61</v>
      </c>
      <c r="C64" s="108">
        <f>'Peluang Hidup'!D64</f>
        <v>1.6578189689247295E-2</v>
      </c>
      <c r="D64" s="108">
        <f t="shared" si="1"/>
        <v>0.98342181031075271</v>
      </c>
      <c r="E64" s="108">
        <f>'Peluang Hidup'!F64</f>
        <v>4.6529505938947356E-2</v>
      </c>
      <c r="F64" s="108">
        <f t="shared" si="2"/>
        <v>0.95347049406105266</v>
      </c>
      <c r="G64" s="108">
        <f t="shared" si="3"/>
        <v>2.9951316249700044E-2</v>
      </c>
      <c r="U64" s="108"/>
      <c r="W64" s="108"/>
      <c r="X64" s="108"/>
      <c r="AI64" s="1">
        <f t="shared" si="8"/>
        <v>61</v>
      </c>
      <c r="AJ64" s="1">
        <f>'Output_Tabel Mortalita'!A168</f>
        <v>61</v>
      </c>
      <c r="AK64" s="108">
        <f>'Peluang Hidup'!AL64</f>
        <v>1.3037545426546924E-2</v>
      </c>
      <c r="AL64" s="108">
        <f t="shared" si="9"/>
        <v>0.98696245457345311</v>
      </c>
      <c r="AM64" s="108">
        <f>'Peluang Hidup'!AN64</f>
        <v>4.5935805046953326E-2</v>
      </c>
      <c r="AN64" s="108">
        <f t="shared" si="10"/>
        <v>0.95406419495304662</v>
      </c>
      <c r="AO64" s="108">
        <f t="shared" si="11"/>
        <v>3.2898259620406489E-2</v>
      </c>
      <c r="BQ64" s="108"/>
      <c r="BR64" s="108"/>
    </row>
    <row r="65" spans="1:70" x14ac:dyDescent="0.35">
      <c r="A65" s="1">
        <f t="shared" si="0"/>
        <v>62</v>
      </c>
      <c r="B65" s="1">
        <f>'Output_Tabel Mortalita'!H169</f>
        <v>62</v>
      </c>
      <c r="C65" s="108">
        <f>'Peluang Hidup'!D65</f>
        <v>1.1324399309617173E-2</v>
      </c>
      <c r="D65" s="108">
        <f t="shared" si="1"/>
        <v>0.98867560069038285</v>
      </c>
      <c r="E65" s="108">
        <f>'Peluang Hidup'!F65</f>
        <v>3.4586348786748371E-2</v>
      </c>
      <c r="F65" s="108">
        <f t="shared" si="2"/>
        <v>0.96541365121325162</v>
      </c>
      <c r="G65" s="108">
        <f t="shared" si="3"/>
        <v>2.3261949477131227E-2</v>
      </c>
      <c r="U65" s="108"/>
      <c r="W65" s="108"/>
      <c r="X65" s="108"/>
      <c r="AI65" s="1">
        <f t="shared" si="8"/>
        <v>62</v>
      </c>
      <c r="AJ65" s="1">
        <f>'Output_Tabel Mortalita'!A169</f>
        <v>62</v>
      </c>
      <c r="AK65" s="108">
        <f>'Peluang Hidup'!AL65</f>
        <v>8.9876357411040175E-3</v>
      </c>
      <c r="AL65" s="108">
        <f t="shared" si="9"/>
        <v>0.99101236425889594</v>
      </c>
      <c r="AM65" s="108">
        <f>'Peluang Hidup'!AN65</f>
        <v>3.4470551934868518E-2</v>
      </c>
      <c r="AN65" s="108">
        <f t="shared" si="10"/>
        <v>0.96552944806513152</v>
      </c>
      <c r="AO65" s="108">
        <f t="shared" si="11"/>
        <v>2.5482916193764416E-2</v>
      </c>
      <c r="BQ65" s="108"/>
      <c r="BR65" s="108"/>
    </row>
    <row r="66" spans="1:70" x14ac:dyDescent="0.35">
      <c r="A66" s="1">
        <f t="shared" si="0"/>
        <v>63</v>
      </c>
      <c r="B66" s="1">
        <f>'Output_Tabel Mortalita'!H170</f>
        <v>63</v>
      </c>
      <c r="C66" s="108">
        <f>'Peluang Hidup'!D66</f>
        <v>7.4674951401925834E-3</v>
      </c>
      <c r="D66" s="108">
        <f t="shared" si="1"/>
        <v>0.99253250485980737</v>
      </c>
      <c r="E66" s="108">
        <f>'Peluang Hidup'!F66</f>
        <v>2.4979761140202568E-2</v>
      </c>
      <c r="F66" s="108">
        <f t="shared" si="2"/>
        <v>0.97502023885979738</v>
      </c>
      <c r="G66" s="108">
        <f t="shared" si="3"/>
        <v>1.7512266000009991E-2</v>
      </c>
      <c r="U66" s="108"/>
      <c r="W66" s="108"/>
      <c r="X66" s="108"/>
      <c r="AI66" s="1">
        <f t="shared" si="8"/>
        <v>63</v>
      </c>
      <c r="AJ66" s="1">
        <f>'Output_Tabel Mortalita'!A170</f>
        <v>63</v>
      </c>
      <c r="AK66" s="108">
        <f>'Peluang Hidup'!AL66</f>
        <v>6.0327212252969265E-3</v>
      </c>
      <c r="AL66" s="108">
        <f t="shared" si="9"/>
        <v>0.99396727877470303</v>
      </c>
      <c r="AM66" s="108">
        <f>'Peluang Hidup'!AN66</f>
        <v>2.5191101055935666E-2</v>
      </c>
      <c r="AN66" s="108">
        <f t="shared" si="10"/>
        <v>0.97480889894406431</v>
      </c>
      <c r="AO66" s="108">
        <f t="shared" si="11"/>
        <v>1.9158379830638728E-2</v>
      </c>
      <c r="BQ66" s="108"/>
      <c r="BR66" s="108"/>
    </row>
    <row r="67" spans="1:70" x14ac:dyDescent="0.35">
      <c r="A67" s="1">
        <f t="shared" si="0"/>
        <v>64</v>
      </c>
      <c r="B67" s="1">
        <f>'Output_Tabel Mortalita'!H171</f>
        <v>64</v>
      </c>
      <c r="C67" s="108">
        <f>'Peluang Hidup'!D67</f>
        <v>4.7380407165811466E-3</v>
      </c>
      <c r="D67" s="108">
        <f t="shared" si="1"/>
        <v>0.99526195928341887</v>
      </c>
      <c r="E67" s="108">
        <f>'Peluang Hidup'!F67</f>
        <v>1.748097579415224E-2</v>
      </c>
      <c r="F67" s="108">
        <f t="shared" si="2"/>
        <v>0.9825190242058478</v>
      </c>
      <c r="G67" s="108">
        <f t="shared" si="3"/>
        <v>1.2742935077571071E-2</v>
      </c>
      <c r="U67" s="108"/>
      <c r="W67" s="108"/>
      <c r="X67" s="108"/>
      <c r="AI67" s="1">
        <f t="shared" si="8"/>
        <v>64</v>
      </c>
      <c r="AJ67" s="1">
        <f>'Output_Tabel Mortalita'!A171</f>
        <v>64</v>
      </c>
      <c r="AK67" s="108">
        <f>'Peluang Hidup'!AL67</f>
        <v>3.9382837717730386E-3</v>
      </c>
      <c r="AL67" s="108">
        <f t="shared" si="9"/>
        <v>0.99606171622822692</v>
      </c>
      <c r="AM67" s="108">
        <f>'Peluang Hidup'!AN67</f>
        <v>1.7885556671567784E-2</v>
      </c>
      <c r="AN67" s="108">
        <f t="shared" si="10"/>
        <v>0.98211444332843223</v>
      </c>
      <c r="AO67" s="108">
        <f t="shared" si="11"/>
        <v>1.3947272899794694E-2</v>
      </c>
      <c r="BQ67" s="108"/>
      <c r="BR67" s="108"/>
    </row>
    <row r="68" spans="1:70" x14ac:dyDescent="0.35">
      <c r="A68" s="1">
        <f t="shared" ref="A68:A73" si="16">B68</f>
        <v>65</v>
      </c>
      <c r="B68" s="1">
        <f>'Output_Tabel Mortalita'!H172</f>
        <v>65</v>
      </c>
      <c r="C68" s="108">
        <f>'Peluang Hidup'!D68</f>
        <v>2.8822912299471953E-3</v>
      </c>
      <c r="D68" s="108">
        <f t="shared" ref="D68:D73" si="17">1-C68</f>
        <v>0.99711770877005279</v>
      </c>
      <c r="E68" s="108">
        <f>'Peluang Hidup'!F68</f>
        <v>1.1816954303983272E-2</v>
      </c>
      <c r="F68" s="108">
        <f t="shared" ref="F68:F73" si="18">1-E68</f>
        <v>0.98818304569601678</v>
      </c>
      <c r="G68" s="108">
        <f t="shared" ref="G68:G73" si="19">D68-F68</f>
        <v>8.9346630740360089E-3</v>
      </c>
      <c r="U68" s="108"/>
      <c r="W68" s="108"/>
      <c r="X68" s="108"/>
      <c r="AI68" s="1">
        <f t="shared" ref="AI68:AI73" si="20">AJ68</f>
        <v>65</v>
      </c>
      <c r="AJ68" s="1">
        <f>'Output_Tabel Mortalita'!A172</f>
        <v>65</v>
      </c>
      <c r="AK68" s="108">
        <f>'Peluang Hidup'!AL68</f>
        <v>2.497815337887347E-3</v>
      </c>
      <c r="AL68" s="108">
        <f t="shared" ref="AL68:AL73" si="21">1-AK68</f>
        <v>0.9975021846621126</v>
      </c>
      <c r="AM68" s="108">
        <f>'Peluang Hidup'!AN68</f>
        <v>1.2304848578799946E-2</v>
      </c>
      <c r="AN68" s="108">
        <f t="shared" ref="AN68:AN73" si="22">1-AM68</f>
        <v>0.98769515142120001</v>
      </c>
      <c r="AO68" s="108">
        <f t="shared" ref="AO68:AO73" si="23">AL68-AN68</f>
        <v>9.8070332409125882E-3</v>
      </c>
      <c r="BQ68" s="108"/>
      <c r="BR68" s="108"/>
    </row>
    <row r="69" spans="1:70" x14ac:dyDescent="0.35">
      <c r="A69" s="1">
        <f t="shared" si="16"/>
        <v>66</v>
      </c>
      <c r="B69" s="1">
        <f>'Output_Tabel Mortalita'!H173</f>
        <v>66</v>
      </c>
      <c r="C69" s="108">
        <f>'Peluang Hidup'!D69</f>
        <v>1.6745572214316023E-3</v>
      </c>
      <c r="D69" s="108">
        <f t="shared" si="17"/>
        <v>0.99832544277856838</v>
      </c>
      <c r="E69" s="108">
        <f>'Peluang Hidup'!F69</f>
        <v>7.6903709185621233E-3</v>
      </c>
      <c r="F69" s="108">
        <f t="shared" si="18"/>
        <v>0.99230962908143783</v>
      </c>
      <c r="G69" s="108">
        <f t="shared" si="19"/>
        <v>6.0158136971305565E-3</v>
      </c>
      <c r="U69" s="108"/>
      <c r="W69" s="108"/>
      <c r="X69" s="108"/>
      <c r="AI69" s="1">
        <f t="shared" si="20"/>
        <v>66</v>
      </c>
      <c r="AJ69" s="1">
        <f>'Output_Tabel Mortalita'!A173</f>
        <v>66</v>
      </c>
      <c r="AK69" s="108">
        <f>'Peluang Hidup'!AL69</f>
        <v>1.5375847389756088E-3</v>
      </c>
      <c r="AL69" s="108">
        <f t="shared" si="21"/>
        <v>0.99846241526102442</v>
      </c>
      <c r="AM69" s="108">
        <f>'Peluang Hidup'!AN69</f>
        <v>8.179575939306934E-3</v>
      </c>
      <c r="AN69" s="108">
        <f t="shared" si="22"/>
        <v>0.99182042406069304</v>
      </c>
      <c r="AO69" s="108">
        <f t="shared" si="23"/>
        <v>6.6419912003313764E-3</v>
      </c>
      <c r="BQ69" s="108"/>
      <c r="BR69" s="108"/>
    </row>
    <row r="70" spans="1:70" x14ac:dyDescent="0.35">
      <c r="A70" s="1">
        <f t="shared" si="16"/>
        <v>67</v>
      </c>
      <c r="B70" s="1">
        <f>'Output_Tabel Mortalita'!H174</f>
        <v>67</v>
      </c>
      <c r="C70" s="108">
        <f>'Peluang Hidup'!D70</f>
        <v>9.2520167585991974E-4</v>
      </c>
      <c r="D70" s="108">
        <f t="shared" si="17"/>
        <v>0.99907479832414003</v>
      </c>
      <c r="E70" s="108">
        <f>'Peluang Hidup'!F70</f>
        <v>4.8005205996873605E-3</v>
      </c>
      <c r="F70" s="108">
        <f t="shared" si="18"/>
        <v>0.99519947940031261</v>
      </c>
      <c r="G70" s="108">
        <f t="shared" si="19"/>
        <v>3.8753189238274199E-3</v>
      </c>
      <c r="U70" s="108"/>
      <c r="W70" s="108"/>
      <c r="X70" s="108"/>
      <c r="AI70" s="1">
        <f t="shared" si="20"/>
        <v>67</v>
      </c>
      <c r="AJ70" s="1">
        <f>'Output_Tabel Mortalita'!A174</f>
        <v>67</v>
      </c>
      <c r="AK70" s="108">
        <f>'Peluang Hidup'!AL70</f>
        <v>9.177989603153761E-4</v>
      </c>
      <c r="AL70" s="108">
        <f t="shared" si="21"/>
        <v>0.99908220103968459</v>
      </c>
      <c r="AM70" s="108">
        <f>'Peluang Hidup'!AN70</f>
        <v>5.2374534616098601E-3</v>
      </c>
      <c r="AN70" s="108">
        <f t="shared" si="22"/>
        <v>0.99476254653839014</v>
      </c>
      <c r="AO70" s="108">
        <f t="shared" si="23"/>
        <v>4.3196545012944565E-3</v>
      </c>
      <c r="BQ70" s="108"/>
      <c r="BR70" s="108"/>
    </row>
    <row r="71" spans="1:70" x14ac:dyDescent="0.35">
      <c r="A71" s="1">
        <f t="shared" si="16"/>
        <v>68</v>
      </c>
      <c r="B71" s="1">
        <f>'Output_Tabel Mortalita'!H175</f>
        <v>68</v>
      </c>
      <c r="C71" s="108">
        <f>'Peluang Hidup'!D71</f>
        <v>4.8386838317144247E-4</v>
      </c>
      <c r="D71" s="108">
        <f t="shared" si="17"/>
        <v>0.99951613161682851</v>
      </c>
      <c r="E71" s="108">
        <f>'Peluang Hidup'!F71</f>
        <v>2.8626649611639297E-3</v>
      </c>
      <c r="F71" s="108">
        <f t="shared" si="18"/>
        <v>0.99713733503883606</v>
      </c>
      <c r="G71" s="108">
        <f t="shared" si="19"/>
        <v>2.378796577992448E-3</v>
      </c>
      <c r="U71" s="108"/>
      <c r="W71" s="108"/>
      <c r="X71" s="108"/>
      <c r="AI71" s="1">
        <f t="shared" si="20"/>
        <v>68</v>
      </c>
      <c r="AJ71" s="1">
        <f>'Output_Tabel Mortalita'!A175</f>
        <v>68</v>
      </c>
      <c r="AK71" s="108">
        <f>'Peluang Hidup'!AL71</f>
        <v>5.3080470537642628E-4</v>
      </c>
      <c r="AL71" s="108">
        <f t="shared" si="21"/>
        <v>0.99946919529462352</v>
      </c>
      <c r="AM71" s="108">
        <f>'Peluang Hidup'!AN71</f>
        <v>3.2194516197502922E-3</v>
      </c>
      <c r="AN71" s="108">
        <f t="shared" si="22"/>
        <v>0.99678054838024965</v>
      </c>
      <c r="AO71" s="108">
        <f t="shared" si="23"/>
        <v>2.6886469143738712E-3</v>
      </c>
      <c r="BQ71" s="108"/>
      <c r="BR71" s="108"/>
    </row>
    <row r="72" spans="1:70" x14ac:dyDescent="0.35">
      <c r="A72" s="1">
        <f t="shared" si="16"/>
        <v>69</v>
      </c>
      <c r="B72" s="1">
        <f>'Output_Tabel Mortalita'!H176</f>
        <v>69</v>
      </c>
      <c r="C72" s="108">
        <f>'Peluang Hidup'!D72</f>
        <v>2.3832285728647899E-4</v>
      </c>
      <c r="D72" s="108">
        <f t="shared" si="17"/>
        <v>0.99976167714271347</v>
      </c>
      <c r="E72" s="108">
        <f>'Peluang Hidup'!F72</f>
        <v>1.6235470397932042E-3</v>
      </c>
      <c r="F72" s="108">
        <f t="shared" si="18"/>
        <v>0.99837645296020683</v>
      </c>
      <c r="G72" s="108">
        <f t="shared" si="19"/>
        <v>1.3852241825066391E-3</v>
      </c>
      <c r="U72" s="108"/>
      <c r="W72" s="108"/>
      <c r="X72" s="108"/>
      <c r="AI72" s="1">
        <f t="shared" si="20"/>
        <v>69</v>
      </c>
      <c r="AJ72" s="1">
        <f>'Output_Tabel Mortalita'!A176</f>
        <v>69</v>
      </c>
      <c r="AK72" s="108">
        <f>'Peluang Hidup'!AL72</f>
        <v>2.9723488325784106E-4</v>
      </c>
      <c r="AL72" s="108">
        <f t="shared" si="21"/>
        <v>0.99970276511674216</v>
      </c>
      <c r="AM72" s="108">
        <f>'Peluang Hidup'!AN72</f>
        <v>1.8928992644938417E-3</v>
      </c>
      <c r="AN72" s="108">
        <f t="shared" si="22"/>
        <v>0.99810710073550613</v>
      </c>
      <c r="AO72" s="108">
        <f t="shared" si="23"/>
        <v>1.5956643812360394E-3</v>
      </c>
      <c r="BQ72" s="108"/>
      <c r="BR72" s="108"/>
    </row>
    <row r="73" spans="1:70" x14ac:dyDescent="0.35">
      <c r="A73" s="1">
        <f t="shared" si="16"/>
        <v>70</v>
      </c>
      <c r="B73" s="1">
        <f>'Output_Tabel Mortalita'!H177</f>
        <v>70</v>
      </c>
      <c r="C73" s="108">
        <f>'Peluang Hidup'!D73</f>
        <v>1.0993620395417901E-4</v>
      </c>
      <c r="D73" s="108">
        <f t="shared" si="17"/>
        <v>0.99989006379604584</v>
      </c>
      <c r="E73" s="108">
        <f>'Peluang Hidup'!F73</f>
        <v>8.7147526878104628E-4</v>
      </c>
      <c r="F73" s="108">
        <f t="shared" si="18"/>
        <v>0.99912852473121894</v>
      </c>
      <c r="G73" s="108">
        <f t="shared" si="19"/>
        <v>7.6153906482689937E-4</v>
      </c>
      <c r="U73" s="108"/>
      <c r="W73" s="108"/>
      <c r="X73" s="108"/>
      <c r="AI73" s="1">
        <f t="shared" si="20"/>
        <v>70</v>
      </c>
      <c r="AJ73" s="1">
        <f>'Output_Tabel Mortalita'!A177</f>
        <v>70</v>
      </c>
      <c r="AK73" s="108">
        <f>'Peluang Hidup'!AL73</f>
        <v>1.610634025915011E-4</v>
      </c>
      <c r="AL73" s="108">
        <f t="shared" si="21"/>
        <v>0.99983893659740852</v>
      </c>
      <c r="AM73" s="108">
        <f>'Peluang Hidup'!AN73</f>
        <v>1.0603098601491552E-3</v>
      </c>
      <c r="AN73" s="108">
        <f t="shared" si="22"/>
        <v>0.99893969013985084</v>
      </c>
      <c r="AO73" s="108">
        <f t="shared" si="23"/>
        <v>8.9924645755767862E-4</v>
      </c>
      <c r="BQ73" s="108"/>
      <c r="BR73" s="108"/>
    </row>
    <row r="74" spans="1:70" x14ac:dyDescent="0.35">
      <c r="C74" s="108"/>
      <c r="D74" s="108"/>
      <c r="E74" s="108"/>
      <c r="F74" s="108"/>
      <c r="G74" s="108"/>
      <c r="U74" s="108"/>
      <c r="W74" s="108"/>
      <c r="X74" s="108"/>
      <c r="BQ74" s="108"/>
      <c r="BR74" s="108"/>
    </row>
    <row r="75" spans="1:70" x14ac:dyDescent="0.35">
      <c r="C75" s="108"/>
      <c r="D75" s="108"/>
      <c r="E75" s="108"/>
      <c r="F75" s="108"/>
      <c r="G75" s="108"/>
      <c r="U75" s="108"/>
      <c r="W75" s="108"/>
      <c r="X75" s="108"/>
      <c r="BQ75" s="108"/>
      <c r="BR75" s="108"/>
    </row>
    <row r="76" spans="1:70" x14ac:dyDescent="0.35">
      <c r="C76" s="108"/>
      <c r="D76" s="108"/>
      <c r="E76" s="108"/>
      <c r="F76" s="108"/>
      <c r="G76" s="108"/>
      <c r="U76" s="108"/>
      <c r="W76" s="108"/>
      <c r="X76" s="108"/>
      <c r="BQ76" s="108"/>
      <c r="BR76" s="108"/>
    </row>
    <row r="77" spans="1:70" x14ac:dyDescent="0.35">
      <c r="C77" s="108"/>
      <c r="D77" s="108"/>
      <c r="E77" s="108"/>
      <c r="F77" s="108"/>
      <c r="G77" s="108"/>
      <c r="U77" s="108"/>
      <c r="W77" s="108"/>
      <c r="X77" s="108"/>
      <c r="BQ77" s="108"/>
      <c r="BR77" s="108"/>
    </row>
    <row r="78" spans="1:70" x14ac:dyDescent="0.35">
      <c r="C78" s="108"/>
      <c r="D78" s="108"/>
      <c r="E78" s="108"/>
      <c r="F78" s="108"/>
      <c r="G78" s="108"/>
      <c r="U78" s="108"/>
      <c r="W78" s="108"/>
      <c r="X78" s="108"/>
      <c r="BQ78" s="108"/>
      <c r="BR78" s="108"/>
    </row>
    <row r="79" spans="1:70" x14ac:dyDescent="0.35">
      <c r="C79" s="108"/>
      <c r="D79" s="108"/>
      <c r="E79" s="108"/>
      <c r="F79" s="108"/>
      <c r="G79" s="108"/>
      <c r="U79" s="108"/>
      <c r="W79" s="108"/>
      <c r="X79" s="108"/>
      <c r="BQ79" s="108"/>
      <c r="BR79" s="108"/>
    </row>
    <row r="80" spans="1:70" x14ac:dyDescent="0.35">
      <c r="C80" s="108"/>
      <c r="D80" s="108"/>
      <c r="E80" s="108"/>
      <c r="F80" s="108"/>
      <c r="G80" s="108"/>
      <c r="U80" s="108"/>
      <c r="W80" s="108"/>
      <c r="X80" s="108"/>
      <c r="BQ80" s="108"/>
      <c r="BR80" s="108"/>
    </row>
    <row r="81" spans="3:70" x14ac:dyDescent="0.35">
      <c r="C81" s="108"/>
      <c r="D81" s="108"/>
      <c r="E81" s="108"/>
      <c r="F81" s="108"/>
      <c r="G81" s="108"/>
      <c r="U81" s="108"/>
      <c r="W81" s="108"/>
      <c r="X81" s="108"/>
      <c r="BQ81" s="108"/>
      <c r="BR81" s="108"/>
    </row>
    <row r="82" spans="3:70" x14ac:dyDescent="0.35">
      <c r="C82" s="108"/>
      <c r="D82" s="108"/>
      <c r="E82" s="108"/>
      <c r="F82" s="108"/>
      <c r="G82" s="108"/>
      <c r="U82" s="108"/>
      <c r="W82" s="108"/>
      <c r="X82" s="108"/>
      <c r="BQ82" s="108"/>
      <c r="BR82" s="108"/>
    </row>
    <row r="83" spans="3:70" x14ac:dyDescent="0.35">
      <c r="C83" s="108"/>
      <c r="D83" s="108"/>
      <c r="E83" s="108"/>
      <c r="F83" s="108"/>
      <c r="G83" s="108"/>
      <c r="U83" s="108"/>
      <c r="W83" s="108"/>
      <c r="X83" s="108"/>
      <c r="BQ83" s="108"/>
      <c r="BR83" s="108"/>
    </row>
    <row r="84" spans="3:70" x14ac:dyDescent="0.35">
      <c r="C84" s="108"/>
      <c r="D84" s="108"/>
      <c r="E84" s="108"/>
      <c r="F84" s="108"/>
      <c r="G84" s="108"/>
      <c r="U84" s="108"/>
      <c r="W84" s="108"/>
      <c r="X84" s="108"/>
      <c r="BQ84" s="108"/>
      <c r="BR84" s="108"/>
    </row>
    <row r="85" spans="3:70" x14ac:dyDescent="0.35">
      <c r="C85" s="108"/>
      <c r="D85" s="108"/>
      <c r="E85" s="108"/>
      <c r="F85" s="108"/>
      <c r="G85" s="108"/>
      <c r="U85" s="108"/>
      <c r="W85" s="108"/>
      <c r="X85" s="108"/>
      <c r="BQ85" s="108"/>
      <c r="BR85" s="108"/>
    </row>
    <row r="86" spans="3:70" x14ac:dyDescent="0.35">
      <c r="C86" s="108"/>
      <c r="D86" s="108"/>
      <c r="E86" s="108"/>
      <c r="F86" s="108"/>
      <c r="G86" s="108"/>
      <c r="U86" s="108"/>
      <c r="W86" s="108"/>
      <c r="X86" s="108"/>
      <c r="BQ86" s="108"/>
      <c r="BR86" s="108"/>
    </row>
    <row r="87" spans="3:70" x14ac:dyDescent="0.35">
      <c r="C87" s="108"/>
      <c r="D87" s="108"/>
      <c r="E87" s="108"/>
      <c r="F87" s="108"/>
      <c r="G87" s="108"/>
      <c r="U87" s="108"/>
      <c r="W87" s="108"/>
      <c r="X87" s="108"/>
      <c r="BQ87" s="108"/>
      <c r="BR87" s="108"/>
    </row>
    <row r="88" spans="3:70" x14ac:dyDescent="0.35">
      <c r="C88" s="108"/>
      <c r="D88" s="108"/>
      <c r="E88" s="108"/>
      <c r="F88" s="108"/>
      <c r="G88" s="108"/>
      <c r="U88" s="108"/>
      <c r="W88" s="108"/>
      <c r="X88" s="108"/>
      <c r="BQ88" s="108"/>
      <c r="BR88" s="108"/>
    </row>
    <row r="89" spans="3:70" x14ac:dyDescent="0.35">
      <c r="C89" s="108"/>
      <c r="D89" s="108"/>
      <c r="E89" s="108"/>
      <c r="F89" s="108"/>
      <c r="G89" s="108"/>
      <c r="U89" s="108"/>
      <c r="W89" s="108"/>
      <c r="X89" s="108"/>
      <c r="BQ89" s="108"/>
      <c r="BR89" s="108"/>
    </row>
    <row r="90" spans="3:70" x14ac:dyDescent="0.35">
      <c r="C90" s="108"/>
      <c r="D90" s="108"/>
      <c r="E90" s="108"/>
      <c r="F90" s="108"/>
      <c r="G90" s="108"/>
      <c r="U90" s="108"/>
      <c r="W90" s="108"/>
      <c r="X90" s="108"/>
      <c r="BQ90" s="108"/>
      <c r="BR90" s="108"/>
    </row>
    <row r="91" spans="3:70" x14ac:dyDescent="0.35">
      <c r="C91" s="108"/>
      <c r="D91" s="108"/>
      <c r="E91" s="108"/>
      <c r="F91" s="108"/>
      <c r="G91" s="108"/>
      <c r="U91" s="108"/>
      <c r="W91" s="108"/>
      <c r="X91" s="108"/>
      <c r="BQ91" s="108"/>
      <c r="BR91" s="108"/>
    </row>
    <row r="92" spans="3:70" x14ac:dyDescent="0.35">
      <c r="C92" s="108"/>
      <c r="D92" s="108"/>
      <c r="E92" s="108"/>
      <c r="F92" s="108"/>
      <c r="G92" s="108"/>
      <c r="U92" s="108"/>
      <c r="W92" s="108"/>
      <c r="X92" s="108"/>
      <c r="BQ92" s="108"/>
      <c r="BR92" s="108"/>
    </row>
    <row r="93" spans="3:70" x14ac:dyDescent="0.35">
      <c r="C93" s="108"/>
      <c r="D93" s="108"/>
      <c r="E93" s="108"/>
      <c r="F93" s="108"/>
      <c r="G93" s="108"/>
      <c r="U93" s="108"/>
      <c r="W93" s="108"/>
      <c r="X93" s="108"/>
      <c r="BQ93" s="108"/>
      <c r="BR93" s="108"/>
    </row>
    <row r="94" spans="3:70" x14ac:dyDescent="0.35">
      <c r="C94" s="108"/>
      <c r="D94" s="108"/>
      <c r="E94" s="108"/>
      <c r="F94" s="108"/>
      <c r="G94" s="108"/>
      <c r="U94" s="108"/>
      <c r="W94" s="108"/>
      <c r="X94" s="108"/>
      <c r="BQ94" s="108"/>
      <c r="BR94" s="108"/>
    </row>
    <row r="95" spans="3:70" x14ac:dyDescent="0.35">
      <c r="C95" s="108"/>
      <c r="D95" s="108"/>
      <c r="E95" s="108"/>
      <c r="F95" s="108"/>
      <c r="G95" s="108"/>
      <c r="U95" s="108"/>
      <c r="W95" s="108"/>
      <c r="X95" s="108"/>
      <c r="BQ95" s="108"/>
      <c r="BR95" s="108"/>
    </row>
    <row r="96" spans="3:70" x14ac:dyDescent="0.35">
      <c r="C96" s="108"/>
      <c r="D96" s="108"/>
      <c r="E96" s="108"/>
      <c r="F96" s="108"/>
      <c r="G96" s="108"/>
      <c r="U96" s="108"/>
      <c r="W96" s="108"/>
      <c r="X96" s="108"/>
      <c r="BQ96" s="108"/>
      <c r="BR96" s="108"/>
    </row>
    <row r="97" spans="3:70" x14ac:dyDescent="0.35">
      <c r="C97" s="108"/>
      <c r="D97" s="108"/>
      <c r="E97" s="108"/>
      <c r="F97" s="108"/>
      <c r="G97" s="108"/>
      <c r="U97" s="108"/>
      <c r="W97" s="108"/>
      <c r="X97" s="108"/>
      <c r="BQ97" s="108"/>
      <c r="BR97" s="108"/>
    </row>
    <row r="98" spans="3:70" x14ac:dyDescent="0.35">
      <c r="C98" s="108"/>
      <c r="D98" s="108"/>
      <c r="E98" s="108"/>
      <c r="F98" s="108"/>
      <c r="G98" s="108"/>
      <c r="U98" s="108"/>
      <c r="W98" s="108"/>
      <c r="X98" s="108"/>
      <c r="BQ98" s="108"/>
      <c r="BR98" s="108"/>
    </row>
    <row r="99" spans="3:70" x14ac:dyDescent="0.35">
      <c r="C99" s="108"/>
      <c r="D99" s="108"/>
      <c r="E99" s="108"/>
      <c r="F99" s="108"/>
      <c r="G99" s="108"/>
      <c r="U99" s="108"/>
      <c r="W99" s="108"/>
      <c r="X99" s="108"/>
      <c r="BQ99" s="108"/>
      <c r="BR99" s="108"/>
    </row>
    <row r="100" spans="3:70" x14ac:dyDescent="0.35">
      <c r="C100" s="108"/>
      <c r="D100" s="108"/>
      <c r="E100" s="108"/>
      <c r="F100" s="108"/>
      <c r="G100" s="108"/>
      <c r="U100" s="108"/>
      <c r="W100" s="108"/>
      <c r="X100" s="108"/>
      <c r="BQ100" s="108"/>
      <c r="BR100" s="108"/>
    </row>
    <row r="101" spans="3:70" x14ac:dyDescent="0.35">
      <c r="C101" s="108"/>
      <c r="D101" s="108"/>
      <c r="E101" s="108"/>
      <c r="F101" s="108"/>
      <c r="G101" s="108"/>
      <c r="U101" s="108"/>
      <c r="W101" s="108"/>
      <c r="X101" s="108"/>
      <c r="BQ101" s="108"/>
      <c r="BR101" s="108"/>
    </row>
    <row r="102" spans="3:70" x14ac:dyDescent="0.35">
      <c r="C102" s="108"/>
      <c r="D102" s="108"/>
      <c r="E102" s="108"/>
      <c r="F102" s="108"/>
      <c r="G102" s="108"/>
      <c r="U102" s="108"/>
      <c r="W102" s="108"/>
      <c r="X102" s="108"/>
      <c r="BQ102" s="108"/>
      <c r="BR102" s="108"/>
    </row>
    <row r="103" spans="3:70" x14ac:dyDescent="0.35">
      <c r="C103" s="108"/>
      <c r="D103" s="108"/>
      <c r="E103" s="108"/>
      <c r="F103" s="108"/>
      <c r="G103" s="108"/>
      <c r="U103" s="108"/>
      <c r="W103" s="108"/>
      <c r="X103" s="108"/>
      <c r="BQ103" s="108"/>
      <c r="BR103" s="108"/>
    </row>
  </sheetData>
  <mergeCells count="4">
    <mergeCell ref="A1:G1"/>
    <mergeCell ref="R1:X1"/>
    <mergeCell ref="AI1:AO1"/>
    <mergeCell ref="AZ1:B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8561-3631-406B-B084-59B404CB9911}">
  <dimension ref="A1:CR74"/>
  <sheetViews>
    <sheetView topLeftCell="BT1" zoomScale="41" zoomScaleNormal="103" workbookViewId="0">
      <selection activeCell="CH36" sqref="CH36"/>
    </sheetView>
  </sheetViews>
  <sheetFormatPr defaultRowHeight="15.5" x14ac:dyDescent="0.35"/>
  <cols>
    <col min="1" max="16384" width="8.7265625" style="1"/>
  </cols>
  <sheetData>
    <row r="1" spans="1:96" x14ac:dyDescent="0.35">
      <c r="A1" s="194" t="s">
        <v>723</v>
      </c>
      <c r="B1" s="194"/>
      <c r="C1" s="194"/>
      <c r="D1" s="194"/>
      <c r="E1" s="194"/>
      <c r="F1" s="194"/>
      <c r="G1" s="194"/>
      <c r="R1" s="194" t="s">
        <v>723</v>
      </c>
      <c r="S1" s="194"/>
      <c r="T1" s="194"/>
      <c r="U1" s="194"/>
      <c r="V1" s="194"/>
      <c r="W1" s="194"/>
      <c r="X1" s="194"/>
      <c r="AI1" s="194" t="s">
        <v>724</v>
      </c>
      <c r="AJ1" s="194"/>
      <c r="AK1" s="194"/>
      <c r="AL1" s="194"/>
      <c r="AM1" s="194"/>
      <c r="AN1" s="194"/>
      <c r="AO1" s="194"/>
      <c r="AP1" s="194"/>
      <c r="BA1" s="194" t="s">
        <v>724</v>
      </c>
      <c r="BB1" s="194"/>
      <c r="BC1" s="194"/>
      <c r="BD1" s="194"/>
      <c r="BE1" s="194"/>
      <c r="BF1" s="194"/>
      <c r="BG1" s="194"/>
      <c r="BH1" s="194"/>
      <c r="BS1" s="194" t="s">
        <v>743</v>
      </c>
      <c r="BT1" s="194"/>
      <c r="BU1" s="194"/>
      <c r="BV1" s="194"/>
      <c r="BW1" s="194"/>
      <c r="BX1" s="194"/>
      <c r="BY1" s="194"/>
      <c r="BZ1" s="194"/>
      <c r="CK1" s="194" t="s">
        <v>743</v>
      </c>
      <c r="CL1" s="194"/>
      <c r="CM1" s="194"/>
      <c r="CN1" s="194"/>
      <c r="CO1" s="194"/>
      <c r="CP1" s="194"/>
      <c r="CQ1" s="194"/>
      <c r="CR1" s="194"/>
    </row>
    <row r="2" spans="1:96" x14ac:dyDescent="0.35">
      <c r="A2" s="193" t="s">
        <v>7</v>
      </c>
      <c r="B2" s="193" t="s">
        <v>65</v>
      </c>
      <c r="C2" s="193"/>
      <c r="D2" s="193"/>
      <c r="E2" s="193" t="s">
        <v>66</v>
      </c>
      <c r="F2" s="193"/>
      <c r="G2" s="193"/>
      <c r="R2" s="193" t="s">
        <v>7</v>
      </c>
      <c r="S2" s="193" t="s">
        <v>65</v>
      </c>
      <c r="T2" s="193"/>
      <c r="U2" s="193"/>
      <c r="V2" s="193" t="s">
        <v>66</v>
      </c>
      <c r="W2" s="193"/>
      <c r="X2" s="193"/>
      <c r="AI2" s="193" t="s">
        <v>738</v>
      </c>
      <c r="AJ2" s="193" t="s">
        <v>734</v>
      </c>
      <c r="AK2" s="193" t="s">
        <v>65</v>
      </c>
      <c r="AL2" s="193"/>
      <c r="AM2" s="193"/>
      <c r="AN2" s="193" t="s">
        <v>66</v>
      </c>
      <c r="AO2" s="193"/>
      <c r="AP2" s="193"/>
      <c r="BA2" s="193" t="s">
        <v>738</v>
      </c>
      <c r="BB2" s="193" t="s">
        <v>734</v>
      </c>
      <c r="BC2" s="193" t="s">
        <v>65</v>
      </c>
      <c r="BD2" s="193"/>
      <c r="BE2" s="193"/>
      <c r="BF2" s="193" t="s">
        <v>66</v>
      </c>
      <c r="BG2" s="193"/>
      <c r="BH2" s="193"/>
      <c r="BS2" s="193" t="s">
        <v>738</v>
      </c>
      <c r="BT2" s="193" t="s">
        <v>734</v>
      </c>
      <c r="BU2" s="193" t="s">
        <v>65</v>
      </c>
      <c r="BV2" s="193"/>
      <c r="BW2" s="193"/>
      <c r="BX2" s="193" t="s">
        <v>66</v>
      </c>
      <c r="BY2" s="193"/>
      <c r="BZ2" s="193"/>
      <c r="CK2" s="193" t="s">
        <v>738</v>
      </c>
      <c r="CL2" s="193" t="s">
        <v>734</v>
      </c>
      <c r="CM2" s="193" t="s">
        <v>65</v>
      </c>
      <c r="CN2" s="193"/>
      <c r="CO2" s="193"/>
      <c r="CP2" s="193" t="s">
        <v>66</v>
      </c>
      <c r="CQ2" s="193"/>
      <c r="CR2" s="193"/>
    </row>
    <row r="3" spans="1:96" x14ac:dyDescent="0.35">
      <c r="A3" s="193"/>
      <c r="B3" s="94" t="s">
        <v>752</v>
      </c>
      <c r="C3" s="94" t="s">
        <v>23</v>
      </c>
      <c r="D3" s="94" t="s">
        <v>19</v>
      </c>
      <c r="E3" s="94" t="s">
        <v>752</v>
      </c>
      <c r="F3" s="94" t="s">
        <v>23</v>
      </c>
      <c r="G3" s="94" t="s">
        <v>19</v>
      </c>
      <c r="R3" s="193"/>
      <c r="S3" s="94" t="s">
        <v>752</v>
      </c>
      <c r="T3" s="94" t="s">
        <v>23</v>
      </c>
      <c r="U3" s="94" t="s">
        <v>19</v>
      </c>
      <c r="V3" s="94" t="s">
        <v>752</v>
      </c>
      <c r="W3" s="94" t="s">
        <v>23</v>
      </c>
      <c r="X3" s="94" t="s">
        <v>19</v>
      </c>
      <c r="AI3" s="193"/>
      <c r="AJ3" s="193"/>
      <c r="AK3" s="94" t="s">
        <v>752</v>
      </c>
      <c r="AL3" s="94" t="s">
        <v>23</v>
      </c>
      <c r="AM3" s="94" t="s">
        <v>19</v>
      </c>
      <c r="AN3" s="94" t="s">
        <v>752</v>
      </c>
      <c r="AO3" s="94" t="s">
        <v>23</v>
      </c>
      <c r="AP3" s="94" t="s">
        <v>19</v>
      </c>
      <c r="BA3" s="193"/>
      <c r="BB3" s="193"/>
      <c r="BC3" s="94" t="s">
        <v>752</v>
      </c>
      <c r="BD3" s="94" t="s">
        <v>23</v>
      </c>
      <c r="BE3" s="94" t="s">
        <v>19</v>
      </c>
      <c r="BF3" s="94" t="s">
        <v>752</v>
      </c>
      <c r="BG3" s="94" t="s">
        <v>23</v>
      </c>
      <c r="BH3" s="94" t="s">
        <v>19</v>
      </c>
      <c r="BS3" s="193"/>
      <c r="BT3" s="193"/>
      <c r="BU3" s="94" t="s">
        <v>752</v>
      </c>
      <c r="BV3" s="94" t="s">
        <v>23</v>
      </c>
      <c r="BW3" s="94" t="s">
        <v>19</v>
      </c>
      <c r="BX3" s="94" t="s">
        <v>752</v>
      </c>
      <c r="BY3" s="94" t="s">
        <v>23</v>
      </c>
      <c r="BZ3" s="94" t="s">
        <v>19</v>
      </c>
      <c r="CK3" s="193"/>
      <c r="CL3" s="193"/>
      <c r="CM3" s="94" t="s">
        <v>752</v>
      </c>
      <c r="CN3" s="94" t="s">
        <v>23</v>
      </c>
      <c r="CO3" s="94" t="s">
        <v>19</v>
      </c>
      <c r="CP3" s="94" t="s">
        <v>752</v>
      </c>
      <c r="CQ3" s="94" t="s">
        <v>23</v>
      </c>
      <c r="CR3" s="94" t="s">
        <v>19</v>
      </c>
    </row>
    <row r="4" spans="1:96" x14ac:dyDescent="0.35">
      <c r="A4" s="1">
        <v>30</v>
      </c>
      <c r="B4" s="108">
        <f>'Data UN_Male'!B32</f>
        <v>1.9830500000000001E-3</v>
      </c>
      <c r="C4" s="108">
        <f>'Laju Kematian'!B2</f>
        <v>1.6477839181494201E-3</v>
      </c>
      <c r="D4" s="108">
        <f>'Laju Kematian'!L2</f>
        <v>1.4571936063476399E-3</v>
      </c>
      <c r="E4" s="108">
        <f>'Data UN_Female'!B32</f>
        <v>1.6221499999999999E-3</v>
      </c>
      <c r="F4" s="108">
        <f>'Laju Kematian'!C2</f>
        <v>1.4732938446871901E-3</v>
      </c>
      <c r="G4" s="108">
        <f>'Laju Kematian'!M2</f>
        <v>1.1992396052824201E-3</v>
      </c>
      <c r="R4" s="1">
        <v>40</v>
      </c>
      <c r="S4" s="108">
        <f>'Data UN_Male'!B42</f>
        <v>3.8958500000000002E-3</v>
      </c>
      <c r="T4" s="108">
        <f>'Laju Kematian'!G2</f>
        <v>4.0992806714864596E-3</v>
      </c>
      <c r="U4" s="108">
        <f>'Laju Kematian'!Q2</f>
        <v>3.5145709423313599E-3</v>
      </c>
      <c r="V4" s="108">
        <f>'Data UN_Female'!B42</f>
        <v>3.1928299999999998E-3</v>
      </c>
      <c r="W4" s="108">
        <f>'Laju Kematian'!H2</f>
        <v>2.85901982845837E-3</v>
      </c>
      <c r="X4" s="108">
        <f>'Laju Kematian'!R2</f>
        <v>2.6067754041227201E-3</v>
      </c>
      <c r="AI4" s="1">
        <v>0</v>
      </c>
      <c r="AJ4" s="1">
        <f>AI4</f>
        <v>0</v>
      </c>
      <c r="AK4" s="108">
        <f>'Data UN_Male'!D32</f>
        <v>1</v>
      </c>
      <c r="AL4" s="108">
        <f>'Peluang Hidup'!D3</f>
        <v>1</v>
      </c>
      <c r="AM4" s="108">
        <f>'Peluang Hidup'!AL3</f>
        <v>1</v>
      </c>
      <c r="AN4" s="108">
        <f>'Data UN_Female'!D32</f>
        <v>1</v>
      </c>
      <c r="AO4" s="108">
        <f>'Peluang Hidup'!F3</f>
        <v>1</v>
      </c>
      <c r="AP4" s="108">
        <f>'Peluang Hidup'!AN3</f>
        <v>1</v>
      </c>
      <c r="BA4" s="1">
        <f>AI4</f>
        <v>0</v>
      </c>
      <c r="BB4" s="1">
        <f>AJ4</f>
        <v>0</v>
      </c>
      <c r="BC4" s="108">
        <f>'Data UN_Male'!E42</f>
        <v>1</v>
      </c>
      <c r="BD4" s="108">
        <f>'Peluang Hidup'!U3</f>
        <v>1</v>
      </c>
      <c r="BE4" s="108">
        <f>'Peluang Hidup'!BC3</f>
        <v>1</v>
      </c>
      <c r="BF4" s="108">
        <f>'Data UN_Female'!E42</f>
        <v>1</v>
      </c>
      <c r="BG4" s="108">
        <f>'Peluang Hidup'!W3</f>
        <v>1</v>
      </c>
      <c r="BH4" s="108">
        <f>'Peluang Hidup'!BE3</f>
        <v>1</v>
      </c>
      <c r="BS4" s="1">
        <v>0</v>
      </c>
      <c r="BT4" s="1">
        <f>BS4</f>
        <v>0</v>
      </c>
      <c r="BU4" s="108">
        <f>'Data UN_Male'!F32</f>
        <v>0</v>
      </c>
      <c r="BV4" s="108">
        <f>'Peluang Mati'!D3</f>
        <v>0</v>
      </c>
      <c r="BW4" s="108">
        <f>'Peluang Mati'!AL3</f>
        <v>0</v>
      </c>
      <c r="BX4" s="108">
        <f>'Data UN_Female'!F32</f>
        <v>0</v>
      </c>
      <c r="BY4" s="108">
        <f>'Peluang Mati'!F3</f>
        <v>0</v>
      </c>
      <c r="BZ4" s="108">
        <f>'Peluang Mati'!AN3</f>
        <v>0</v>
      </c>
      <c r="CK4" s="1">
        <f>BS4</f>
        <v>0</v>
      </c>
      <c r="CL4" s="1">
        <f>BT4</f>
        <v>0</v>
      </c>
      <c r="CM4" s="108">
        <f>'Data UN_Male'!G42</f>
        <v>0</v>
      </c>
      <c r="CN4" s="108">
        <f>'Peluang Mati'!U3</f>
        <v>0</v>
      </c>
      <c r="CO4" s="108">
        <f>'Peluang Mati'!BC3</f>
        <v>0</v>
      </c>
      <c r="CP4" s="108">
        <f>'Data UN_Female'!G42</f>
        <v>0</v>
      </c>
      <c r="CQ4" s="108">
        <f>'Peluang Mati'!W3</f>
        <v>0</v>
      </c>
      <c r="CR4" s="108">
        <f>'Peluang Mati'!BE3</f>
        <v>0</v>
      </c>
    </row>
    <row r="5" spans="1:96" x14ac:dyDescent="0.35">
      <c r="A5" s="1">
        <v>31</v>
      </c>
      <c r="B5" s="108">
        <f>'Data UN_Male'!B33</f>
        <v>2.0652399999999999E-3</v>
      </c>
      <c r="C5" s="108">
        <f>'Laju Kematian'!B3</f>
        <v>1.80027876514622E-3</v>
      </c>
      <c r="D5" s="108">
        <f>'Laju Kematian'!L3</f>
        <v>1.6023173707675499E-3</v>
      </c>
      <c r="E5" s="108">
        <f>'Data UN_Female'!B33</f>
        <v>1.7076400000000001E-3</v>
      </c>
      <c r="F5" s="108">
        <f>'Laju Kematian'!C3</f>
        <v>1.5694007626630101E-3</v>
      </c>
      <c r="G5" s="108">
        <f>'Laju Kematian'!M3</f>
        <v>1.3111973504845401E-3</v>
      </c>
      <c r="R5" s="1">
        <v>41</v>
      </c>
      <c r="S5" s="108">
        <f>'Data UN_Male'!B43</f>
        <v>4.2574700000000002E-3</v>
      </c>
      <c r="T5" s="108">
        <f>'Laju Kematian'!G3</f>
        <v>4.4757703629301404E-3</v>
      </c>
      <c r="U5" s="108">
        <f>'Laju Kematian'!Q3</f>
        <v>3.8750623544796499E-3</v>
      </c>
      <c r="V5" s="108">
        <f>'Data UN_Female'!B43</f>
        <v>3.43955E-3</v>
      </c>
      <c r="W5" s="108">
        <f>'Laju Kematian'!H3</f>
        <v>3.1089747972014099E-3</v>
      </c>
      <c r="X5" s="108">
        <f>'Laju Kematian'!R3</f>
        <v>2.86278610792881E-3</v>
      </c>
      <c r="AI5" s="1">
        <v>1</v>
      </c>
      <c r="AJ5" s="1">
        <f t="shared" ref="AJ5:AJ68" si="0">AI5</f>
        <v>1</v>
      </c>
      <c r="AK5" s="108">
        <f>'Data UN_Male'!D33</f>
        <v>0.99801892000000003</v>
      </c>
      <c r="AL5" s="108">
        <f>'Peluang Hidup'!D4</f>
        <v>0.99827857664262498</v>
      </c>
      <c r="AM5" s="108">
        <f>'Peluang Hidup'!AL4</f>
        <v>0.99847255898190801</v>
      </c>
      <c r="AN5" s="108">
        <f>'Data UN_Female'!D33</f>
        <v>0.99837916000000004</v>
      </c>
      <c r="AO5" s="108">
        <f>'Peluang Hidup'!F4</f>
        <v>0.99848055055822504</v>
      </c>
      <c r="AP5" s="108">
        <f>'Peluang Hidup'!AN4</f>
        <v>0.99874640049742103</v>
      </c>
      <c r="BA5" s="1">
        <f t="shared" ref="BA5:BA58" si="1">AI5</f>
        <v>1</v>
      </c>
      <c r="BB5" s="1">
        <f t="shared" ref="BB5:BB58" si="2">AJ5</f>
        <v>1</v>
      </c>
      <c r="BC5" s="108">
        <f>'Data UN_Male'!E43</f>
        <v>0.99611172999999997</v>
      </c>
      <c r="BD5" s="108">
        <f>'Peluang Hidup'!U4</f>
        <v>0.99572439740671104</v>
      </c>
      <c r="BE5" s="108">
        <f>'Peluang Hidup'!BC4</f>
        <v>0.99631491380563797</v>
      </c>
      <c r="BF5" s="108">
        <f>'Data UN_Female'!E43</f>
        <v>0.99681226000000001</v>
      </c>
      <c r="BG5" s="108">
        <f>'Peluang Hidup'!W4</f>
        <v>0.99702235899218905</v>
      </c>
      <c r="BH5" s="108">
        <f>'Peluang Hidup'!BE4</f>
        <v>0.99727094639717595</v>
      </c>
      <c r="BS5" s="1">
        <v>1</v>
      </c>
      <c r="BT5" s="1">
        <f t="shared" ref="BT5:BT68" si="3">BS5</f>
        <v>1</v>
      </c>
      <c r="BU5" s="108">
        <f>'Data UN_Male'!F33</f>
        <v>1.9810799999999684E-3</v>
      </c>
      <c r="BV5" s="108">
        <f>'Peluang Mati'!D4</f>
        <v>1.7214233573750182E-3</v>
      </c>
      <c r="BW5" s="108">
        <f>'Peluang Mati'!AL4</f>
        <v>1.5274410180919906E-3</v>
      </c>
      <c r="BX5" s="108">
        <f>'Data UN_Female'!F33</f>
        <v>1.6208399999999568E-3</v>
      </c>
      <c r="BY5" s="108">
        <f>'Peluang Mati'!F4</f>
        <v>1.519449441774956E-3</v>
      </c>
      <c r="BZ5" s="108">
        <f>'Peluang Mati'!AN4</f>
        <v>1.2535995025789726E-3</v>
      </c>
      <c r="CK5" s="1">
        <f t="shared" ref="CK5:CK58" si="4">BS5</f>
        <v>1</v>
      </c>
      <c r="CL5" s="1">
        <f t="shared" ref="CL5:CL58" si="5">BT5</f>
        <v>1</v>
      </c>
      <c r="CM5" s="108">
        <f>'Data UN_Male'!G43</f>
        <v>3.888270000000027E-3</v>
      </c>
      <c r="CN5" s="108">
        <f>'Peluang Mati'!U4</f>
        <v>4.275602593288963E-3</v>
      </c>
      <c r="CO5" s="108">
        <f>'Peluang Mati'!BC4</f>
        <v>3.6850861943620306E-3</v>
      </c>
      <c r="CP5" s="108">
        <f>'Data UN_Female'!G43</f>
        <v>3.1877399999999945E-3</v>
      </c>
      <c r="CQ5" s="108">
        <f>'Peluang Mati'!W4</f>
        <v>2.9776410078109494E-3</v>
      </c>
      <c r="CR5" s="108">
        <f>'Peluang Mati'!BE4</f>
        <v>2.7290536028240497E-3</v>
      </c>
    </row>
    <row r="6" spans="1:96" x14ac:dyDescent="0.35">
      <c r="A6" s="1">
        <v>32</v>
      </c>
      <c r="B6" s="108">
        <f>'Data UN_Male'!B34</f>
        <v>2.1650200000000001E-3</v>
      </c>
      <c r="C6" s="108">
        <f>'Laju Kematian'!B4</f>
        <v>1.9668863113518399E-3</v>
      </c>
      <c r="D6" s="108">
        <f>'Laju Kematian'!L4</f>
        <v>1.7618762378902701E-3</v>
      </c>
      <c r="E6" s="108">
        <f>'Data UN_Female'!B34</f>
        <v>1.8052599999999999E-3</v>
      </c>
      <c r="F6" s="108">
        <f>'Laju Kematian'!C4</f>
        <v>1.67484289959995E-3</v>
      </c>
      <c r="G6" s="108">
        <f>'Laju Kematian'!M4</f>
        <v>1.4336065731651499E-3</v>
      </c>
      <c r="R6" s="1">
        <v>42</v>
      </c>
      <c r="S6" s="108">
        <f>'Data UN_Male'!B44</f>
        <v>4.6637900000000001E-3</v>
      </c>
      <c r="T6" s="108">
        <f>'Laju Kematian'!G4</f>
        <v>4.8868379657595199E-3</v>
      </c>
      <c r="U6" s="108">
        <f>'Laju Kematian'!Q4</f>
        <v>4.2723973266829496E-3</v>
      </c>
      <c r="V6" s="108">
        <f>'Data UN_Female'!B44</f>
        <v>3.7178900000000002E-3</v>
      </c>
      <c r="W6" s="108">
        <f>'Laju Kematian'!H4</f>
        <v>3.3829937432638098E-3</v>
      </c>
      <c r="X6" s="108">
        <f>'Laju Kematian'!R4</f>
        <v>3.1439130804726801E-3</v>
      </c>
      <c r="AI6" s="1">
        <v>2</v>
      </c>
      <c r="AJ6" s="1">
        <f>AI6</f>
        <v>2</v>
      </c>
      <c r="AK6" s="108">
        <f>'Data UN_Male'!D34</f>
        <v>0.99595989718595879</v>
      </c>
      <c r="AL6" s="108">
        <f>'Peluang Hidup'!D5</f>
        <v>0.99640123061339503</v>
      </c>
      <c r="AM6" s="108">
        <f>'Peluang Hidup'!AL5</f>
        <v>0.99679569974947924</v>
      </c>
      <c r="AN6" s="108">
        <f>'Data UN_Female'!D34</f>
        <v>0.99667574544479121</v>
      </c>
      <c r="AO6" s="108">
        <f>'Peluang Hidup'!F5</f>
        <v>0.99686301826755297</v>
      </c>
      <c r="AP6" s="108">
        <f>'Peluang Hidup'!AN5</f>
        <v>0.99737756699838953</v>
      </c>
      <c r="BA6" s="1">
        <f t="shared" si="1"/>
        <v>2</v>
      </c>
      <c r="BB6" s="1">
        <f t="shared" si="2"/>
        <v>2</v>
      </c>
      <c r="BC6" s="108">
        <f>'Data UN_Male'!E44</f>
        <v>0.99187981904291611</v>
      </c>
      <c r="BD6" s="108">
        <f>'Peluang Hidup'!U5</f>
        <v>0.99107698478305584</v>
      </c>
      <c r="BE6" s="108">
        <f>'Peluang Hidup'!BC5</f>
        <v>0.99226764751889107</v>
      </c>
      <c r="BF6" s="108">
        <f>'Data UN_Female'!E44</f>
        <v>0.99338956555157354</v>
      </c>
      <c r="BG6" s="108">
        <f>'Peluang Hidup'!W5</f>
        <v>0.99379337252099198</v>
      </c>
      <c r="BH6" s="108">
        <f>'Peluang Hidup'!BE5</f>
        <v>0.99428246578881241</v>
      </c>
      <c r="BS6" s="1">
        <v>2</v>
      </c>
      <c r="BT6" s="1">
        <f>BS6</f>
        <v>2</v>
      </c>
      <c r="BU6" s="108">
        <f>'Data UN_Male'!F34</f>
        <v>4.0401028140412132E-3</v>
      </c>
      <c r="BV6" s="108">
        <f>'Peluang Mati'!D5</f>
        <v>3.5987693866049719E-3</v>
      </c>
      <c r="BW6" s="108">
        <f>'Peluang Mati'!AL5</f>
        <v>3.2043002505207641E-3</v>
      </c>
      <c r="BX6" s="108">
        <f>'Data UN_Female'!F34</f>
        <v>3.3242545552087943E-3</v>
      </c>
      <c r="BY6" s="108">
        <f>'Peluang Mati'!F5</f>
        <v>3.1369817324470306E-3</v>
      </c>
      <c r="BZ6" s="108">
        <f>'Peluang Mati'!AN5</f>
        <v>2.6224330016104691E-3</v>
      </c>
      <c r="CK6" s="1">
        <f t="shared" si="4"/>
        <v>2</v>
      </c>
      <c r="CL6" s="1">
        <f t="shared" si="5"/>
        <v>2</v>
      </c>
      <c r="CM6" s="108">
        <f>'Data UN_Male'!G44</f>
        <v>8.120180957083889E-3</v>
      </c>
      <c r="CN6" s="108">
        <f>'Peluang Mati'!U5</f>
        <v>8.9230152169441634E-3</v>
      </c>
      <c r="CO6" s="108">
        <f>'Peluang Mati'!BC5</f>
        <v>7.7323524811089284E-3</v>
      </c>
      <c r="CP6" s="108">
        <f>'Data UN_Female'!G44</f>
        <v>6.610434448426461E-3</v>
      </c>
      <c r="CQ6" s="108">
        <f>'Peluang Mati'!W5</f>
        <v>6.20662747900802E-3</v>
      </c>
      <c r="CR6" s="108">
        <f>'Peluang Mati'!BE5</f>
        <v>5.7175342111875915E-3</v>
      </c>
    </row>
    <row r="7" spans="1:96" x14ac:dyDescent="0.35">
      <c r="A7" s="1">
        <v>33</v>
      </c>
      <c r="B7" s="108">
        <f>'Data UN_Male'!B35</f>
        <v>2.2873500000000001E-3</v>
      </c>
      <c r="C7" s="108">
        <f>'Laju Kematian'!B5</f>
        <v>2.1489126223998502E-3</v>
      </c>
      <c r="D7" s="108">
        <f>'Laju Kematian'!L5</f>
        <v>1.9373022779243E-3</v>
      </c>
      <c r="E7" s="108">
        <f>'Data UN_Female'!B35</f>
        <v>1.9210200000000001E-3</v>
      </c>
      <c r="F7" s="108">
        <f>'Laju Kematian'!C5</f>
        <v>1.7905270197028E-3</v>
      </c>
      <c r="G7" s="108">
        <f>'Laju Kematian'!M5</f>
        <v>1.5674428236058201E-3</v>
      </c>
      <c r="R7" s="1">
        <v>43</v>
      </c>
      <c r="S7" s="108">
        <f>'Data UN_Male'!B45</f>
        <v>5.1248600000000002E-3</v>
      </c>
      <c r="T7" s="108">
        <f>'Laju Kematian'!G5</f>
        <v>5.3356592162111501E-3</v>
      </c>
      <c r="U7" s="108">
        <f>'Laju Kematian'!Q5</f>
        <v>4.7103129141753304E-3</v>
      </c>
      <c r="V7" s="108">
        <f>'Data UN_Female'!B45</f>
        <v>4.0404200000000003E-3</v>
      </c>
      <c r="W7" s="108">
        <f>'Laju Kematian'!H5</f>
        <v>3.6833933839620298E-3</v>
      </c>
      <c r="X7" s="108">
        <f>'Laju Kematian'!R5</f>
        <v>3.4526149327427898E-3</v>
      </c>
      <c r="AI7" s="1">
        <v>3</v>
      </c>
      <c r="AJ7" s="1">
        <f t="shared" si="0"/>
        <v>3</v>
      </c>
      <c r="AK7" s="108">
        <f>'Data UN_Male'!D35</f>
        <v>0.99380596459511161</v>
      </c>
      <c r="AL7" s="108">
        <f>'Peluang Hidup'!D6</f>
        <v>0.99435418030418388</v>
      </c>
      <c r="AM7" s="108">
        <f>'Peluang Hidup'!AL6</f>
        <v>0.9949551196596842</v>
      </c>
      <c r="AN7" s="108">
        <f>'Data UN_Female'!D35</f>
        <v>0.99487811117003466</v>
      </c>
      <c r="AO7" s="108">
        <f>'Peluang Hidup'!F6</f>
        <v>0.99513815343194301</v>
      </c>
      <c r="AP7" s="108">
        <f>'Peluang Hidup'!AN6</f>
        <v>0.99588309074131831</v>
      </c>
      <c r="BA7" s="1">
        <f t="shared" si="1"/>
        <v>3</v>
      </c>
      <c r="BB7" s="1">
        <f t="shared" si="2"/>
        <v>3</v>
      </c>
      <c r="BC7" s="108">
        <f>'Data UN_Male'!E45</f>
        <v>0.98726466175769856</v>
      </c>
      <c r="BD7" s="108">
        <f>'Peluang Hidup'!U6</f>
        <v>0.98602750782836213</v>
      </c>
      <c r="BE7" s="108">
        <f>'Peluang Hidup'!BC6</f>
        <v>0.9878245181308567</v>
      </c>
      <c r="BF7" s="108">
        <f>'Data UN_Female'!E45</f>
        <v>0.98970310680770734</v>
      </c>
      <c r="BG7" s="108">
        <f>'Peluang Hidup'!W6</f>
        <v>0.99029058217138133</v>
      </c>
      <c r="BH7" s="108">
        <f>'Peluang Hidup'!BE6</f>
        <v>0.99101084681702267</v>
      </c>
      <c r="BS7" s="1">
        <v>3</v>
      </c>
      <c r="BT7" s="1">
        <f t="shared" si="3"/>
        <v>3</v>
      </c>
      <c r="BU7" s="108">
        <f>'Data UN_Male'!F35</f>
        <v>6.1940354048883872E-3</v>
      </c>
      <c r="BV7" s="108">
        <f>'Peluang Mati'!D6</f>
        <v>5.6458196958161233E-3</v>
      </c>
      <c r="BW7" s="108">
        <f>'Peluang Mati'!AL6</f>
        <v>5.0448803403158049E-3</v>
      </c>
      <c r="BX7" s="108">
        <f>'Data UN_Female'!F35</f>
        <v>5.1218888299653376E-3</v>
      </c>
      <c r="BY7" s="108">
        <f>'Peluang Mati'!F6</f>
        <v>4.8618465680569933E-3</v>
      </c>
      <c r="BZ7" s="108">
        <f>'Peluang Mati'!AN6</f>
        <v>4.1169092586816891E-3</v>
      </c>
      <c r="CK7" s="1">
        <f t="shared" si="4"/>
        <v>3</v>
      </c>
      <c r="CL7" s="1">
        <f t="shared" si="5"/>
        <v>3</v>
      </c>
      <c r="CM7" s="108">
        <f>'Data UN_Male'!G45</f>
        <v>1.2735338242301442E-2</v>
      </c>
      <c r="CN7" s="108">
        <f>'Peluang Mati'!U6</f>
        <v>1.3972492171637874E-2</v>
      </c>
      <c r="CO7" s="108">
        <f>'Peluang Mati'!BC6</f>
        <v>1.2175481869143301E-2</v>
      </c>
      <c r="CP7" s="108">
        <f>'Data UN_Female'!G45</f>
        <v>1.0296893192292655E-2</v>
      </c>
      <c r="CQ7" s="108">
        <f>'Peluang Mati'!W6</f>
        <v>9.7094178286186716E-3</v>
      </c>
      <c r="CR7" s="108">
        <f>'Peluang Mati'!BE6</f>
        <v>8.9891531829773275E-3</v>
      </c>
    </row>
    <row r="8" spans="1:96" x14ac:dyDescent="0.35">
      <c r="A8" s="1">
        <v>34</v>
      </c>
      <c r="B8" s="108">
        <f>'Data UN_Male'!B36</f>
        <v>2.4365799999999998E-3</v>
      </c>
      <c r="C8" s="108">
        <f>'Laju Kematian'!B6</f>
        <v>2.3477846343125299E-3</v>
      </c>
      <c r="D8" s="108">
        <f>'Laju Kematian'!L6</f>
        <v>2.13016884866355E-3</v>
      </c>
      <c r="E8" s="108">
        <f>'Data UN_Female'!B36</f>
        <v>2.0577E-3</v>
      </c>
      <c r="F8" s="108">
        <f>'Laju Kematian'!C6</f>
        <v>1.9174479645236999E-3</v>
      </c>
      <c r="G8" s="108">
        <f>'Laju Kematian'!M6</f>
        <v>1.7137726881839401E-3</v>
      </c>
      <c r="R8" s="1">
        <v>44</v>
      </c>
      <c r="S8" s="108">
        <f>'Data UN_Male'!B46</f>
        <v>5.6496200000000002E-3</v>
      </c>
      <c r="T8" s="108">
        <f>'Laju Kematian'!G6</f>
        <v>5.8257015194002996E-3</v>
      </c>
      <c r="U8" s="108">
        <f>'Laju Kematian'!Q6</f>
        <v>5.1929190881322201E-3</v>
      </c>
      <c r="V8" s="108">
        <f>'Data UN_Female'!B46</f>
        <v>4.4127599999999999E-3</v>
      </c>
      <c r="W8" s="108">
        <f>'Laju Kematian'!H6</f>
        <v>4.01271347451911E-3</v>
      </c>
      <c r="X8" s="108">
        <f>'Laju Kematian'!R6</f>
        <v>3.79158982383412E-3</v>
      </c>
      <c r="AI8" s="1">
        <v>4</v>
      </c>
      <c r="AJ8" s="1">
        <f t="shared" si="0"/>
        <v>4</v>
      </c>
      <c r="AK8" s="108">
        <f>'Data UN_Male'!D36</f>
        <v>0.99153538629362226</v>
      </c>
      <c r="AL8" s="108">
        <f>'Peluang Hidup'!D7</f>
        <v>0.99212249193432278</v>
      </c>
      <c r="AM8" s="108">
        <f>'Peluang Hidup'!AL7</f>
        <v>0.99293521241687532</v>
      </c>
      <c r="AN8" s="108">
        <f>'Data UN_Female'!D36</f>
        <v>0.99296877094542046</v>
      </c>
      <c r="AO8" s="108">
        <f>'Peluang Hidup'!F7</f>
        <v>0.99329586272725978</v>
      </c>
      <c r="AP8" s="108">
        <f>'Peluang Hidup'!AN7</f>
        <v>0.99425165862056175</v>
      </c>
      <c r="BA8" s="1">
        <f t="shared" si="1"/>
        <v>4</v>
      </c>
      <c r="BB8" s="1">
        <f t="shared" si="2"/>
        <v>4</v>
      </c>
      <c r="BC8" s="108">
        <f>'Data UN_Male'!E46</f>
        <v>0.98221800175031204</v>
      </c>
      <c r="BD8" s="108">
        <f>'Peluang Hidup'!U7</f>
        <v>0.98054364730797861</v>
      </c>
      <c r="BE8" s="108">
        <f>'Peluang Hidup'!BC7</f>
        <v>0.98294911982214117</v>
      </c>
      <c r="BF8" s="108">
        <f>'Data UN_Female'!E46</f>
        <v>0.98571235666121992</v>
      </c>
      <c r="BG8" s="108">
        <f>'Peluang Hidup'!W7</f>
        <v>0.98648970163868954</v>
      </c>
      <c r="BH8" s="108">
        <f>'Peluang Hidup'!BE7</f>
        <v>0.98743040578611774</v>
      </c>
      <c r="BS8" s="1">
        <v>4</v>
      </c>
      <c r="BT8" s="1">
        <f t="shared" si="3"/>
        <v>4</v>
      </c>
      <c r="BU8" s="108">
        <f>'Data UN_Male'!F36</f>
        <v>8.4646137063777438E-3</v>
      </c>
      <c r="BV8" s="108">
        <f>'Peluang Mati'!D7</f>
        <v>7.877508065677219E-3</v>
      </c>
      <c r="BW8" s="108">
        <f>'Peluang Mati'!AL7</f>
        <v>7.0647875831246765E-3</v>
      </c>
      <c r="BX8" s="108">
        <f>'Data UN_Female'!F36</f>
        <v>7.0312290545795353E-3</v>
      </c>
      <c r="BY8" s="108">
        <f>'Peluang Mati'!F7</f>
        <v>6.7041372727402182E-3</v>
      </c>
      <c r="BZ8" s="108">
        <f>'Peluang Mati'!AN7</f>
        <v>5.7483413794382487E-3</v>
      </c>
      <c r="CK8" s="1">
        <f t="shared" si="4"/>
        <v>4</v>
      </c>
      <c r="CL8" s="1">
        <f t="shared" si="5"/>
        <v>4</v>
      </c>
      <c r="CM8" s="108">
        <f>'Data UN_Male'!G46</f>
        <v>1.7781998249687958E-2</v>
      </c>
      <c r="CN8" s="108">
        <f>'Peluang Mati'!U7</f>
        <v>1.9456352692021395E-2</v>
      </c>
      <c r="CO8" s="108">
        <f>'Peluang Mati'!BC7</f>
        <v>1.7050880177858829E-2</v>
      </c>
      <c r="CP8" s="108">
        <f>'Data UN_Female'!G46</f>
        <v>1.4287643338780076E-2</v>
      </c>
      <c r="CQ8" s="108">
        <f>'Peluang Mati'!W7</f>
        <v>1.3510298361310458E-2</v>
      </c>
      <c r="CR8" s="108">
        <f>'Peluang Mati'!BE7</f>
        <v>1.2569594213882263E-2</v>
      </c>
    </row>
    <row r="9" spans="1:96" x14ac:dyDescent="0.35">
      <c r="A9" s="1">
        <v>35</v>
      </c>
      <c r="B9" s="108">
        <f>'Data UN_Male'!B37</f>
        <v>2.6119899999999998E-3</v>
      </c>
      <c r="C9" s="108">
        <f>'Laju Kematian'!B7</f>
        <v>2.56506133950142E-3</v>
      </c>
      <c r="D9" s="108">
        <f>'Laju Kematian'!L7</f>
        <v>2.3422043708854899E-3</v>
      </c>
      <c r="E9" s="108">
        <f>'Data UN_Female'!B37</f>
        <v>2.2138399999999999E-3</v>
      </c>
      <c r="F9" s="108">
        <f>'Laju Kematian'!C7</f>
        <v>2.05669720823932E-3</v>
      </c>
      <c r="G9" s="108">
        <f>'Laju Kematian'!M7</f>
        <v>1.8737622802258E-3</v>
      </c>
      <c r="R9" s="1">
        <v>45</v>
      </c>
      <c r="S9" s="108">
        <f>'Data UN_Male'!B47</f>
        <v>6.2408200000000002E-3</v>
      </c>
      <c r="T9" s="108">
        <f>'Laju Kematian'!G7</f>
        <v>6.3607507370416101E-3</v>
      </c>
      <c r="U9" s="108">
        <f>'Laju Kematian'!Q7</f>
        <v>5.72473462657407E-3</v>
      </c>
      <c r="V9" s="108">
        <f>'Data UN_Female'!B47</f>
        <v>4.8307999999999997E-3</v>
      </c>
      <c r="W9" s="108">
        <f>'Laju Kematian'!H7</f>
        <v>4.3737382806488603E-3</v>
      </c>
      <c r="X9" s="108">
        <f>'Laju Kematian'!R7</f>
        <v>4.1637985692516604E-3</v>
      </c>
      <c r="AI9" s="1">
        <v>5</v>
      </c>
      <c r="AJ9" s="1">
        <f t="shared" si="0"/>
        <v>5</v>
      </c>
      <c r="AK9" s="108">
        <f>'Data UN_Male'!D37</f>
        <v>0.98912237586218421</v>
      </c>
      <c r="AL9" s="108">
        <f>'Peluang Hidup'!D8</f>
        <v>0.98968999609995645</v>
      </c>
      <c r="AM9" s="108">
        <f>'Peluang Hidup'!AL8</f>
        <v>0.9907189630051928</v>
      </c>
      <c r="AN9" s="108">
        <f>'Data UN_Female'!D37</f>
        <v>0.99092763426955277</v>
      </c>
      <c r="AO9" s="108">
        <f>'Peluang Hidup'!F8</f>
        <v>0.99132513767077257</v>
      </c>
      <c r="AP9" s="108">
        <f>'Peluang Hidup'!AN8</f>
        <v>0.99247098165866332</v>
      </c>
      <c r="BA9" s="1">
        <f t="shared" si="1"/>
        <v>5</v>
      </c>
      <c r="BB9" s="1">
        <f t="shared" si="2"/>
        <v>5</v>
      </c>
      <c r="BC9" s="108">
        <f>'Data UN_Male'!E47</f>
        <v>0.97668448019385135</v>
      </c>
      <c r="BD9" s="108">
        <f>'Peluang Hidup'!U8</f>
        <v>0.97459095646184946</v>
      </c>
      <c r="BE9" s="108">
        <f>'Peluang Hidup'!BC8</f>
        <v>0.97760219373843527</v>
      </c>
      <c r="BF9" s="108">
        <f>'Data UN_Female'!E47</f>
        <v>0.98137221586922274</v>
      </c>
      <c r="BG9" s="108">
        <f>'Peluang Hidup'!W8</f>
        <v>0.98236450436856093</v>
      </c>
      <c r="BH9" s="108">
        <f>'Peluang Hidup'!BE8</f>
        <v>0.98351336326236771</v>
      </c>
      <c r="BS9" s="1">
        <v>5</v>
      </c>
      <c r="BT9" s="1">
        <f t="shared" si="3"/>
        <v>5</v>
      </c>
      <c r="BU9" s="108">
        <f>'Data UN_Male'!F37</f>
        <v>1.0877624137815789E-2</v>
      </c>
      <c r="BV9" s="108">
        <f>'Peluang Mati'!D8</f>
        <v>1.0310003900043552E-2</v>
      </c>
      <c r="BW9" s="108">
        <f>'Peluang Mati'!AL8</f>
        <v>9.2810369948072013E-3</v>
      </c>
      <c r="BX9" s="108">
        <f>'Data UN_Female'!F37</f>
        <v>9.0723657304472294E-3</v>
      </c>
      <c r="BY9" s="108">
        <f>'Peluang Mati'!F8</f>
        <v>8.6748623292274285E-3</v>
      </c>
      <c r="BZ9" s="108">
        <f>'Peluang Mati'!AN8</f>
        <v>7.5290183413366796E-3</v>
      </c>
      <c r="CK9" s="1">
        <f t="shared" si="4"/>
        <v>5</v>
      </c>
      <c r="CL9" s="1">
        <f t="shared" si="5"/>
        <v>5</v>
      </c>
      <c r="CM9" s="108">
        <f>'Data UN_Male'!G47</f>
        <v>2.3315519806148655E-2</v>
      </c>
      <c r="CN9" s="108">
        <f>'Peluang Mati'!U8</f>
        <v>2.5409043538150544E-2</v>
      </c>
      <c r="CO9" s="108">
        <f>'Peluang Mati'!BC8</f>
        <v>2.2397806261564734E-2</v>
      </c>
      <c r="CP9" s="108">
        <f>'Data UN_Female'!G47</f>
        <v>1.8627784130777258E-2</v>
      </c>
      <c r="CQ9" s="108">
        <f>'Peluang Mati'!W8</f>
        <v>1.7635495631439069E-2</v>
      </c>
      <c r="CR9" s="108">
        <f>'Peluang Mati'!BE8</f>
        <v>1.6486636737632288E-2</v>
      </c>
    </row>
    <row r="10" spans="1:96" x14ac:dyDescent="0.35">
      <c r="A10" s="1">
        <v>36</v>
      </c>
      <c r="B10" s="108">
        <f>'Data UN_Male'!B38</f>
        <v>2.81249E-3</v>
      </c>
      <c r="C10" s="108">
        <f>'Laju Kematian'!B8</f>
        <v>2.8024460079808899E-3</v>
      </c>
      <c r="D10" s="108">
        <f>'Laju Kematian'!L8</f>
        <v>2.5753074124942798E-3</v>
      </c>
      <c r="E10" s="108">
        <f>'Data UN_Female'!B38</f>
        <v>2.3861799999999999E-3</v>
      </c>
      <c r="F10" s="108">
        <f>'Laju Kematian'!C8</f>
        <v>2.2094722439336698E-3</v>
      </c>
      <c r="G10" s="108">
        <f>'Laju Kematian'!M8</f>
        <v>2.0486865219286501E-3</v>
      </c>
      <c r="R10" s="1">
        <v>46</v>
      </c>
      <c r="S10" s="108">
        <f>'Data UN_Male'!B48</f>
        <v>6.9001499999999999E-3</v>
      </c>
      <c r="T10" s="108">
        <f>'Laju Kematian'!G8</f>
        <v>6.9449404354319398E-3</v>
      </c>
      <c r="U10" s="108">
        <f>'Laju Kematian'!Q8</f>
        <v>6.31072617311184E-3</v>
      </c>
      <c r="V10" s="108">
        <f>'Data UN_Female'!B48</f>
        <v>5.2877999999999996E-3</v>
      </c>
      <c r="W10" s="108">
        <f>'Laju Kematian'!H8</f>
        <v>4.7695201183756098E-3</v>
      </c>
      <c r="X10" s="108">
        <f>'Laju Kematian'!R8</f>
        <v>4.5724899306359796E-3</v>
      </c>
      <c r="AI10" s="1">
        <v>6</v>
      </c>
      <c r="AJ10" s="1">
        <f t="shared" si="0"/>
        <v>6</v>
      </c>
      <c r="AK10" s="108">
        <f>'Data UN_Male'!D38</f>
        <v>0.98654217101495767</v>
      </c>
      <c r="AL10" s="108">
        <f>'Peluang Hidup'!D9</f>
        <v>0.98703920088230113</v>
      </c>
      <c r="AM10" s="108">
        <f>'Peluang Hidup'!AL9</f>
        <v>0.98828783713101886</v>
      </c>
      <c r="AN10" s="108">
        <f>'Data UN_Female'!D38</f>
        <v>0.98873630680840541</v>
      </c>
      <c r="AO10" s="108">
        <f>'Peluang Hidup'!F9</f>
        <v>0.98921397815081313</v>
      </c>
      <c r="AP10" s="108">
        <f>'Peluang Hidup'!AN9</f>
        <v>0.99052771923729543</v>
      </c>
      <c r="BA10" s="1">
        <f t="shared" si="1"/>
        <v>6</v>
      </c>
      <c r="BB10" s="1">
        <f t="shared" si="2"/>
        <v>6</v>
      </c>
      <c r="BC10" s="108">
        <f>'Data UN_Male'!E48</f>
        <v>0.97060812560192855</v>
      </c>
      <c r="BD10" s="108">
        <f>'Peluang Hidup'!U9</f>
        <v>0.96813281416721808</v>
      </c>
      <c r="BE10" s="108">
        <f>'Peluang Hidup'!BC9</f>
        <v>0.97174151325481517</v>
      </c>
      <c r="BF10" s="108">
        <f>'Data UN_Female'!E48</f>
        <v>0.97664282614139442</v>
      </c>
      <c r="BG10" s="108">
        <f>'Peluang Hidup'!W9</f>
        <v>0.97788671221051815</v>
      </c>
      <c r="BH10" s="108">
        <f>'Peluang Hidup'!BE9</f>
        <v>0.97922972198464164</v>
      </c>
      <c r="BS10" s="1">
        <v>6</v>
      </c>
      <c r="BT10" s="1">
        <f t="shared" si="3"/>
        <v>6</v>
      </c>
      <c r="BU10" s="108">
        <f>'Data UN_Male'!F38</f>
        <v>1.345782898504233E-2</v>
      </c>
      <c r="BV10" s="108">
        <f>'Peluang Mati'!D9</f>
        <v>1.2960799117698873E-2</v>
      </c>
      <c r="BW10" s="108">
        <f>'Peluang Mati'!AL9</f>
        <v>1.1712162868981135E-2</v>
      </c>
      <c r="BX10" s="108">
        <f>'Data UN_Female'!F38</f>
        <v>1.1263693191594593E-2</v>
      </c>
      <c r="BY10" s="108">
        <f>'Peluang Mati'!F9</f>
        <v>1.0786021849186866E-2</v>
      </c>
      <c r="BZ10" s="108">
        <f>'Peluang Mati'!AN9</f>
        <v>9.4722807627045658E-3</v>
      </c>
      <c r="CK10" s="1">
        <f t="shared" si="4"/>
        <v>6</v>
      </c>
      <c r="CL10" s="1">
        <f t="shared" si="5"/>
        <v>6</v>
      </c>
      <c r="CM10" s="108">
        <f>'Data UN_Male'!G48</f>
        <v>2.9391874398071449E-2</v>
      </c>
      <c r="CN10" s="108">
        <f>'Peluang Mati'!U9</f>
        <v>3.1867185832781919E-2</v>
      </c>
      <c r="CO10" s="108">
        <f>'Peluang Mati'!BC9</f>
        <v>2.825848674518483E-2</v>
      </c>
      <c r="CP10" s="108">
        <f>'Data UN_Female'!G48</f>
        <v>2.3357173858605584E-2</v>
      </c>
      <c r="CQ10" s="108">
        <f>'Peluang Mati'!W9</f>
        <v>2.211328778948185E-2</v>
      </c>
      <c r="CR10" s="108">
        <f>'Peluang Mati'!BE9</f>
        <v>2.0770278015358357E-2</v>
      </c>
    </row>
    <row r="11" spans="1:96" x14ac:dyDescent="0.35">
      <c r="A11" s="1">
        <v>37</v>
      </c>
      <c r="B11" s="108">
        <f>'Data UN_Male'!B39</f>
        <v>3.0367900000000001E-3</v>
      </c>
      <c r="C11" s="108">
        <f>'Laju Kematian'!B9</f>
        <v>3.0617995395991098E-3</v>
      </c>
      <c r="D11" s="108">
        <f>'Laju Kematian'!L9</f>
        <v>2.8315631985118099E-3</v>
      </c>
      <c r="E11" s="108">
        <f>'Data UN_Female'!B39</f>
        <v>2.5702699999999999E-3</v>
      </c>
      <c r="F11" s="108">
        <f>'Laju Kematian'!C9</f>
        <v>2.3770868816050499E-3</v>
      </c>
      <c r="G11" s="108">
        <f>'Laju Kematian'!M9</f>
        <v>2.2399392908848E-3</v>
      </c>
      <c r="R11" s="1">
        <v>47</v>
      </c>
      <c r="S11" s="108">
        <f>'Data UN_Male'!B49</f>
        <v>7.6280599999999999E-3</v>
      </c>
      <c r="T11" s="108">
        <f>'Laju Kematian'!G9</f>
        <v>7.5827838196534103E-3</v>
      </c>
      <c r="U11" s="108">
        <f>'Laju Kematian'!Q9</f>
        <v>6.9563506798272796E-3</v>
      </c>
      <c r="V11" s="108">
        <f>'Data UN_Female'!B49</f>
        <v>5.7744700000000003E-3</v>
      </c>
      <c r="W11" s="108">
        <f>'Laju Kematian'!H9</f>
        <v>5.2034051601089204E-3</v>
      </c>
      <c r="X11" s="108">
        <f>'Laju Kematian'!R9</f>
        <v>5.0212282829349402E-3</v>
      </c>
      <c r="AI11" s="1">
        <v>7</v>
      </c>
      <c r="AJ11" s="1">
        <f t="shared" si="0"/>
        <v>7</v>
      </c>
      <c r="AK11" s="108">
        <f>'Data UN_Male'!D39</f>
        <v>0.98377142786597538</v>
      </c>
      <c r="AL11" s="108">
        <f>'Peluang Hidup'!D10</f>
        <v>0.98415120196418515</v>
      </c>
      <c r="AM11" s="108">
        <f>'Peluang Hidup'!AL10</f>
        <v>0.98562166559793252</v>
      </c>
      <c r="AN11" s="108">
        <f>'Data UN_Female'!D39</f>
        <v>0.98637981201893665</v>
      </c>
      <c r="AO11" s="108">
        <f>'Peluang Hidup'!F10</f>
        <v>0.98694931092246296</v>
      </c>
      <c r="AP11" s="108">
        <f>'Peluang Hidup'!AN10</f>
        <v>0.9884073991439134</v>
      </c>
      <c r="BA11" s="1">
        <f t="shared" si="1"/>
        <v>7</v>
      </c>
      <c r="BB11" s="1">
        <f t="shared" si="2"/>
        <v>7</v>
      </c>
      <c r="BC11" s="108">
        <f>'Data UN_Male'!E49</f>
        <v>0.96393380676879559</v>
      </c>
      <c r="BD11" s="108">
        <f>'Peluang Hidup'!U10</f>
        <v>0.9611303986081372</v>
      </c>
      <c r="BE11" s="108">
        <f>'Peluang Hidup'!BC10</f>
        <v>0.96532179142932262</v>
      </c>
      <c r="BF11" s="108">
        <f>'Data UN_Female'!E49</f>
        <v>0.9714921583727486</v>
      </c>
      <c r="BG11" s="108">
        <f>'Peluang Hidup'!W10</f>
        <v>0.97302588728035899</v>
      </c>
      <c r="BH11" s="108">
        <f>'Peluang Hidup'!BE10</f>
        <v>0.97454714864488878</v>
      </c>
      <c r="BS11" s="1">
        <v>7</v>
      </c>
      <c r="BT11" s="1">
        <f t="shared" si="3"/>
        <v>7</v>
      </c>
      <c r="BU11" s="108">
        <f>'Data UN_Male'!F39</f>
        <v>1.6228572134024621E-2</v>
      </c>
      <c r="BV11" s="108">
        <f>'Peluang Mati'!D10</f>
        <v>1.5848798035814848E-2</v>
      </c>
      <c r="BW11" s="108">
        <f>'Peluang Mati'!AL10</f>
        <v>1.4378334402067483E-2</v>
      </c>
      <c r="BX11" s="108">
        <f>'Data UN_Female'!F39</f>
        <v>1.3620187981063347E-2</v>
      </c>
      <c r="BY11" s="108">
        <f>'Peluang Mati'!F10</f>
        <v>1.3050689077537037E-2</v>
      </c>
      <c r="BZ11" s="108">
        <f>'Peluang Mati'!AN10</f>
        <v>1.1592600856086599E-2</v>
      </c>
      <c r="CK11" s="1">
        <f t="shared" si="4"/>
        <v>7</v>
      </c>
      <c r="CL11" s="1">
        <f t="shared" si="5"/>
        <v>7</v>
      </c>
      <c r="CM11" s="108">
        <f>'Data UN_Male'!G49</f>
        <v>3.6066193231204413E-2</v>
      </c>
      <c r="CN11" s="108">
        <f>'Peluang Mati'!U10</f>
        <v>3.8869601391862796E-2</v>
      </c>
      <c r="CO11" s="108">
        <f>'Peluang Mati'!BC10</f>
        <v>3.4678208570677382E-2</v>
      </c>
      <c r="CP11" s="108">
        <f>'Data UN_Female'!G49</f>
        <v>2.8507841627251396E-2</v>
      </c>
      <c r="CQ11" s="108">
        <f>'Peluang Mati'!W10</f>
        <v>2.6974112719641008E-2</v>
      </c>
      <c r="CR11" s="108">
        <f>'Peluang Mati'!BE10</f>
        <v>2.5452851355111217E-2</v>
      </c>
    </row>
    <row r="12" spans="1:96" x14ac:dyDescent="0.35">
      <c r="A12" s="1">
        <v>38</v>
      </c>
      <c r="B12" s="108">
        <f>'Data UN_Male'!B40</f>
        <v>3.2889799999999999E-3</v>
      </c>
      <c r="C12" s="108">
        <f>'Laju Kematian'!B10</f>
        <v>3.34515505195673E-3</v>
      </c>
      <c r="D12" s="108">
        <f>'Laju Kematian'!L10</f>
        <v>3.1132616729472001E-3</v>
      </c>
      <c r="E12" s="108">
        <f>'Data UN_Female'!B40</f>
        <v>2.76443E-3</v>
      </c>
      <c r="F12" s="108">
        <f>'Laju Kematian'!C10</f>
        <v>2.5609825464564598E-3</v>
      </c>
      <c r="G12" s="108">
        <f>'Laju Kematian'!M10</f>
        <v>2.4490445115422899E-3</v>
      </c>
      <c r="R12" s="1">
        <v>48</v>
      </c>
      <c r="S12" s="108">
        <f>'Data UN_Male'!B50</f>
        <v>8.4343400000000002E-3</v>
      </c>
      <c r="T12" s="108">
        <f>'Laju Kematian'!G10</f>
        <v>8.2792086007067497E-3</v>
      </c>
      <c r="U12" s="108">
        <f>'Laju Kematian'!Q10</f>
        <v>7.6676014504447297E-3</v>
      </c>
      <c r="V12" s="108">
        <f>'Data UN_Female'!B50</f>
        <v>6.29183E-3</v>
      </c>
      <c r="W12" s="108">
        <f>'Laju Kematian'!H10</f>
        <v>5.6790617251529299E-3</v>
      </c>
      <c r="X12" s="108">
        <f>'Laju Kematian'!R10</f>
        <v>5.5139238705776304E-3</v>
      </c>
      <c r="AI12" s="1">
        <v>8</v>
      </c>
      <c r="AJ12" s="1">
        <f t="shared" si="0"/>
        <v>8</v>
      </c>
      <c r="AK12" s="108">
        <f>'Data UN_Male'!D40</f>
        <v>0.9807884459801145</v>
      </c>
      <c r="AL12" s="108">
        <f>'Peluang Hidup'!D11</f>
        <v>0.98100559037648638</v>
      </c>
      <c r="AM12" s="108">
        <f>'Peluang Hidup'!AL11</f>
        <v>0.98269852425821147</v>
      </c>
      <c r="AN12" s="108">
        <f>'Data UN_Female'!D40</f>
        <v>0.98384779476908024</v>
      </c>
      <c r="AO12" s="108">
        <f>'Peluang Hidup'!F11</f>
        <v>0.98451690303851402</v>
      </c>
      <c r="AP12" s="108">
        <f>'Peluang Hidup'!AN11</f>
        <v>0.98609433357371012</v>
      </c>
      <c r="BA12" s="1">
        <f t="shared" si="1"/>
        <v>8</v>
      </c>
      <c r="BB12" s="1">
        <f t="shared" si="2"/>
        <v>8</v>
      </c>
      <c r="BC12" s="108">
        <f>'Data UN_Male'!E50</f>
        <v>0.95660880629579303</v>
      </c>
      <c r="BD12" s="108">
        <f>'Peluang Hidup'!U11</f>
        <v>0.95354268704803691</v>
      </c>
      <c r="BE12" s="108">
        <f>'Peluang Hidup'!BC11</f>
        <v>0.95829461878306954</v>
      </c>
      <c r="BF12" s="108">
        <f>'Data UN_Female'!E50</f>
        <v>0.96589845224866211</v>
      </c>
      <c r="BG12" s="108">
        <f>'Peluang Hidup'!W11</f>
        <v>0.96774932977598072</v>
      </c>
      <c r="BH12" s="108">
        <f>'Peluang Hidup'!BE11</f>
        <v>0.96943086274483503</v>
      </c>
      <c r="BS12" s="1">
        <v>8</v>
      </c>
      <c r="BT12" s="1">
        <f t="shared" si="3"/>
        <v>8</v>
      </c>
      <c r="BU12" s="108">
        <f>'Data UN_Male'!F40</f>
        <v>1.9211554019885502E-2</v>
      </c>
      <c r="BV12" s="108">
        <f>'Peluang Mati'!D11</f>
        <v>1.899440962351362E-2</v>
      </c>
      <c r="BW12" s="108">
        <f>'Peluang Mati'!AL11</f>
        <v>1.730147574178853E-2</v>
      </c>
      <c r="BX12" s="108">
        <f>'Data UN_Female'!F40</f>
        <v>1.6152205230919758E-2</v>
      </c>
      <c r="BY12" s="108">
        <f>'Peluang Mati'!F11</f>
        <v>1.5483096961485976E-2</v>
      </c>
      <c r="BZ12" s="108">
        <f>'Peluang Mati'!AN11</f>
        <v>1.3905666426289875E-2</v>
      </c>
      <c r="CK12" s="1">
        <f t="shared" si="4"/>
        <v>8</v>
      </c>
      <c r="CL12" s="1">
        <f t="shared" si="5"/>
        <v>8</v>
      </c>
      <c r="CM12" s="108">
        <f>'Data UN_Male'!G50</f>
        <v>4.3391193704206965E-2</v>
      </c>
      <c r="CN12" s="108">
        <f>'Peluang Mati'!U11</f>
        <v>4.6457312951963092E-2</v>
      </c>
      <c r="CO12" s="108">
        <f>'Peluang Mati'!BC11</f>
        <v>4.1705381216930459E-2</v>
      </c>
      <c r="CP12" s="108">
        <f>'Data UN_Female'!G50</f>
        <v>3.4101547751337891E-2</v>
      </c>
      <c r="CQ12" s="108">
        <f>'Peluang Mati'!W11</f>
        <v>3.2250670224019284E-2</v>
      </c>
      <c r="CR12" s="108">
        <f>'Peluang Mati'!BE11</f>
        <v>3.0569137255164969E-2</v>
      </c>
    </row>
    <row r="13" spans="1:96" x14ac:dyDescent="0.35">
      <c r="A13" s="1">
        <v>39</v>
      </c>
      <c r="B13" s="108">
        <f>'Data UN_Male'!B41</f>
        <v>3.5744100000000001E-3</v>
      </c>
      <c r="C13" s="108">
        <f>'Laju Kematian'!B11</f>
        <v>3.6547338183705899E-3</v>
      </c>
      <c r="D13" s="108">
        <f>'Laju Kematian'!L11</f>
        <v>3.4229172478350499E-3</v>
      </c>
      <c r="E13" s="108">
        <f>'Data UN_Female'!B41</f>
        <v>2.9702800000000001E-3</v>
      </c>
      <c r="F13" s="108">
        <f>'Laju Kematian'!C11</f>
        <v>2.7627406746304601E-3</v>
      </c>
      <c r="G13" s="108">
        <f>'Laju Kematian'!M11</f>
        <v>2.67766827936147E-3</v>
      </c>
      <c r="R13" s="1">
        <v>49</v>
      </c>
      <c r="S13" s="108">
        <f>'Data UN_Male'!B51</f>
        <v>9.3280099999999994E-3</v>
      </c>
      <c r="T13" s="108">
        <f>'Laju Kematian'!G11</f>
        <v>9.0395950649438499E-3</v>
      </c>
      <c r="U13" s="108">
        <f>'Laju Kematian'!Q11</f>
        <v>8.4510579953996894E-3</v>
      </c>
      <c r="V13" s="108">
        <f>'Data UN_Female'!B51</f>
        <v>6.8439199999999999E-3</v>
      </c>
      <c r="W13" s="108">
        <f>'Laju Kematian'!H11</f>
        <v>6.2005112938350801E-3</v>
      </c>
      <c r="X13" s="108">
        <f>'Laju Kematian'!R11</f>
        <v>6.0548658805145402E-3</v>
      </c>
      <c r="AI13" s="1">
        <v>9</v>
      </c>
      <c r="AJ13" s="1">
        <f t="shared" si="0"/>
        <v>9</v>
      </c>
      <c r="AK13" s="108">
        <f>'Data UN_Male'!D41</f>
        <v>0.97756794865466312</v>
      </c>
      <c r="AL13" s="108">
        <f>'Peluang Hidup'!D12</f>
        <v>0.9775803587043177</v>
      </c>
      <c r="AM13" s="108">
        <f>'Peluang Hidup'!AL12</f>
        <v>0.97949461045878206</v>
      </c>
      <c r="AN13" s="108">
        <f>'Data UN_Female'!D41</f>
        <v>0.98113177470836277</v>
      </c>
      <c r="AO13" s="108">
        <f>'Peluang Hidup'!F12</f>
        <v>0.98190127026746532</v>
      </c>
      <c r="AP13" s="108">
        <f>'Peluang Hidup'!AN12</f>
        <v>0.98357153133504593</v>
      </c>
      <c r="BA13" s="1">
        <f t="shared" si="1"/>
        <v>9</v>
      </c>
      <c r="BB13" s="1">
        <f t="shared" si="2"/>
        <v>9</v>
      </c>
      <c r="BC13" s="108">
        <f>'Data UN_Male'!E51</f>
        <v>0.9485743254604192</v>
      </c>
      <c r="BD13" s="108">
        <f>'Peluang Hidup'!U12</f>
        <v>0.94532648824043852</v>
      </c>
      <c r="BE13" s="108">
        <f>'Peluang Hidup'!BC12</f>
        <v>0.95060844118285392</v>
      </c>
      <c r="BF13" s="108">
        <f>'Data UN_Female'!E51</f>
        <v>0.95984024056631323</v>
      </c>
      <c r="BG13" s="108">
        <f>'Peluang Hidup'!W12</f>
        <v>0.9620219851368037</v>
      </c>
      <c r="BH13" s="108">
        <f>'Peluang Hidup'!BE12</f>
        <v>0.96384353649684529</v>
      </c>
      <c r="BS13" s="1">
        <v>9</v>
      </c>
      <c r="BT13" s="1">
        <f t="shared" si="3"/>
        <v>9</v>
      </c>
      <c r="BU13" s="108">
        <f>'Data UN_Male'!F41</f>
        <v>2.2432051345336879E-2</v>
      </c>
      <c r="BV13" s="108">
        <f>'Peluang Mati'!D12</f>
        <v>2.2419641295682302E-2</v>
      </c>
      <c r="BW13" s="108">
        <f>'Peluang Mati'!AL12</f>
        <v>2.0505389541217944E-2</v>
      </c>
      <c r="BX13" s="108">
        <f>'Data UN_Female'!F41</f>
        <v>1.8868225291637231E-2</v>
      </c>
      <c r="BY13" s="108">
        <f>'Peluang Mati'!F12</f>
        <v>1.809872973253468E-2</v>
      </c>
      <c r="BZ13" s="108">
        <f>'Peluang Mati'!AN12</f>
        <v>1.6428468664954066E-2</v>
      </c>
      <c r="CK13" s="1">
        <f t="shared" si="4"/>
        <v>9</v>
      </c>
      <c r="CL13" s="1">
        <f t="shared" si="5"/>
        <v>9</v>
      </c>
      <c r="CM13" s="108">
        <f>'Data UN_Male'!G51</f>
        <v>5.1425674539580801E-2</v>
      </c>
      <c r="CN13" s="108">
        <f>'Peluang Mati'!U12</f>
        <v>5.4673511759561477E-2</v>
      </c>
      <c r="CO13" s="108">
        <f>'Peluang Mati'!BC12</f>
        <v>4.9391558817146075E-2</v>
      </c>
      <c r="CP13" s="108">
        <f>'Data UN_Female'!G51</f>
        <v>4.015975943368677E-2</v>
      </c>
      <c r="CQ13" s="108">
        <f>'Peluang Mati'!W12</f>
        <v>3.7978014863196297E-2</v>
      </c>
      <c r="CR13" s="108">
        <f>'Peluang Mati'!BE12</f>
        <v>3.6156463503154712E-2</v>
      </c>
    </row>
    <row r="14" spans="1:96" x14ac:dyDescent="0.35">
      <c r="A14" s="1">
        <v>40</v>
      </c>
      <c r="B14" s="108">
        <f>'Data UN_Male'!B42</f>
        <v>3.8958500000000002E-3</v>
      </c>
      <c r="C14" s="108">
        <f>'Laju Kematian'!B12</f>
        <v>3.9929626808229701E-3</v>
      </c>
      <c r="D14" s="108">
        <f>'Laju Kematian'!L12</f>
        <v>3.76329038424683E-3</v>
      </c>
      <c r="E14" s="108">
        <f>'Data UN_Female'!B42</f>
        <v>3.1928299999999998E-3</v>
      </c>
      <c r="F14" s="108">
        <f>'Laju Kematian'!C12</f>
        <v>2.9840963129875E-3</v>
      </c>
      <c r="G14" s="108">
        <f>'Laju Kematian'!M12</f>
        <v>2.9276321135305598E-3</v>
      </c>
      <c r="R14" s="1">
        <v>50</v>
      </c>
      <c r="S14" s="108">
        <f>'Data UN_Male'!B52</f>
        <v>1.031047E-2</v>
      </c>
      <c r="T14" s="108">
        <f>'Laju Kematian'!G12</f>
        <v>9.8698176399080705E-3</v>
      </c>
      <c r="U14" s="108">
        <f>'Laju Kematian'!Q12</f>
        <v>9.3139399001813498E-3</v>
      </c>
      <c r="V14" s="108">
        <f>'Data UN_Female'!B52</f>
        <v>7.4314999999999997E-3</v>
      </c>
      <c r="W14" s="108">
        <f>'Laju Kematian'!H12</f>
        <v>6.7721625074657404E-3</v>
      </c>
      <c r="X14" s="108">
        <f>'Laju Kematian'!R12</f>
        <v>6.6487585769989897E-3</v>
      </c>
      <c r="AI14" s="1">
        <v>10</v>
      </c>
      <c r="AJ14" s="1">
        <f t="shared" si="0"/>
        <v>10</v>
      </c>
      <c r="AK14" s="108">
        <f>'Data UN_Male'!D42</f>
        <v>0.9740799568868248</v>
      </c>
      <c r="AL14" s="108">
        <f>'Peluang Hidup'!D13</f>
        <v>0.97385180683278261</v>
      </c>
      <c r="AM14" s="108">
        <f>'Peluang Hidup'!AL13</f>
        <v>0.97598411723485079</v>
      </c>
      <c r="AN14" s="108">
        <f>'Data UN_Female'!D42</f>
        <v>0.97822186541170841</v>
      </c>
      <c r="AO14" s="108">
        <f>'Peluang Hidup'!F13</f>
        <v>0.97908558065596918</v>
      </c>
      <c r="AP14" s="108">
        <f>'Peluang Hidup'!AN13</f>
        <v>0.98082060663995774</v>
      </c>
      <c r="BA14" s="1">
        <f t="shared" si="1"/>
        <v>10</v>
      </c>
      <c r="BB14" s="1">
        <f t="shared" si="2"/>
        <v>10</v>
      </c>
      <c r="BC14" s="108">
        <f>'Data UN_Male'!E52</f>
        <v>0.93976709742081677</v>
      </c>
      <c r="BD14" s="108">
        <f>'Peluang Hidup'!U13</f>
        <v>0.93643651504419412</v>
      </c>
      <c r="BE14" s="108">
        <f>'Peluang Hidup'!BC13</f>
        <v>0.94220858944566876</v>
      </c>
      <c r="BF14" s="108">
        <f>'Data UN_Female'!E52</f>
        <v>0.95329357341831145</v>
      </c>
      <c r="BG14" s="108">
        <f>'Peluang Hidup'!W13</f>
        <v>0.9558063646898417</v>
      </c>
      <c r="BH14" s="108">
        <f>'Peluang Hidup'!BE13</f>
        <v>0.95774521062523843</v>
      </c>
      <c r="BS14" s="1">
        <v>10</v>
      </c>
      <c r="BT14" s="1">
        <f t="shared" si="3"/>
        <v>10</v>
      </c>
      <c r="BU14" s="108">
        <f>'Data UN_Male'!F42</f>
        <v>2.5920043113175195E-2</v>
      </c>
      <c r="BV14" s="108">
        <f>'Peluang Mati'!D13</f>
        <v>2.6148193167217393E-2</v>
      </c>
      <c r="BW14" s="108">
        <f>'Peluang Mati'!AL13</f>
        <v>2.401588276514921E-2</v>
      </c>
      <c r="BX14" s="108">
        <f>'Data UN_Female'!F42</f>
        <v>2.1778134588291587E-2</v>
      </c>
      <c r="BY14" s="108">
        <f>'Peluang Mati'!F13</f>
        <v>2.0914419344030821E-2</v>
      </c>
      <c r="BZ14" s="108">
        <f>'Peluang Mati'!AN13</f>
        <v>1.9179393360042263E-2</v>
      </c>
      <c r="CK14" s="1">
        <f t="shared" si="4"/>
        <v>10</v>
      </c>
      <c r="CL14" s="1">
        <f t="shared" si="5"/>
        <v>10</v>
      </c>
      <c r="CM14" s="108">
        <f>'Data UN_Male'!G52</f>
        <v>6.0232902579183234E-2</v>
      </c>
      <c r="CN14" s="108">
        <f>'Peluang Mati'!U13</f>
        <v>6.3563484955805882E-2</v>
      </c>
      <c r="CO14" s="108">
        <f>'Peluang Mati'!BC13</f>
        <v>5.7791410554331235E-2</v>
      </c>
      <c r="CP14" s="108">
        <f>'Data UN_Female'!G52</f>
        <v>4.6706426581688554E-2</v>
      </c>
      <c r="CQ14" s="108">
        <f>'Peluang Mati'!W13</f>
        <v>4.4193635310158297E-2</v>
      </c>
      <c r="CR14" s="108">
        <f>'Peluang Mati'!BE13</f>
        <v>4.225478937476157E-2</v>
      </c>
    </row>
    <row r="15" spans="1:96" x14ac:dyDescent="0.35">
      <c r="A15" s="1">
        <v>41</v>
      </c>
      <c r="B15" s="108">
        <f>'Data UN_Male'!B43</f>
        <v>4.2574700000000002E-3</v>
      </c>
      <c r="C15" s="108">
        <f>'Laju Kematian'!B13</f>
        <v>4.36249307439944E-3</v>
      </c>
      <c r="D15" s="108">
        <f>'Laju Kematian'!L13</f>
        <v>4.1374111597415296E-3</v>
      </c>
      <c r="E15" s="108">
        <f>'Data UN_Female'!B43</f>
        <v>3.43955E-3</v>
      </c>
      <c r="F15" s="108">
        <f>'Laju Kematian'!C13</f>
        <v>3.2269530398807899E-3</v>
      </c>
      <c r="G15" s="108">
        <f>'Laju Kematian'!M13</f>
        <v>3.2009274429447201E-3</v>
      </c>
      <c r="R15" s="1">
        <v>51</v>
      </c>
      <c r="S15" s="108">
        <f>'Data UN_Male'!B53</f>
        <v>1.1385080000000001E-2</v>
      </c>
      <c r="T15" s="108">
        <f>'Laju Kematian'!G13</f>
        <v>1.07762902777026E-2</v>
      </c>
      <c r="U15" s="108">
        <f>'Laju Kematian'!Q13</f>
        <v>1.0264164890902001E-2</v>
      </c>
      <c r="V15" s="108">
        <f>'Data UN_Female'!B53</f>
        <v>8.0598500000000003E-3</v>
      </c>
      <c r="W15" s="108">
        <f>'Laju Kematian'!H13</f>
        <v>7.3988484415845202E-3</v>
      </c>
      <c r="X15" s="108">
        <f>'Laju Kematian'!R13</f>
        <v>7.30076076059145E-3</v>
      </c>
      <c r="AI15" s="1">
        <v>11</v>
      </c>
      <c r="AJ15" s="1">
        <f t="shared" si="0"/>
        <v>11</v>
      </c>
      <c r="AK15" s="108">
        <f>'Data UN_Male'!D43</f>
        <v>0.97029247101286042</v>
      </c>
      <c r="AL15" s="108">
        <f>'Peluang Hidup'!D14</f>
        <v>0.96979444861015041</v>
      </c>
      <c r="AM15" s="108">
        <f>'Peluang Hidup'!AL14</f>
        <v>0.97213910691161121</v>
      </c>
      <c r="AN15" s="108">
        <f>'Data UN_Female'!D43</f>
        <v>0.97510354844246094</v>
      </c>
      <c r="AO15" s="108">
        <f>'Peluang Hidup'!F14</f>
        <v>0.97605155352664097</v>
      </c>
      <c r="AP15" s="108">
        <f>'Peluang Hidup'!AN14</f>
        <v>0.9778216850212692</v>
      </c>
      <c r="BA15" s="1">
        <f t="shared" si="1"/>
        <v>11</v>
      </c>
      <c r="BB15" s="1">
        <f t="shared" si="2"/>
        <v>11</v>
      </c>
      <c r="BC15" s="108">
        <f>'Data UN_Male'!E53</f>
        <v>0.93012735183998396</v>
      </c>
      <c r="BD15" s="108">
        <f>'Peluang Hidup'!U14</f>
        <v>0.9268255059248649</v>
      </c>
      <c r="BE15" s="108">
        <f>'Peluang Hidup'!BC14</f>
        <v>0.93303737432407741</v>
      </c>
      <c r="BF15" s="108">
        <f>'Data UN_Female'!E53</f>
        <v>0.94623539733365802</v>
      </c>
      <c r="BG15" s="108">
        <f>'Peluang Hidup'!W14</f>
        <v>0.9490624847960728</v>
      </c>
      <c r="BH15" s="108">
        <f>'Peluang Hidup'!BE14</f>
        <v>0.9510932319500911</v>
      </c>
      <c r="BS15" s="1">
        <v>11</v>
      </c>
      <c r="BT15" s="1">
        <f t="shared" si="3"/>
        <v>11</v>
      </c>
      <c r="BU15" s="108">
        <f>'Data UN_Male'!F43</f>
        <v>2.9707528987139575E-2</v>
      </c>
      <c r="BV15" s="108">
        <f>'Peluang Mati'!D14</f>
        <v>3.0205551389849594E-2</v>
      </c>
      <c r="BW15" s="108">
        <f>'Peluang Mati'!AL14</f>
        <v>2.7860893088388794E-2</v>
      </c>
      <c r="BX15" s="108">
        <f>'Data UN_Female'!F43</f>
        <v>2.4896451557539057E-2</v>
      </c>
      <c r="BY15" s="108">
        <f>'Peluang Mati'!F14</f>
        <v>2.3948446473359031E-2</v>
      </c>
      <c r="BZ15" s="108">
        <f>'Peluang Mati'!AN14</f>
        <v>2.2178314978730795E-2</v>
      </c>
      <c r="CK15" s="1">
        <f t="shared" si="4"/>
        <v>11</v>
      </c>
      <c r="CL15" s="1">
        <f t="shared" si="5"/>
        <v>11</v>
      </c>
      <c r="CM15" s="108">
        <f>'Data UN_Male'!G53</f>
        <v>6.9872648160016038E-2</v>
      </c>
      <c r="CN15" s="108">
        <f>'Peluang Mati'!U14</f>
        <v>7.3174494075135099E-2</v>
      </c>
      <c r="CO15" s="108">
        <f>'Peluang Mati'!BC14</f>
        <v>6.6962625675922594E-2</v>
      </c>
      <c r="CP15" s="108">
        <f>'Data UN_Female'!G53</f>
        <v>5.3764602666341976E-2</v>
      </c>
      <c r="CQ15" s="108">
        <f>'Peluang Mati'!W14</f>
        <v>5.0937515203927197E-2</v>
      </c>
      <c r="CR15" s="108">
        <f>'Peluang Mati'!BE14</f>
        <v>4.89067680499089E-2</v>
      </c>
    </row>
    <row r="16" spans="1:96" x14ac:dyDescent="0.35">
      <c r="A16" s="1">
        <v>42</v>
      </c>
      <c r="B16" s="108">
        <f>'Data UN_Male'!B44</f>
        <v>4.6637900000000001E-3</v>
      </c>
      <c r="C16" s="108">
        <f>'Laju Kematian'!B14</f>
        <v>4.7662218123512602E-3</v>
      </c>
      <c r="D16" s="108">
        <f>'Laju Kematian'!L14</f>
        <v>4.5486049863869499E-3</v>
      </c>
      <c r="E16" s="108">
        <f>'Data UN_Female'!B44</f>
        <v>3.7178900000000002E-3</v>
      </c>
      <c r="F16" s="108">
        <f>'Laju Kematian'!C14</f>
        <v>3.4933993352409599E-3</v>
      </c>
      <c r="G16" s="108">
        <f>'Laju Kematian'!M14</f>
        <v>3.4997314398005201E-3</v>
      </c>
      <c r="R16" s="1">
        <v>52</v>
      </c>
      <c r="S16" s="108">
        <f>'Data UN_Male'!B54</f>
        <v>1.2556329999999999E-2</v>
      </c>
      <c r="T16" s="108">
        <f>'Laju Kematian'!G14</f>
        <v>1.1766016006499401E-2</v>
      </c>
      <c r="U16" s="108">
        <f>'Laju Kematian'!Q14</f>
        <v>1.13104112546104E-2</v>
      </c>
      <c r="V16" s="108">
        <f>'Data UN_Female'!B54</f>
        <v>8.73524E-3</v>
      </c>
      <c r="W16" s="108">
        <f>'Laju Kematian'!H14</f>
        <v>8.0858674676231295E-3</v>
      </c>
      <c r="X16" s="108">
        <f>'Laju Kematian'!R14</f>
        <v>8.0165288319168707E-3</v>
      </c>
      <c r="AI16" s="1">
        <v>12</v>
      </c>
      <c r="AJ16" s="1">
        <f t="shared" si="0"/>
        <v>12</v>
      </c>
      <c r="AK16" s="108">
        <f>'Data UN_Male'!D44</f>
        <v>0.96617025137023527</v>
      </c>
      <c r="AL16" s="108">
        <f>'Peluang Hidup'!D15</f>
        <v>0.96538092115922802</v>
      </c>
      <c r="AM16" s="108">
        <f>'Peluang Hidup'!AL15</f>
        <v>0.96792938626490266</v>
      </c>
      <c r="AN16" s="108">
        <f>'Data UN_Female'!D44</f>
        <v>0.97175539389438692</v>
      </c>
      <c r="AO16" s="108">
        <f>'Peluang Hidup'!F15</f>
        <v>0.97277935436878216</v>
      </c>
      <c r="AP16" s="108">
        <f>'Peluang Hidup'!AN15</f>
        <v>0.97455330711966903</v>
      </c>
      <c r="BA16" s="1">
        <f t="shared" si="1"/>
        <v>12</v>
      </c>
      <c r="BB16" s="1">
        <f t="shared" si="2"/>
        <v>12</v>
      </c>
      <c r="BC16" s="108">
        <f>'Data UN_Male'!E54</f>
        <v>0.91959772423692365</v>
      </c>
      <c r="BD16" s="108">
        <f>'Peluang Hidup'!U15</f>
        <v>0.91644440520667292</v>
      </c>
      <c r="BE16" s="108">
        <f>'Peluang Hidup'!BC15</f>
        <v>0.92303426274232281</v>
      </c>
      <c r="BF16" s="108">
        <f>'Data UN_Female'!E54</f>
        <v>0.9386394926815621</v>
      </c>
      <c r="BG16" s="108">
        <f>'Peluang Hidup'!W15</f>
        <v>0.94174783050844069</v>
      </c>
      <c r="BH16" s="108">
        <f>'Peluang Hidup'!BE15</f>
        <v>0.94384221980975536</v>
      </c>
      <c r="BS16" s="1">
        <v>12</v>
      </c>
      <c r="BT16" s="1">
        <f t="shared" si="3"/>
        <v>12</v>
      </c>
      <c r="BU16" s="108">
        <f>'Data UN_Male'!F44</f>
        <v>3.3829748629764733E-2</v>
      </c>
      <c r="BV16" s="108">
        <f>'Peluang Mati'!D15</f>
        <v>3.4619078840771977E-2</v>
      </c>
      <c r="BW16" s="108">
        <f>'Peluang Mati'!AL15</f>
        <v>3.2070613735097342E-2</v>
      </c>
      <c r="BX16" s="108">
        <f>'Data UN_Female'!F44</f>
        <v>2.8244606105613079E-2</v>
      </c>
      <c r="BY16" s="108">
        <f>'Peluang Mati'!F15</f>
        <v>2.7220645631217844E-2</v>
      </c>
      <c r="BZ16" s="108">
        <f>'Peluang Mati'!AN15</f>
        <v>2.5446692880330968E-2</v>
      </c>
      <c r="CK16" s="1">
        <f t="shared" si="4"/>
        <v>12</v>
      </c>
      <c r="CL16" s="1">
        <f t="shared" si="5"/>
        <v>12</v>
      </c>
      <c r="CM16" s="108">
        <f>'Data UN_Male'!G54</f>
        <v>8.0402275763076347E-2</v>
      </c>
      <c r="CN16" s="108">
        <f>'Peluang Mati'!U15</f>
        <v>8.3555594793327082E-2</v>
      </c>
      <c r="CO16" s="108">
        <f>'Peluang Mati'!BC15</f>
        <v>7.6965737257677191E-2</v>
      </c>
      <c r="CP16" s="108">
        <f>'Data UN_Female'!G54</f>
        <v>6.1360507318437896E-2</v>
      </c>
      <c r="CQ16" s="108">
        <f>'Peluang Mati'!W15</f>
        <v>5.8252169491559314E-2</v>
      </c>
      <c r="CR16" s="108">
        <f>'Peluang Mati'!BE15</f>
        <v>5.6157780190244644E-2</v>
      </c>
    </row>
    <row r="17" spans="1:96" x14ac:dyDescent="0.35">
      <c r="A17" s="1">
        <v>43</v>
      </c>
      <c r="B17" s="108">
        <f>'Data UN_Male'!B45</f>
        <v>5.1248600000000002E-3</v>
      </c>
      <c r="C17" s="108">
        <f>'Laju Kematian'!B15</f>
        <v>5.20731379472007E-3</v>
      </c>
      <c r="D17" s="108">
        <f>'Laju Kematian'!L15</f>
        <v>5.0005206529663499E-3</v>
      </c>
      <c r="E17" s="108">
        <f>'Data UN_Female'!B45</f>
        <v>4.0404200000000003E-3</v>
      </c>
      <c r="F17" s="108">
        <f>'Laju Kematian'!C15</f>
        <v>3.78572654074742E-3</v>
      </c>
      <c r="G17" s="108">
        <f>'Laju Kematian'!M15</f>
        <v>3.8264243256794701E-3</v>
      </c>
      <c r="R17" s="1">
        <v>53</v>
      </c>
      <c r="S17" s="108">
        <f>'Data UN_Male'!B55</f>
        <v>1.383493E-2</v>
      </c>
      <c r="T17" s="108">
        <f>'Laju Kematian'!G15</f>
        <v>1.2846641033004201E-2</v>
      </c>
      <c r="U17" s="108">
        <f>'Laju Kematian'!Q15</f>
        <v>1.2462184734259399E-2</v>
      </c>
      <c r="V17" s="108">
        <f>'Data UN_Female'!B55</f>
        <v>9.4622000000000005E-3</v>
      </c>
      <c r="W17" s="108">
        <f>'Laju Kematian'!H15</f>
        <v>8.8390280484533599E-3</v>
      </c>
      <c r="X17" s="108">
        <f>'Laju Kematian'!R15</f>
        <v>8.8022637589895807E-3</v>
      </c>
      <c r="AI17" s="1">
        <v>13</v>
      </c>
      <c r="AJ17" s="1">
        <f t="shared" si="0"/>
        <v>13</v>
      </c>
      <c r="AK17" s="108">
        <f>'Data UN_Male'!D45</f>
        <v>0.96167471916082459</v>
      </c>
      <c r="AL17" s="108">
        <f>'Peluang Hidup'!D16</f>
        <v>0.96058189898286617</v>
      </c>
      <c r="AM17" s="108">
        <f>'Peluang Hidup'!AL16</f>
        <v>0.96332238597760611</v>
      </c>
      <c r="AN17" s="108">
        <f>'Data UN_Female'!D45</f>
        <v>0.96814921934519882</v>
      </c>
      <c r="AO17" s="108">
        <f>'Peluang Hidup'!F16</f>
        <v>0.96924748628563695</v>
      </c>
      <c r="AP17" s="108">
        <f>'Peluang Hidup'!AN16</f>
        <v>0.97099233131883123</v>
      </c>
      <c r="BA17" s="1">
        <f t="shared" si="1"/>
        <v>13</v>
      </c>
      <c r="BB17" s="1">
        <f t="shared" si="2"/>
        <v>13</v>
      </c>
      <c r="BC17" s="108">
        <f>'Data UN_Male'!E55</f>
        <v>0.90812299302987254</v>
      </c>
      <c r="BD17" s="108">
        <f>'Peluang Hidup'!U16</f>
        <v>0.90524261316304966</v>
      </c>
      <c r="BE17" s="108">
        <f>'Peluang Hidup'!BC16</f>
        <v>0.9121361534885124</v>
      </c>
      <c r="BF17" s="108">
        <f>'Data UN_Female'!E55</f>
        <v>0.93047590096744237</v>
      </c>
      <c r="BG17" s="108">
        <f>'Peluang Hidup'!W16</f>
        <v>0.93381735088440354</v>
      </c>
      <c r="BH17" s="108">
        <f>'Peluang Hidup'!BE16</f>
        <v>0.93594406970539712</v>
      </c>
      <c r="BS17" s="1">
        <v>13</v>
      </c>
      <c r="BT17" s="1">
        <f t="shared" si="3"/>
        <v>13</v>
      </c>
      <c r="BU17" s="108">
        <f>'Data UN_Male'!F45</f>
        <v>3.8325280839175413E-2</v>
      </c>
      <c r="BV17" s="108">
        <f>'Peluang Mati'!D16</f>
        <v>3.9418101017133833E-2</v>
      </c>
      <c r="BW17" s="108">
        <f>'Peluang Mati'!AL16</f>
        <v>3.667761402239389E-2</v>
      </c>
      <c r="BX17" s="108">
        <f>'Data UN_Female'!F45</f>
        <v>3.1850780654801181E-2</v>
      </c>
      <c r="BY17" s="108">
        <f>'Peluang Mati'!F16</f>
        <v>3.075251371436305E-2</v>
      </c>
      <c r="BZ17" s="108">
        <f>'Peluang Mati'!AN16</f>
        <v>2.9007668681168775E-2</v>
      </c>
      <c r="CK17" s="1">
        <f t="shared" si="4"/>
        <v>13</v>
      </c>
      <c r="CL17" s="1">
        <f t="shared" si="5"/>
        <v>13</v>
      </c>
      <c r="CM17" s="108">
        <f>'Data UN_Male'!G55</f>
        <v>9.1877006970127462E-2</v>
      </c>
      <c r="CN17" s="108">
        <f>'Peluang Mati'!U16</f>
        <v>9.4757386836950341E-2</v>
      </c>
      <c r="CO17" s="108">
        <f>'Peluang Mati'!BC16</f>
        <v>8.7863846511487598E-2</v>
      </c>
      <c r="CP17" s="108">
        <f>'Data UN_Female'!G55</f>
        <v>6.9524099032557629E-2</v>
      </c>
      <c r="CQ17" s="108">
        <f>'Peluang Mati'!W16</f>
        <v>6.6182649115596459E-2</v>
      </c>
      <c r="CR17" s="108">
        <f>'Peluang Mati'!BE16</f>
        <v>6.4055930294602881E-2</v>
      </c>
    </row>
    <row r="18" spans="1:96" x14ac:dyDescent="0.35">
      <c r="A18" s="1">
        <v>44</v>
      </c>
      <c r="B18" s="108">
        <f>'Data UN_Male'!B46</f>
        <v>5.6496200000000002E-3</v>
      </c>
      <c r="C18" s="108">
        <f>'Laju Kematian'!B16</f>
        <v>5.6892268185416801E-3</v>
      </c>
      <c r="D18" s="108">
        <f>'Laju Kematian'!L16</f>
        <v>5.4971608740432996E-3</v>
      </c>
      <c r="E18" s="108">
        <f>'Data UN_Female'!B46</f>
        <v>4.4127599999999999E-3</v>
      </c>
      <c r="F18" s="108">
        <f>'Laju Kematian'!C16</f>
        <v>4.1064485645372602E-3</v>
      </c>
      <c r="G18" s="108">
        <f>'Laju Kematian'!M16</f>
        <v>4.1836082864690699E-3</v>
      </c>
      <c r="R18" s="1">
        <v>54</v>
      </c>
      <c r="S18" s="108">
        <f>'Data UN_Male'!B56</f>
        <v>1.5239050000000001E-2</v>
      </c>
      <c r="T18" s="108">
        <f>'Laju Kematian'!G16</f>
        <v>1.40265138138482E-2</v>
      </c>
      <c r="U18" s="108">
        <f>'Laju Kematian'!Q16</f>
        <v>1.3729889966923901E-2</v>
      </c>
      <c r="V18" s="108">
        <f>'Data UN_Female'!B56</f>
        <v>1.0251949999999999E-2</v>
      </c>
      <c r="W18" s="108">
        <f>'Laju Kematian'!H16</f>
        <v>9.6646978465480902E-3</v>
      </c>
      <c r="X18" s="108">
        <f>'Laju Kematian'!R16</f>
        <v>9.6647622651632702E-3</v>
      </c>
      <c r="AI18" s="1">
        <v>14</v>
      </c>
      <c r="AJ18" s="1">
        <f t="shared" si="0"/>
        <v>14</v>
      </c>
      <c r="AK18" s="108">
        <f>'Data UN_Male'!D46</f>
        <v>0.95675886879840699</v>
      </c>
      <c r="AL18" s="108">
        <f>'Peluang Hidup'!D17</f>
        <v>0.95536601549453604</v>
      </c>
      <c r="AM18" s="108">
        <f>'Peluang Hidup'!AL17</f>
        <v>0.95828304782284413</v>
      </c>
      <c r="AN18" s="108">
        <f>'Data UN_Female'!D46</f>
        <v>0.96424538029250983</v>
      </c>
      <c r="AO18" s="108">
        <f>'Peluang Hidup'!F17</f>
        <v>0.96543267891428841</v>
      </c>
      <c r="AP18" s="108">
        <f>'Peluang Hidup'!AN17</f>
        <v>0.96711383649562754</v>
      </c>
      <c r="BA18" s="1">
        <f t="shared" si="1"/>
        <v>14</v>
      </c>
      <c r="BB18" s="1">
        <f t="shared" si="2"/>
        <v>14</v>
      </c>
      <c r="BC18" s="108">
        <f>'Data UN_Male'!E56</f>
        <v>0.89564549208040123</v>
      </c>
      <c r="BD18" s="108">
        <f>'Peluang Hidup'!U17</f>
        <v>0.89316831825782461</v>
      </c>
      <c r="BE18" s="108">
        <f>'Peluang Hidup'!BC17</f>
        <v>0.90027777295095357</v>
      </c>
      <c r="BF18" s="108">
        <f>'Data UN_Female'!E56</f>
        <v>0.92171300459869632</v>
      </c>
      <c r="BG18" s="108">
        <f>'Peluang Hidup'!W17</f>
        <v>0.92522349436440909</v>
      </c>
      <c r="BH18" s="108">
        <f>'Peluang Hidup'!BE17</f>
        <v>0.92734800403281914</v>
      </c>
      <c r="BS18" s="1">
        <v>14</v>
      </c>
      <c r="BT18" s="1">
        <f t="shared" si="3"/>
        <v>14</v>
      </c>
      <c r="BU18" s="108">
        <f>'Data UN_Male'!F46</f>
        <v>4.3241131201593008E-2</v>
      </c>
      <c r="BV18" s="108">
        <f>'Peluang Mati'!D17</f>
        <v>4.4633984505463964E-2</v>
      </c>
      <c r="BW18" s="108">
        <f>'Peluang Mati'!AL17</f>
        <v>4.1716952177155875E-2</v>
      </c>
      <c r="BX18" s="108">
        <f>'Data UN_Female'!F46</f>
        <v>3.5754619707490165E-2</v>
      </c>
      <c r="BY18" s="108">
        <f>'Peluang Mati'!F17</f>
        <v>3.4567321085711589E-2</v>
      </c>
      <c r="BZ18" s="108">
        <f>'Peluang Mati'!AN17</f>
        <v>3.2886163504372457E-2</v>
      </c>
      <c r="CK18" s="1">
        <f t="shared" si="4"/>
        <v>14</v>
      </c>
      <c r="CL18" s="1">
        <f t="shared" si="5"/>
        <v>14</v>
      </c>
      <c r="CM18" s="108">
        <f>'Data UN_Male'!G56</f>
        <v>0.10435450791959877</v>
      </c>
      <c r="CN18" s="108">
        <f>'Peluang Mati'!U17</f>
        <v>0.10683168174217539</v>
      </c>
      <c r="CO18" s="108">
        <f>'Peluang Mati'!BC17</f>
        <v>9.972222704904643E-2</v>
      </c>
      <c r="CP18" s="108">
        <f>'Data UN_Female'!G56</f>
        <v>7.8286995401303683E-2</v>
      </c>
      <c r="CQ18" s="108">
        <f>'Peluang Mati'!W17</f>
        <v>7.4776505635590906E-2</v>
      </c>
      <c r="CR18" s="108">
        <f>'Peluang Mati'!BE17</f>
        <v>7.265199596718086E-2</v>
      </c>
    </row>
    <row r="19" spans="1:96" x14ac:dyDescent="0.35">
      <c r="A19" s="1">
        <v>45</v>
      </c>
      <c r="B19" s="108">
        <f>'Data UN_Male'!B47</f>
        <v>6.2408200000000002E-3</v>
      </c>
      <c r="C19" s="108">
        <f>'Laju Kematian'!B17</f>
        <v>6.2157386841205503E-3</v>
      </c>
      <c r="D19" s="108">
        <f>'Laju Kematian'!L17</f>
        <v>6.0429155368874402E-3</v>
      </c>
      <c r="E19" s="108">
        <f>'Data UN_Female'!B47</f>
        <v>4.8307999999999997E-3</v>
      </c>
      <c r="F19" s="108">
        <f>'Laju Kematian'!C17</f>
        <v>4.4583234999050897E-3</v>
      </c>
      <c r="G19" s="108">
        <f>'Laju Kematian'!M17</f>
        <v>4.5741281449797203E-3</v>
      </c>
      <c r="R19" s="1">
        <v>55</v>
      </c>
      <c r="S19" s="108">
        <f>'Data UN_Male'!B57</f>
        <v>1.6785890000000001E-2</v>
      </c>
      <c r="T19" s="108">
        <f>'Laju Kematian'!G17</f>
        <v>1.5314749552270201E-2</v>
      </c>
      <c r="U19" s="108">
        <f>'Laju Kematian'!Q17</f>
        <v>1.5124906465873601E-2</v>
      </c>
      <c r="V19" s="108">
        <f>'Data UN_Female'!B57</f>
        <v>1.1120150000000001E-2</v>
      </c>
      <c r="W19" s="108">
        <f>'Laju Kematian'!H17</f>
        <v>1.0569857559944501E-2</v>
      </c>
      <c r="X19" s="108">
        <f>'Laju Kematian'!R17</f>
        <v>1.06114725726097E-2</v>
      </c>
      <c r="AI19" s="1">
        <v>15</v>
      </c>
      <c r="AJ19" s="1">
        <f t="shared" si="0"/>
        <v>15</v>
      </c>
      <c r="AK19" s="108">
        <f>'Data UN_Male'!D47</f>
        <v>0.95136877635925743</v>
      </c>
      <c r="AL19" s="108">
        <f>'Peluang Hidup'!D18</f>
        <v>0.94969979516740355</v>
      </c>
      <c r="AM19" s="108">
        <f>'Peluang Hidup'!AL18</f>
        <v>0.95277372382130898</v>
      </c>
      <c r="AN19" s="108">
        <f>'Data UN_Female'!D47</f>
        <v>0.95999975967081297</v>
      </c>
      <c r="AO19" s="108">
        <f>'Peluang Hidup'!F18</f>
        <v>0.96130977604127132</v>
      </c>
      <c r="AP19" s="108">
        <f>'Peluang Hidup'!AN18</f>
        <v>0.96289102649204539</v>
      </c>
      <c r="BA19" s="1">
        <f t="shared" si="1"/>
        <v>15</v>
      </c>
      <c r="BB19" s="1">
        <f t="shared" si="2"/>
        <v>15</v>
      </c>
      <c r="BC19" s="108">
        <f>'Data UN_Male'!E57</f>
        <v>0.88209991087436579</v>
      </c>
      <c r="BD19" s="108">
        <f>'Peluang Hidup'!U18</f>
        <v>0.88016892501589783</v>
      </c>
      <c r="BE19" s="108">
        <f>'Peluang Hidup'!BC18</f>
        <v>0.88739221380019251</v>
      </c>
      <c r="BF19" s="108">
        <f>'Data UN_Female'!E57</f>
        <v>0.91231183611708111</v>
      </c>
      <c r="BG19" s="108">
        <f>'Peluang Hidup'!W18</f>
        <v>0.91591629403004604</v>
      </c>
      <c r="BH19" s="108">
        <f>'Peluang Hidup'!BE18</f>
        <v>0.91800068139357194</v>
      </c>
      <c r="BS19" s="1">
        <v>15</v>
      </c>
      <c r="BT19" s="1">
        <f t="shared" si="3"/>
        <v>15</v>
      </c>
      <c r="BU19" s="108">
        <f>'Data UN_Male'!F47</f>
        <v>4.8631223640742571E-2</v>
      </c>
      <c r="BV19" s="108">
        <f>'Peluang Mati'!D18</f>
        <v>5.0300204832596451E-2</v>
      </c>
      <c r="BW19" s="108">
        <f>'Peluang Mati'!AL18</f>
        <v>4.7226276178691018E-2</v>
      </c>
      <c r="BX19" s="108">
        <f>'Data UN_Female'!F47</f>
        <v>4.0000240329187031E-2</v>
      </c>
      <c r="BY19" s="108">
        <f>'Peluang Mati'!F18</f>
        <v>3.8690223958728676E-2</v>
      </c>
      <c r="BZ19" s="108">
        <f>'Peluang Mati'!AN18</f>
        <v>3.7108973507954612E-2</v>
      </c>
      <c r="CK19" s="1">
        <f t="shared" si="4"/>
        <v>15</v>
      </c>
      <c r="CL19" s="1">
        <f t="shared" si="5"/>
        <v>15</v>
      </c>
      <c r="CM19" s="108">
        <f>'Data UN_Male'!G57</f>
        <v>0.11790008912563421</v>
      </c>
      <c r="CN19" s="108">
        <f>'Peluang Mati'!U18</f>
        <v>0.11983107498410217</v>
      </c>
      <c r="CO19" s="108">
        <f>'Peluang Mati'!BC18</f>
        <v>0.11260778619980749</v>
      </c>
      <c r="CP19" s="108">
        <f>'Data UN_Female'!G57</f>
        <v>8.768816388291889E-2</v>
      </c>
      <c r="CQ19" s="108">
        <f>'Peluang Mati'!W18</f>
        <v>8.4083705969953959E-2</v>
      </c>
      <c r="CR19" s="108">
        <f>'Peluang Mati'!BE18</f>
        <v>8.1999318606428062E-2</v>
      </c>
    </row>
    <row r="20" spans="1:96" x14ac:dyDescent="0.35">
      <c r="A20" s="1">
        <v>46</v>
      </c>
      <c r="B20" s="108">
        <f>'Data UN_Male'!B48</f>
        <v>6.9001499999999999E-3</v>
      </c>
      <c r="C20" s="108">
        <f>'Laju Kematian'!B18</f>
        <v>6.7909768098657602E-3</v>
      </c>
      <c r="D20" s="108">
        <f>'Laju Kematian'!L18</f>
        <v>6.6425978444783302E-3</v>
      </c>
      <c r="E20" s="108">
        <f>'Data UN_Female'!B48</f>
        <v>5.2877999999999996E-3</v>
      </c>
      <c r="F20" s="108">
        <f>'Laju Kematian'!C18</f>
        <v>4.8443773439069302E-3</v>
      </c>
      <c r="G20" s="108">
        <f>'Laju Kematian'!M18</f>
        <v>5.0010939537509401E-3</v>
      </c>
      <c r="R20" s="1">
        <v>56</v>
      </c>
      <c r="S20" s="108">
        <f>'Data UN_Male'!B58</f>
        <v>1.8493019999999999E-2</v>
      </c>
      <c r="T20" s="108">
        <f>'Laju Kematian'!G18</f>
        <v>1.6721300618360802E-2</v>
      </c>
      <c r="U20" s="108">
        <f>'Laju Kematian'!Q18</f>
        <v>1.6659669059003599E-2</v>
      </c>
      <c r="V20" s="108">
        <f>'Data UN_Female'!B58</f>
        <v>1.208098E-2</v>
      </c>
      <c r="W20" s="108">
        <f>'Laju Kematian'!H18</f>
        <v>1.1562159941170699E-2</v>
      </c>
      <c r="X20" s="108">
        <f>'Laju Kematian'!R18</f>
        <v>1.1650555053218501E-2</v>
      </c>
      <c r="AI20" s="1">
        <v>16</v>
      </c>
      <c r="AJ20" s="1">
        <f t="shared" si="0"/>
        <v>16</v>
      </c>
      <c r="AK20" s="108">
        <f>'Data UN_Male'!D48</f>
        <v>0.94544992114032822</v>
      </c>
      <c r="AL20" s="108">
        <f>'Peluang Hidup'!D19</f>
        <v>0.94354760014266204</v>
      </c>
      <c r="AM20" s="108">
        <f>'Peluang Hidup'!AL19</f>
        <v>0.94675409257006293</v>
      </c>
      <c r="AN20" s="108">
        <f>'Data UN_Female'!D48</f>
        <v>0.95537336722899768</v>
      </c>
      <c r="AO20" s="108">
        <f>'Peluang Hidup'!F19</f>
        <v>0.9568516235072505</v>
      </c>
      <c r="AP20" s="108">
        <f>'Peluang Hidup'!AN19</f>
        <v>0.95829513831849678</v>
      </c>
      <c r="BA20" s="1">
        <f t="shared" si="1"/>
        <v>16</v>
      </c>
      <c r="BB20" s="1">
        <f t="shared" si="2"/>
        <v>16</v>
      </c>
      <c r="BC20" s="108">
        <f>'Data UN_Male'!E58</f>
        <v>0.86741631697996713</v>
      </c>
      <c r="BD20" s="108">
        <f>'Peluang Hidup'!U19</f>
        <v>0.86619159203261231</v>
      </c>
      <c r="BE20" s="108">
        <f>'Peluang Hidup'!BC19</f>
        <v>0.8734116415955796</v>
      </c>
      <c r="BF20" s="108">
        <f>'Data UN_Female'!E58</f>
        <v>0.90222288058436817</v>
      </c>
      <c r="BG20" s="108">
        <f>'Peluang Hidup'!W19</f>
        <v>0.9058435140804002</v>
      </c>
      <c r="BH20" s="108">
        <f>'Peluang Hidup'!BE19</f>
        <v>0.90784637773133148</v>
      </c>
      <c r="BS20" s="1">
        <v>16</v>
      </c>
      <c r="BT20" s="1">
        <f t="shared" si="3"/>
        <v>16</v>
      </c>
      <c r="BU20" s="108">
        <f>'Data UN_Male'!F48</f>
        <v>5.455007885967178E-2</v>
      </c>
      <c r="BV20" s="108">
        <f>'Peluang Mati'!D19</f>
        <v>5.6452399857337965E-2</v>
      </c>
      <c r="BW20" s="108">
        <f>'Peluang Mati'!AL19</f>
        <v>5.3245907429937067E-2</v>
      </c>
      <c r="BX20" s="108">
        <f>'Data UN_Female'!F48</f>
        <v>4.4626632771002317E-2</v>
      </c>
      <c r="BY20" s="108">
        <f>'Peluang Mati'!F19</f>
        <v>4.3148376492749496E-2</v>
      </c>
      <c r="BZ20" s="108">
        <f>'Peluang Mati'!AN19</f>
        <v>4.1704861681503225E-2</v>
      </c>
      <c r="CK20" s="1">
        <f t="shared" si="4"/>
        <v>16</v>
      </c>
      <c r="CL20" s="1">
        <f t="shared" si="5"/>
        <v>16</v>
      </c>
      <c r="CM20" s="108">
        <f>'Data UN_Male'!G58</f>
        <v>0.13258368302003287</v>
      </c>
      <c r="CN20" s="108">
        <f>'Peluang Mati'!U19</f>
        <v>0.13380840796738769</v>
      </c>
      <c r="CO20" s="108">
        <f>'Peluang Mati'!BC19</f>
        <v>0.1265883584044204</v>
      </c>
      <c r="CP20" s="108">
        <f>'Data UN_Female'!G58</f>
        <v>9.777711941563183E-2</v>
      </c>
      <c r="CQ20" s="108">
        <f>'Peluang Mati'!W19</f>
        <v>9.4156485919599797E-2</v>
      </c>
      <c r="CR20" s="108">
        <f>'Peluang Mati'!BE19</f>
        <v>9.2153622268668522E-2</v>
      </c>
    </row>
    <row r="21" spans="1:96" x14ac:dyDescent="0.35">
      <c r="A21" s="1">
        <v>47</v>
      </c>
      <c r="B21" s="108">
        <f>'Data UN_Male'!B49</f>
        <v>7.6280599999999999E-3</v>
      </c>
      <c r="C21" s="108">
        <f>'Laju Kematian'!B19</f>
        <v>7.4194505878442604E-3</v>
      </c>
      <c r="D21" s="108">
        <f>'Laju Kematian'!L19</f>
        <v>7.3014835584278501E-3</v>
      </c>
      <c r="E21" s="108">
        <f>'Data UN_Female'!B49</f>
        <v>5.7744700000000003E-3</v>
      </c>
      <c r="F21" s="108">
        <f>'Laju Kematian'!C19</f>
        <v>5.2679300198393798E-3</v>
      </c>
      <c r="G21" s="108">
        <f>'Laju Kematian'!M19</f>
        <v>5.4679056853973798E-3</v>
      </c>
      <c r="R21" s="1">
        <v>57</v>
      </c>
      <c r="S21" s="108">
        <f>'Data UN_Male'!B59</f>
        <v>2.037827E-2</v>
      </c>
      <c r="T21" s="108">
        <f>'Laju Kematian'!G19</f>
        <v>1.8257033436908598E-2</v>
      </c>
      <c r="U21" s="108">
        <f>'Laju Kematian'!Q19</f>
        <v>1.8347752583987301E-2</v>
      </c>
      <c r="V21" s="108">
        <f>'Data UN_Female'!B59</f>
        <v>1.3146909999999999E-2</v>
      </c>
      <c r="W21" s="108">
        <f>'Laju Kematian'!H19</f>
        <v>1.26499944981158E-2</v>
      </c>
      <c r="X21" s="108">
        <f>'Laju Kematian'!R19</f>
        <v>1.27909481543653E-2</v>
      </c>
      <c r="AI21" s="1">
        <v>17</v>
      </c>
      <c r="AJ21" s="1">
        <f t="shared" si="0"/>
        <v>17</v>
      </c>
      <c r="AK21" s="108">
        <f>'Data UN_Male'!D49</f>
        <v>0.93894860093910115</v>
      </c>
      <c r="AL21" s="108">
        <f>'Peluang Hidup'!D20</f>
        <v>0.93687159587660085</v>
      </c>
      <c r="AM21" s="108">
        <f>'Peluang Hidup'!AL20</f>
        <v>0.94018109903661973</v>
      </c>
      <c r="AN21" s="108">
        <f>'Data UN_Female'!D49</f>
        <v>0.95033487139623696</v>
      </c>
      <c r="AO21" s="108">
        <f>'Peluang Hidup'!F20</f>
        <v>0.95202895943758503</v>
      </c>
      <c r="AP21" s="108">
        <f>'Peluang Hidup'!AN20</f>
        <v>0.95329535657009346</v>
      </c>
      <c r="BA21" s="1">
        <f t="shared" si="1"/>
        <v>17</v>
      </c>
      <c r="BB21" s="1">
        <f t="shared" si="2"/>
        <v>17</v>
      </c>
      <c r="BC21" s="108">
        <f>'Data UN_Male'!E59</f>
        <v>0.85152213602831617</v>
      </c>
      <c r="BD21" s="108">
        <f>'Peluang Hidup'!U20</f>
        <v>0.8511838954194727</v>
      </c>
      <c r="BE21" s="108">
        <f>'Peluang Hidup'!BC20</f>
        <v>0.85826819590694281</v>
      </c>
      <c r="BF21" s="108">
        <f>'Data UN_Female'!E59</f>
        <v>0.89138859125624359</v>
      </c>
      <c r="BG21" s="108">
        <f>'Peluang Hidup'!W20</f>
        <v>0.89495087048884669</v>
      </c>
      <c r="BH21" s="108">
        <f>'Peluang Hidup'!BE20</f>
        <v>0.89682725438173383</v>
      </c>
      <c r="BS21" s="1">
        <v>17</v>
      </c>
      <c r="BT21" s="1">
        <f t="shared" si="3"/>
        <v>17</v>
      </c>
      <c r="BU21" s="108">
        <f>'Data UN_Male'!F49</f>
        <v>6.1051399060898848E-2</v>
      </c>
      <c r="BV21" s="108">
        <f>'Peluang Mati'!D20</f>
        <v>6.3128404123399151E-2</v>
      </c>
      <c r="BW21" s="108">
        <f>'Peluang Mati'!AL20</f>
        <v>5.9818900963380273E-2</v>
      </c>
      <c r="BX21" s="108">
        <f>'Data UN_Female'!F49</f>
        <v>4.9665128603763042E-2</v>
      </c>
      <c r="BY21" s="108">
        <f>'Peluang Mati'!F20</f>
        <v>4.7971040562414968E-2</v>
      </c>
      <c r="BZ21" s="108">
        <f>'Peluang Mati'!AN20</f>
        <v>4.6704643429906545E-2</v>
      </c>
      <c r="CK21" s="1">
        <f t="shared" si="4"/>
        <v>17</v>
      </c>
      <c r="CL21" s="1">
        <f t="shared" si="5"/>
        <v>17</v>
      </c>
      <c r="CM21" s="108">
        <f>'Data UN_Male'!G59</f>
        <v>0.14847786397168383</v>
      </c>
      <c r="CN21" s="108">
        <f>'Peluang Mati'!U20</f>
        <v>0.1488161045805273</v>
      </c>
      <c r="CO21" s="108">
        <f>'Peluang Mati'!BC20</f>
        <v>0.14173180409305719</v>
      </c>
      <c r="CP21" s="108">
        <f>'Data UN_Female'!G59</f>
        <v>0.10861140874375641</v>
      </c>
      <c r="CQ21" s="108">
        <f>'Peluang Mati'!W20</f>
        <v>0.10504912951115331</v>
      </c>
      <c r="CR21" s="108">
        <f>'Peluang Mati'!BE20</f>
        <v>0.10317274561826617</v>
      </c>
    </row>
    <row r="22" spans="1:96" x14ac:dyDescent="0.35">
      <c r="A22" s="1">
        <v>48</v>
      </c>
      <c r="B22" s="108">
        <f>'Data UN_Male'!B50</f>
        <v>8.4343400000000002E-3</v>
      </c>
      <c r="C22" s="108">
        <f>'Laju Kematian'!B20</f>
        <v>8.1060867336923501E-3</v>
      </c>
      <c r="D22" s="108">
        <f>'Laju Kematian'!L20</f>
        <v>8.0253535491020406E-3</v>
      </c>
      <c r="E22" s="108">
        <f>'Data UN_Female'!B50</f>
        <v>6.29183E-3</v>
      </c>
      <c r="F22" s="108">
        <f>'Laju Kematian'!C20</f>
        <v>5.7326239273780303E-3</v>
      </c>
      <c r="G22" s="108">
        <f>'Laju Kematian'!M20</f>
        <v>5.97828021402787E-3</v>
      </c>
      <c r="R22" s="1">
        <v>58</v>
      </c>
      <c r="S22" s="108">
        <f>'Data UN_Male'!B60</f>
        <v>2.248853E-2</v>
      </c>
      <c r="T22" s="108">
        <f>'Laju Kematian'!G20</f>
        <v>1.9933812436849201E-2</v>
      </c>
      <c r="U22" s="108">
        <f>'Laju Kematian'!Q20</f>
        <v>2.0203960499887302E-2</v>
      </c>
      <c r="V22" s="108">
        <f>'Data UN_Female'!B60</f>
        <v>1.435959E-2</v>
      </c>
      <c r="W22" s="108">
        <f>'Laju Kematian'!H20</f>
        <v>1.3842558423863401E-2</v>
      </c>
      <c r="X22" s="108">
        <f>'Laju Kematian'!R20</f>
        <v>1.40424399803908E-2</v>
      </c>
      <c r="AI22" s="1">
        <v>18</v>
      </c>
      <c r="AJ22" s="1">
        <f t="shared" si="0"/>
        <v>18</v>
      </c>
      <c r="AK22" s="108">
        <f>'Data UN_Male'!D50</f>
        <v>0.93181346479416283</v>
      </c>
      <c r="AL22" s="108">
        <f>'Peluang Hidup'!D21</f>
        <v>0.92963174124093495</v>
      </c>
      <c r="AM22" s="108">
        <f>'Peluang Hidup'!AL21</f>
        <v>0.93300892536222946</v>
      </c>
      <c r="AN22" s="108">
        <f>'Data UN_Female'!D50</f>
        <v>0.94486298575696814</v>
      </c>
      <c r="AO22" s="108">
        <f>'Peluang Hidup'!F21</f>
        <v>0.94681030936281618</v>
      </c>
      <c r="AP22" s="108">
        <f>'Peluang Hidup'!AN21</f>
        <v>0.94785873709010759</v>
      </c>
      <c r="BA22" s="1">
        <f t="shared" si="1"/>
        <v>18</v>
      </c>
      <c r="BB22" s="1">
        <f t="shared" si="2"/>
        <v>18</v>
      </c>
      <c r="BC22" s="108">
        <f>'Data UN_Male'!E60</f>
        <v>0.83434460988919368</v>
      </c>
      <c r="BD22" s="108">
        <f>'Peluang Hidup'!U21</f>
        <v>0.83509463339351908</v>
      </c>
      <c r="BE22" s="108">
        <f>'Peluang Hidup'!BC21</f>
        <v>0.84189511338354384</v>
      </c>
      <c r="BF22" s="108">
        <f>'Data UN_Female'!E60</f>
        <v>0.87974611138253034</v>
      </c>
      <c r="BG22" s="108">
        <f>'Peluang Hidup'!W21</f>
        <v>0.88318234048568933</v>
      </c>
      <c r="BH22" s="108">
        <f>'Peluang Hidup'!BE21</f>
        <v>0.88488372999874454</v>
      </c>
      <c r="BS22" s="1">
        <v>18</v>
      </c>
      <c r="BT22" s="1">
        <f t="shared" si="3"/>
        <v>18</v>
      </c>
      <c r="BU22" s="108">
        <f>'Data UN_Male'!F50</f>
        <v>6.8186535205837173E-2</v>
      </c>
      <c r="BV22" s="108">
        <f>'Peluang Mati'!D21</f>
        <v>7.036825875906505E-2</v>
      </c>
      <c r="BW22" s="108">
        <f>'Peluang Mati'!AL21</f>
        <v>6.6991074637770542E-2</v>
      </c>
      <c r="BX22" s="108">
        <f>'Data UN_Female'!F50</f>
        <v>5.5137014243031857E-2</v>
      </c>
      <c r="BY22" s="108">
        <f>'Peluang Mati'!F21</f>
        <v>5.3189690637183817E-2</v>
      </c>
      <c r="BZ22" s="108">
        <f>'Peluang Mati'!AN21</f>
        <v>5.2141262909892405E-2</v>
      </c>
      <c r="CK22" s="1">
        <f t="shared" si="4"/>
        <v>18</v>
      </c>
      <c r="CL22" s="1">
        <f t="shared" si="5"/>
        <v>18</v>
      </c>
      <c r="CM22" s="108">
        <f>'Data UN_Male'!G60</f>
        <v>0.16565539011080632</v>
      </c>
      <c r="CN22" s="108">
        <f>'Peluang Mati'!U21</f>
        <v>0.16490536660648092</v>
      </c>
      <c r="CO22" s="108">
        <f>'Peluang Mati'!BC21</f>
        <v>0.15810488661645616</v>
      </c>
      <c r="CP22" s="108">
        <f>'Data UN_Female'!G60</f>
        <v>0.12025388861746966</v>
      </c>
      <c r="CQ22" s="108">
        <f>'Peluang Mati'!W21</f>
        <v>0.11681765951431067</v>
      </c>
      <c r="CR22" s="108">
        <f>'Peluang Mati'!BE21</f>
        <v>0.11511627000125546</v>
      </c>
    </row>
    <row r="23" spans="1:96" x14ac:dyDescent="0.35">
      <c r="A23" s="1">
        <v>49</v>
      </c>
      <c r="B23" s="108">
        <f>'Data UN_Male'!B51</f>
        <v>9.3280099999999994E-3</v>
      </c>
      <c r="C23" s="108">
        <f>'Laju Kematian'!B21</f>
        <v>8.8562679079994197E-3</v>
      </c>
      <c r="D23" s="108">
        <f>'Laju Kematian'!L21</f>
        <v>8.8205398607591606E-3</v>
      </c>
      <c r="E23" s="108">
        <f>'Data UN_Female'!B51</f>
        <v>6.8439199999999999E-3</v>
      </c>
      <c r="F23" s="108">
        <f>'Laju Kematian'!C21</f>
        <v>6.24245526589607E-3</v>
      </c>
      <c r="G23" s="108">
        <f>'Laju Kematian'!M21</f>
        <v>6.5362807988914003E-3</v>
      </c>
      <c r="R23" s="1">
        <v>59</v>
      </c>
      <c r="S23" s="108">
        <f>'Data UN_Male'!B61</f>
        <v>2.4851760000000001E-2</v>
      </c>
      <c r="T23" s="108">
        <f>'Laju Kematian'!G21</f>
        <v>2.1764591710876999E-2</v>
      </c>
      <c r="U23" s="108">
        <f>'Laju Kematian'!Q21</f>
        <v>2.2244416900892901E-2</v>
      </c>
      <c r="V23" s="108">
        <f>'Data UN_Female'!B61</f>
        <v>1.5738189999999999E-2</v>
      </c>
      <c r="W23" s="108">
        <f>'Laju Kematian'!H21</f>
        <v>1.5149934355171099E-2</v>
      </c>
      <c r="X23" s="108">
        <f>'Laju Kematian'!R21</f>
        <v>1.5415745920970701E-2</v>
      </c>
      <c r="AI23" s="1">
        <v>19</v>
      </c>
      <c r="AJ23" s="1">
        <f t="shared" si="0"/>
        <v>19</v>
      </c>
      <c r="AK23" s="108">
        <f>'Data UN_Male'!D51</f>
        <v>0.92398723804843386</v>
      </c>
      <c r="AL23" s="108">
        <f>'Peluang Hidup'!D22</f>
        <v>0.92178580942480803</v>
      </c>
      <c r="AM23" s="108">
        <f>'Peluang Hidup'!AL22</f>
        <v>0.92518900162733975</v>
      </c>
      <c r="AN23" s="108">
        <f>'Data UN_Female'!D51</f>
        <v>0.93893671062400186</v>
      </c>
      <c r="AO23" s="108">
        <f>'Peluang Hidup'!F22</f>
        <v>0.94116188941530365</v>
      </c>
      <c r="AP23" s="108">
        <f>'Peluang Hidup'!AN22</f>
        <v>0.94195014355113638</v>
      </c>
      <c r="BA23" s="1">
        <f t="shared" si="1"/>
        <v>19</v>
      </c>
      <c r="BB23" s="1">
        <f t="shared" si="2"/>
        <v>19</v>
      </c>
      <c r="BC23" s="108">
        <f>'Data UN_Male'!E61</f>
        <v>0.81579006231251117</v>
      </c>
      <c r="BD23" s="108">
        <f>'Peluang Hidup'!U22</f>
        <v>0.81787478757528886</v>
      </c>
      <c r="BE23" s="108">
        <f>'Peluang Hidup'!BC22</f>
        <v>0.82422809988314949</v>
      </c>
      <c r="BF23" s="108">
        <f>'Data UN_Female'!E61</f>
        <v>0.86720336873094395</v>
      </c>
      <c r="BG23" s="108">
        <f>'Peluang Hidup'!W22</f>
        <v>0.87048057719388383</v>
      </c>
      <c r="BH23" s="108">
        <f>'Peluang Hidup'!BE22</f>
        <v>0.87195497513899423</v>
      </c>
      <c r="BS23" s="1">
        <v>19</v>
      </c>
      <c r="BT23" s="1">
        <f t="shared" si="3"/>
        <v>19</v>
      </c>
      <c r="BU23" s="108">
        <f>'Data UN_Male'!F51</f>
        <v>7.6012761951566143E-2</v>
      </c>
      <c r="BV23" s="108">
        <f>'Peluang Mati'!D22</f>
        <v>7.8214190575191966E-2</v>
      </c>
      <c r="BW23" s="108">
        <f>'Peluang Mati'!AL22</f>
        <v>7.4810998372660253E-2</v>
      </c>
      <c r="BX23" s="108">
        <f>'Data UN_Female'!F51</f>
        <v>6.1063289375998142E-2</v>
      </c>
      <c r="BY23" s="108">
        <f>'Peluang Mati'!F22</f>
        <v>5.8838110584696346E-2</v>
      </c>
      <c r="BZ23" s="108">
        <f>'Peluang Mati'!AN22</f>
        <v>5.8049856448863624E-2</v>
      </c>
      <c r="CK23" s="1">
        <f t="shared" si="4"/>
        <v>19</v>
      </c>
      <c r="CL23" s="1">
        <f t="shared" si="5"/>
        <v>19</v>
      </c>
      <c r="CM23" s="108">
        <f>'Data UN_Male'!G61</f>
        <v>0.18420993768748883</v>
      </c>
      <c r="CN23" s="108">
        <f>'Peluang Mati'!U22</f>
        <v>0.18212521242471114</v>
      </c>
      <c r="CO23" s="108">
        <f>'Peluang Mati'!BC22</f>
        <v>0.17577190011685051</v>
      </c>
      <c r="CP23" s="108">
        <f>'Data UN_Female'!G61</f>
        <v>0.13279663126905605</v>
      </c>
      <c r="CQ23" s="108">
        <f>'Peluang Mati'!W22</f>
        <v>0.12951942280611617</v>
      </c>
      <c r="CR23" s="108">
        <f>'Peluang Mati'!BE22</f>
        <v>0.12804502486100577</v>
      </c>
    </row>
    <row r="24" spans="1:96" x14ac:dyDescent="0.35">
      <c r="A24" s="1">
        <v>50</v>
      </c>
      <c r="B24" s="108">
        <f>'Data UN_Male'!B52</f>
        <v>1.031047E-2</v>
      </c>
      <c r="C24" s="108">
        <f>'Laju Kematian'!B22</f>
        <v>9.6758749119237996E-3</v>
      </c>
      <c r="D24" s="108">
        <f>'Laju Kematian'!L22</f>
        <v>9.6939754962732296E-3</v>
      </c>
      <c r="E24" s="108">
        <f>'Data UN_Female'!B52</f>
        <v>7.4314999999999997E-3</v>
      </c>
      <c r="F24" s="108">
        <f>'Laju Kematian'!C22</f>
        <v>6.8018084003321697E-3</v>
      </c>
      <c r="G24" s="108">
        <f>'Laju Kematian'!M22</f>
        <v>7.1463493005824701E-3</v>
      </c>
      <c r="R24" s="1">
        <v>60</v>
      </c>
      <c r="S24" s="108">
        <f>'Data UN_Male'!B62</f>
        <v>2.7457889999999999E-2</v>
      </c>
      <c r="T24" s="108">
        <f>'Laju Kematian'!G22</f>
        <v>2.3763515093343401E-2</v>
      </c>
      <c r="U24" s="108">
        <f>'Laju Kematian'!Q22</f>
        <v>2.44866612049063E-2</v>
      </c>
      <c r="V24" s="108">
        <f>'Data UN_Female'!B62</f>
        <v>1.7267279999999999E-2</v>
      </c>
      <c r="W24" s="108">
        <f>'Laju Kematian'!H22</f>
        <v>1.6583175617010299E-2</v>
      </c>
      <c r="X24" s="108">
        <f>'Laju Kematian'!R22</f>
        <v>1.6922592723736401E-2</v>
      </c>
      <c r="AI24" s="1">
        <v>20</v>
      </c>
      <c r="AJ24" s="1">
        <f t="shared" si="0"/>
        <v>20</v>
      </c>
      <c r="AK24" s="108">
        <f>'Data UN_Male'!D52</f>
        <v>0.91540829373932553</v>
      </c>
      <c r="AL24" s="108">
        <f>'Peluang Hidup'!D23</f>
        <v>0.91328944701829928</v>
      </c>
      <c r="AM24" s="108">
        <f>'Peluang Hidup'!AL23</f>
        <v>0.91667006709638899</v>
      </c>
      <c r="AN24" s="108">
        <f>'Data UN_Female'!D52</f>
        <v>0.93253261767425399</v>
      </c>
      <c r="AO24" s="108">
        <f>'Peluang Hidup'!F23</f>
        <v>0.93504752151687764</v>
      </c>
      <c r="AP24" s="108">
        <f>'Peluang Hidup'!AN23</f>
        <v>0.93553220135539161</v>
      </c>
      <c r="BA24" s="1">
        <f t="shared" si="1"/>
        <v>20</v>
      </c>
      <c r="BB24" s="1">
        <f t="shared" si="2"/>
        <v>20</v>
      </c>
      <c r="BC24" s="108">
        <f>'Data UN_Male'!E62</f>
        <v>0.7957650757583421</v>
      </c>
      <c r="BD24" s="108">
        <f>'Peluang Hidup'!U23</f>
        <v>0.79947865565190834</v>
      </c>
      <c r="BE24" s="108">
        <f>'Peluang Hidup'!BC23</f>
        <v>0.80520697680582309</v>
      </c>
      <c r="BF24" s="108">
        <f>'Data UN_Female'!E62</f>
        <v>0.85366171929516588</v>
      </c>
      <c r="BG24" s="108">
        <f>'Peluang Hidup'!W23</f>
        <v>0.85678744733763412</v>
      </c>
      <c r="BH24" s="108">
        <f>'Peluang Hidup'!BE23</f>
        <v>0.85797954992679593</v>
      </c>
      <c r="BS24" s="1">
        <v>20</v>
      </c>
      <c r="BT24" s="1">
        <f t="shared" si="3"/>
        <v>20</v>
      </c>
      <c r="BU24" s="108">
        <f>'Data UN_Male'!F52</f>
        <v>8.4591706260674471E-2</v>
      </c>
      <c r="BV24" s="108">
        <f>'Peluang Mati'!D23</f>
        <v>8.6710552981700717E-2</v>
      </c>
      <c r="BW24" s="108">
        <f>'Peluang Mati'!AL23</f>
        <v>8.3329932903611015E-2</v>
      </c>
      <c r="BX24" s="108">
        <f>'Data UN_Female'!F52</f>
        <v>6.7467382325746006E-2</v>
      </c>
      <c r="BY24" s="108">
        <f>'Peluang Mati'!F23</f>
        <v>6.4952478483122356E-2</v>
      </c>
      <c r="BZ24" s="108">
        <f>'Peluang Mati'!AN23</f>
        <v>6.4467798644608387E-2</v>
      </c>
      <c r="CK24" s="1">
        <f t="shared" si="4"/>
        <v>20</v>
      </c>
      <c r="CL24" s="1">
        <f t="shared" si="5"/>
        <v>20</v>
      </c>
      <c r="CM24" s="108">
        <f>'Data UN_Male'!G62</f>
        <v>0.2042349242416579</v>
      </c>
      <c r="CN24" s="108">
        <f>'Peluang Mati'!U23</f>
        <v>0.20052134434809166</v>
      </c>
      <c r="CO24" s="108">
        <f>'Peluang Mati'!BC23</f>
        <v>0.19479302319417691</v>
      </c>
      <c r="CP24" s="108">
        <f>'Data UN_Female'!G62</f>
        <v>0.14633828070483412</v>
      </c>
      <c r="CQ24" s="108">
        <f>'Peluang Mati'!W23</f>
        <v>0.14321255266236588</v>
      </c>
      <c r="CR24" s="108">
        <f>'Peluang Mati'!BE23</f>
        <v>0.14202045007320407</v>
      </c>
    </row>
    <row r="25" spans="1:96" x14ac:dyDescent="0.35">
      <c r="A25" s="1">
        <v>51</v>
      </c>
      <c r="B25" s="108">
        <f>'Data UN_Male'!B53</f>
        <v>1.1385080000000001E-2</v>
      </c>
      <c r="C25" s="108">
        <f>'Laju Kematian'!B23</f>
        <v>1.0571332787819399E-2</v>
      </c>
      <c r="D25" s="108">
        <f>'Laju Kematian'!L23</f>
        <v>1.0653248117920301E-2</v>
      </c>
      <c r="E25" s="108">
        <f>'Data UN_Female'!B53</f>
        <v>8.0598500000000003E-3</v>
      </c>
      <c r="F25" s="108">
        <f>'Laju Kematian'!C23</f>
        <v>7.41549356514167E-3</v>
      </c>
      <c r="G25" s="108">
        <f>'Laju Kematian'!M23</f>
        <v>7.8133413810032807E-3</v>
      </c>
      <c r="R25" s="1">
        <v>61</v>
      </c>
      <c r="S25" s="108">
        <f>'Data UN_Male'!B63</f>
        <v>3.029687E-2</v>
      </c>
      <c r="T25" s="108">
        <f>'Laju Kematian'!G23</f>
        <v>2.5946025429600599E-2</v>
      </c>
      <c r="U25" s="108">
        <f>'Laju Kematian'!Q23</f>
        <v>2.6949744532059599E-2</v>
      </c>
      <c r="V25" s="108">
        <f>'Data UN_Female'!B63</f>
        <v>1.893773E-2</v>
      </c>
      <c r="W25" s="108">
        <f>'Laju Kematian'!H23</f>
        <v>1.8154399673876501E-2</v>
      </c>
      <c r="X25" s="108">
        <f>'Laju Kematian'!R23</f>
        <v>1.8575809409173499E-2</v>
      </c>
      <c r="AI25" s="1">
        <v>21</v>
      </c>
      <c r="AJ25" s="1">
        <f t="shared" si="0"/>
        <v>21</v>
      </c>
      <c r="AK25" s="108">
        <f>'Data UN_Male'!D53</f>
        <v>0.90601841077954792</v>
      </c>
      <c r="AL25" s="108">
        <f>'Peluang Hidup'!D24</f>
        <v>0.90409627977955975</v>
      </c>
      <c r="AM25" s="108">
        <f>'Peluang Hidup'!AL24</f>
        <v>0.90739829416559858</v>
      </c>
      <c r="AN25" s="108">
        <f>'Data UN_Female'!D53</f>
        <v>0.92562815549832</v>
      </c>
      <c r="AO25" s="108">
        <f>'Peluang Hidup'!F24</f>
        <v>0.92842856531873386</v>
      </c>
      <c r="AP25" s="108">
        <f>'Peluang Hidup'!AN24</f>
        <v>0.92856527408893252</v>
      </c>
      <c r="BA25" s="1">
        <f t="shared" si="1"/>
        <v>21</v>
      </c>
      <c r="BB25" s="1">
        <f t="shared" si="2"/>
        <v>21</v>
      </c>
      <c r="BC25" s="108">
        <f>'Data UN_Male'!E63</f>
        <v>0.77421095904339943</v>
      </c>
      <c r="BD25" s="108">
        <f>'Peluang Hidup'!U24</f>
        <v>0.77986516812946527</v>
      </c>
      <c r="BE25" s="108">
        <f>'Peluang Hidup'!BC24</f>
        <v>0.78477762257360983</v>
      </c>
      <c r="BF25" s="108">
        <f>'Data UN_Female'!E63</f>
        <v>0.83904747456492668</v>
      </c>
      <c r="BG25" s="108">
        <f>'Peluang Hidup'!W24</f>
        <v>0.84204471132446901</v>
      </c>
      <c r="BH25" s="108">
        <f>'Peluang Hidup'!BE24</f>
        <v>0.84289620651780894</v>
      </c>
      <c r="BS25" s="1">
        <v>21</v>
      </c>
      <c r="BT25" s="1">
        <f t="shared" si="3"/>
        <v>21</v>
      </c>
      <c r="BU25" s="108">
        <f>'Data UN_Male'!F53</f>
        <v>9.3981589220452078E-2</v>
      </c>
      <c r="BV25" s="108">
        <f>'Peluang Mati'!D24</f>
        <v>9.5903720220440247E-2</v>
      </c>
      <c r="BW25" s="108">
        <f>'Peluang Mati'!AL24</f>
        <v>9.2601705834401415E-2</v>
      </c>
      <c r="BX25" s="108">
        <f>'Data UN_Female'!F53</f>
        <v>7.4371844501679996E-2</v>
      </c>
      <c r="BY25" s="108">
        <f>'Peluang Mati'!F24</f>
        <v>7.1571434681266144E-2</v>
      </c>
      <c r="BZ25" s="108">
        <f>'Peluang Mati'!AN24</f>
        <v>7.1434725911067476E-2</v>
      </c>
      <c r="CK25" s="1">
        <f t="shared" si="4"/>
        <v>21</v>
      </c>
      <c r="CL25" s="1">
        <f t="shared" si="5"/>
        <v>21</v>
      </c>
      <c r="CM25" s="108">
        <f>'Data UN_Male'!G63</f>
        <v>0.22578904095660057</v>
      </c>
      <c r="CN25" s="108">
        <f>'Peluang Mati'!U24</f>
        <v>0.22013483187053473</v>
      </c>
      <c r="CO25" s="108">
        <f>'Peluang Mati'!BC24</f>
        <v>0.21522237742639017</v>
      </c>
      <c r="CP25" s="108">
        <f>'Data UN_Female'!G63</f>
        <v>0.16095252543507332</v>
      </c>
      <c r="CQ25" s="108">
        <f>'Peluang Mati'!W24</f>
        <v>0.15795528867553099</v>
      </c>
      <c r="CR25" s="108">
        <f>'Peluang Mati'!BE24</f>
        <v>0.15710379348219106</v>
      </c>
    </row>
    <row r="26" spans="1:96" x14ac:dyDescent="0.35">
      <c r="A26" s="1">
        <v>52</v>
      </c>
      <c r="B26" s="108">
        <f>'Data UN_Male'!B54</f>
        <v>1.2556329999999999E-2</v>
      </c>
      <c r="C26" s="108">
        <f>'Laju Kematian'!B24</f>
        <v>1.15496611862643E-2</v>
      </c>
      <c r="D26" s="108">
        <f>'Laju Kematian'!L24</f>
        <v>1.17066578464954E-2</v>
      </c>
      <c r="E26" s="108">
        <f>'Data UN_Female'!B54</f>
        <v>8.73524E-3</v>
      </c>
      <c r="F26" s="108">
        <f>'Laju Kematian'!C24</f>
        <v>8.0887882305714504E-3</v>
      </c>
      <c r="G26" s="108">
        <f>'Laju Kematian'!M24</f>
        <v>8.5425649609684202E-3</v>
      </c>
      <c r="R26" s="1">
        <v>62</v>
      </c>
      <c r="S26" s="108">
        <f>'Data UN_Male'!B64</f>
        <v>3.3359060000000003E-2</v>
      </c>
      <c r="T26" s="108">
        <f>'Laju Kematian'!G24</f>
        <v>2.83289838809604E-2</v>
      </c>
      <c r="U26" s="108">
        <f>'Laju Kematian'!Q24</f>
        <v>2.9654326479842001E-2</v>
      </c>
      <c r="V26" s="108">
        <f>'Data UN_Female'!B64</f>
        <v>2.0743069999999999E-2</v>
      </c>
      <c r="W26" s="108">
        <f>'Laju Kematian'!H24</f>
        <v>1.9876890577960101E-2</v>
      </c>
      <c r="X26" s="108">
        <f>'Laju Kematian'!R24</f>
        <v>2.0389425419354502E-2</v>
      </c>
      <c r="AI26" s="1">
        <v>22</v>
      </c>
      <c r="AJ26" s="1">
        <f t="shared" si="0"/>
        <v>22</v>
      </c>
      <c r="AK26" s="108">
        <f>'Data UN_Male'!D54</f>
        <v>0.89576171157792461</v>
      </c>
      <c r="AL26" s="108">
        <f>'Peluang Hidup'!D25</f>
        <v>0.89415807478670073</v>
      </c>
      <c r="AM26" s="108">
        <f>'Peluang Hidup'!AL25</f>
        <v>0.89731748905867748</v>
      </c>
      <c r="AN26" s="108">
        <f>'Data UN_Female'!D54</f>
        <v>0.91819767548005726</v>
      </c>
      <c r="AO26" s="108">
        <f>'Peluang Hidup'!F25</f>
        <v>0.92126387262915632</v>
      </c>
      <c r="AP26" s="108">
        <f>'Peluang Hidup'!AN25</f>
        <v>0.92100746869849492</v>
      </c>
      <c r="BA26" s="1">
        <f t="shared" si="1"/>
        <v>22</v>
      </c>
      <c r="BB26" s="1">
        <f t="shared" si="2"/>
        <v>22</v>
      </c>
      <c r="BC26" s="108">
        <f>'Data UN_Male'!E64</f>
        <v>0.75110481103926974</v>
      </c>
      <c r="BD26" s="108">
        <f>'Peluang Hidup'!U25</f>
        <v>0.75899939864016552</v>
      </c>
      <c r="BE26" s="108">
        <f>'Peluang Hidup'!BC25</f>
        <v>0.76289422307755017</v>
      </c>
      <c r="BF26" s="108">
        <f>'Data UN_Female'!E64</f>
        <v>0.82330686842781597</v>
      </c>
      <c r="BG26" s="108">
        <f>'Peluang Hidup'!W25</f>
        <v>0.82619486600591663</v>
      </c>
      <c r="BH26" s="108">
        <f>'Peluang Hidup'!BE25</f>
        <v>0.8266448788075611</v>
      </c>
      <c r="BS26" s="1">
        <v>22</v>
      </c>
      <c r="BT26" s="1">
        <f t="shared" si="3"/>
        <v>22</v>
      </c>
      <c r="BU26" s="108">
        <f>'Data UN_Male'!F54</f>
        <v>0.10423828842207539</v>
      </c>
      <c r="BV26" s="108">
        <f>'Peluang Mati'!D25</f>
        <v>0.10584192521329927</v>
      </c>
      <c r="BW26" s="108">
        <f>'Peluang Mati'!AL25</f>
        <v>0.10268251094132252</v>
      </c>
      <c r="BX26" s="108">
        <f>'Data UN_Female'!F54</f>
        <v>8.1802324519942737E-2</v>
      </c>
      <c r="BY26" s="108">
        <f>'Peluang Mati'!F25</f>
        <v>7.8736127370843678E-2</v>
      </c>
      <c r="BZ26" s="108">
        <f>'Peluang Mati'!AN25</f>
        <v>7.8992531301505076E-2</v>
      </c>
      <c r="CK26" s="1">
        <f t="shared" si="4"/>
        <v>22</v>
      </c>
      <c r="CL26" s="1">
        <f t="shared" si="5"/>
        <v>22</v>
      </c>
      <c r="CM26" s="108">
        <f>'Data UN_Male'!G64</f>
        <v>0.24889518896073026</v>
      </c>
      <c r="CN26" s="108">
        <f>'Peluang Mati'!U25</f>
        <v>0.24100060135983448</v>
      </c>
      <c r="CO26" s="108">
        <f>'Peluang Mati'!BC25</f>
        <v>0.23710577692244983</v>
      </c>
      <c r="CP26" s="108">
        <f>'Data UN_Female'!G64</f>
        <v>0.17669313157218403</v>
      </c>
      <c r="CQ26" s="108">
        <f>'Peluang Mati'!W25</f>
        <v>0.17380513399408337</v>
      </c>
      <c r="CR26" s="108">
        <f>'Peluang Mati'!BE25</f>
        <v>0.1733551211924389</v>
      </c>
    </row>
    <row r="27" spans="1:96" x14ac:dyDescent="0.35">
      <c r="A27" s="1">
        <v>53</v>
      </c>
      <c r="B27" s="108">
        <f>'Data UN_Male'!B55</f>
        <v>1.383493E-2</v>
      </c>
      <c r="C27" s="108">
        <f>'Laju Kematian'!B25</f>
        <v>1.26185293943264E-2</v>
      </c>
      <c r="D27" s="108">
        <f>'Laju Kematian'!L25</f>
        <v>1.28632793191828E-2</v>
      </c>
      <c r="E27" s="108">
        <f>'Data UN_Female'!B55</f>
        <v>9.4622000000000005E-3</v>
      </c>
      <c r="F27" s="108">
        <f>'Laju Kematian'!C25</f>
        <v>8.8274824869935195E-3</v>
      </c>
      <c r="G27" s="108">
        <f>'Laju Kematian'!M25</f>
        <v>9.3398222339959695E-3</v>
      </c>
      <c r="R27" s="1">
        <v>63</v>
      </c>
      <c r="S27" s="108">
        <f>'Data UN_Male'!B65</f>
        <v>3.6696149999999997E-2</v>
      </c>
      <c r="T27" s="108">
        <f>'Laju Kematian'!G25</f>
        <v>3.0930800186969601E-2</v>
      </c>
      <c r="U27" s="108">
        <f>'Laju Kematian'!Q25</f>
        <v>3.2622770636278303E-2</v>
      </c>
      <c r="V27" s="108">
        <f>'Data UN_Female'!B65</f>
        <v>2.269405E-2</v>
      </c>
      <c r="W27" s="108">
        <f>'Laju Kematian'!H25</f>
        <v>2.17652112803353E-2</v>
      </c>
      <c r="X27" s="108">
        <f>'Laju Kematian'!R25</f>
        <v>2.2378776376482799E-2</v>
      </c>
      <c r="AI27" s="1">
        <v>23</v>
      </c>
      <c r="AJ27" s="1">
        <f t="shared" si="0"/>
        <v>23</v>
      </c>
      <c r="AK27" s="108">
        <f>'Data UN_Male'!D55</f>
        <v>0.88458440589847231</v>
      </c>
      <c r="AL27" s="108">
        <f>'Peluang Hidup'!D26</f>
        <v>0.8834249699271125</v>
      </c>
      <c r="AM27" s="108">
        <f>'Peluang Hidup'!AL26</f>
        <v>0.88636938520430653</v>
      </c>
      <c r="AN27" s="108">
        <f>'Data UN_Female'!D55</f>
        <v>0.91021187156501149</v>
      </c>
      <c r="AO27" s="108">
        <f>'Peluang Hidup'!F26</f>
        <v>0.91350977117526544</v>
      </c>
      <c r="AP27" s="108">
        <f>'Peluang Hidup'!AN26</f>
        <v>0.91281467660114157</v>
      </c>
      <c r="BA27" s="1">
        <f t="shared" si="1"/>
        <v>23</v>
      </c>
      <c r="BB27" s="1">
        <f t="shared" si="2"/>
        <v>23</v>
      </c>
      <c r="BC27" s="108">
        <f>'Data UN_Male'!E65</f>
        <v>0.72645972522250768</v>
      </c>
      <c r="BD27" s="108">
        <f>'Peluang Hidup'!U26</f>
        <v>0.73685427234159984</v>
      </c>
      <c r="BE27" s="108">
        <f>'Peluang Hidup'!BC26</f>
        <v>0.73952183412586514</v>
      </c>
      <c r="BF27" s="108">
        <f>'Data UN_Female'!E65</f>
        <v>0.80640426315603131</v>
      </c>
      <c r="BG27" s="108">
        <f>'Peluang Hidup'!W26</f>
        <v>0.80918217083501021</v>
      </c>
      <c r="BH27" s="108">
        <f>'Peluang Hidup'!BE26</f>
        <v>0.80916788170781873</v>
      </c>
      <c r="BS27" s="1">
        <v>23</v>
      </c>
      <c r="BT27" s="1">
        <f t="shared" si="3"/>
        <v>23</v>
      </c>
      <c r="BU27" s="108">
        <f>'Data UN_Male'!F55</f>
        <v>0.11541559410152769</v>
      </c>
      <c r="BV27" s="108">
        <f>'Peluang Mati'!D26</f>
        <v>0.1165750300728875</v>
      </c>
      <c r="BW27" s="108">
        <f>'Peluang Mati'!AL26</f>
        <v>0.11363061479569347</v>
      </c>
      <c r="BX27" s="108">
        <f>'Data UN_Female'!F55</f>
        <v>8.9788128434988512E-2</v>
      </c>
      <c r="BY27" s="108">
        <f>'Peluang Mati'!F26</f>
        <v>8.6490228824734561E-2</v>
      </c>
      <c r="BZ27" s="108">
        <f>'Peluang Mati'!AN26</f>
        <v>8.7185323398858428E-2</v>
      </c>
      <c r="CK27" s="1">
        <f t="shared" si="4"/>
        <v>23</v>
      </c>
      <c r="CL27" s="1">
        <f t="shared" si="5"/>
        <v>23</v>
      </c>
      <c r="CM27" s="108">
        <f>'Data UN_Male'!G65</f>
        <v>0.27354027477749232</v>
      </c>
      <c r="CN27" s="108">
        <f>'Peluang Mati'!U26</f>
        <v>0.26314572765840016</v>
      </c>
      <c r="CO27" s="108">
        <f>'Peluang Mati'!BC26</f>
        <v>0.26047816587413486</v>
      </c>
      <c r="CP27" s="108">
        <f>'Data UN_Female'!G65</f>
        <v>0.19359573684396869</v>
      </c>
      <c r="CQ27" s="108">
        <f>'Peluang Mati'!W26</f>
        <v>0.19081782916498979</v>
      </c>
      <c r="CR27" s="108">
        <f>'Peluang Mati'!BE26</f>
        <v>0.19083211829218127</v>
      </c>
    </row>
    <row r="28" spans="1:96" x14ac:dyDescent="0.35">
      <c r="A28" s="1">
        <v>54</v>
      </c>
      <c r="B28" s="108">
        <f>'Data UN_Male'!B56</f>
        <v>1.5239050000000001E-2</v>
      </c>
      <c r="C28" s="108">
        <f>'Laju Kematian'!B26</f>
        <v>1.3786316456443799E-2</v>
      </c>
      <c r="D28" s="108">
        <f>'Laju Kematian'!L26</f>
        <v>1.41330281353312E-2</v>
      </c>
      <c r="E28" s="108">
        <f>'Data UN_Female'!B56</f>
        <v>1.0251949999999999E-2</v>
      </c>
      <c r="F28" s="108">
        <f>'Laju Kematian'!C26</f>
        <v>9.6379288375859993E-3</v>
      </c>
      <c r="G28" s="108">
        <f>'Laju Kematian'!M26</f>
        <v>1.0211455561611699E-2</v>
      </c>
      <c r="R28" s="1">
        <v>64</v>
      </c>
      <c r="S28" s="108">
        <f>'Data UN_Male'!B66</f>
        <v>4.0349790000000003E-2</v>
      </c>
      <c r="T28" s="108">
        <f>'Laju Kematian'!G26</f>
        <v>3.3771574891350999E-2</v>
      </c>
      <c r="U28" s="108">
        <f>'Laju Kematian'!Q26</f>
        <v>3.5879236744794402E-2</v>
      </c>
      <c r="V28" s="108">
        <f>'Data UN_Female'!B66</f>
        <v>2.4837769999999999E-2</v>
      </c>
      <c r="W28" s="108">
        <f>'Laju Kematian'!H26</f>
        <v>2.38353267547134E-2</v>
      </c>
      <c r="X28" s="108">
        <f>'Laju Kematian'!R26</f>
        <v>2.4560617800181001E-2</v>
      </c>
      <c r="AI28" s="1">
        <v>24</v>
      </c>
      <c r="AJ28" s="1">
        <f t="shared" si="0"/>
        <v>24</v>
      </c>
      <c r="AK28" s="108">
        <f>'Data UN_Male'!D56</f>
        <v>0.87243032231155593</v>
      </c>
      <c r="AL28" s="108">
        <f>'Peluang Hidup'!D27</f>
        <v>0.87184578294361337</v>
      </c>
      <c r="AM28" s="108">
        <f>'Peluang Hidup'!AL27</f>
        <v>0.87449404711363765</v>
      </c>
      <c r="AN28" s="108">
        <f>'Data UN_Female'!D56</f>
        <v>0.90163981473276722</v>
      </c>
      <c r="AO28" s="108">
        <f>'Peluang Hidup'!F27</f>
        <v>0.90512008579674796</v>
      </c>
      <c r="AP28" s="108">
        <f>'Peluang Hidup'!AN27</f>
        <v>0.90394065907822629</v>
      </c>
      <c r="BA28" s="1">
        <f t="shared" si="1"/>
        <v>24</v>
      </c>
      <c r="BB28" s="1">
        <f t="shared" si="2"/>
        <v>24</v>
      </c>
      <c r="BC28" s="108">
        <f>'Data UN_Male'!E66</f>
        <v>0.70028176355330907</v>
      </c>
      <c r="BD28" s="108">
        <f>'Peluang Hidup'!U27</f>
        <v>0.71341246997356744</v>
      </c>
      <c r="BE28" s="108">
        <f>'Peluang Hidup'!BC27</f>
        <v>0.71463924369114717</v>
      </c>
      <c r="BF28" s="108">
        <f>'Data UN_Female'!E66</f>
        <v>0.78830901114123997</v>
      </c>
      <c r="BG28" s="108">
        <f>'Peluang Hidup'!W27</f>
        <v>0.79095387768677905</v>
      </c>
      <c r="BH28" s="108">
        <f>'Peluang Hidup'!BE27</f>
        <v>0.79041134098374111</v>
      </c>
      <c r="BS28" s="1">
        <v>24</v>
      </c>
      <c r="BT28" s="1">
        <f t="shared" si="3"/>
        <v>24</v>
      </c>
      <c r="BU28" s="108">
        <f>'Data UN_Male'!F56</f>
        <v>0.12756967768844407</v>
      </c>
      <c r="BV28" s="108">
        <f>'Peluang Mati'!D27</f>
        <v>0.12815421705638663</v>
      </c>
      <c r="BW28" s="108">
        <f>'Peluang Mati'!AL27</f>
        <v>0.12550595288636235</v>
      </c>
      <c r="BX28" s="108">
        <f>'Data UN_Female'!F56</f>
        <v>9.836018526723278E-2</v>
      </c>
      <c r="BY28" s="108">
        <f>'Peluang Mati'!F27</f>
        <v>9.4879914203252036E-2</v>
      </c>
      <c r="BZ28" s="108">
        <f>'Peluang Mati'!AN27</f>
        <v>9.6059340921773706E-2</v>
      </c>
      <c r="CK28" s="1">
        <f t="shared" si="4"/>
        <v>24</v>
      </c>
      <c r="CL28" s="1">
        <f t="shared" si="5"/>
        <v>24</v>
      </c>
      <c r="CM28" s="108">
        <f>'Data UN_Male'!G66</f>
        <v>0.29971823644669093</v>
      </c>
      <c r="CN28" s="108">
        <f>'Peluang Mati'!U27</f>
        <v>0.28658753002643256</v>
      </c>
      <c r="CO28" s="108">
        <f>'Peluang Mati'!BC27</f>
        <v>0.28536075630885283</v>
      </c>
      <c r="CP28" s="108">
        <f>'Data UN_Female'!G66</f>
        <v>0.21169098885876003</v>
      </c>
      <c r="CQ28" s="108">
        <f>'Peluang Mati'!W27</f>
        <v>0.20904612231322095</v>
      </c>
      <c r="CR28" s="108">
        <f>'Peluang Mati'!BE27</f>
        <v>0.20958865901625889</v>
      </c>
    </row>
    <row r="29" spans="1:96" x14ac:dyDescent="0.35">
      <c r="A29" s="1">
        <v>55</v>
      </c>
      <c r="B29" s="108">
        <f>'Data UN_Male'!B57</f>
        <v>1.6785890000000001E-2</v>
      </c>
      <c r="C29" s="108">
        <f>'Laju Kematian'!B27</f>
        <v>1.50621768592162E-2</v>
      </c>
      <c r="D29" s="108">
        <f>'Laju Kematian'!L27</f>
        <v>1.5526731776464801E-2</v>
      </c>
      <c r="E29" s="108">
        <f>'Data UN_Female'!B57</f>
        <v>1.1120150000000001E-2</v>
      </c>
      <c r="F29" s="108">
        <f>'Laju Kematian'!C27</f>
        <v>1.05270968275607E-2</v>
      </c>
      <c r="G29" s="108">
        <f>'Laju Kematian'!M27</f>
        <v>1.1164397604564299E-2</v>
      </c>
      <c r="R29" s="1">
        <v>65</v>
      </c>
      <c r="S29" s="108">
        <f>'Data UN_Male'!B67</f>
        <v>4.429657E-2</v>
      </c>
      <c r="T29" s="108">
        <f>'Laju Kematian'!G27</f>
        <v>3.68732546303914E-2</v>
      </c>
      <c r="U29" s="108">
        <f>'Laju Kematian'!Q27</f>
        <v>3.9449766939116102E-2</v>
      </c>
      <c r="V29" s="108">
        <f>'Data UN_Female'!B67</f>
        <v>2.7223520000000001E-2</v>
      </c>
      <c r="W29" s="108">
        <f>'Laju Kematian'!H27</f>
        <v>2.6104738974718801E-2</v>
      </c>
      <c r="X29" s="108">
        <f>'Laju Kematian'!R27</f>
        <v>2.69532470911534E-2</v>
      </c>
      <c r="AI29" s="1">
        <v>25</v>
      </c>
      <c r="AJ29" s="1">
        <f t="shared" si="0"/>
        <v>25</v>
      </c>
      <c r="AK29" s="108">
        <f>'Data UN_Male'!D57</f>
        <v>0.85923584315437396</v>
      </c>
      <c r="AL29" s="108">
        <f>'Peluang Hidup'!D28</f>
        <v>0.85936841348445081</v>
      </c>
      <c r="AM29" s="108">
        <f>'Peluang Hidup'!AL28</f>
        <v>0.86163040435011717</v>
      </c>
      <c r="AN29" s="108">
        <f>'Data UN_Female'!D57</f>
        <v>0.89244338616363184</v>
      </c>
      <c r="AO29" s="108">
        <f>'Peluang Hidup'!F28</f>
        <v>0.89604620656179435</v>
      </c>
      <c r="AP29" s="108">
        <f>'Peluang Hidup'!AN28</f>
        <v>0.89433718653526795</v>
      </c>
      <c r="BA29" s="1">
        <f t="shared" si="1"/>
        <v>25</v>
      </c>
      <c r="BB29" s="1">
        <f t="shared" si="2"/>
        <v>25</v>
      </c>
      <c r="BC29" s="108">
        <f>'Data UN_Male'!E67</f>
        <v>0.67258433128633077</v>
      </c>
      <c r="BD29" s="108">
        <f>'Peluang Hidup'!U28</f>
        <v>0.6886685157354473</v>
      </c>
      <c r="BE29" s="108">
        <f>'Peluang Hidup'!BC28</f>
        <v>0.68824210133654085</v>
      </c>
      <c r="BF29" s="108">
        <f>'Data UN_Female'!E67</f>
        <v>0.76896934734001088</v>
      </c>
      <c r="BG29" s="108">
        <f>'Peluang Hidup'!W28</f>
        <v>0.77146168295124051</v>
      </c>
      <c r="BH29" s="108">
        <f>'Peluang Hidup'!BE28</f>
        <v>0.77032687167604919</v>
      </c>
      <c r="BS29" s="1">
        <v>25</v>
      </c>
      <c r="BT29" s="1">
        <f t="shared" si="3"/>
        <v>25</v>
      </c>
      <c r="BU29" s="108">
        <f>'Data UN_Male'!F57</f>
        <v>0.14076415684562604</v>
      </c>
      <c r="BV29" s="108">
        <f>'Peluang Mati'!D28</f>
        <v>0.14063158651554919</v>
      </c>
      <c r="BW29" s="108">
        <f>'Peluang Mati'!AL28</f>
        <v>0.13836959564988283</v>
      </c>
      <c r="BX29" s="108">
        <f>'Data UN_Female'!F57</f>
        <v>0.10755661383636816</v>
      </c>
      <c r="BY29" s="108">
        <f>'Peluang Mati'!F28</f>
        <v>0.10395379343820565</v>
      </c>
      <c r="BZ29" s="108">
        <f>'Peluang Mati'!AN28</f>
        <v>0.10566281346473205</v>
      </c>
      <c r="CK29" s="1">
        <f t="shared" si="4"/>
        <v>25</v>
      </c>
      <c r="CL29" s="1">
        <f t="shared" si="5"/>
        <v>25</v>
      </c>
      <c r="CM29" s="108">
        <f>'Data UN_Male'!G67</f>
        <v>0.32741566871366923</v>
      </c>
      <c r="CN29" s="108">
        <f>'Peluang Mati'!U28</f>
        <v>0.3113314842645527</v>
      </c>
      <c r="CO29" s="108">
        <f>'Peluang Mati'!BC28</f>
        <v>0.31175789866345915</v>
      </c>
      <c r="CP29" s="108">
        <f>'Data UN_Female'!G67</f>
        <v>0.23103065265998912</v>
      </c>
      <c r="CQ29" s="108">
        <f>'Peluang Mati'!W28</f>
        <v>0.22853831704875949</v>
      </c>
      <c r="CR29" s="108">
        <f>'Peluang Mati'!BE28</f>
        <v>0.22967312832395081</v>
      </c>
    </row>
    <row r="30" spans="1:96" x14ac:dyDescent="0.35">
      <c r="A30" s="1">
        <v>56</v>
      </c>
      <c r="B30" s="108">
        <f>'Data UN_Male'!B58</f>
        <v>1.8493019999999999E-2</v>
      </c>
      <c r="C30" s="108">
        <f>'Laju Kematian'!B28</f>
        <v>1.6456112295023299E-2</v>
      </c>
      <c r="D30" s="108">
        <f>'Laju Kematian'!L28</f>
        <v>1.7056205030052798E-2</v>
      </c>
      <c r="E30" s="108">
        <f>'Data UN_Female'!B58</f>
        <v>1.208098E-2</v>
      </c>
      <c r="F30" s="108">
        <f>'Laju Kematian'!C28</f>
        <v>1.15026329797288E-2</v>
      </c>
      <c r="G30" s="108">
        <f>'Laju Kematian'!M28</f>
        <v>1.2206226075883101E-2</v>
      </c>
      <c r="R30" s="1">
        <v>66</v>
      </c>
      <c r="S30" s="108">
        <f>'Data UN_Male'!B68</f>
        <v>4.8515910000000002E-2</v>
      </c>
      <c r="T30" s="108">
        <f>'Laju Kematian'!G28</f>
        <v>4.0259801683466802E-2</v>
      </c>
      <c r="U30" s="108">
        <f>'Laju Kematian'!Q28</f>
        <v>4.3362362900365201E-2</v>
      </c>
      <c r="V30" s="108">
        <f>'Data UN_Female'!B68</f>
        <v>2.9901299999999999E-2</v>
      </c>
      <c r="W30" s="108">
        <f>'Laju Kematian'!H28</f>
        <v>2.8592634885867E-2</v>
      </c>
      <c r="X30" s="108">
        <f>'Laju Kematian'!R28</f>
        <v>2.9576634029987E-2</v>
      </c>
      <c r="AI30" s="1">
        <v>26</v>
      </c>
      <c r="AJ30" s="1">
        <f t="shared" si="0"/>
        <v>26</v>
      </c>
      <c r="AK30" s="108">
        <f>'Data UN_Male'!D58</f>
        <v>0.84493284864677454</v>
      </c>
      <c r="AL30" s="108">
        <f>'Peluang Hidup'!D29</f>
        <v>0.8459403527171302</v>
      </c>
      <c r="AM30" s="108">
        <f>'Peluang Hidup'!AL29</f>
        <v>0.84771693670157899</v>
      </c>
      <c r="AN30" s="108">
        <f>'Data UN_Female'!D58</f>
        <v>0.88257414926236566</v>
      </c>
      <c r="AO30" s="108">
        <f>'Peluang Hidup'!F29</f>
        <v>0.88623721481985018</v>
      </c>
      <c r="AP30" s="108">
        <f>'Peluang Hidup'!AN29</f>
        <v>0.88395424250941301</v>
      </c>
      <c r="BA30" s="1">
        <f t="shared" si="1"/>
        <v>26</v>
      </c>
      <c r="BB30" s="1">
        <f t="shared" si="2"/>
        <v>26</v>
      </c>
      <c r="BC30" s="108">
        <f>'Data UN_Male'!E68</f>
        <v>0.64343672571914445</v>
      </c>
      <c r="BD30" s="108">
        <f>'Peluang Hidup'!U29</f>
        <v>0.66263102494530957</v>
      </c>
      <c r="BE30" s="108">
        <f>'Peluang Hidup'!BC29</f>
        <v>0.66034625602759744</v>
      </c>
      <c r="BF30" s="108">
        <f>'Data UN_Female'!E68</f>
        <v>0.7483164147473137</v>
      </c>
      <c r="BG30" s="108">
        <f>'Peluang Hidup'!W29</f>
        <v>0.75066341723819996</v>
      </c>
      <c r="BH30" s="108">
        <f>'Peluang Hidup'!BE29</f>
        <v>0.74887351801966273</v>
      </c>
      <c r="BS30" s="1">
        <v>26</v>
      </c>
      <c r="BT30" s="1">
        <f t="shared" si="3"/>
        <v>26</v>
      </c>
      <c r="BU30" s="108">
        <f>'Data UN_Male'!F58</f>
        <v>0.15506715135322546</v>
      </c>
      <c r="BV30" s="108">
        <f>'Peluang Mati'!D29</f>
        <v>0.1540596472828698</v>
      </c>
      <c r="BW30" s="108">
        <f>'Peluang Mati'!AL29</f>
        <v>0.15228306329842101</v>
      </c>
      <c r="BX30" s="108">
        <f>'Data UN_Female'!F58</f>
        <v>0.11742585073763434</v>
      </c>
      <c r="BY30" s="108">
        <f>'Peluang Mati'!F29</f>
        <v>0.11376278518014982</v>
      </c>
      <c r="BZ30" s="108">
        <f>'Peluang Mati'!AN29</f>
        <v>0.11604575749058699</v>
      </c>
      <c r="CK30" s="1">
        <f t="shared" si="4"/>
        <v>26</v>
      </c>
      <c r="CL30" s="1">
        <f t="shared" si="5"/>
        <v>26</v>
      </c>
      <c r="CM30" s="108">
        <f>'Data UN_Male'!G68</f>
        <v>0.35656327428085555</v>
      </c>
      <c r="CN30" s="108">
        <f>'Peluang Mati'!U29</f>
        <v>0.33736897505469043</v>
      </c>
      <c r="CO30" s="108">
        <f>'Peluang Mati'!BC29</f>
        <v>0.33965374397240256</v>
      </c>
      <c r="CP30" s="108">
        <f>'Data UN_Female'!G68</f>
        <v>0.2516835852526863</v>
      </c>
      <c r="CQ30" s="108">
        <f>'Peluang Mati'!W29</f>
        <v>0.24933658276180004</v>
      </c>
      <c r="CR30" s="108">
        <f>'Peluang Mati'!BE29</f>
        <v>0.25112648198033727</v>
      </c>
    </row>
    <row r="31" spans="1:96" x14ac:dyDescent="0.35">
      <c r="A31" s="1">
        <v>57</v>
      </c>
      <c r="B31" s="108">
        <f>'Data UN_Male'!B59</f>
        <v>2.037827E-2</v>
      </c>
      <c r="C31" s="108">
        <f>'Laju Kematian'!B29</f>
        <v>1.7979050067037101E-2</v>
      </c>
      <c r="D31" s="108">
        <f>'Laju Kematian'!L29</f>
        <v>1.87343298728915E-2</v>
      </c>
      <c r="E31" s="108">
        <f>'Data UN_Female'!B59</f>
        <v>1.3146909999999999E-2</v>
      </c>
      <c r="F31" s="108">
        <f>'Laju Kematian'!C29</f>
        <v>1.2572926551828701E-2</v>
      </c>
      <c r="G31" s="108">
        <f>'Laju Kematian'!M29</f>
        <v>1.33452235358832E-2</v>
      </c>
      <c r="R31" s="1">
        <v>67</v>
      </c>
      <c r="S31" s="108">
        <f>'Data UN_Male'!B69</f>
        <v>5.2991539999999997E-2</v>
      </c>
      <c r="T31" s="108">
        <f>'Laju Kematian'!G29</f>
        <v>4.3957379095582498E-2</v>
      </c>
      <c r="U31" s="108">
        <f>'Laju Kematian'!Q29</f>
        <v>4.7647050150387699E-2</v>
      </c>
      <c r="V31" s="108">
        <f>'Data UN_Female'!B69</f>
        <v>3.2921029999999997E-2</v>
      </c>
      <c r="W31" s="108">
        <f>'Laju Kematian'!H29</f>
        <v>3.13200486232856E-2</v>
      </c>
      <c r="X31" s="108">
        <f>'Laju Kematian'!R29</f>
        <v>3.2452559959545803E-2</v>
      </c>
      <c r="AI31" s="1">
        <v>27</v>
      </c>
      <c r="AJ31" s="1">
        <f t="shared" si="0"/>
        <v>27</v>
      </c>
      <c r="AK31" s="108">
        <f>'Data UN_Male'!D59</f>
        <v>0.82945064555063908</v>
      </c>
      <c r="AL31" s="108">
        <f>'Peluang Hidup'!D30</f>
        <v>0.83150931596256028</v>
      </c>
      <c r="AM31" s="108">
        <f>'Peluang Hidup'!AL30</f>
        <v>0.83269253272856436</v>
      </c>
      <c r="AN31" s="108">
        <f>'Data UN_Female'!D59</f>
        <v>0.87197581054539752</v>
      </c>
      <c r="AO31" s="108">
        <f>'Peluang Hidup'!F30</f>
        <v>0.87564007984262149</v>
      </c>
      <c r="AP31" s="108">
        <f>'Peluang Hidup'!AN30</f>
        <v>0.87274030463964769</v>
      </c>
      <c r="BA31" s="1">
        <f t="shared" si="1"/>
        <v>27</v>
      </c>
      <c r="BB31" s="1">
        <f t="shared" si="2"/>
        <v>27</v>
      </c>
      <c r="BC31" s="108">
        <f>'Data UN_Male'!E69</f>
        <v>0.61295912911004558</v>
      </c>
      <c r="BD31" s="108">
        <f>'Peluang Hidup'!U30</f>
        <v>0.63532507213566247</v>
      </c>
      <c r="BE31" s="108">
        <f>'Peluang Hidup'!BC30</f>
        <v>0.63099121135339953</v>
      </c>
      <c r="BF31" s="108">
        <f>'Data UN_Female'!E69</f>
        <v>0.72627038458306936</v>
      </c>
      <c r="BG31" s="108">
        <f>'Peluang Hidup'!W30</f>
        <v>0.72852498267149557</v>
      </c>
      <c r="BH31" s="108">
        <f>'Peluang Hidup'!BE30</f>
        <v>0.72601995993963864</v>
      </c>
      <c r="BS31" s="1">
        <v>27</v>
      </c>
      <c r="BT31" s="1">
        <f t="shared" si="3"/>
        <v>27</v>
      </c>
      <c r="BU31" s="108">
        <f>'Data UN_Male'!F59</f>
        <v>0.17054935444936092</v>
      </c>
      <c r="BV31" s="108">
        <f>'Peluang Mati'!D30</f>
        <v>0.16849068403743972</v>
      </c>
      <c r="BW31" s="108">
        <f>'Peluang Mati'!AL30</f>
        <v>0.16730746727143564</v>
      </c>
      <c r="BX31" s="108">
        <f>'Data UN_Female'!F59</f>
        <v>0.12802418945460248</v>
      </c>
      <c r="BY31" s="108">
        <f>'Peluang Mati'!F30</f>
        <v>0.12435992015737851</v>
      </c>
      <c r="BZ31" s="108">
        <f>'Peluang Mati'!AN30</f>
        <v>0.12725969536035231</v>
      </c>
      <c r="CK31" s="1">
        <f t="shared" si="4"/>
        <v>27</v>
      </c>
      <c r="CL31" s="1">
        <f t="shared" si="5"/>
        <v>27</v>
      </c>
      <c r="CM31" s="108">
        <f>'Data UN_Male'!G69</f>
        <v>0.38704087088995442</v>
      </c>
      <c r="CN31" s="108">
        <f>'Peluang Mati'!U30</f>
        <v>0.36467492786433753</v>
      </c>
      <c r="CO31" s="108">
        <f>'Peluang Mati'!BC30</f>
        <v>0.36900878864660047</v>
      </c>
      <c r="CP31" s="108">
        <f>'Data UN_Female'!G69</f>
        <v>0.27372961541693064</v>
      </c>
      <c r="CQ31" s="108">
        <f>'Peluang Mati'!W30</f>
        <v>0.27147501732850443</v>
      </c>
      <c r="CR31" s="108">
        <f>'Peluang Mati'!BE30</f>
        <v>0.27398004006036136</v>
      </c>
    </row>
    <row r="32" spans="1:96" x14ac:dyDescent="0.35">
      <c r="A32" s="1">
        <v>58</v>
      </c>
      <c r="B32" s="108">
        <f>'Data UN_Male'!B60</f>
        <v>2.248853E-2</v>
      </c>
      <c r="C32" s="108">
        <f>'Laju Kematian'!B30</f>
        <v>1.9642928750258502E-2</v>
      </c>
      <c r="D32" s="108">
        <f>'Laju Kematian'!L30</f>
        <v>2.0575139676189898E-2</v>
      </c>
      <c r="E32" s="108">
        <f>'Data UN_Female'!B60</f>
        <v>1.435959E-2</v>
      </c>
      <c r="F32" s="108">
        <f>'Laju Kematian'!C30</f>
        <v>1.3747181681105501E-2</v>
      </c>
      <c r="G32" s="108">
        <f>'Laju Kematian'!M30</f>
        <v>1.45904426862303E-2</v>
      </c>
      <c r="R32" s="1">
        <v>68</v>
      </c>
      <c r="S32" s="108">
        <f>'Data UN_Male'!B70</f>
        <v>5.7733350000000003E-2</v>
      </c>
      <c r="T32" s="108">
        <f>'Laju Kematian'!G30</f>
        <v>4.7994552802108598E-2</v>
      </c>
      <c r="U32" s="108">
        <f>'Laju Kematian'!Q30</f>
        <v>5.2335924987709302E-2</v>
      </c>
      <c r="V32" s="108">
        <f>'Data UN_Female'!B70</f>
        <v>3.6407799999999997E-2</v>
      </c>
      <c r="W32" s="108">
        <f>'Laju Kematian'!H30</f>
        <v>3.4310039346661901E-2</v>
      </c>
      <c r="X32" s="108">
        <f>'Laju Kematian'!R30</f>
        <v>3.5604765713158598E-2</v>
      </c>
      <c r="AI32" s="1">
        <v>28</v>
      </c>
      <c r="AJ32" s="1">
        <f t="shared" si="0"/>
        <v>28</v>
      </c>
      <c r="AK32" s="108">
        <f>'Data UN_Male'!D60</f>
        <v>0.8127183616296203</v>
      </c>
      <c r="AL32" s="108">
        <f>'Peluang Hidup'!D31</f>
        <v>0.81602401435289018</v>
      </c>
      <c r="AM32" s="108">
        <f>'Peluang Hidup'!AL31</f>
        <v>0.81649754421761689</v>
      </c>
      <c r="AN32" s="108">
        <f>'Data UN_Female'!D60</f>
        <v>0.86058688216531554</v>
      </c>
      <c r="AO32" s="108">
        <f>'Peluang Hidup'!F31</f>
        <v>0.8641999404191244</v>
      </c>
      <c r="AP32" s="108">
        <f>'Peluang Hidup'!AN31</f>
        <v>0.86064271613641863</v>
      </c>
      <c r="BA32" s="1">
        <f t="shared" si="1"/>
        <v>28</v>
      </c>
      <c r="BB32" s="1">
        <f t="shared" si="2"/>
        <v>28</v>
      </c>
      <c r="BC32" s="108">
        <f>'Data UN_Male'!E70</f>
        <v>0.58131589252783344</v>
      </c>
      <c r="BD32" s="108">
        <f>'Peluang Hidup'!U31</f>
        <v>0.60679462165317755</v>
      </c>
      <c r="BE32" s="108">
        <f>'Peluang Hidup'!BC31</f>
        <v>0.60024356926424716</v>
      </c>
      <c r="BF32" s="108">
        <f>'Data UN_Female'!E70</f>
        <v>0.70274800473152754</v>
      </c>
      <c r="BG32" s="108">
        <f>'Peluang Hidup'!W31</f>
        <v>0.70502253975977802</v>
      </c>
      <c r="BH32" s="108">
        <f>'Peluang Hidup'!BE31</f>
        <v>0.70174698004298031</v>
      </c>
      <c r="BS32" s="1">
        <v>28</v>
      </c>
      <c r="BT32" s="1">
        <f t="shared" si="3"/>
        <v>28</v>
      </c>
      <c r="BU32" s="108">
        <f>'Data UN_Male'!F60</f>
        <v>0.1872816383703797</v>
      </c>
      <c r="BV32" s="108">
        <f>'Peluang Mati'!D31</f>
        <v>0.18397598564710982</v>
      </c>
      <c r="BW32" s="108">
        <f>'Peluang Mati'!AL31</f>
        <v>0.18350245578238311</v>
      </c>
      <c r="BX32" s="108">
        <f>'Data UN_Female'!F60</f>
        <v>0.13941311783468446</v>
      </c>
      <c r="BY32" s="108">
        <f>'Peluang Mati'!F31</f>
        <v>0.1358000595808756</v>
      </c>
      <c r="BZ32" s="108">
        <f>'Peluang Mati'!AN31</f>
        <v>0.13935728386358137</v>
      </c>
      <c r="CK32" s="1">
        <f t="shared" si="4"/>
        <v>28</v>
      </c>
      <c r="CL32" s="1">
        <f t="shared" si="5"/>
        <v>28</v>
      </c>
      <c r="CM32" s="108">
        <f>'Data UN_Male'!G70</f>
        <v>0.41868410747216656</v>
      </c>
      <c r="CN32" s="108">
        <f>'Peluang Mati'!U31</f>
        <v>0.39320537834682245</v>
      </c>
      <c r="CO32" s="108">
        <f>'Peluang Mati'!BC31</f>
        <v>0.39975643073575284</v>
      </c>
      <c r="CP32" s="108">
        <f>'Data UN_Female'!G70</f>
        <v>0.29725199526847246</v>
      </c>
      <c r="CQ32" s="108">
        <f>'Peluang Mati'!W31</f>
        <v>0.29497746024022198</v>
      </c>
      <c r="CR32" s="108">
        <f>'Peluang Mati'!BE31</f>
        <v>0.29825301995701969</v>
      </c>
    </row>
    <row r="33" spans="1:96" x14ac:dyDescent="0.35">
      <c r="A33" s="1">
        <v>59</v>
      </c>
      <c r="B33" s="108">
        <f>'Data UN_Male'!B61</f>
        <v>2.4851760000000001E-2</v>
      </c>
      <c r="C33" s="108">
        <f>'Laju Kematian'!B31</f>
        <v>2.1460791780090398E-2</v>
      </c>
      <c r="D33" s="108">
        <f>'Laju Kematian'!L31</f>
        <v>2.2593907476883099E-2</v>
      </c>
      <c r="E33" s="108">
        <f>'Data UN_Female'!B61</f>
        <v>1.5738189999999999E-2</v>
      </c>
      <c r="F33" s="108">
        <f>'Laju Kematian'!C31</f>
        <v>1.50354965365592E-2</v>
      </c>
      <c r="G33" s="108">
        <f>'Laju Kematian'!M31</f>
        <v>1.59517776602075E-2</v>
      </c>
      <c r="R33" s="1">
        <v>69</v>
      </c>
      <c r="S33" s="108">
        <f>'Data UN_Male'!B71</f>
        <v>6.2806490000000006E-2</v>
      </c>
      <c r="T33" s="108">
        <f>'Laju Kematian'!G31</f>
        <v>5.2402512317238401E-2</v>
      </c>
      <c r="U33" s="108">
        <f>'Laju Kematian'!Q31</f>
        <v>5.7463178802709902E-2</v>
      </c>
      <c r="V33" s="108">
        <f>'Data UN_Female'!B71</f>
        <v>4.0408970000000002E-2</v>
      </c>
      <c r="W33" s="108">
        <f>'Laju Kematian'!H31</f>
        <v>3.7587886195940598E-2</v>
      </c>
      <c r="X33" s="108">
        <f>'Laju Kematian'!R31</f>
        <v>3.9059108213389197E-2</v>
      </c>
      <c r="AI33" s="1">
        <v>29</v>
      </c>
      <c r="AJ33" s="1">
        <f t="shared" si="0"/>
        <v>29</v>
      </c>
      <c r="AK33" s="108">
        <f>'Data UN_Male'!D61</f>
        <v>0.79464474872607083</v>
      </c>
      <c r="AL33" s="108">
        <f>'Peluang Hidup'!D32</f>
        <v>0.79943508154359644</v>
      </c>
      <c r="AM33" s="108">
        <f>'Peluang Hidup'!AL32</f>
        <v>0.79907505838996529</v>
      </c>
      <c r="AN33" s="108">
        <f>'Data UN_Female'!D61</f>
        <v>0.84831729705130177</v>
      </c>
      <c r="AO33" s="108">
        <f>'Peluang Hidup'!F32</f>
        <v>0.85186048750721577</v>
      </c>
      <c r="AP33" s="108">
        <f>'Peluang Hidup'!AN32</f>
        <v>0.84760816251975446</v>
      </c>
      <c r="BA33" s="1">
        <f t="shared" si="1"/>
        <v>29</v>
      </c>
      <c r="BB33" s="1">
        <f t="shared" si="2"/>
        <v>29</v>
      </c>
      <c r="BC33" s="108">
        <f>'Data UN_Male'!E71</f>
        <v>0.5486961999398372</v>
      </c>
      <c r="BD33" s="108">
        <f>'Peluang Hidup'!U32</f>
        <v>0.57710494099861753</v>
      </c>
      <c r="BE33" s="108">
        <f>'Peluang Hidup'!BC32</f>
        <v>0.56820029084759727</v>
      </c>
      <c r="BF33" s="108">
        <f>'Data UN_Female'!E71</f>
        <v>0.67761992162862283</v>
      </c>
      <c r="BG33" s="108">
        <f>'Peluang Hidup'!W32</f>
        <v>0.68014493463565506</v>
      </c>
      <c r="BH33" s="108">
        <f>'Peluang Hidup'!BE32</f>
        <v>0.67605016991288547</v>
      </c>
      <c r="BS33" s="1">
        <v>29</v>
      </c>
      <c r="BT33" s="1">
        <f t="shared" si="3"/>
        <v>29</v>
      </c>
      <c r="BU33" s="108">
        <f>'Data UN_Male'!F61</f>
        <v>0.20535525127392917</v>
      </c>
      <c r="BV33" s="108">
        <f>'Peluang Mati'!D32</f>
        <v>0.20056491845640356</v>
      </c>
      <c r="BW33" s="108">
        <f>'Peluang Mati'!AL32</f>
        <v>0.20092494161003471</v>
      </c>
      <c r="BX33" s="108">
        <f>'Data UN_Female'!F61</f>
        <v>0.15168270294869823</v>
      </c>
      <c r="BY33" s="108">
        <f>'Peluang Mati'!F32</f>
        <v>0.14813951249278423</v>
      </c>
      <c r="BZ33" s="108">
        <f>'Peluang Mati'!AN32</f>
        <v>0.15239183748024554</v>
      </c>
      <c r="CK33" s="1">
        <f t="shared" si="4"/>
        <v>29</v>
      </c>
      <c r="CL33" s="1">
        <f t="shared" si="5"/>
        <v>29</v>
      </c>
      <c r="CM33" s="108">
        <f>'Data UN_Male'!G71</f>
        <v>0.4513038000601628</v>
      </c>
      <c r="CN33" s="108">
        <f>'Peluang Mati'!U32</f>
        <v>0.42289505900138247</v>
      </c>
      <c r="CO33" s="108">
        <f>'Peluang Mati'!BC32</f>
        <v>0.43179970915240273</v>
      </c>
      <c r="CP33" s="108">
        <f>'Data UN_Female'!G71</f>
        <v>0.32238007837137717</v>
      </c>
      <c r="CQ33" s="108">
        <f>'Peluang Mati'!W32</f>
        <v>0.31985506536434494</v>
      </c>
      <c r="CR33" s="108">
        <f>'Peluang Mati'!BE32</f>
        <v>0.32394983008711453</v>
      </c>
    </row>
    <row r="34" spans="1:96" x14ac:dyDescent="0.35">
      <c r="A34" s="1">
        <v>60</v>
      </c>
      <c r="B34" s="108">
        <f>'Data UN_Male'!B62</f>
        <v>2.7457889999999999E-2</v>
      </c>
      <c r="C34" s="108">
        <f>'Laju Kematian'!B32</f>
        <v>2.3446889702104699E-2</v>
      </c>
      <c r="D34" s="108">
        <f>'Laju Kematian'!L32</f>
        <v>2.4807237914200801E-2</v>
      </c>
      <c r="E34" s="108">
        <f>'Data UN_Female'!B62</f>
        <v>1.7267279999999999E-2</v>
      </c>
      <c r="F34" s="108">
        <f>'Laju Kematian'!C32</f>
        <v>1.64489501595423E-2</v>
      </c>
      <c r="G34" s="108">
        <f>'Laju Kematian'!M32</f>
        <v>1.7440041849579702E-2</v>
      </c>
      <c r="R34" s="1">
        <v>70</v>
      </c>
      <c r="S34" s="108">
        <f>'Data UN_Male'!B72</f>
        <v>6.8288329999999994E-2</v>
      </c>
      <c r="T34" s="108">
        <f>'Laju Kematian'!G32</f>
        <v>5.7215311691121103E-2</v>
      </c>
      <c r="U34" s="108">
        <f>'Laju Kematian'!Q32</f>
        <v>6.30650936905192E-2</v>
      </c>
      <c r="V34" s="108">
        <f>'Data UN_Female'!B72</f>
        <v>4.4864300000000003E-2</v>
      </c>
      <c r="W34" s="108">
        <f>'Laju Kematian'!H32</f>
        <v>4.1181302016038299E-2</v>
      </c>
      <c r="X34" s="108">
        <f>'Laju Kematian'!R32</f>
        <v>4.2843725491654501E-2</v>
      </c>
      <c r="AI34" s="1">
        <v>30</v>
      </c>
      <c r="AJ34" s="1">
        <f t="shared" si="0"/>
        <v>30</v>
      </c>
      <c r="AK34" s="108">
        <f>'Data UN_Male'!D62</f>
        <v>0.77513881068672663</v>
      </c>
      <c r="AL34" s="108">
        <f>'Peluang Hidup'!D33</f>
        <v>0.78169617080594211</v>
      </c>
      <c r="AM34" s="108">
        <f>'Peluang Hidup'!AL33</f>
        <v>0.78037240760802951</v>
      </c>
      <c r="AN34" s="108">
        <f>'Data UN_Female'!D62</f>
        <v>0.83507055947948361</v>
      </c>
      <c r="AO34" s="108">
        <f>'Peluang Hidup'!F33</f>
        <v>0.83856446572118759</v>
      </c>
      <c r="AP34" s="108">
        <f>'Peluang Hidup'!AN33</f>
        <v>0.83358326944834416</v>
      </c>
      <c r="BA34" s="1">
        <f t="shared" si="1"/>
        <v>30</v>
      </c>
      <c r="BB34" s="1">
        <f t="shared" si="2"/>
        <v>30</v>
      </c>
      <c r="BC34" s="108">
        <f>'Data UN_Male'!E72</f>
        <v>0.51528377282753679</v>
      </c>
      <c r="BD34" s="108">
        <f>'Peluang Hidup'!U33</f>
        <v>0.54634489242986317</v>
      </c>
      <c r="BE34" s="108">
        <f>'Peluang Hidup'!BC33</f>
        <v>0.53499155755187844</v>
      </c>
      <c r="BF34" s="108">
        <f>'Data UN_Female'!E72</f>
        <v>0.65078027743881117</v>
      </c>
      <c r="BG34" s="108">
        <f>'Peluang Hidup'!W33</f>
        <v>0.65389634247963946</v>
      </c>
      <c r="BH34" s="108">
        <f>'Peluang Hidup'!BE33</f>
        <v>0.6489428348994184</v>
      </c>
      <c r="BS34" s="1">
        <v>30</v>
      </c>
      <c r="BT34" s="1">
        <f t="shared" si="3"/>
        <v>30</v>
      </c>
      <c r="BU34" s="108">
        <f>'Data UN_Male'!F62</f>
        <v>0.22486118931327337</v>
      </c>
      <c r="BV34" s="108">
        <f>'Peluang Mati'!D33</f>
        <v>0.21830382919405789</v>
      </c>
      <c r="BW34" s="108">
        <f>'Peluang Mati'!AL33</f>
        <v>0.21962759239197049</v>
      </c>
      <c r="BX34" s="108">
        <f>'Data UN_Female'!F62</f>
        <v>0.16492944052051639</v>
      </c>
      <c r="BY34" s="108">
        <f>'Peluang Mati'!F33</f>
        <v>0.16143553427881241</v>
      </c>
      <c r="BZ34" s="108">
        <f>'Peluang Mati'!AN33</f>
        <v>0.16641673055165584</v>
      </c>
      <c r="CK34" s="1">
        <f t="shared" si="4"/>
        <v>30</v>
      </c>
      <c r="CL34" s="1">
        <f t="shared" si="5"/>
        <v>30</v>
      </c>
      <c r="CM34" s="108">
        <f>'Data UN_Male'!G72</f>
        <v>0.48471622717246321</v>
      </c>
      <c r="CN34" s="108">
        <f>'Peluang Mati'!U33</f>
        <v>0.45365510757013683</v>
      </c>
      <c r="CO34" s="108">
        <f>'Peluang Mati'!BC33</f>
        <v>0.46500844244812156</v>
      </c>
      <c r="CP34" s="108">
        <f>'Data UN_Female'!G72</f>
        <v>0.34921972256118883</v>
      </c>
      <c r="CQ34" s="108">
        <f>'Peluang Mati'!W33</f>
        <v>0.34610365752036054</v>
      </c>
      <c r="CR34" s="108">
        <f>'Peluang Mati'!BE33</f>
        <v>0.3510571651005816</v>
      </c>
    </row>
    <row r="35" spans="1:96" x14ac:dyDescent="0.35">
      <c r="A35" s="1">
        <v>61</v>
      </c>
      <c r="B35" s="108">
        <f>'Data UN_Male'!B63</f>
        <v>3.029687E-2</v>
      </c>
      <c r="C35" s="108">
        <f>'Laju Kematian'!B33</f>
        <v>2.5616791884555599E-2</v>
      </c>
      <c r="D35" s="108">
        <f>'Laju Kematian'!L33</f>
        <v>2.7233162252532299E-2</v>
      </c>
      <c r="E35" s="108">
        <f>'Data UN_Female'!B63</f>
        <v>1.893773E-2</v>
      </c>
      <c r="F35" s="108">
        <f>'Laju Kematian'!C33</f>
        <v>1.79996977395043E-2</v>
      </c>
      <c r="G35" s="108">
        <f>'Laju Kematian'!M33</f>
        <v>1.9067052855137798E-2</v>
      </c>
      <c r="R35" s="1">
        <v>71</v>
      </c>
      <c r="S35" s="108">
        <f>'Data UN_Male'!B73</f>
        <v>7.4267159999999999E-2</v>
      </c>
      <c r="T35" s="108">
        <f>'Laju Kematian'!G33</f>
        <v>6.2470132597198101E-2</v>
      </c>
      <c r="U35" s="108">
        <f>'Laju Kematian'!Q33</f>
        <v>6.9180002436205507E-2</v>
      </c>
      <c r="V35" s="108">
        <f>'Data UN_Female'!B73</f>
        <v>4.9720510000000002E-2</v>
      </c>
      <c r="W35" s="108">
        <f>'Laju Kematian'!H33</f>
        <v>4.5120667657532698E-2</v>
      </c>
      <c r="X35" s="108">
        <f>'Laju Kematian'!R33</f>
        <v>4.6989209660582801E-2</v>
      </c>
      <c r="AI35" s="1">
        <v>31</v>
      </c>
      <c r="AJ35" s="1">
        <f t="shared" si="0"/>
        <v>31</v>
      </c>
      <c r="AK35" s="108">
        <f>'Data UN_Male'!D63</f>
        <v>0.75414337760630168</v>
      </c>
      <c r="AL35" s="108">
        <f>'Peluang Hidup'!D34</f>
        <v>0.76276523613255942</v>
      </c>
      <c r="AM35" s="108">
        <f>'Peluang Hidup'!AL34</f>
        <v>0.7603429323131321</v>
      </c>
      <c r="AN35" s="108">
        <f>'Data UN_Female'!D63</f>
        <v>0.82077458573788575</v>
      </c>
      <c r="AO35" s="108">
        <f>'Peluang Hidup'!F34</f>
        <v>0.82425431293734741</v>
      </c>
      <c r="AP35" s="108">
        <f>'Peluang Hidup'!AN34</f>
        <v>0.81851533820425215</v>
      </c>
      <c r="BA35" s="1">
        <f t="shared" si="1"/>
        <v>31</v>
      </c>
      <c r="BB35" s="1">
        <f t="shared" si="2"/>
        <v>31</v>
      </c>
      <c r="BC35" s="108">
        <f>'Data UN_Male'!E73</f>
        <v>0.48125769421628822</v>
      </c>
      <c r="BD35" s="108">
        <f>'Peluang Hidup'!U34</f>
        <v>0.51462897157067045</v>
      </c>
      <c r="BE35" s="108">
        <f>'Peluang Hidup'!BC34</f>
        <v>0.50078297213951428</v>
      </c>
      <c r="BF35" s="108">
        <f>'Data UN_Female'!E73</f>
        <v>0.62222405188040164</v>
      </c>
      <c r="BG35" s="108">
        <f>'Peluang Hidup'!W34</f>
        <v>0.62629908367651255</v>
      </c>
      <c r="BH35" s="108">
        <f>'Peluang Hidup'!BE34</f>
        <v>0.62045903209940889</v>
      </c>
      <c r="BS35" s="1">
        <v>31</v>
      </c>
      <c r="BT35" s="1">
        <f t="shared" si="3"/>
        <v>31</v>
      </c>
      <c r="BU35" s="108">
        <f>'Data UN_Male'!F63</f>
        <v>0.24585662239369832</v>
      </c>
      <c r="BV35" s="108">
        <f>'Peluang Mati'!D34</f>
        <v>0.23723476386744058</v>
      </c>
      <c r="BW35" s="108">
        <f>'Peluang Mati'!AL34</f>
        <v>0.2396570676868679</v>
      </c>
      <c r="BX35" s="108">
        <f>'Data UN_Female'!F63</f>
        <v>0.17922541426211425</v>
      </c>
      <c r="BY35" s="108">
        <f>'Peluang Mati'!F34</f>
        <v>0.17574568706265259</v>
      </c>
      <c r="BZ35" s="108">
        <f>'Peluang Mati'!AN34</f>
        <v>0.18148466179574785</v>
      </c>
      <c r="CK35" s="1">
        <f t="shared" si="4"/>
        <v>31</v>
      </c>
      <c r="CL35" s="1">
        <f t="shared" si="5"/>
        <v>31</v>
      </c>
      <c r="CM35" s="108">
        <f>'Data UN_Male'!G73</f>
        <v>0.51874230578371172</v>
      </c>
      <c r="CN35" s="108">
        <f>'Peluang Mati'!U34</f>
        <v>0.48537102842932955</v>
      </c>
      <c r="CO35" s="108">
        <f>'Peluang Mati'!BC34</f>
        <v>0.49921702786048572</v>
      </c>
      <c r="CP35" s="108">
        <f>'Data UN_Female'!G73</f>
        <v>0.37777594811959836</v>
      </c>
      <c r="CQ35" s="108">
        <f>'Peluang Mati'!W34</f>
        <v>0.37370091632348745</v>
      </c>
      <c r="CR35" s="108">
        <f>'Peluang Mati'!BE34</f>
        <v>0.37954096790059111</v>
      </c>
    </row>
    <row r="36" spans="1:96" x14ac:dyDescent="0.35">
      <c r="A36" s="1">
        <v>62</v>
      </c>
      <c r="B36" s="108">
        <f>'Data UN_Male'!B64</f>
        <v>3.3359060000000003E-2</v>
      </c>
      <c r="C36" s="108">
        <f>'Laju Kematian'!B34</f>
        <v>2.7987508569375499E-2</v>
      </c>
      <c r="D36" s="108">
        <f>'Laju Kematian'!L34</f>
        <v>2.9891235696220899E-2</v>
      </c>
      <c r="E36" s="108">
        <f>'Data UN_Female'!B64</f>
        <v>2.0743069999999999E-2</v>
      </c>
      <c r="F36" s="108">
        <f>'Laju Kematian'!C34</f>
        <v>1.97010751442207E-2</v>
      </c>
      <c r="G36" s="108">
        <f>'Laju Kematian'!M34</f>
        <v>2.08457251983124E-2</v>
      </c>
      <c r="R36" s="1">
        <v>72</v>
      </c>
      <c r="S36" s="108">
        <f>'Data UN_Male'!B74</f>
        <v>8.0831059999999996E-2</v>
      </c>
      <c r="T36" s="108">
        <f>'Laju Kematian'!G34</f>
        <v>6.8207571582249202E-2</v>
      </c>
      <c r="U36" s="108">
        <f>'Laju Kematian'!Q34</f>
        <v>7.5848205110197797E-2</v>
      </c>
      <c r="V36" s="108">
        <f>'Data UN_Female'!B74</f>
        <v>5.4927320000000002E-2</v>
      </c>
      <c r="W36" s="108">
        <f>'Laju Kematian'!H34</f>
        <v>4.9439288834239099E-2</v>
      </c>
      <c r="X36" s="108">
        <f>'Laju Kematian'!R34</f>
        <v>5.1528787101234701E-2</v>
      </c>
      <c r="AI36" s="1">
        <v>32</v>
      </c>
      <c r="AJ36" s="1">
        <f t="shared" si="0"/>
        <v>32</v>
      </c>
      <c r="AK36" s="108">
        <f>'Data UN_Male'!D64</f>
        <v>0.73163614195461846</v>
      </c>
      <c r="AL36" s="108">
        <f>'Peluang Hidup'!D35</f>
        <v>0.74260600800208021</v>
      </c>
      <c r="AM36" s="108">
        <f>'Peluang Hidup'!AL35</f>
        <v>0.7389480064789562</v>
      </c>
      <c r="AN36" s="108">
        <f>'Data UN_Female'!D64</f>
        <v>0.80537678063973028</v>
      </c>
      <c r="AO36" s="108">
        <f>'Peluang Hidup'!F35</f>
        <v>0.80887295846999063</v>
      </c>
      <c r="AP36" s="108">
        <f>'Peluang Hidup'!AN35</f>
        <v>0.80235323566201167</v>
      </c>
      <c r="BA36" s="1">
        <f t="shared" si="1"/>
        <v>32</v>
      </c>
      <c r="BB36" s="1">
        <f t="shared" si="2"/>
        <v>32</v>
      </c>
      <c r="BC36" s="108">
        <f>'Data UN_Male'!E74</f>
        <v>0.44679574993565579</v>
      </c>
      <c r="BD36" s="108">
        <f>'Peluang Hidup'!U35</f>
        <v>0.48209893433477685</v>
      </c>
      <c r="BE36" s="108">
        <f>'Peluang Hidup'!BC35</f>
        <v>0.46577680061608934</v>
      </c>
      <c r="BF36" s="108">
        <f>'Data UN_Female'!E74</f>
        <v>0.59203720667113358</v>
      </c>
      <c r="BG36" s="108">
        <f>'Peluang Hidup'!W35</f>
        <v>0.59739654532950914</v>
      </c>
      <c r="BH36" s="108">
        <f>'Peluang Hidup'!BE35</f>
        <v>0.5906566467398161</v>
      </c>
      <c r="BS36" s="1">
        <v>32</v>
      </c>
      <c r="BT36" s="1">
        <f t="shared" si="3"/>
        <v>32</v>
      </c>
      <c r="BU36" s="108">
        <f>'Data UN_Male'!F64</f>
        <v>0.26836385804538154</v>
      </c>
      <c r="BV36" s="108">
        <f>'Peluang Mati'!D35</f>
        <v>0.25739399199791979</v>
      </c>
      <c r="BW36" s="108">
        <f>'Peluang Mati'!AL35</f>
        <v>0.2610519935210438</v>
      </c>
      <c r="BX36" s="108">
        <f>'Data UN_Female'!F64</f>
        <v>0.19462321936026972</v>
      </c>
      <c r="BY36" s="108">
        <f>'Peluang Mati'!F35</f>
        <v>0.19112704153000937</v>
      </c>
      <c r="BZ36" s="108">
        <f>'Peluang Mati'!AN35</f>
        <v>0.19764676433798833</v>
      </c>
      <c r="CK36" s="1">
        <f t="shared" si="4"/>
        <v>32</v>
      </c>
      <c r="CL36" s="1">
        <f t="shared" si="5"/>
        <v>32</v>
      </c>
      <c r="CM36" s="108">
        <f>'Data UN_Male'!G74</f>
        <v>0.55320425006434415</v>
      </c>
      <c r="CN36" s="108">
        <f>'Peluang Mati'!U35</f>
        <v>0.5179010656652232</v>
      </c>
      <c r="CO36" s="108">
        <f>'Peluang Mati'!BC35</f>
        <v>0.53422319938391061</v>
      </c>
      <c r="CP36" s="108">
        <f>'Data UN_Female'!G74</f>
        <v>0.40796279332886642</v>
      </c>
      <c r="CQ36" s="108">
        <f>'Peluang Mati'!W35</f>
        <v>0.40260345467049086</v>
      </c>
      <c r="CR36" s="108">
        <f>'Peluang Mati'!BE35</f>
        <v>0.4093433532601839</v>
      </c>
    </row>
    <row r="37" spans="1:96" x14ac:dyDescent="0.35">
      <c r="A37" s="1">
        <v>63</v>
      </c>
      <c r="B37" s="108">
        <f>'Data UN_Male'!B65</f>
        <v>3.6696149999999997E-2</v>
      </c>
      <c r="C37" s="108">
        <f>'Laju Kematian'!B35</f>
        <v>3.0577624218430001E-2</v>
      </c>
      <c r="D37" s="108">
        <f>'Laju Kematian'!L35</f>
        <v>3.2802635943870298E-2</v>
      </c>
      <c r="E37" s="108">
        <f>'Data UN_Female'!B65</f>
        <v>2.269405E-2</v>
      </c>
      <c r="F37" s="108">
        <f>'Laju Kematian'!C35</f>
        <v>2.1567713603428001E-2</v>
      </c>
      <c r="G37" s="108">
        <f>'Laju Kematian'!M35</f>
        <v>2.2790171485388502E-2</v>
      </c>
      <c r="R37" s="1">
        <v>73</v>
      </c>
      <c r="S37" s="108">
        <f>'Data UN_Male'!B75</f>
        <v>8.7986010000000003E-2</v>
      </c>
      <c r="T37" s="108">
        <f>'Laju Kematian'!G35</f>
        <v>7.4471953698320006E-2</v>
      </c>
      <c r="U37" s="108">
        <f>'Laju Kematian'!Q35</f>
        <v>8.3111833728687398E-2</v>
      </c>
      <c r="V37" s="108">
        <f>'Data UN_Female'!B75</f>
        <v>6.0457860000000002E-2</v>
      </c>
      <c r="W37" s="108">
        <f>'Laju Kematian'!H35</f>
        <v>5.4173677709302301E-2</v>
      </c>
      <c r="X37" s="108">
        <f>'Laju Kematian'!R35</f>
        <v>5.6498504797830501E-2</v>
      </c>
      <c r="AI37" s="1">
        <v>33</v>
      </c>
      <c r="AJ37" s="1">
        <f t="shared" si="0"/>
        <v>33</v>
      </c>
      <c r="AK37" s="108">
        <f>'Data UN_Male'!D65</f>
        <v>0.70762985782475474</v>
      </c>
      <c r="AL37" s="108">
        <f>'Peluang Hidup'!D36</f>
        <v>0.72118966981972055</v>
      </c>
      <c r="AM37" s="108">
        <f>'Peluang Hidup'!AL36</f>
        <v>0.71615932538895966</v>
      </c>
      <c r="AN37" s="108">
        <f>'Data UN_Female'!D65</f>
        <v>0.78884228258044731</v>
      </c>
      <c r="AO37" s="108">
        <f>'Peluang Hidup'!F36</f>
        <v>0.79236480090126948</v>
      </c>
      <c r="AP37" s="108">
        <f>'Peluang Hidup'!AN36</f>
        <v>0.78504845515478894</v>
      </c>
      <c r="BA37" s="1">
        <f t="shared" si="1"/>
        <v>33</v>
      </c>
      <c r="BB37" s="1">
        <f t="shared" si="2"/>
        <v>33</v>
      </c>
      <c r="BC37" s="108">
        <f>'Data UN_Male'!E75</f>
        <v>0.41208368324395722</v>
      </c>
      <c r="BD37" s="108">
        <f>'Peluang Hidup'!U36</f>
        <v>0.4489248275481017</v>
      </c>
      <c r="BE37" s="108">
        <f>'Peluang Hidup'!BC36</f>
        <v>0.43021193123997969</v>
      </c>
      <c r="BF37" s="108">
        <f>'Data UN_Female'!E75</f>
        <v>0.56038741267486458</v>
      </c>
      <c r="BG37" s="108">
        <f>'Peluang Hidup'!W36</f>
        <v>0.56725611210210047</v>
      </c>
      <c r="BH37" s="108">
        <f>'Peluang Hidup'!BE36</f>
        <v>0.55962037811030962</v>
      </c>
      <c r="BS37" s="1">
        <v>33</v>
      </c>
      <c r="BT37" s="1">
        <f t="shared" si="3"/>
        <v>33</v>
      </c>
      <c r="BU37" s="108">
        <f>'Data UN_Male'!F65</f>
        <v>0.29237014217524526</v>
      </c>
      <c r="BV37" s="108">
        <f>'Peluang Mati'!D36</f>
        <v>0.27881033018027945</v>
      </c>
      <c r="BW37" s="108">
        <f>'Peluang Mati'!AL36</f>
        <v>0.28384067461104034</v>
      </c>
      <c r="BX37" s="108">
        <f>'Data UN_Female'!F65</f>
        <v>0.21115771741955269</v>
      </c>
      <c r="BY37" s="108">
        <f>'Peluang Mati'!F36</f>
        <v>0.20763519909873052</v>
      </c>
      <c r="BZ37" s="108">
        <f>'Peluang Mati'!AN36</f>
        <v>0.21495154484521106</v>
      </c>
      <c r="CK37" s="1">
        <f t="shared" si="4"/>
        <v>33</v>
      </c>
      <c r="CL37" s="1">
        <f t="shared" si="5"/>
        <v>33</v>
      </c>
      <c r="CM37" s="108">
        <f>'Data UN_Male'!G75</f>
        <v>0.58791631675604283</v>
      </c>
      <c r="CN37" s="108">
        <f>'Peluang Mati'!U36</f>
        <v>0.5510751724518983</v>
      </c>
      <c r="CO37" s="108">
        <f>'Peluang Mati'!BC36</f>
        <v>0.56978806876002031</v>
      </c>
      <c r="CP37" s="108">
        <f>'Data UN_Female'!G75</f>
        <v>0.43961258732513542</v>
      </c>
      <c r="CQ37" s="108">
        <f>'Peluang Mati'!W36</f>
        <v>0.43274388789789953</v>
      </c>
      <c r="CR37" s="108">
        <f>'Peluang Mati'!BE36</f>
        <v>0.44037962188969038</v>
      </c>
    </row>
    <row r="38" spans="1:96" x14ac:dyDescent="0.35">
      <c r="A38" s="1">
        <v>64</v>
      </c>
      <c r="B38" s="108">
        <f>'Data UN_Male'!B66</f>
        <v>4.0349790000000003E-2</v>
      </c>
      <c r="C38" s="108">
        <f>'Laju Kematian'!B36</f>
        <v>3.34074432003581E-2</v>
      </c>
      <c r="D38" s="108">
        <f>'Laju Kematian'!L36</f>
        <v>3.59902616236982E-2</v>
      </c>
      <c r="E38" s="108">
        <f>'Data UN_Female'!B66</f>
        <v>2.4837769999999999E-2</v>
      </c>
      <c r="F38" s="108">
        <f>'Laju Kematian'!C36</f>
        <v>2.36156655321022E-2</v>
      </c>
      <c r="G38" s="108">
        <f>'Laju Kematian'!M36</f>
        <v>2.49158127740099E-2</v>
      </c>
      <c r="R38" s="1">
        <v>74</v>
      </c>
      <c r="S38" s="108">
        <f>'Data UN_Male'!B76</f>
        <v>9.5762739999999999E-2</v>
      </c>
      <c r="T38" s="108">
        <f>'Laju Kematian'!G36</f>
        <v>8.1311674939520906E-2</v>
      </c>
      <c r="U38" s="108">
        <f>'Laju Kematian'!Q36</f>
        <v>9.10146557654158E-2</v>
      </c>
      <c r="V38" s="108">
        <f>'Data UN_Female'!B76</f>
        <v>6.6424159999999996E-2</v>
      </c>
      <c r="W38" s="108">
        <f>'Laju Kematian'!H36</f>
        <v>5.9363861590495698E-2</v>
      </c>
      <c r="X38" s="108">
        <f>'Laju Kematian'!R36</f>
        <v>6.1937421354423497E-2</v>
      </c>
      <c r="AI38" s="1">
        <v>34</v>
      </c>
      <c r="AJ38" s="1">
        <f t="shared" si="0"/>
        <v>34</v>
      </c>
      <c r="AK38" s="108">
        <f>'Data UN_Male'!D66</f>
        <v>0.68213043005063678</v>
      </c>
      <c r="AL38" s="108">
        <f>'Peluang Hidup'!D37</f>
        <v>0.69849673439457527</v>
      </c>
      <c r="AM38" s="108">
        <f>'Peluang Hidup'!AL37</f>
        <v>0.69196144244125335</v>
      </c>
      <c r="AN38" s="108">
        <f>'Data UN_Female'!D66</f>
        <v>0.77114111139944308</v>
      </c>
      <c r="AO38" s="108">
        <f>'Peluang Hidup'!F37</f>
        <v>0.77467688647353483</v>
      </c>
      <c r="AP38" s="108">
        <f>'Peluang Hidup'!AN37</f>
        <v>0.76655636328750165</v>
      </c>
      <c r="BA38" s="1">
        <f t="shared" si="1"/>
        <v>34</v>
      </c>
      <c r="BB38" s="1">
        <f t="shared" si="2"/>
        <v>34</v>
      </c>
      <c r="BC38" s="108">
        <f>'Data UN_Male'!E76</f>
        <v>0.37735394623739704</v>
      </c>
      <c r="BD38" s="108">
        <f>'Peluang Hidup'!U37</f>
        <v>0.41530521725726732</v>
      </c>
      <c r="BE38" s="108">
        <f>'Peluang Hidup'!BC37</f>
        <v>0.39436222278478977</v>
      </c>
      <c r="BF38" s="108">
        <f>'Data UN_Female'!E76</f>
        <v>0.52750169378819411</v>
      </c>
      <c r="BG38" s="108">
        <f>'Peluang Hidup'!W37</f>
        <v>0.53597197733309121</v>
      </c>
      <c r="BH38" s="108">
        <f>'Peluang Hidup'!BE37</f>
        <v>0.52746446860851748</v>
      </c>
      <c r="BS38" s="1">
        <v>34</v>
      </c>
      <c r="BT38" s="1">
        <f t="shared" si="3"/>
        <v>34</v>
      </c>
      <c r="BU38" s="108">
        <f>'Data UN_Male'!F66</f>
        <v>0.31786956994936322</v>
      </c>
      <c r="BV38" s="108">
        <f>'Peluang Mati'!D37</f>
        <v>0.30150326560542473</v>
      </c>
      <c r="BW38" s="108">
        <f>'Peluang Mati'!AL37</f>
        <v>0.30803855755874665</v>
      </c>
      <c r="BX38" s="108">
        <f>'Data UN_Female'!F66</f>
        <v>0.22885888860055692</v>
      </c>
      <c r="BY38" s="108">
        <f>'Peluang Mati'!F37</f>
        <v>0.22532311352646517</v>
      </c>
      <c r="BZ38" s="108">
        <f>'Peluang Mati'!AN37</f>
        <v>0.23344363671249835</v>
      </c>
      <c r="CK38" s="1">
        <f t="shared" si="4"/>
        <v>34</v>
      </c>
      <c r="CL38" s="1">
        <f t="shared" si="5"/>
        <v>34</v>
      </c>
      <c r="CM38" s="108">
        <f>'Data UN_Male'!G76</f>
        <v>0.62264605376260296</v>
      </c>
      <c r="CN38" s="108">
        <f>'Peluang Mati'!U37</f>
        <v>0.58469478274273268</v>
      </c>
      <c r="CO38" s="108">
        <f>'Peluang Mati'!BC37</f>
        <v>0.60563777721521017</v>
      </c>
      <c r="CP38" s="108">
        <f>'Data UN_Female'!G76</f>
        <v>0.47249830621180589</v>
      </c>
      <c r="CQ38" s="108">
        <f>'Peluang Mati'!W37</f>
        <v>0.46402802266690879</v>
      </c>
      <c r="CR38" s="108">
        <f>'Peluang Mati'!BE37</f>
        <v>0.47253553139148252</v>
      </c>
    </row>
    <row r="39" spans="1:96" x14ac:dyDescent="0.35">
      <c r="A39" s="1">
        <v>65</v>
      </c>
      <c r="B39" s="108">
        <f>'Data UN_Male'!B67</f>
        <v>4.429657E-2</v>
      </c>
      <c r="C39" s="108">
        <f>'Laju Kematian'!B37</f>
        <v>3.6499148960061699E-2</v>
      </c>
      <c r="D39" s="108">
        <f>'Laju Kematian'!L37</f>
        <v>3.9478828892160402E-2</v>
      </c>
      <c r="E39" s="108">
        <f>'Data UN_Female'!B67</f>
        <v>2.7223520000000001E-2</v>
      </c>
      <c r="F39" s="108">
        <f>'Laju Kematian'!C37</f>
        <v>2.58625425754163E-2</v>
      </c>
      <c r="G39" s="108">
        <f>'Laju Kematian'!M37</f>
        <v>2.7239498954015399E-2</v>
      </c>
      <c r="R39" s="1">
        <v>75</v>
      </c>
      <c r="S39" s="108">
        <f>'Data UN_Male'!B77</f>
        <v>0.10425572</v>
      </c>
      <c r="T39" s="108">
        <f>'Laju Kematian'!G37</f>
        <v>8.8779576129219898E-2</v>
      </c>
      <c r="U39" s="108">
        <f>'Laju Kematian'!Q37</f>
        <v>9.9601806826265807E-2</v>
      </c>
      <c r="V39" s="108">
        <f>'Data UN_Female'!B77</f>
        <v>7.2977819999999999E-2</v>
      </c>
      <c r="W39" s="108">
        <f>'Laju Kematian'!H37</f>
        <v>6.5053721344620896E-2</v>
      </c>
      <c r="X39" s="108">
        <f>'Laju Kematian'!R37</f>
        <v>6.7887800751482999E-2</v>
      </c>
      <c r="AI39" s="1">
        <v>35</v>
      </c>
      <c r="AJ39" s="1">
        <f t="shared" si="0"/>
        <v>35</v>
      </c>
      <c r="AK39" s="108">
        <f>'Data UN_Male'!D67</f>
        <v>0.65515091642214285</v>
      </c>
      <c r="AL39" s="108">
        <f>'Peluang Hidup'!D38</f>
        <v>0.67451911072753357</v>
      </c>
      <c r="AM39" s="108">
        <f>'Peluang Hidup'!AL38</f>
        <v>0.66635452439586296</v>
      </c>
      <c r="AN39" s="108">
        <f>'Data UN_Female'!D67</f>
        <v>0.75222262939936946</v>
      </c>
      <c r="AO39" s="108">
        <f>'Peluang Hidup'!F38</f>
        <v>0.75576030763791524</v>
      </c>
      <c r="AP39" s="108">
        <f>'Peluang Hidup'!AN38</f>
        <v>0.74683764514188111</v>
      </c>
      <c r="BA39" s="1">
        <f t="shared" si="1"/>
        <v>35</v>
      </c>
      <c r="BB39" s="1">
        <f t="shared" si="2"/>
        <v>35</v>
      </c>
      <c r="BC39" s="108">
        <f>'Data UN_Male'!E77</f>
        <v>0.34286869737906056</v>
      </c>
      <c r="BD39" s="108">
        <f>'Peluang Hidup'!U38</f>
        <v>0.3814663958078891</v>
      </c>
      <c r="BE39" s="108">
        <f>'Peluang Hidup'!BC38</f>
        <v>0.35853294079013431</v>
      </c>
      <c r="BF39" s="108">
        <f>'Data UN_Female'!E77</f>
        <v>0.49358914267126186</v>
      </c>
      <c r="BG39" s="108">
        <f>'Peluang Hidup'!W38</f>
        <v>0.50366766899199222</v>
      </c>
      <c r="BH39" s="108">
        <f>'Peluang Hidup'!BE38</f>
        <v>0.49433497037246976</v>
      </c>
      <c r="BS39" s="1">
        <v>35</v>
      </c>
      <c r="BT39" s="1">
        <f t="shared" si="3"/>
        <v>35</v>
      </c>
      <c r="BU39" s="108">
        <f>'Data UN_Male'!F67</f>
        <v>0.34484908357785715</v>
      </c>
      <c r="BV39" s="108">
        <f>'Peluang Mati'!D38</f>
        <v>0.32548088927246643</v>
      </c>
      <c r="BW39" s="108">
        <f>'Peluang Mati'!AL38</f>
        <v>0.33364547560413704</v>
      </c>
      <c r="BX39" s="108">
        <f>'Data UN_Female'!F67</f>
        <v>0.24777737060063054</v>
      </c>
      <c r="BY39" s="108">
        <f>'Peluang Mati'!F38</f>
        <v>0.24423969236208476</v>
      </c>
      <c r="BZ39" s="108">
        <f>'Peluang Mati'!AN38</f>
        <v>0.25316235485811889</v>
      </c>
      <c r="CK39" s="1">
        <f t="shared" si="4"/>
        <v>35</v>
      </c>
      <c r="CL39" s="1">
        <f t="shared" si="5"/>
        <v>35</v>
      </c>
      <c r="CM39" s="108">
        <f>'Data UN_Male'!G77</f>
        <v>0.65713130262093944</v>
      </c>
      <c r="CN39" s="108">
        <f>'Peluang Mati'!U38</f>
        <v>0.6185336041921109</v>
      </c>
      <c r="CO39" s="108">
        <f>'Peluang Mati'!BC38</f>
        <v>0.64146705920986569</v>
      </c>
      <c r="CP39" s="108">
        <f>'Data UN_Female'!G77</f>
        <v>0.50641085732873814</v>
      </c>
      <c r="CQ39" s="108">
        <f>'Peluang Mati'!W38</f>
        <v>0.49633233100800778</v>
      </c>
      <c r="CR39" s="108">
        <f>'Peluang Mati'!BE38</f>
        <v>0.50566502962753024</v>
      </c>
    </row>
    <row r="40" spans="1:96" x14ac:dyDescent="0.35">
      <c r="A40" s="1">
        <v>66</v>
      </c>
      <c r="B40" s="108">
        <f>'Data UN_Male'!B68</f>
        <v>4.8515910000000002E-2</v>
      </c>
      <c r="C40" s="108">
        <f>'Laju Kematian'!B38</f>
        <v>3.9876977918602403E-2</v>
      </c>
      <c r="D40" s="108">
        <f>'Laju Kematian'!L38</f>
        <v>4.32949640606521E-2</v>
      </c>
      <c r="E40" s="108">
        <f>'Data UN_Female'!B68</f>
        <v>2.9901299999999999E-2</v>
      </c>
      <c r="F40" s="108">
        <f>'Laju Kematian'!C38</f>
        <v>2.8327667062513402E-2</v>
      </c>
      <c r="G40" s="108">
        <f>'Laju Kematian'!M38</f>
        <v>2.9779640021353401E-2</v>
      </c>
      <c r="R40" s="1">
        <v>76</v>
      </c>
      <c r="S40" s="108">
        <f>'Data UN_Male'!B78</f>
        <v>0.11355126</v>
      </c>
      <c r="T40" s="108">
        <f>'Laju Kematian'!G38</f>
        <v>9.6933351146126404E-2</v>
      </c>
      <c r="U40" s="108">
        <f>'Laju Kematian'!Q38</f>
        <v>0.10891944261318701</v>
      </c>
      <c r="V40" s="108">
        <f>'Data UN_Female'!B78</f>
        <v>8.0267549999999993E-2</v>
      </c>
      <c r="W40" s="108">
        <f>'Laju Kematian'!H38</f>
        <v>7.1291362392161106E-2</v>
      </c>
      <c r="X40" s="108">
        <f>'Laju Kematian'!R38</f>
        <v>7.4395306335746203E-2</v>
      </c>
      <c r="AI40" s="1">
        <v>36</v>
      </c>
      <c r="AJ40" s="1">
        <f t="shared" si="0"/>
        <v>36</v>
      </c>
      <c r="AK40" s="108">
        <f>'Data UN_Male'!D68</f>
        <v>0.6267588180479039</v>
      </c>
      <c r="AL40" s="108">
        <f>'Peluang Hidup'!D39</f>
        <v>0.64926233947275436</v>
      </c>
      <c r="AM40" s="108">
        <f>'Peluang Hidup'!AL39</f>
        <v>0.63935727258430419</v>
      </c>
      <c r="AN40" s="108">
        <f>'Data UN_Female'!D68</f>
        <v>0.73201947915231902</v>
      </c>
      <c r="AO40" s="108">
        <f>'Peluang Hidup'!F39</f>
        <v>0.73557183849182894</v>
      </c>
      <c r="AP40" s="108">
        <f>'Peluang Hidup'!AN39</f>
        <v>0.72585995610893683</v>
      </c>
      <c r="BA40" s="1">
        <f t="shared" si="1"/>
        <v>36</v>
      </c>
      <c r="BB40" s="1">
        <f t="shared" si="2"/>
        <v>36</v>
      </c>
      <c r="BC40" s="108">
        <f>'Data UN_Male'!E78</f>
        <v>0.30889371472303839</v>
      </c>
      <c r="BD40" s="108">
        <f>'Peluang Hidup'!U39</f>
        <v>0.34766034920410677</v>
      </c>
      <c r="BE40" s="108">
        <f>'Peluang Hidup'!BC39</f>
        <v>0.323055046776965</v>
      </c>
      <c r="BF40" s="108">
        <f>'Data UN_Female'!E78</f>
        <v>0.4588361777375552</v>
      </c>
      <c r="BG40" s="108">
        <f>'Peluang Hidup'!W39</f>
        <v>0.47049808720342767</v>
      </c>
      <c r="BH40" s="108">
        <f>'Peluang Hidup'!BE39</f>
        <v>0.46041130655739099</v>
      </c>
      <c r="BS40" s="1">
        <v>36</v>
      </c>
      <c r="BT40" s="1">
        <f t="shared" si="3"/>
        <v>36</v>
      </c>
      <c r="BU40" s="108">
        <f>'Data UN_Male'!F68</f>
        <v>0.3732411819520961</v>
      </c>
      <c r="BV40" s="108">
        <f>'Peluang Mati'!D39</f>
        <v>0.35073766052724564</v>
      </c>
      <c r="BW40" s="108">
        <f>'Peluang Mati'!AL39</f>
        <v>0.36064272741569581</v>
      </c>
      <c r="BX40" s="108">
        <f>'Data UN_Female'!F68</f>
        <v>0.26798052084768098</v>
      </c>
      <c r="BY40" s="108">
        <f>'Peluang Mati'!F39</f>
        <v>0.26442816150817106</v>
      </c>
      <c r="BZ40" s="108">
        <f>'Peluang Mati'!AN39</f>
        <v>0.27414004389106317</v>
      </c>
      <c r="CK40" s="1">
        <f t="shared" si="4"/>
        <v>36</v>
      </c>
      <c r="CL40" s="1">
        <f t="shared" si="5"/>
        <v>36</v>
      </c>
      <c r="CM40" s="108">
        <f>'Data UN_Male'!G78</f>
        <v>0.69110628527696161</v>
      </c>
      <c r="CN40" s="108">
        <f>'Peluang Mati'!U39</f>
        <v>0.65233965079589318</v>
      </c>
      <c r="CO40" s="108">
        <f>'Peluang Mati'!BC39</f>
        <v>0.67694495322303494</v>
      </c>
      <c r="CP40" s="108">
        <f>'Data UN_Female'!G78</f>
        <v>0.54116382226244486</v>
      </c>
      <c r="CQ40" s="108">
        <f>'Peluang Mati'!W39</f>
        <v>0.52950191279657233</v>
      </c>
      <c r="CR40" s="108">
        <f>'Peluang Mati'!BE39</f>
        <v>0.53958869344260907</v>
      </c>
    </row>
    <row r="41" spans="1:96" x14ac:dyDescent="0.35">
      <c r="A41" s="1">
        <v>67</v>
      </c>
      <c r="B41" s="108">
        <f>'Data UN_Male'!B69</f>
        <v>5.2991539999999997E-2</v>
      </c>
      <c r="C41" s="108">
        <f>'Laju Kematian'!B39</f>
        <v>4.35674094667357E-2</v>
      </c>
      <c r="D41" s="108">
        <f>'Laju Kematian'!L39</f>
        <v>4.7467289635582603E-2</v>
      </c>
      <c r="E41" s="108">
        <f>'Data UN_Female'!B69</f>
        <v>3.2921029999999997E-2</v>
      </c>
      <c r="F41" s="108">
        <f>'Laju Kematian'!C39</f>
        <v>3.1032238171541299E-2</v>
      </c>
      <c r="G41" s="108">
        <f>'Laju Kematian'!M39</f>
        <v>3.2556349195000299E-2</v>
      </c>
      <c r="R41" s="1">
        <v>77</v>
      </c>
      <c r="S41" s="108">
        <f>'Data UN_Male'!B79</f>
        <v>0.12373401000000001</v>
      </c>
      <c r="T41" s="108">
        <f>'Laju Kematian'!G39</f>
        <v>0.10583599264304799</v>
      </c>
      <c r="U41" s="108">
        <f>'Laju Kematian'!Q39</f>
        <v>0.119014300523985</v>
      </c>
      <c r="V41" s="108">
        <f>'Data UN_Female'!B79</f>
        <v>8.8439809999999994E-2</v>
      </c>
      <c r="W41" s="108">
        <f>'Laju Kematian'!H39</f>
        <v>7.8129521418796102E-2</v>
      </c>
      <c r="X41" s="108">
        <f>'Laju Kematian'!R39</f>
        <v>8.1509191874232501E-2</v>
      </c>
      <c r="AI41" s="1">
        <v>37</v>
      </c>
      <c r="AJ41" s="1">
        <f t="shared" si="0"/>
        <v>37</v>
      </c>
      <c r="AK41" s="108">
        <f>'Data UN_Male'!D69</f>
        <v>0.59707120205689879</v>
      </c>
      <c r="AL41" s="108">
        <f>'Peluang Hidup'!D40</f>
        <v>0.6227479603620345</v>
      </c>
      <c r="AM41" s="108">
        <f>'Peluang Hidup'!AL40</f>
        <v>0.61100993093173039</v>
      </c>
      <c r="AN41" s="108">
        <f>'Data UN_Female'!D69</f>
        <v>0.71045357040012913</v>
      </c>
      <c r="AO41" s="108">
        <f>'Peluang Hidup'!F40</f>
        <v>0.71407581895098249</v>
      </c>
      <c r="AP41" s="108">
        <f>'Peluang Hidup'!AN40</f>
        <v>0.70359978237244614</v>
      </c>
      <c r="BA41" s="1">
        <f t="shared" si="1"/>
        <v>37</v>
      </c>
      <c r="BB41" s="1">
        <f t="shared" si="2"/>
        <v>37</v>
      </c>
      <c r="BC41" s="108">
        <f>'Data UN_Male'!E79</f>
        <v>0.27570287502832191</v>
      </c>
      <c r="BD41" s="108">
        <f>'Peluang Hidup'!U40</f>
        <v>0.31416128553383421</v>
      </c>
      <c r="BE41" s="108">
        <f>'Peluang Hidup'!BC40</f>
        <v>0.28827721873833179</v>
      </c>
      <c r="BF41" s="108">
        <f>'Data UN_Female'!E79</f>
        <v>0.42342760177871519</v>
      </c>
      <c r="BG41" s="108">
        <f>'Peluang Hidup'!W40</f>
        <v>0.43665081379045551</v>
      </c>
      <c r="BH41" s="108">
        <f>'Peluang Hidup'!BE40</f>
        <v>0.42590685311722576</v>
      </c>
      <c r="BS41" s="1">
        <v>37</v>
      </c>
      <c r="BT41" s="1">
        <f t="shared" si="3"/>
        <v>37</v>
      </c>
      <c r="BU41" s="108">
        <f>'Data UN_Male'!F69</f>
        <v>0.40292879794310121</v>
      </c>
      <c r="BV41" s="108">
        <f>'Peluang Mati'!D40</f>
        <v>0.3772520396379655</v>
      </c>
      <c r="BW41" s="108">
        <f>'Peluang Mati'!AL40</f>
        <v>0.38899006906826961</v>
      </c>
      <c r="BX41" s="108">
        <f>'Data UN_Female'!F69</f>
        <v>0.28954642959987087</v>
      </c>
      <c r="BY41" s="108">
        <f>'Peluang Mati'!F40</f>
        <v>0.28592418104901751</v>
      </c>
      <c r="BZ41" s="108">
        <f>'Peluang Mati'!AN40</f>
        <v>0.29640021762755386</v>
      </c>
      <c r="CK41" s="1">
        <f t="shared" si="4"/>
        <v>37</v>
      </c>
      <c r="CL41" s="1">
        <f t="shared" si="5"/>
        <v>37</v>
      </c>
      <c r="CM41" s="108">
        <f>'Data UN_Male'!G79</f>
        <v>0.72429712497167809</v>
      </c>
      <c r="CN41" s="108">
        <f>'Peluang Mati'!U40</f>
        <v>0.68583871446616573</v>
      </c>
      <c r="CO41" s="108">
        <f>'Peluang Mati'!BC40</f>
        <v>0.71172278126166821</v>
      </c>
      <c r="CP41" s="108">
        <f>'Data UN_Female'!G79</f>
        <v>0.57657239822128481</v>
      </c>
      <c r="CQ41" s="108">
        <f>'Peluang Mati'!W40</f>
        <v>0.56334918620954455</v>
      </c>
      <c r="CR41" s="108">
        <f>'Peluang Mati'!BE40</f>
        <v>0.57409314688277424</v>
      </c>
    </row>
    <row r="42" spans="1:96" x14ac:dyDescent="0.35">
      <c r="A42" s="1">
        <v>68</v>
      </c>
      <c r="B42" s="108">
        <f>'Data UN_Male'!B70</f>
        <v>5.7733350000000003E-2</v>
      </c>
      <c r="C42" s="108">
        <f>'Laju Kematian'!B40</f>
        <v>4.7599373541477301E-2</v>
      </c>
      <c r="D42" s="108">
        <f>'Laju Kematian'!L40</f>
        <v>5.20265006129964E-2</v>
      </c>
      <c r="E42" s="108">
        <f>'Data UN_Female'!B70</f>
        <v>3.6407799999999997E-2</v>
      </c>
      <c r="F42" s="108">
        <f>'Laju Kematian'!C40</f>
        <v>3.3999514234910502E-2</v>
      </c>
      <c r="G42" s="108">
        <f>'Laju Kematian'!M40</f>
        <v>3.5591598902552798E-2</v>
      </c>
      <c r="R42" s="1">
        <v>78</v>
      </c>
      <c r="S42" s="108">
        <f>'Data UN_Male'!B80</f>
        <v>0.13494107999999999</v>
      </c>
      <c r="T42" s="108">
        <f>'Laju Kematian'!G40</f>
        <v>0.11555627870176199</v>
      </c>
      <c r="U42" s="108">
        <f>'Laju Kematian'!Q40</f>
        <v>0.12993316199003699</v>
      </c>
      <c r="V42" s="108">
        <f>'Data UN_Female'!B80</f>
        <v>9.7604659999999996E-2</v>
      </c>
      <c r="W42" s="108">
        <f>'Laju Kematian'!H40</f>
        <v>8.5626012242356705E-2</v>
      </c>
      <c r="X42" s="108">
        <f>'Laju Kematian'!R40</f>
        <v>8.9282485733880604E-2</v>
      </c>
      <c r="AI42" s="1">
        <v>38</v>
      </c>
      <c r="AJ42" s="1">
        <f t="shared" si="0"/>
        <v>38</v>
      </c>
      <c r="AK42" s="108">
        <f>'Data UN_Male'!D70</f>
        <v>0.56624815953113805</v>
      </c>
      <c r="AL42" s="108">
        <f>'Peluang Hidup'!D41</f>
        <v>0.59501595642531913</v>
      </c>
      <c r="AM42" s="108">
        <f>'Peluang Hidup'!AL41</f>
        <v>0.58137727044283483</v>
      </c>
      <c r="AN42" s="108">
        <f>'Data UN_Female'!D70</f>
        <v>0.68744346410283108</v>
      </c>
      <c r="AO42" s="108">
        <f>'Peluang Hidup'!F41</f>
        <v>0.69124629204173993</v>
      </c>
      <c r="AP42" s="108">
        <f>'Peluang Hidup'!AN41</f>
        <v>0.6800445034334589</v>
      </c>
      <c r="BA42" s="1">
        <f t="shared" si="1"/>
        <v>38</v>
      </c>
      <c r="BB42" s="1">
        <f t="shared" si="2"/>
        <v>38</v>
      </c>
      <c r="BC42" s="108">
        <f>'Data UN_Male'!E80</f>
        <v>0.2435766085437617</v>
      </c>
      <c r="BD42" s="108">
        <f>'Peluang Hidup'!U41</f>
        <v>0.28126056908541469</v>
      </c>
      <c r="BE42" s="108">
        <f>'Peluang Hidup'!BC41</f>
        <v>0.25455564506275657</v>
      </c>
      <c r="BF42" s="108">
        <f>'Data UN_Female'!E80</f>
        <v>0.38756555771427958</v>
      </c>
      <c r="BG42" s="108">
        <f>'Peluang Hidup'!W41</f>
        <v>0.40234642392167919</v>
      </c>
      <c r="BH42" s="108">
        <f>'Peluang Hidup'!BE41</f>
        <v>0.39106824798153983</v>
      </c>
      <c r="BS42" s="1">
        <v>38</v>
      </c>
      <c r="BT42" s="1">
        <f t="shared" si="3"/>
        <v>38</v>
      </c>
      <c r="BU42" s="108">
        <f>'Data UN_Male'!F70</f>
        <v>0.43375184046886195</v>
      </c>
      <c r="BV42" s="108">
        <f>'Peluang Mati'!D41</f>
        <v>0.40498404357468087</v>
      </c>
      <c r="BW42" s="108">
        <f>'Peluang Mati'!AL41</f>
        <v>0.41862272955716517</v>
      </c>
      <c r="BX42" s="108">
        <f>'Data UN_Female'!F70</f>
        <v>0.31255653589716892</v>
      </c>
      <c r="BY42" s="108">
        <f>'Peluang Mati'!F41</f>
        <v>0.30875370795826007</v>
      </c>
      <c r="BZ42" s="108">
        <f>'Peluang Mati'!AN41</f>
        <v>0.3199554965665411</v>
      </c>
      <c r="CK42" s="1">
        <f t="shared" si="4"/>
        <v>38</v>
      </c>
      <c r="CL42" s="1">
        <f t="shared" si="5"/>
        <v>38</v>
      </c>
      <c r="CM42" s="108">
        <f>'Data UN_Male'!G80</f>
        <v>0.75642339145623827</v>
      </c>
      <c r="CN42" s="108">
        <f>'Peluang Mati'!U41</f>
        <v>0.71873943091458536</v>
      </c>
      <c r="CO42" s="108">
        <f>'Peluang Mati'!BC41</f>
        <v>0.74544435493724337</v>
      </c>
      <c r="CP42" s="108">
        <f>'Data UN_Female'!G80</f>
        <v>0.61243444228572042</v>
      </c>
      <c r="CQ42" s="108">
        <f>'Peluang Mati'!W41</f>
        <v>0.59765357607832081</v>
      </c>
      <c r="CR42" s="108">
        <f>'Peluang Mati'!BE41</f>
        <v>0.60893175201846017</v>
      </c>
    </row>
    <row r="43" spans="1:96" x14ac:dyDescent="0.35">
      <c r="A43" s="1">
        <v>69</v>
      </c>
      <c r="B43" s="108">
        <f>'Data UN_Male'!B71</f>
        <v>6.2806490000000006E-2</v>
      </c>
      <c r="C43" s="108">
        <f>'Laju Kematian'!B41</f>
        <v>5.2004477412928303E-2</v>
      </c>
      <c r="D43" s="108">
        <f>'Laju Kematian'!L41</f>
        <v>5.7005427259919098E-2</v>
      </c>
      <c r="E43" s="108">
        <f>'Data UN_Female'!B71</f>
        <v>4.0408970000000002E-2</v>
      </c>
      <c r="F43" s="108">
        <f>'Laju Kematian'!C41</f>
        <v>3.7255012752532603E-2</v>
      </c>
      <c r="G43" s="108">
        <f>'Laju Kematian'!M41</f>
        <v>3.8909390740494001E-2</v>
      </c>
      <c r="R43" s="1">
        <v>79</v>
      </c>
      <c r="S43" s="108">
        <f>'Data UN_Male'!B81</f>
        <v>0.1473351</v>
      </c>
      <c r="T43" s="108">
        <f>'Laju Kematian'!G41</f>
        <v>0.126169304183679</v>
      </c>
      <c r="U43" s="108">
        <f>'Laju Kematian'!Q41</f>
        <v>0.14172220808660799</v>
      </c>
      <c r="V43" s="108">
        <f>'Data UN_Female'!B81</f>
        <v>0.10784237000000001</v>
      </c>
      <c r="W43" s="108">
        <f>'Laju Kematian'!H41</f>
        <v>9.3844214604839896E-2</v>
      </c>
      <c r="X43" s="108">
        <f>'Laju Kematian'!R41</f>
        <v>9.7772163364191603E-2</v>
      </c>
      <c r="AI43" s="1">
        <v>39</v>
      </c>
      <c r="AJ43" s="1">
        <f t="shared" si="0"/>
        <v>39</v>
      </c>
      <c r="AK43" s="108">
        <f>'Data UN_Male'!D71</f>
        <v>0.53447397078136116</v>
      </c>
      <c r="AL43" s="108">
        <f>'Peluang Hidup'!D42</f>
        <v>0.56612719798727185</v>
      </c>
      <c r="AM43" s="108">
        <f>'Peluang Hidup'!AL42</f>
        <v>0.55055140492570476</v>
      </c>
      <c r="AN43" s="108">
        <f>'Data UN_Female'!D71</f>
        <v>0.66286262377568717</v>
      </c>
      <c r="AO43" s="108">
        <f>'Peluang Hidup'!F42</f>
        <v>0.66706938807319238</v>
      </c>
      <c r="AP43" s="108">
        <f>'Peluang Hidup'!AN42</f>
        <v>0.65519463857605775</v>
      </c>
      <c r="BA43" s="1">
        <f t="shared" si="1"/>
        <v>39</v>
      </c>
      <c r="BB43" s="1">
        <f t="shared" si="2"/>
        <v>39</v>
      </c>
      <c r="BC43" s="108">
        <f>'Data UN_Male'!E81</f>
        <v>0.21278560474029379</v>
      </c>
      <c r="BD43" s="108">
        <f>'Peluang Hidup'!U42</f>
        <v>0.24925997836068825</v>
      </c>
      <c r="BE43" s="108">
        <f>'Peluang Hidup'!BC42</f>
        <v>0.22224184521717738</v>
      </c>
      <c r="BF43" s="108">
        <f>'Data UN_Female'!E81</f>
        <v>0.35149755584368231</v>
      </c>
      <c r="BG43" s="108">
        <f>'Peluang Hidup'!W42</f>
        <v>0.36783751130898362</v>
      </c>
      <c r="BH43" s="108">
        <f>'Peluang Hidup'!BE42</f>
        <v>0.35617313512801907</v>
      </c>
      <c r="BS43" s="1">
        <v>39</v>
      </c>
      <c r="BT43" s="1">
        <f t="shared" si="3"/>
        <v>39</v>
      </c>
      <c r="BU43" s="108">
        <f>'Data UN_Male'!F71</f>
        <v>0.46552602921863884</v>
      </c>
      <c r="BV43" s="108">
        <f>'Peluang Mati'!D42</f>
        <v>0.43387280201272815</v>
      </c>
      <c r="BW43" s="108">
        <f>'Peluang Mati'!AL42</f>
        <v>0.44944859507429524</v>
      </c>
      <c r="BX43" s="108">
        <f>'Data UN_Female'!F71</f>
        <v>0.33713737622431283</v>
      </c>
      <c r="BY43" s="108">
        <f>'Peluang Mati'!F42</f>
        <v>0.33293061192680762</v>
      </c>
      <c r="BZ43" s="108">
        <f>'Peluang Mati'!AN42</f>
        <v>0.34480536142394225</v>
      </c>
      <c r="CK43" s="1">
        <f t="shared" si="4"/>
        <v>39</v>
      </c>
      <c r="CL43" s="1">
        <f t="shared" si="5"/>
        <v>39</v>
      </c>
      <c r="CM43" s="108">
        <f>'Data UN_Male'!G81</f>
        <v>0.78721439525970616</v>
      </c>
      <c r="CN43" s="108">
        <f>'Peluang Mati'!U42</f>
        <v>0.75074002163931175</v>
      </c>
      <c r="CO43" s="108">
        <f>'Peluang Mati'!BC42</f>
        <v>0.77775815478282262</v>
      </c>
      <c r="CP43" s="108">
        <f>'Data UN_Female'!G81</f>
        <v>0.64850244415631764</v>
      </c>
      <c r="CQ43" s="108">
        <f>'Peluang Mati'!W42</f>
        <v>0.63216248869101643</v>
      </c>
      <c r="CR43" s="108">
        <f>'Peluang Mati'!BE42</f>
        <v>0.64382686487198093</v>
      </c>
    </row>
    <row r="44" spans="1:96" x14ac:dyDescent="0.35">
      <c r="A44" s="1">
        <v>70</v>
      </c>
      <c r="B44" s="108">
        <f>'Data UN_Male'!B72</f>
        <v>6.8288329999999994E-2</v>
      </c>
      <c r="C44" s="108">
        <f>'Laju Kematian'!B42</f>
        <v>5.6817253459182197E-2</v>
      </c>
      <c r="D44" s="108">
        <f>'Laju Kematian'!L42</f>
        <v>6.2439079943665897E-2</v>
      </c>
      <c r="E44" s="108">
        <f>'Data UN_Female'!B72</f>
        <v>4.4864300000000003E-2</v>
      </c>
      <c r="F44" s="108">
        <f>'Laju Kematian'!C42</f>
        <v>4.0826729833081499E-2</v>
      </c>
      <c r="G44" s="108">
        <f>'Laju Kematian'!M42</f>
        <v>4.2535940600017502E-2</v>
      </c>
      <c r="R44" s="1">
        <v>80</v>
      </c>
      <c r="S44" s="108">
        <f>'Data UN_Male'!B82</f>
        <v>0.16107357999999999</v>
      </c>
      <c r="T44" s="108">
        <f>'Laju Kematian'!G42</f>
        <v>0.13775706088132</v>
      </c>
      <c r="U44" s="108">
        <f>'Laju Kematian'!Q42</f>
        <v>0.15442626320418701</v>
      </c>
      <c r="V44" s="108">
        <f>'Data UN_Female'!B82</f>
        <v>0.11926478</v>
      </c>
      <c r="W44" s="108">
        <f>'Laju Kematian'!H42</f>
        <v>0.10285361002202099</v>
      </c>
      <c r="X44" s="108">
        <f>'Laju Kematian'!R42</f>
        <v>0.10703930225630499</v>
      </c>
      <c r="AI44" s="1">
        <v>40</v>
      </c>
      <c r="AJ44" s="1">
        <f t="shared" si="0"/>
        <v>40</v>
      </c>
      <c r="AK44" s="108">
        <f>'Data UN_Male'!D72</f>
        <v>0.50192759522032737</v>
      </c>
      <c r="AL44" s="108">
        <f>'Peluang Hidup'!D43</f>
        <v>0.53616578447042962</v>
      </c>
      <c r="AM44" s="108">
        <f>'Peluang Hidup'!AL43</f>
        <v>0.5186542558490852</v>
      </c>
      <c r="AN44" s="108">
        <f>'Data UN_Female'!D72</f>
        <v>0.63660749696934305</v>
      </c>
      <c r="AO44" s="108">
        <f>'Peluang Hidup'!F43</f>
        <v>0.64154593504800805</v>
      </c>
      <c r="AP44" s="108">
        <f>'Peluang Hidup'!AN43</f>
        <v>0.62906624445414461</v>
      </c>
      <c r="BA44" s="1">
        <f t="shared" si="1"/>
        <v>40</v>
      </c>
      <c r="BB44" s="1">
        <f t="shared" si="2"/>
        <v>40</v>
      </c>
      <c r="BC44" s="108">
        <f>'Data UN_Male'!E82</f>
        <v>0.18358588734420225</v>
      </c>
      <c r="BD44" s="108">
        <f>'Peluang Hidup'!U43</f>
        <v>0.2184633130122641</v>
      </c>
      <c r="BE44" s="108">
        <f>'Peluang Hidup'!BC43</f>
        <v>0.19166901667427513</v>
      </c>
      <c r="BF44" s="108">
        <f>'Data UN_Female'!E82</f>
        <v>0.31553060710670866</v>
      </c>
      <c r="BG44" s="108">
        <f>'Peluang Hidup'!W43</f>
        <v>0.33340613871032299</v>
      </c>
      <c r="BH44" s="108">
        <f>'Peluang Hidup'!BE43</f>
        <v>0.32152607950838613</v>
      </c>
      <c r="BS44" s="1">
        <v>40</v>
      </c>
      <c r="BT44" s="1">
        <f t="shared" si="3"/>
        <v>40</v>
      </c>
      <c r="BU44" s="108">
        <f>'Data UN_Male'!F72</f>
        <v>0.49807240477967263</v>
      </c>
      <c r="BV44" s="108">
        <f>'Peluang Mati'!D43</f>
        <v>0.46383421552957038</v>
      </c>
      <c r="BW44" s="108">
        <f>'Peluang Mati'!AL43</f>
        <v>0.4813457441509148</v>
      </c>
      <c r="BX44" s="108">
        <f>'Data UN_Female'!F72</f>
        <v>0.36339250303065695</v>
      </c>
      <c r="BY44" s="108">
        <f>'Peluang Mati'!F43</f>
        <v>0.35845406495199195</v>
      </c>
      <c r="BZ44" s="108">
        <f>'Peluang Mati'!AN43</f>
        <v>0.37093375554585539</v>
      </c>
      <c r="CK44" s="1">
        <f t="shared" si="4"/>
        <v>40</v>
      </c>
      <c r="CL44" s="1">
        <f t="shared" si="5"/>
        <v>40</v>
      </c>
      <c r="CM44" s="108">
        <f>'Data UN_Male'!G82</f>
        <v>0.81641411265579777</v>
      </c>
      <c r="CN44" s="108">
        <f>'Peluang Mati'!U43</f>
        <v>0.78153668698773593</v>
      </c>
      <c r="CO44" s="108">
        <f>'Peluang Mati'!BC43</f>
        <v>0.80833098332572484</v>
      </c>
      <c r="CP44" s="108">
        <f>'Data UN_Female'!G82</f>
        <v>0.68446939289329134</v>
      </c>
      <c r="CQ44" s="108">
        <f>'Peluang Mati'!W43</f>
        <v>0.66659386128967701</v>
      </c>
      <c r="CR44" s="108">
        <f>'Peluang Mati'!BE43</f>
        <v>0.67847392049161392</v>
      </c>
    </row>
    <row r="45" spans="1:96" x14ac:dyDescent="0.35">
      <c r="A45" s="1">
        <v>71</v>
      </c>
      <c r="B45" s="108">
        <f>'Data UN_Male'!B73</f>
        <v>7.4267159999999999E-2</v>
      </c>
      <c r="C45" s="108">
        <f>'Laju Kematian'!B43</f>
        <v>6.2075429871663798E-2</v>
      </c>
      <c r="D45" s="108">
        <f>'Laju Kematian'!L43</f>
        <v>6.8364670844870704E-2</v>
      </c>
      <c r="E45" s="108">
        <f>'Data UN_Female'!B73</f>
        <v>4.9720510000000002E-2</v>
      </c>
      <c r="F45" s="108">
        <f>'Laju Kematian'!C43</f>
        <v>4.4745380950392599E-2</v>
      </c>
      <c r="G45" s="108">
        <f>'Laju Kematian'!M43</f>
        <v>4.6499880238596199E-2</v>
      </c>
      <c r="R45" s="1">
        <v>81</v>
      </c>
      <c r="S45" s="108">
        <f>'Data UN_Male'!B83</f>
        <v>0.17637551000000001</v>
      </c>
      <c r="T45" s="108">
        <f>'Laju Kematian'!G43</f>
        <v>0.150409070952575</v>
      </c>
      <c r="U45" s="108">
        <f>'Laju Kematian'!Q43</f>
        <v>0.168087924777613</v>
      </c>
      <c r="V45" s="108">
        <f>'Data UN_Female'!B83</f>
        <v>0.13200622000000001</v>
      </c>
      <c r="W45" s="108">
        <f>'Laju Kematian'!H43</f>
        <v>0.112730369221047</v>
      </c>
      <c r="X45" s="108">
        <f>'Laju Kematian'!R43</f>
        <v>0.117149212426615</v>
      </c>
      <c r="AI45" s="1">
        <v>41</v>
      </c>
      <c r="AJ45" s="1">
        <f t="shared" si="0"/>
        <v>41</v>
      </c>
      <c r="AK45" s="108">
        <f>'Data UN_Male'!D73</f>
        <v>0.46878347403365467</v>
      </c>
      <c r="AL45" s="108">
        <f>'Peluang Hidup'!D44</f>
        <v>0.50524115474114561</v>
      </c>
      <c r="AM45" s="108">
        <f>'Peluang Hidup'!AL44</f>
        <v>0.48583944806792156</v>
      </c>
      <c r="AN45" s="108">
        <f>'Data UN_Female'!D73</f>
        <v>0.60867317273447819</v>
      </c>
      <c r="AO45" s="108">
        <f>'Peluang Hidup'!F44</f>
        <v>0.61469425593671567</v>
      </c>
      <c r="AP45" s="108">
        <f>'Peluang Hidup'!AN44</f>
        <v>0.60169341274057297</v>
      </c>
      <c r="BA45" s="1">
        <f t="shared" si="1"/>
        <v>41</v>
      </c>
      <c r="BB45" s="1">
        <f t="shared" si="2"/>
        <v>41</v>
      </c>
      <c r="BC45" s="108">
        <f>'Data UN_Male'!E83</f>
        <v>0.15621908609512911</v>
      </c>
      <c r="BD45" s="108">
        <f>'Peluang Hidup'!U44</f>
        <v>0.18916651519733649</v>
      </c>
      <c r="BE45" s="108">
        <f>'Peluang Hidup'!BC44</f>
        <v>0.16313766545660127</v>
      </c>
      <c r="BF45" s="108">
        <f>'Data UN_Female'!E83</f>
        <v>0.28001669699563941</v>
      </c>
      <c r="BG45" s="108">
        <f>'Peluang Hidup'!W44</f>
        <v>0.29935945303108807</v>
      </c>
      <c r="BH45" s="108">
        <f>'Peluang Hidup'!BE44</f>
        <v>0.28745245342153242</v>
      </c>
      <c r="BS45" s="1">
        <v>41</v>
      </c>
      <c r="BT45" s="1">
        <f t="shared" si="3"/>
        <v>41</v>
      </c>
      <c r="BU45" s="108">
        <f>'Data UN_Male'!F73</f>
        <v>0.53121652596634528</v>
      </c>
      <c r="BV45" s="108">
        <f>'Peluang Mati'!D44</f>
        <v>0.49475884525885439</v>
      </c>
      <c r="BW45" s="108">
        <f>'Peluang Mati'!AL44</f>
        <v>0.51416055193207844</v>
      </c>
      <c r="BX45" s="108">
        <f>'Data UN_Female'!F73</f>
        <v>0.39132682726552181</v>
      </c>
      <c r="BY45" s="108">
        <f>'Peluang Mati'!F44</f>
        <v>0.38530574406328433</v>
      </c>
      <c r="BZ45" s="108">
        <f>'Peluang Mati'!AN44</f>
        <v>0.39830658725942703</v>
      </c>
      <c r="CK45" s="1">
        <f t="shared" si="4"/>
        <v>41</v>
      </c>
      <c r="CL45" s="1">
        <f t="shared" si="5"/>
        <v>41</v>
      </c>
      <c r="CM45" s="108">
        <f>'Data UN_Male'!G83</f>
        <v>0.84378091390487087</v>
      </c>
      <c r="CN45" s="108">
        <f>'Peluang Mati'!U44</f>
        <v>0.81083348480266348</v>
      </c>
      <c r="CO45" s="108">
        <f>'Peluang Mati'!BC44</f>
        <v>0.83686233454339876</v>
      </c>
      <c r="CP45" s="108">
        <f>'Data UN_Female'!G83</f>
        <v>0.71998330300436053</v>
      </c>
      <c r="CQ45" s="108">
        <f>'Peluang Mati'!W44</f>
        <v>0.70064054696891187</v>
      </c>
      <c r="CR45" s="108">
        <f>'Peluang Mati'!BE44</f>
        <v>0.71254754657846764</v>
      </c>
    </row>
    <row r="46" spans="1:96" x14ac:dyDescent="0.35">
      <c r="A46" s="1">
        <v>72</v>
      </c>
      <c r="B46" s="108">
        <f>'Data UN_Male'!B74</f>
        <v>8.0831059999999996E-2</v>
      </c>
      <c r="C46" s="108">
        <f>'Laju Kematian'!B44</f>
        <v>6.7820226413006807E-2</v>
      </c>
      <c r="D46" s="108">
        <f>'Laju Kematian'!L44</f>
        <v>7.4821606623194897E-2</v>
      </c>
      <c r="E46" s="108">
        <f>'Data UN_Female'!B74</f>
        <v>5.4927320000000002E-2</v>
      </c>
      <c r="F46" s="108">
        <f>'Laju Kematian'!C44</f>
        <v>4.9044665085418299E-2</v>
      </c>
      <c r="G46" s="108">
        <f>'Laju Kematian'!M44</f>
        <v>5.0832476670953197E-2</v>
      </c>
      <c r="R46" s="1">
        <v>82</v>
      </c>
      <c r="S46" s="108">
        <f>'Data UN_Male'!B84</f>
        <v>0.19346058999999999</v>
      </c>
      <c r="T46" s="108">
        <f>'Laju Kematian'!G44</f>
        <v>0.164223078531431</v>
      </c>
      <c r="U46" s="108">
        <f>'Laju Kematian'!Q44</f>
        <v>0.182746581338422</v>
      </c>
      <c r="V46" s="108">
        <f>'Data UN_Female'!B84</f>
        <v>0.14620200999999999</v>
      </c>
      <c r="W46" s="108">
        <f>'Laju Kematian'!H44</f>
        <v>0.123557996132564</v>
      </c>
      <c r="X46" s="108">
        <f>'Laju Kematian'!R44</f>
        <v>0.12817153423035699</v>
      </c>
      <c r="AI46" s="1">
        <v>42</v>
      </c>
      <c r="AJ46" s="1">
        <f t="shared" si="0"/>
        <v>42</v>
      </c>
      <c r="AK46" s="108">
        <f>'Data UN_Male'!D74</f>
        <v>0.43521478483454007</v>
      </c>
      <c r="AL46" s="108">
        <f>'Peluang Hidup'!D45</f>
        <v>0.47348980844819272</v>
      </c>
      <c r="AM46" s="108">
        <f>'Peluang Hidup'!AL45</f>
        <v>0.4522933866539437</v>
      </c>
      <c r="AN46" s="108">
        <f>'Data UN_Female'!D74</f>
        <v>0.57914374070297348</v>
      </c>
      <c r="AO46" s="108">
        <f>'Peluang Hidup'!F45</f>
        <v>0.58655308994568323</v>
      </c>
      <c r="AP46" s="108">
        <f>'Peluang Hidup'!AN45</f>
        <v>0.57313079493712915</v>
      </c>
      <c r="BA46" s="1">
        <f t="shared" si="1"/>
        <v>42</v>
      </c>
      <c r="BB46" s="1">
        <f t="shared" si="2"/>
        <v>42</v>
      </c>
      <c r="BC46" s="108">
        <f>'Data UN_Male'!E84</f>
        <v>0.13089880449113958</v>
      </c>
      <c r="BD46" s="108">
        <f>'Peluang Hidup'!U45</f>
        <v>0.16164664057272832</v>
      </c>
      <c r="BE46" s="108">
        <f>'Peluang Hidup'!BC45</f>
        <v>0.13690151300673689</v>
      </c>
      <c r="BF46" s="108">
        <f>'Data UN_Female'!E84</f>
        <v>0.24534142855891597</v>
      </c>
      <c r="BG46" s="108">
        <f>'Peluang Hidup'!W45</f>
        <v>0.26602326769239643</v>
      </c>
      <c r="BH46" s="108">
        <f>'Peluang Hidup'!BE45</f>
        <v>0.2542902027523074</v>
      </c>
      <c r="BS46" s="1">
        <v>42</v>
      </c>
      <c r="BT46" s="1">
        <f t="shared" si="3"/>
        <v>42</v>
      </c>
      <c r="BU46" s="108">
        <f>'Data UN_Male'!F74</f>
        <v>0.56478521516545999</v>
      </c>
      <c r="BV46" s="108">
        <f>'Peluang Mati'!D45</f>
        <v>0.52651019155180734</v>
      </c>
      <c r="BW46" s="108">
        <f>'Peluang Mati'!AL45</f>
        <v>0.5477066133460563</v>
      </c>
      <c r="BX46" s="108">
        <f>'Data UN_Female'!F74</f>
        <v>0.42085625929702652</v>
      </c>
      <c r="BY46" s="108">
        <f>'Peluang Mati'!F45</f>
        <v>0.41344691005431677</v>
      </c>
      <c r="BZ46" s="108">
        <f>'Peluang Mati'!AN45</f>
        <v>0.42686920506287085</v>
      </c>
      <c r="CK46" s="1">
        <f t="shared" si="4"/>
        <v>42</v>
      </c>
      <c r="CL46" s="1">
        <f t="shared" si="5"/>
        <v>42</v>
      </c>
      <c r="CM46" s="108">
        <f>'Data UN_Male'!G84</f>
        <v>0.86910119550886045</v>
      </c>
      <c r="CN46" s="108">
        <f>'Peluang Mati'!U45</f>
        <v>0.83835335942727163</v>
      </c>
      <c r="CO46" s="108">
        <f>'Peluang Mati'!BC45</f>
        <v>0.86309848699326308</v>
      </c>
      <c r="CP46" s="108">
        <f>'Data UN_Female'!G84</f>
        <v>0.75465857144108406</v>
      </c>
      <c r="CQ46" s="108">
        <f>'Peluang Mati'!W45</f>
        <v>0.73397673230760363</v>
      </c>
      <c r="CR46" s="108">
        <f>'Peluang Mati'!BE45</f>
        <v>0.7457097972476926</v>
      </c>
    </row>
    <row r="47" spans="1:96" x14ac:dyDescent="0.35">
      <c r="A47" s="1">
        <v>73</v>
      </c>
      <c r="B47" s="108">
        <f>'Data UN_Male'!B75</f>
        <v>8.7986010000000003E-2</v>
      </c>
      <c r="C47" s="108">
        <f>'Laju Kematian'!B45</f>
        <v>7.4096677545967396E-2</v>
      </c>
      <c r="D47" s="108">
        <f>'Laju Kematian'!L45</f>
        <v>8.1851445317332905E-2</v>
      </c>
      <c r="E47" s="108">
        <f>'Data UN_Female'!B75</f>
        <v>6.0457860000000002E-2</v>
      </c>
      <c r="F47" s="108">
        <f>'Laju Kematian'!C45</f>
        <v>5.37615545252636E-2</v>
      </c>
      <c r="G47" s="108">
        <f>'Laju Kematian'!M45</f>
        <v>5.5567870850346299E-2</v>
      </c>
      <c r="R47" s="1">
        <v>83</v>
      </c>
      <c r="S47" s="108">
        <f>'Data UN_Male'!B85</f>
        <v>0.21480462</v>
      </c>
      <c r="T47" s="108">
        <f>'Laju Kematian'!G45</f>
        <v>0.179305804858233</v>
      </c>
      <c r="U47" s="108">
        <f>'Laju Kematian'!Q45</f>
        <v>0.198437326539884</v>
      </c>
      <c r="V47" s="108">
        <f>'Data UN_Female'!B85</f>
        <v>0.16373728000000001</v>
      </c>
      <c r="W47" s="108">
        <f>'Laju Kematian'!H45</f>
        <v>0.135428033882046</v>
      </c>
      <c r="X47" s="108">
        <f>'Laju Kematian'!R45</f>
        <v>0.14018029396201201</v>
      </c>
      <c r="AI47" s="1">
        <v>43</v>
      </c>
      <c r="AJ47" s="1">
        <f t="shared" si="0"/>
        <v>43</v>
      </c>
      <c r="AK47" s="108">
        <f>'Data UN_Male'!D75</f>
        <v>0.40140245640803779</v>
      </c>
      <c r="AL47" s="108">
        <f>'Peluang Hidup'!D46</f>
        <v>0.4410764536359531</v>
      </c>
      <c r="AM47" s="108">
        <f>'Peluang Hidup'!AL46</f>
        <v>0.41823524348545904</v>
      </c>
      <c r="AN47" s="108">
        <f>'Data UN_Female'!D75</f>
        <v>0.54818322018004695</v>
      </c>
      <c r="AO47" s="108">
        <f>'Peluang Hidup'!F46</f>
        <v>0.55718454648848259</v>
      </c>
      <c r="AP47" s="108">
        <f>'Peluang Hidup'!AN46</f>
        <v>0.54345605620750281</v>
      </c>
      <c r="BA47" s="1">
        <f t="shared" si="1"/>
        <v>43</v>
      </c>
      <c r="BB47" s="1">
        <f t="shared" si="2"/>
        <v>43</v>
      </c>
      <c r="BC47" s="108">
        <f>'Data UN_Male'!E85</f>
        <v>0.10780856953603334</v>
      </c>
      <c r="BD47" s="108">
        <f>'Peluang Hidup'!U46</f>
        <v>0.1361502023657182</v>
      </c>
      <c r="BE47" s="108">
        <f>'Peluang Hidup'!BC46</f>
        <v>0.11315484209889572</v>
      </c>
      <c r="BF47" s="108">
        <f>'Data UN_Female'!E85</f>
        <v>0.21191548916482073</v>
      </c>
      <c r="BG47" s="108">
        <f>'Peluang Hidup'!W46</f>
        <v>0.23373352179227275</v>
      </c>
      <c r="BH47" s="108">
        <f>'Peluang Hidup'!BE46</f>
        <v>0.22237955626892528</v>
      </c>
      <c r="BS47" s="1">
        <v>43</v>
      </c>
      <c r="BT47" s="1">
        <f t="shared" si="3"/>
        <v>43</v>
      </c>
      <c r="BU47" s="108">
        <f>'Data UN_Male'!F75</f>
        <v>0.59859754359196216</v>
      </c>
      <c r="BV47" s="108">
        <f>'Peluang Mati'!D46</f>
        <v>0.55892354636404695</v>
      </c>
      <c r="BW47" s="108">
        <f>'Peluang Mati'!AL46</f>
        <v>0.58176475651454096</v>
      </c>
      <c r="BX47" s="108">
        <f>'Data UN_Female'!F75</f>
        <v>0.45181677981995305</v>
      </c>
      <c r="BY47" s="108">
        <f>'Peluang Mati'!F46</f>
        <v>0.44281545351151741</v>
      </c>
      <c r="BZ47" s="108">
        <f>'Peluang Mati'!AN46</f>
        <v>0.45654394379249719</v>
      </c>
      <c r="CK47" s="1">
        <f t="shared" si="4"/>
        <v>43</v>
      </c>
      <c r="CL47" s="1">
        <f t="shared" si="5"/>
        <v>43</v>
      </c>
      <c r="CM47" s="108">
        <f>'Data UN_Male'!G85</f>
        <v>0.89219143046396665</v>
      </c>
      <c r="CN47" s="108">
        <f>'Peluang Mati'!U46</f>
        <v>0.86384979763428182</v>
      </c>
      <c r="CO47" s="108">
        <f>'Peluang Mati'!BC46</f>
        <v>0.8868451579011043</v>
      </c>
      <c r="CP47" s="108">
        <f>'Data UN_Female'!G85</f>
        <v>0.78808451083517927</v>
      </c>
      <c r="CQ47" s="108">
        <f>'Peluang Mati'!W46</f>
        <v>0.76626647820772731</v>
      </c>
      <c r="CR47" s="108">
        <f>'Peluang Mati'!BE46</f>
        <v>0.77762044373107475</v>
      </c>
    </row>
    <row r="48" spans="1:96" x14ac:dyDescent="0.35">
      <c r="A48" s="1">
        <v>74</v>
      </c>
      <c r="B48" s="108">
        <f>'Data UN_Male'!B76</f>
        <v>9.5762739999999999E-2</v>
      </c>
      <c r="C48" s="108">
        <f>'Laju Kematian'!B46</f>
        <v>8.0953985466437797E-2</v>
      </c>
      <c r="D48" s="108">
        <f>'Laju Kematian'!L46</f>
        <v>8.9497809983142496E-2</v>
      </c>
      <c r="E48" s="108">
        <f>'Data UN_Female'!B76</f>
        <v>6.6424159999999996E-2</v>
      </c>
      <c r="F48" s="108">
        <f>'Laju Kematian'!C46</f>
        <v>5.8936612811471001E-2</v>
      </c>
      <c r="G48" s="108">
        <f>'Laju Kematian'!M46</f>
        <v>6.0743337211538899E-2</v>
      </c>
      <c r="R48" s="1">
        <v>84</v>
      </c>
      <c r="S48" s="108">
        <f>'Data UN_Male'!B86</f>
        <v>0.24082766999999999</v>
      </c>
      <c r="T48" s="108">
        <f>'Laju Kematian'!G46</f>
        <v>0.195773772763319</v>
      </c>
      <c r="U48" s="108">
        <f>'Laju Kematian'!Q46</f>
        <v>0.21518978328243099</v>
      </c>
      <c r="V48" s="108">
        <f>'Data UN_Female'!B86</f>
        <v>0.18496962</v>
      </c>
      <c r="W48" s="108">
        <f>'Laju Kematian'!H46</f>
        <v>0.14844083874922001</v>
      </c>
      <c r="X48" s="108">
        <f>'Laju Kematian'!R46</f>
        <v>0.15325390626646801</v>
      </c>
      <c r="AI48" s="1">
        <v>44</v>
      </c>
      <c r="AJ48" s="1">
        <f t="shared" si="0"/>
        <v>44</v>
      </c>
      <c r="AK48" s="108">
        <f>'Data UN_Male'!D76</f>
        <v>0.36757291568199685</v>
      </c>
      <c r="AL48" s="108">
        <f>'Peluang Hidup'!D47</f>
        <v>0.40819437286935895</v>
      </c>
      <c r="AM48" s="108">
        <f>'Peluang Hidup'!AL47</f>
        <v>0.38391557705044904</v>
      </c>
      <c r="AN48" s="108">
        <f>'Data UN_Female'!D76</f>
        <v>0.51601369090532312</v>
      </c>
      <c r="AO48" s="108">
        <f>'Peluang Hidup'!F47</f>
        <v>0.52667696748264925</v>
      </c>
      <c r="AP48" s="108">
        <f>'Peluang Hidup'!AN47</f>
        <v>0.51277213211117012</v>
      </c>
      <c r="BA48" s="1">
        <f t="shared" si="1"/>
        <v>44</v>
      </c>
      <c r="BB48" s="1">
        <f t="shared" si="2"/>
        <v>44</v>
      </c>
      <c r="BC48" s="108">
        <f>'Data UN_Male'!E86</f>
        <v>8.6896766653246305E-2</v>
      </c>
      <c r="BD48" s="108">
        <f>'Peluang Hidup'!U47</f>
        <v>0.1128816002203846</v>
      </c>
      <c r="BE48" s="108">
        <f>'Peluang Hidup'!BC47</f>
        <v>9.2022503708081849E-2</v>
      </c>
      <c r="BF48" s="108">
        <f>'Data UN_Female'!E86</f>
        <v>0.17984277284337469</v>
      </c>
      <c r="BG48" s="108">
        <f>'Peluang Hidup'!W47</f>
        <v>0.20282568074465854</v>
      </c>
      <c r="BH48" s="108">
        <f>'Peluang Hidup'!BE47</f>
        <v>0.19205094103509474</v>
      </c>
      <c r="BS48" s="1">
        <v>44</v>
      </c>
      <c r="BT48" s="1">
        <f t="shared" si="3"/>
        <v>44</v>
      </c>
      <c r="BU48" s="108">
        <f>'Data UN_Male'!F76</f>
        <v>0.6324270843180031</v>
      </c>
      <c r="BV48" s="108">
        <f>'Peluang Mati'!D47</f>
        <v>0.59180562713064111</v>
      </c>
      <c r="BW48" s="108">
        <f>'Peluang Mati'!AL47</f>
        <v>0.61608442294955101</v>
      </c>
      <c r="BX48" s="108">
        <f>'Data UN_Female'!F76</f>
        <v>0.48398630909467688</v>
      </c>
      <c r="BY48" s="108">
        <f>'Peluang Mati'!F47</f>
        <v>0.47332303251735075</v>
      </c>
      <c r="BZ48" s="108">
        <f>'Peluang Mati'!AN47</f>
        <v>0.48722786788882988</v>
      </c>
      <c r="CK48" s="1">
        <f t="shared" si="4"/>
        <v>44</v>
      </c>
      <c r="CL48" s="1">
        <f t="shared" si="5"/>
        <v>44</v>
      </c>
      <c r="CM48" s="108">
        <f>'Data UN_Male'!G86</f>
        <v>0.9131032333467537</v>
      </c>
      <c r="CN48" s="108">
        <f>'Peluang Mati'!U47</f>
        <v>0.88711839977961537</v>
      </c>
      <c r="CO48" s="108">
        <f>'Peluang Mati'!BC47</f>
        <v>0.90797749629191815</v>
      </c>
      <c r="CP48" s="108">
        <f>'Data UN_Female'!G86</f>
        <v>0.82015722715662531</v>
      </c>
      <c r="CQ48" s="108">
        <f>'Peluang Mati'!W47</f>
        <v>0.79717431925534143</v>
      </c>
      <c r="CR48" s="108">
        <f>'Peluang Mati'!BE47</f>
        <v>0.80794905896490521</v>
      </c>
    </row>
    <row r="49" spans="1:96" x14ac:dyDescent="0.35">
      <c r="A49" s="1">
        <v>75</v>
      </c>
      <c r="B49" s="108">
        <f>'Data UN_Male'!B77</f>
        <v>0.10425572</v>
      </c>
      <c r="C49" s="108">
        <f>'Laju Kematian'!B47</f>
        <v>8.8445905808047301E-2</v>
      </c>
      <c r="D49" s="108">
        <f>'Laju Kematian'!L47</f>
        <v>9.7806250846832796E-2</v>
      </c>
      <c r="E49" s="108">
        <f>'Data UN_Female'!B77</f>
        <v>7.2977819999999999E-2</v>
      </c>
      <c r="F49" s="108">
        <f>'Laju Kematian'!C47</f>
        <v>6.4614343571792202E-2</v>
      </c>
      <c r="G49" s="108">
        <f>'Laju Kematian'!M47</f>
        <v>6.6399565749713299E-2</v>
      </c>
      <c r="R49" s="1">
        <v>85</v>
      </c>
      <c r="S49" s="108">
        <f>'Data UN_Male'!B87</f>
        <v>0.26848870000000002</v>
      </c>
      <c r="T49" s="108">
        <f>'Laju Kematian'!G47</f>
        <v>0.213754206873632</v>
      </c>
      <c r="U49" s="108">
        <f>'Laju Kematian'!Q47</f>
        <v>0.23302685951341801</v>
      </c>
      <c r="V49" s="108">
        <f>'Data UN_Female'!B87</f>
        <v>0.20767785</v>
      </c>
      <c r="W49" s="108">
        <f>'Laju Kematian'!H47</f>
        <v>0.162706428639071</v>
      </c>
      <c r="X49" s="108">
        <f>'Laju Kematian'!R47</f>
        <v>0.16747511090191</v>
      </c>
      <c r="AI49" s="1">
        <v>45</v>
      </c>
      <c r="AJ49" s="1">
        <f t="shared" si="0"/>
        <v>45</v>
      </c>
      <c r="AK49" s="108">
        <f>'Data UN_Male'!D77</f>
        <v>0.33398152596083702</v>
      </c>
      <c r="AL49" s="108">
        <f>'Peluang Hidup'!D48</f>
        <v>0.37506478516637975</v>
      </c>
      <c r="AM49" s="108">
        <f>'Peluang Hidup'!AL48</f>
        <v>0.34961332741472373</v>
      </c>
      <c r="AN49" s="108">
        <f>'Data UN_Female'!D77</f>
        <v>0.48283969189084769</v>
      </c>
      <c r="AO49" s="108">
        <f>'Peluang Hidup'!F48</f>
        <v>0.49514753673094769</v>
      </c>
      <c r="AP49" s="108">
        <f>'Peluang Hidup'!AN48</f>
        <v>0.48120913263046033</v>
      </c>
      <c r="BA49" s="1">
        <f t="shared" si="1"/>
        <v>45</v>
      </c>
      <c r="BB49" s="1">
        <f t="shared" si="2"/>
        <v>45</v>
      </c>
      <c r="BC49" s="108">
        <f>'Data UN_Male'!E87</f>
        <v>6.8218715944901948E-2</v>
      </c>
      <c r="BD49" s="108">
        <f>'Peluang Hidup'!U48</f>
        <v>9.1992507567105142E-2</v>
      </c>
      <c r="BE49" s="108">
        <f>'Peluang Hidup'!BC48</f>
        <v>7.3553716022826093E-2</v>
      </c>
      <c r="BF49" s="108">
        <f>'Data UN_Female'!E87</f>
        <v>0.14939342571948419</v>
      </c>
      <c r="BG49" s="108">
        <f>'Peluang Hidup'!W48</f>
        <v>0.17362234610403537</v>
      </c>
      <c r="BH49" s="108">
        <f>'Peluang Hidup'!BE48</f>
        <v>0.16361160194447999</v>
      </c>
      <c r="BS49" s="1">
        <v>45</v>
      </c>
      <c r="BT49" s="1">
        <f t="shared" si="3"/>
        <v>45</v>
      </c>
      <c r="BU49" s="108">
        <f>'Data UN_Male'!F77</f>
        <v>0.66601847403916303</v>
      </c>
      <c r="BV49" s="108">
        <f>'Peluang Mati'!D48</f>
        <v>0.62493521483362025</v>
      </c>
      <c r="BW49" s="108">
        <f>'Peluang Mati'!AL48</f>
        <v>0.65038667258527627</v>
      </c>
      <c r="BX49" s="108">
        <f>'Data UN_Female'!F77</f>
        <v>0.51716030810915226</v>
      </c>
      <c r="BY49" s="108">
        <f>'Peluang Mati'!F48</f>
        <v>0.50485246326905231</v>
      </c>
      <c r="BZ49" s="108">
        <f>'Peluang Mati'!AN48</f>
        <v>0.51879086736953961</v>
      </c>
      <c r="CK49" s="1">
        <f t="shared" si="4"/>
        <v>45</v>
      </c>
      <c r="CL49" s="1">
        <f t="shared" si="5"/>
        <v>45</v>
      </c>
      <c r="CM49" s="108">
        <f>'Data UN_Male'!G87</f>
        <v>0.93178128405509808</v>
      </c>
      <c r="CN49" s="108">
        <f>'Peluang Mati'!U48</f>
        <v>0.90800749243289491</v>
      </c>
      <c r="CO49" s="108">
        <f>'Peluang Mati'!BC48</f>
        <v>0.92644628397717388</v>
      </c>
      <c r="CP49" s="108">
        <f>'Data UN_Female'!G87</f>
        <v>0.85060657428051578</v>
      </c>
      <c r="CQ49" s="108">
        <f>'Peluang Mati'!W48</f>
        <v>0.82637765389596463</v>
      </c>
      <c r="CR49" s="108">
        <f>'Peluang Mati'!BE48</f>
        <v>0.83638839805552001</v>
      </c>
    </row>
    <row r="50" spans="1:96" x14ac:dyDescent="0.35">
      <c r="A50" s="1">
        <v>76</v>
      </c>
      <c r="B50" s="108">
        <f>'Data UN_Male'!B78</f>
        <v>0.11355126</v>
      </c>
      <c r="C50" s="108">
        <f>'Laju Kematian'!B48</f>
        <v>9.6631169041956802E-2</v>
      </c>
      <c r="D50" s="108">
        <f>'Laju Kematian'!L48</f>
        <v>0.10682404712858</v>
      </c>
      <c r="E50" s="108">
        <f>'Data UN_Female'!B78</f>
        <v>8.0267549999999993E-2</v>
      </c>
      <c r="F50" s="108">
        <f>'Laju Kematian'!C48</f>
        <v>7.0843573235275403E-2</v>
      </c>
      <c r="G50" s="108">
        <f>'Laju Kematian'!M48</f>
        <v>7.2580968413819794E-2</v>
      </c>
      <c r="R50" s="1">
        <v>86</v>
      </c>
      <c r="S50" s="108">
        <f>'Data UN_Male'!B88</f>
        <v>0.29468309999999998</v>
      </c>
      <c r="T50" s="108">
        <f>'Laju Kematian'!G48</f>
        <v>0.233386016496934</v>
      </c>
      <c r="U50" s="108">
        <f>'Laju Kematian'!Q48</f>
        <v>0.25196346543202602</v>
      </c>
      <c r="V50" s="108">
        <f>'Data UN_Female'!B88</f>
        <v>0.22961369000000001</v>
      </c>
      <c r="W50" s="108">
        <f>'Laju Kematian'!H48</f>
        <v>0.17834541323790901</v>
      </c>
      <c r="X50" s="108">
        <f>'Laju Kematian'!R48</f>
        <v>0.18293082991291301</v>
      </c>
      <c r="AI50" s="1">
        <v>46</v>
      </c>
      <c r="AJ50" s="1">
        <f t="shared" si="0"/>
        <v>46</v>
      </c>
      <c r="AK50" s="108">
        <f>'Data UN_Male'!D78</f>
        <v>0.30088717632002832</v>
      </c>
      <c r="AL50" s="108">
        <f>'Peluang Hidup'!D49</f>
        <v>0.34193497912601339</v>
      </c>
      <c r="AM50" s="108">
        <f>'Peluang Hidup'!AL49</f>
        <v>0.31563097792991346</v>
      </c>
      <c r="AN50" s="108">
        <f>'Data UN_Female'!D78</f>
        <v>0.44884358170480948</v>
      </c>
      <c r="AO50" s="108">
        <f>'Peluang Hidup'!F49</f>
        <v>0.46274443627486678</v>
      </c>
      <c r="AP50" s="108">
        <f>'Peluang Hidup'!AN49</f>
        <v>0.44892570890548139</v>
      </c>
      <c r="BA50" s="1">
        <f t="shared" si="1"/>
        <v>46</v>
      </c>
      <c r="BB50" s="1">
        <f t="shared" si="2"/>
        <v>46</v>
      </c>
      <c r="BC50" s="108">
        <f>'Data UN_Male'!E88</f>
        <v>5.2070560001135975E-2</v>
      </c>
      <c r="BD50" s="108">
        <f>'Peluang Hidup'!U49</f>
        <v>7.3573194417585808E-2</v>
      </c>
      <c r="BE50" s="108">
        <f>'Peluang Hidup'!BC49</f>
        <v>5.7720524483893552E-2</v>
      </c>
      <c r="BF50" s="108">
        <f>'Data UN_Female'!E88</f>
        <v>0.12128632998415313</v>
      </c>
      <c r="BG50" s="108">
        <f>'Peluang Hidup'!W49</f>
        <v>0.1464195847160874</v>
      </c>
      <c r="BH50" s="108">
        <f>'Peluang Hidup'!BE49</f>
        <v>0.13733167317927969</v>
      </c>
      <c r="BS50" s="1">
        <v>46</v>
      </c>
      <c r="BT50" s="1">
        <f t="shared" si="3"/>
        <v>46</v>
      </c>
      <c r="BU50" s="108">
        <f>'Data UN_Male'!F78</f>
        <v>0.69911282367997174</v>
      </c>
      <c r="BV50" s="108">
        <f>'Peluang Mati'!D49</f>
        <v>0.65806502087398666</v>
      </c>
      <c r="BW50" s="108">
        <f>'Peluang Mati'!AL49</f>
        <v>0.68436902207008654</v>
      </c>
      <c r="BX50" s="108">
        <f>'Data UN_Female'!F78</f>
        <v>0.55115641829519046</v>
      </c>
      <c r="BY50" s="108">
        <f>'Peluang Mati'!F49</f>
        <v>0.53725556372513328</v>
      </c>
      <c r="BZ50" s="108">
        <f>'Peluang Mati'!AN49</f>
        <v>0.55107429109451855</v>
      </c>
      <c r="CK50" s="1">
        <f t="shared" si="4"/>
        <v>46</v>
      </c>
      <c r="CL50" s="1">
        <f t="shared" si="5"/>
        <v>46</v>
      </c>
      <c r="CM50" s="108">
        <f>'Data UN_Male'!G88</f>
        <v>0.94792943999886403</v>
      </c>
      <c r="CN50" s="108">
        <f>'Peluang Mati'!U49</f>
        <v>0.92642680558241419</v>
      </c>
      <c r="CO50" s="108">
        <f>'Peluang Mati'!BC49</f>
        <v>0.94227947551610647</v>
      </c>
      <c r="CP50" s="108">
        <f>'Data UN_Female'!G88</f>
        <v>0.87871367001584688</v>
      </c>
      <c r="CQ50" s="108">
        <f>'Peluang Mati'!W49</f>
        <v>0.8535804152839126</v>
      </c>
      <c r="CR50" s="108">
        <f>'Peluang Mati'!BE49</f>
        <v>0.86266832682072025</v>
      </c>
    </row>
    <row r="51" spans="1:96" x14ac:dyDescent="0.35">
      <c r="A51" s="1">
        <v>77</v>
      </c>
      <c r="B51" s="108">
        <f>'Data UN_Male'!B79</f>
        <v>0.12373401000000001</v>
      </c>
      <c r="C51" s="108">
        <f>'Laju Kematian'!B49</f>
        <v>0.105573940875273</v>
      </c>
      <c r="D51" s="108">
        <f>'Laju Kematian'!L49</f>
        <v>0.116599939244753</v>
      </c>
      <c r="E51" s="108">
        <f>'Data UN_Female'!B79</f>
        <v>8.8439809999999994E-2</v>
      </c>
      <c r="F51" s="108">
        <f>'Laju Kematian'!C49</f>
        <v>7.76778709218785E-2</v>
      </c>
      <c r="G51" s="108">
        <f>'Laju Kematian'!M49</f>
        <v>7.9336011697065306E-2</v>
      </c>
      <c r="R51" s="1">
        <v>87</v>
      </c>
      <c r="S51" s="108">
        <f>'Data UN_Male'!B89</f>
        <v>0.31627601999999999</v>
      </c>
      <c r="T51" s="108">
        <f>'Laju Kematian'!G49</f>
        <v>0.25482086877697502</v>
      </c>
      <c r="U51" s="108">
        <f>'Laju Kematian'!Q49</f>
        <v>0.272005230288073</v>
      </c>
      <c r="V51" s="108">
        <f>'Data UN_Female'!B89</f>
        <v>0.24851919</v>
      </c>
      <c r="W51" s="108">
        <f>'Laju Kematian'!H49</f>
        <v>0.19549001371858599</v>
      </c>
      <c r="X51" s="108">
        <f>'Laju Kematian'!R49</f>
        <v>0.199711929860072</v>
      </c>
      <c r="AI51" s="1">
        <v>47</v>
      </c>
      <c r="AJ51" s="1">
        <f t="shared" si="0"/>
        <v>47</v>
      </c>
      <c r="AK51" s="108">
        <f>'Data UN_Male'!D79</f>
        <v>0.26855664462116136</v>
      </c>
      <c r="AL51" s="108">
        <f>'Peluang Hidup'!D50</f>
        <v>0.30907500944790267</v>
      </c>
      <c r="AM51" s="108">
        <f>'Peluang Hidup'!AL50</f>
        <v>0.28228776236843206</v>
      </c>
      <c r="AN51" s="108">
        <f>'Data UN_Female'!D79</f>
        <v>0.41420613847878085</v>
      </c>
      <c r="AO51" s="108">
        <f>'Peluang Hidup'!F50</f>
        <v>0.42964831162772421</v>
      </c>
      <c r="AP51" s="108">
        <f>'Peluang Hidup'!AN50</f>
        <v>0.41610967254396375</v>
      </c>
      <c r="BA51" s="1">
        <f t="shared" si="1"/>
        <v>47</v>
      </c>
      <c r="BB51" s="1">
        <f t="shared" si="2"/>
        <v>47</v>
      </c>
      <c r="BC51" s="108">
        <f>'Data UN_Male'!E89</f>
        <v>3.8696762056794613E-2</v>
      </c>
      <c r="BD51" s="108">
        <f>'Peluang Hidup'!U50</f>
        <v>5.7646771399130832E-2</v>
      </c>
      <c r="BE51" s="108">
        <f>'Peluang Hidup'!BC50</f>
        <v>4.4421364465339591E-2</v>
      </c>
      <c r="BF51" s="108">
        <f>'Data UN_Female'!E89</f>
        <v>9.6305319347587862E-2</v>
      </c>
      <c r="BG51" s="108">
        <f>'Peluang Hidup'!W50</f>
        <v>0.12147275009812257</v>
      </c>
      <c r="BH51" s="108">
        <f>'Peluang Hidup'!BE50</f>
        <v>0.11343068265333191</v>
      </c>
      <c r="BS51" s="1">
        <v>47</v>
      </c>
      <c r="BT51" s="1">
        <f t="shared" si="3"/>
        <v>47</v>
      </c>
      <c r="BU51" s="108">
        <f>'Data UN_Male'!F79</f>
        <v>0.73144335537883864</v>
      </c>
      <c r="BV51" s="108">
        <f>'Peluang Mati'!D50</f>
        <v>0.69092499055209733</v>
      </c>
      <c r="BW51" s="108">
        <f>'Peluang Mati'!AL50</f>
        <v>0.71771223763156788</v>
      </c>
      <c r="BX51" s="108">
        <f>'Data UN_Female'!F79</f>
        <v>0.58579386152121915</v>
      </c>
      <c r="BY51" s="108">
        <f>'Peluang Mati'!F50</f>
        <v>0.57035168837227579</v>
      </c>
      <c r="BZ51" s="108">
        <f>'Peluang Mati'!AN50</f>
        <v>0.58389032745603631</v>
      </c>
      <c r="CK51" s="1">
        <f t="shared" si="4"/>
        <v>47</v>
      </c>
      <c r="CL51" s="1">
        <f t="shared" si="5"/>
        <v>47</v>
      </c>
      <c r="CM51" s="108">
        <f>'Data UN_Male'!G89</f>
        <v>0.96130323794320538</v>
      </c>
      <c r="CN51" s="108">
        <f>'Peluang Mati'!U50</f>
        <v>0.94235322860086912</v>
      </c>
      <c r="CO51" s="108">
        <f>'Peluang Mati'!BC50</f>
        <v>0.95557863553466038</v>
      </c>
      <c r="CP51" s="108">
        <f>'Data UN_Female'!G89</f>
        <v>0.9036946806524121</v>
      </c>
      <c r="CQ51" s="108">
        <f>'Peluang Mati'!W50</f>
        <v>0.87852724990187747</v>
      </c>
      <c r="CR51" s="108">
        <f>'Peluang Mati'!BE50</f>
        <v>0.88656931734666811</v>
      </c>
    </row>
    <row r="52" spans="1:96" x14ac:dyDescent="0.35">
      <c r="A52" s="1">
        <v>78</v>
      </c>
      <c r="B52" s="108">
        <f>'Data UN_Male'!B80</f>
        <v>0.13494107999999999</v>
      </c>
      <c r="C52" s="108">
        <f>'Laju Kematian'!B50</f>
        <v>0.115344325257223</v>
      </c>
      <c r="D52" s="108">
        <f>'Laju Kematian'!L50</f>
        <v>0.12718378190871599</v>
      </c>
      <c r="E52" s="108">
        <f>'Data UN_Female'!B80</f>
        <v>9.7604659999999996E-2</v>
      </c>
      <c r="F52" s="108">
        <f>'Laju Kematian'!C50</f>
        <v>8.5176009117507501E-2</v>
      </c>
      <c r="G52" s="108">
        <f>'Laju Kematian'!M50</f>
        <v>8.67175774096378E-2</v>
      </c>
      <c r="R52" s="1">
        <v>88</v>
      </c>
      <c r="S52" s="108">
        <f>'Data UN_Male'!B90</f>
        <v>0.33487679999999997</v>
      </c>
      <c r="T52" s="108">
        <f>'Laju Kematian'!G50</f>
        <v>0.27822436041036203</v>
      </c>
      <c r="U52" s="108">
        <f>'Laju Kematian'!Q50</f>
        <v>0.29314726515255202</v>
      </c>
      <c r="V52" s="108">
        <f>'Data UN_Female'!B90</f>
        <v>0.26564462</v>
      </c>
      <c r="W52" s="108">
        <f>'Laju Kematian'!H50</f>
        <v>0.21428518061605001</v>
      </c>
      <c r="X52" s="108">
        <f>'Laju Kematian'!R50</f>
        <v>0.21791287250342301</v>
      </c>
      <c r="AI52" s="1">
        <v>48</v>
      </c>
      <c r="AJ52" s="1">
        <f t="shared" si="0"/>
        <v>48</v>
      </c>
      <c r="AK52" s="108">
        <f>'Data UN_Male'!D80</f>
        <v>0.2372630923489463</v>
      </c>
      <c r="AL52" s="108">
        <f>'Peluang Hidup'!D51</f>
        <v>0.27677279055464171</v>
      </c>
      <c r="AM52" s="108">
        <f>'Peluang Hidup'!AL51</f>
        <v>0.24991092444722082</v>
      </c>
      <c r="AN52" s="108">
        <f>'Data UN_Female'!D80</f>
        <v>0.37912510283659173</v>
      </c>
      <c r="AO52" s="108">
        <f>'Peluang Hidup'!F51</f>
        <v>0.39607277497412391</v>
      </c>
      <c r="AP52" s="108">
        <f>'Peluang Hidup'!AN51</f>
        <v>0.38297763920583799</v>
      </c>
      <c r="BA52" s="1">
        <f t="shared" si="1"/>
        <v>48</v>
      </c>
      <c r="BB52" s="1">
        <f t="shared" si="2"/>
        <v>48</v>
      </c>
      <c r="BC52" s="108">
        <f>'Data UN_Male'!E90</f>
        <v>2.8129059823995987E-2</v>
      </c>
      <c r="BD52" s="108">
        <f>'Peluang Hidup'!U51</f>
        <v>4.4167223811271882E-2</v>
      </c>
      <c r="BE52" s="108">
        <f>'Peluang Hidup'!BC51</f>
        <v>3.3489617773663077E-2</v>
      </c>
      <c r="BF52" s="108">
        <f>'Data UN_Female'!E90</f>
        <v>7.5016890789196891E-2</v>
      </c>
      <c r="BG52" s="108">
        <f>'Peluang Hidup'!W51</f>
        <v>9.8982820682635517E-2</v>
      </c>
      <c r="BH52" s="108">
        <f>'Peluang Hidup'!BE51</f>
        <v>9.206564602194707E-2</v>
      </c>
      <c r="BS52" s="1">
        <v>48</v>
      </c>
      <c r="BT52" s="1">
        <f t="shared" si="3"/>
        <v>48</v>
      </c>
      <c r="BU52" s="108">
        <f>'Data UN_Male'!F80</f>
        <v>0.76273690765105373</v>
      </c>
      <c r="BV52" s="108">
        <f>'Peluang Mati'!D51</f>
        <v>0.72322720944535823</v>
      </c>
      <c r="BW52" s="108">
        <f>'Peluang Mati'!AL51</f>
        <v>0.75008907555277915</v>
      </c>
      <c r="BX52" s="108">
        <f>'Data UN_Female'!F80</f>
        <v>0.62087489716340827</v>
      </c>
      <c r="BY52" s="108">
        <f>'Peluang Mati'!F51</f>
        <v>0.60392722502587604</v>
      </c>
      <c r="BZ52" s="108">
        <f>'Peluang Mati'!AN51</f>
        <v>0.61702236079416206</v>
      </c>
      <c r="CK52" s="1">
        <f t="shared" si="4"/>
        <v>48</v>
      </c>
      <c r="CL52" s="1">
        <f t="shared" si="5"/>
        <v>48</v>
      </c>
      <c r="CM52" s="108">
        <f>'Data UN_Male'!G90</f>
        <v>0.97187094017600406</v>
      </c>
      <c r="CN52" s="108">
        <f>'Peluang Mati'!U51</f>
        <v>0.95583277618872808</v>
      </c>
      <c r="CO52" s="108">
        <f>'Peluang Mati'!BC51</f>
        <v>0.96651038222633689</v>
      </c>
      <c r="CP52" s="108">
        <f>'Data UN_Female'!G90</f>
        <v>0.92498310921080307</v>
      </c>
      <c r="CQ52" s="108">
        <f>'Peluang Mati'!W51</f>
        <v>0.90101717931736447</v>
      </c>
      <c r="CR52" s="108">
        <f>'Peluang Mati'!BE51</f>
        <v>0.90793435397805289</v>
      </c>
    </row>
    <row r="53" spans="1:96" x14ac:dyDescent="0.35">
      <c r="A53" s="1">
        <v>79</v>
      </c>
      <c r="B53" s="108">
        <f>'Data UN_Male'!B81</f>
        <v>0.1473351</v>
      </c>
      <c r="C53" s="108">
        <f>'Laju Kematian'!B51</f>
        <v>0.126018913936254</v>
      </c>
      <c r="D53" s="108">
        <f>'Laju Kematian'!L51</f>
        <v>0.13862610882090001</v>
      </c>
      <c r="E53" s="108">
        <f>'Data UN_Female'!B81</f>
        <v>0.10784237000000001</v>
      </c>
      <c r="F53" s="108">
        <f>'Laju Kematian'!C51</f>
        <v>9.3402469096118004E-2</v>
      </c>
      <c r="G53" s="108">
        <f>'Laju Kematian'!M51</f>
        <v>9.4783353717073804E-2</v>
      </c>
      <c r="R53" s="1">
        <v>89</v>
      </c>
      <c r="S53" s="108">
        <f>'Data UN_Male'!B91</f>
        <v>0.35420726000000002</v>
      </c>
      <c r="T53" s="108">
        <f>'Laju Kematian'!G51</f>
        <v>0.30377729697731998</v>
      </c>
      <c r="U53" s="108">
        <f>'Laju Kematian'!Q51</f>
        <v>0.315373025237636</v>
      </c>
      <c r="V53" s="108">
        <f>'Data UN_Female'!B91</f>
        <v>0.28378906999999998</v>
      </c>
      <c r="W53" s="108">
        <f>'Laju Kematian'!H51</f>
        <v>0.23488981932441</v>
      </c>
      <c r="X53" s="108">
        <f>'Laju Kematian'!R51</f>
        <v>0.23763123636950201</v>
      </c>
      <c r="AI53" s="1">
        <v>49</v>
      </c>
      <c r="AJ53" s="1">
        <f t="shared" si="0"/>
        <v>49</v>
      </c>
      <c r="AK53" s="108">
        <f>'Data UN_Male'!D81</f>
        <v>0.20727019269156222</v>
      </c>
      <c r="AL53" s="108">
        <f>'Peluang Hidup'!D52</f>
        <v>0.24532749278611174</v>
      </c>
      <c r="AM53" s="108">
        <f>'Peluang Hidup'!AL52</f>
        <v>0.21882520514753823</v>
      </c>
      <c r="AN53" s="108">
        <f>'Data UN_Female'!D81</f>
        <v>0.34384259476506307</v>
      </c>
      <c r="AO53" s="108">
        <f>'Peluang Hidup'!F52</f>
        <v>0.36226365355523693</v>
      </c>
      <c r="AP53" s="108">
        <f>'Peluang Hidup'!AN52</f>
        <v>0.34977346234521456</v>
      </c>
      <c r="BA53" s="1">
        <f t="shared" si="1"/>
        <v>49</v>
      </c>
      <c r="BB53" s="1">
        <f t="shared" si="2"/>
        <v>49</v>
      </c>
      <c r="BC53" s="108">
        <f>'Data UN_Male'!E91</f>
        <v>2.0060309054841702E-2</v>
      </c>
      <c r="BD53" s="108">
        <f>'Peluang Hidup'!U52</f>
        <v>3.302184207352301E-2</v>
      </c>
      <c r="BE53" s="108">
        <f>'Peluang Hidup'!BC52</f>
        <v>2.4706456905096985E-2</v>
      </c>
      <c r="BF53" s="108">
        <f>'Data UN_Female'!E91</f>
        <v>5.7425576182067256E-2</v>
      </c>
      <c r="BG53" s="108">
        <f>'Peluang Hidup'!W52</f>
        <v>7.9084476972396386E-2</v>
      </c>
      <c r="BH53" s="108">
        <f>'Peluang Hidup'!BE52</f>
        <v>7.3321978029923587E-2</v>
      </c>
      <c r="BS53" s="1">
        <v>49</v>
      </c>
      <c r="BT53" s="1">
        <f t="shared" si="3"/>
        <v>49</v>
      </c>
      <c r="BU53" s="108">
        <f>'Data UN_Male'!F81</f>
        <v>0.79272980730843778</v>
      </c>
      <c r="BV53" s="108">
        <f>'Peluang Mati'!D52</f>
        <v>0.75467250721388823</v>
      </c>
      <c r="BW53" s="108">
        <f>'Peluang Mati'!AL52</f>
        <v>0.78117479485246177</v>
      </c>
      <c r="BX53" s="108">
        <f>'Data UN_Female'!F81</f>
        <v>0.65615740523493693</v>
      </c>
      <c r="BY53" s="108">
        <f>'Peluang Mati'!F52</f>
        <v>0.63773634644476307</v>
      </c>
      <c r="BZ53" s="108">
        <f>'Peluang Mati'!AN52</f>
        <v>0.65022653765478544</v>
      </c>
      <c r="CK53" s="1">
        <f t="shared" si="4"/>
        <v>49</v>
      </c>
      <c r="CL53" s="1">
        <f t="shared" si="5"/>
        <v>49</v>
      </c>
      <c r="CM53" s="108">
        <f>'Data UN_Male'!G91</f>
        <v>0.97993969094515831</v>
      </c>
      <c r="CN53" s="108">
        <f>'Peluang Mati'!U52</f>
        <v>0.96697815792647701</v>
      </c>
      <c r="CO53" s="108">
        <f>'Peluang Mati'!BC52</f>
        <v>0.97529354309490301</v>
      </c>
      <c r="CP53" s="108">
        <f>'Data UN_Female'!G91</f>
        <v>0.94257442381793277</v>
      </c>
      <c r="CQ53" s="108">
        <f>'Peluang Mati'!W52</f>
        <v>0.9209155230276036</v>
      </c>
      <c r="CR53" s="108">
        <f>'Peluang Mati'!BE52</f>
        <v>0.92667802197007643</v>
      </c>
    </row>
    <row r="54" spans="1:96" x14ac:dyDescent="0.35">
      <c r="A54" s="1">
        <v>80</v>
      </c>
      <c r="B54" s="108">
        <f>'Data UN_Male'!B82</f>
        <v>0.16107357999999999</v>
      </c>
      <c r="C54" s="108">
        <f>'Laju Kematian'!B52</f>
        <v>0.13768138687611001</v>
      </c>
      <c r="D54" s="108">
        <f>'Laju Kematian'!L52</f>
        <v>0.150977600282302</v>
      </c>
      <c r="E54" s="108">
        <f>'Data UN_Female'!B82</f>
        <v>0.11926478</v>
      </c>
      <c r="F54" s="108">
        <f>'Laju Kematian'!C52</f>
        <v>0.102427995435327</v>
      </c>
      <c r="G54" s="108">
        <f>'Laju Kematian'!M52</f>
        <v>0.103596258619068</v>
      </c>
      <c r="R54" s="1">
        <v>90</v>
      </c>
      <c r="S54" s="108">
        <f>'Data UN_Male'!B92</f>
        <v>0.37430498000000001</v>
      </c>
      <c r="T54" s="108">
        <f>'Laju Kematian'!G52</f>
        <v>0.33167708976992599</v>
      </c>
      <c r="U54" s="108">
        <f>'Laju Kematian'!Q52</f>
        <v>0.338653330719208</v>
      </c>
      <c r="V54" s="108">
        <f>'Data UN_Female'!B92</f>
        <v>0.30302678</v>
      </c>
      <c r="W54" s="108">
        <f>'Laju Kematian'!H52</f>
        <v>0.257478133576589</v>
      </c>
      <c r="X54" s="108">
        <f>'Laju Kematian'!R52</f>
        <v>0.25896709109251498</v>
      </c>
      <c r="AI54" s="1">
        <v>50</v>
      </c>
      <c r="AJ54" s="1">
        <f t="shared" si="0"/>
        <v>50</v>
      </c>
      <c r="AK54" s="108">
        <f>'Data UN_Male'!D82</f>
        <v>0.17882733322926991</v>
      </c>
      <c r="AL54" s="108">
        <f>'Peluang Hidup'!D53</f>
        <v>0.21504125258969692</v>
      </c>
      <c r="AM54" s="108">
        <f>'Peluang Hidup'!AL53</f>
        <v>0.18934093414272005</v>
      </c>
      <c r="AN54" s="108">
        <f>'Data UN_Female'!D82</f>
        <v>0.30865893907841341</v>
      </c>
      <c r="AO54" s="108">
        <f>'Peluang Hidup'!F53</f>
        <v>0.32849668685131134</v>
      </c>
      <c r="AP54" s="108">
        <f>'Peluang Hidup'!AN53</f>
        <v>0.31676523536120371</v>
      </c>
      <c r="BA54" s="1">
        <f t="shared" si="1"/>
        <v>50</v>
      </c>
      <c r="BB54" s="1">
        <f t="shared" si="2"/>
        <v>50</v>
      </c>
      <c r="BC54" s="108">
        <f>'Data UN_Male'!E92</f>
        <v>1.4023876200835802E-2</v>
      </c>
      <c r="BD54" s="108">
        <f>'Peluang Hidup'!U53</f>
        <v>2.403824955535595E-2</v>
      </c>
      <c r="BE54" s="108">
        <f>'Peluang Hidup'!BC53</f>
        <v>1.7816727421363233E-2</v>
      </c>
      <c r="BF54" s="108">
        <f>'Data UN_Female'!E92</f>
        <v>4.3153898643557273E-2</v>
      </c>
      <c r="BG54" s="108">
        <f>'Peluang Hidup'!W53</f>
        <v>6.1837231155470039E-2</v>
      </c>
      <c r="BH54" s="108">
        <f>'Peluang Hidup'!BE53</f>
        <v>5.7208371872834424E-2</v>
      </c>
      <c r="BS54" s="1">
        <v>50</v>
      </c>
      <c r="BT54" s="1">
        <f t="shared" si="3"/>
        <v>50</v>
      </c>
      <c r="BU54" s="108">
        <f>'Data UN_Male'!F82</f>
        <v>0.82117266677073009</v>
      </c>
      <c r="BV54" s="108">
        <f>'Peluang Mati'!D53</f>
        <v>0.78495874741030303</v>
      </c>
      <c r="BW54" s="108">
        <f>'Peluang Mati'!AL53</f>
        <v>0.81065906585727998</v>
      </c>
      <c r="BX54" s="108">
        <f>'Data UN_Female'!F82</f>
        <v>0.69134106092158665</v>
      </c>
      <c r="BY54" s="108">
        <f>'Peluang Mati'!F53</f>
        <v>0.67150331314868872</v>
      </c>
      <c r="BZ54" s="108">
        <f>'Peluang Mati'!AN53</f>
        <v>0.68323476463879629</v>
      </c>
      <c r="CK54" s="1">
        <f t="shared" si="4"/>
        <v>50</v>
      </c>
      <c r="CL54" s="1">
        <f t="shared" si="5"/>
        <v>50</v>
      </c>
      <c r="CM54" s="108">
        <f>'Data UN_Male'!G92</f>
        <v>0.98597612379916422</v>
      </c>
      <c r="CN54" s="108">
        <f>'Peluang Mati'!U53</f>
        <v>0.97596175044464406</v>
      </c>
      <c r="CO54" s="108">
        <f>'Peluang Mati'!BC53</f>
        <v>0.9821832725786368</v>
      </c>
      <c r="CP54" s="108">
        <f>'Data UN_Female'!G92</f>
        <v>0.95684610135644277</v>
      </c>
      <c r="CQ54" s="108">
        <f>'Peluang Mati'!W53</f>
        <v>0.93816276884452998</v>
      </c>
      <c r="CR54" s="108">
        <f>'Peluang Mati'!BE53</f>
        <v>0.94279162812716555</v>
      </c>
    </row>
    <row r="55" spans="1:96" x14ac:dyDescent="0.35">
      <c r="A55" s="1">
        <v>81</v>
      </c>
      <c r="B55" s="108">
        <f>'Data UN_Male'!B83</f>
        <v>0.17637551000000001</v>
      </c>
      <c r="C55" s="108">
        <f>'Laju Kematian'!B53</f>
        <v>0.15042316823767801</v>
      </c>
      <c r="D55" s="108">
        <f>'Laju Kematian'!L53</f>
        <v>0.16428844630525399</v>
      </c>
      <c r="E55" s="108">
        <f>'Data UN_Female'!B83</f>
        <v>0.13200622000000001</v>
      </c>
      <c r="F55" s="108">
        <f>'Laju Kematian'!C53</f>
        <v>0.11233020439417001</v>
      </c>
      <c r="G55" s="108">
        <f>'Laju Kematian'!M53</f>
        <v>0.11322489812448799</v>
      </c>
      <c r="R55" s="1">
        <v>91</v>
      </c>
      <c r="S55" s="108">
        <f>'Data UN_Male'!B93</f>
        <v>0.39531117999999998</v>
      </c>
      <c r="T55" s="108">
        <f>'Laju Kematian'!G53</f>
        <v>0.36213928090911901</v>
      </c>
      <c r="U55" s="108">
        <f>'Laju Kematian'!Q53</f>
        <v>0.36294560767845901</v>
      </c>
      <c r="V55" s="108">
        <f>'Data UN_Female'!B93</f>
        <v>0.32348769999999999</v>
      </c>
      <c r="W55" s="108">
        <f>'Laju Kematian'!H53</f>
        <v>0.282241098265125</v>
      </c>
      <c r="X55" s="108">
        <f>'Laju Kematian'!R53</f>
        <v>0.28202220648353898</v>
      </c>
      <c r="AI55" s="1">
        <v>51</v>
      </c>
      <c r="AJ55" s="1">
        <f t="shared" si="0"/>
        <v>51</v>
      </c>
      <c r="AK55" s="108">
        <f>'Data UN_Male'!D83</f>
        <v>0.15216988064844245</v>
      </c>
      <c r="AL55" s="108">
        <f>'Peluang Hidup'!D54</f>
        <v>0.186209349160219</v>
      </c>
      <c r="AM55" s="108">
        <f>'Peluang Hidup'!AL54</f>
        <v>0.16174131890312946</v>
      </c>
      <c r="AN55" s="108">
        <f>'Data UN_Female'!D83</f>
        <v>0.27391845568149953</v>
      </c>
      <c r="AO55" s="108">
        <f>'Peluang Hidup'!F54</f>
        <v>0.29507339934678189</v>
      </c>
      <c r="AP55" s="108">
        <f>'Peluang Hidup'!AN54</f>
        <v>0.28424067724496649</v>
      </c>
      <c r="BA55" s="1">
        <f t="shared" si="1"/>
        <v>51</v>
      </c>
      <c r="BB55" s="1">
        <f t="shared" si="2"/>
        <v>51</v>
      </c>
      <c r="BC55" s="108">
        <f>'Data UN_Male'!E93</f>
        <v>9.6021976792340247E-3</v>
      </c>
      <c r="BD55" s="108">
        <f>'Peluang Hidup'!U54</f>
        <v>1.699571291814083E-2</v>
      </c>
      <c r="BE55" s="108">
        <f>'Peluang Hidup'!BC54</f>
        <v>1.2546233271334747E-2</v>
      </c>
      <c r="BF55" s="108">
        <f>'Data UN_Female'!E93</f>
        <v>3.1797724089076281E-2</v>
      </c>
      <c r="BG55" s="108">
        <f>'Peluang Hidup'!W54</f>
        <v>4.7220856186564193E-2</v>
      </c>
      <c r="BH55" s="108">
        <f>'Peluang Hidup'!BE54</f>
        <v>4.3656541775518552E-2</v>
      </c>
      <c r="BS55" s="1">
        <v>51</v>
      </c>
      <c r="BT55" s="1">
        <f t="shared" si="3"/>
        <v>51</v>
      </c>
      <c r="BU55" s="108">
        <f>'Data UN_Male'!F83</f>
        <v>0.84783011935155761</v>
      </c>
      <c r="BV55" s="108">
        <f>'Peluang Mati'!D54</f>
        <v>0.81379065083978097</v>
      </c>
      <c r="BW55" s="108">
        <f>'Peluang Mati'!AL54</f>
        <v>0.83825868109687052</v>
      </c>
      <c r="BX55" s="108">
        <f>'Data UN_Female'!F83</f>
        <v>0.72608154431850047</v>
      </c>
      <c r="BY55" s="108">
        <f>'Peluang Mati'!F54</f>
        <v>0.70492660065321811</v>
      </c>
      <c r="BZ55" s="108">
        <f>'Peluang Mati'!AN54</f>
        <v>0.71575932275503351</v>
      </c>
      <c r="CK55" s="1">
        <f t="shared" si="4"/>
        <v>51</v>
      </c>
      <c r="CL55" s="1">
        <f t="shared" si="5"/>
        <v>51</v>
      </c>
      <c r="CM55" s="108">
        <f>'Data UN_Male'!G93</f>
        <v>0.99039780232076602</v>
      </c>
      <c r="CN55" s="108">
        <f>'Peluang Mati'!U54</f>
        <v>0.98300428708185916</v>
      </c>
      <c r="CO55" s="108">
        <f>'Peluang Mati'!BC54</f>
        <v>0.98745376672866525</v>
      </c>
      <c r="CP55" s="108">
        <f>'Data UN_Female'!G93</f>
        <v>0.96820227591092367</v>
      </c>
      <c r="CQ55" s="108">
        <f>'Peluang Mati'!W54</f>
        <v>0.95277914381343576</v>
      </c>
      <c r="CR55" s="108">
        <f>'Peluang Mati'!BE54</f>
        <v>0.95634345822448141</v>
      </c>
    </row>
    <row r="56" spans="1:96" x14ac:dyDescent="0.35">
      <c r="A56" s="1">
        <v>82</v>
      </c>
      <c r="B56" s="108">
        <f>'Data UN_Male'!B84</f>
        <v>0.19346058999999999</v>
      </c>
      <c r="C56" s="108">
        <f>'Laju Kematian'!B54</f>
        <v>0.16434414306893799</v>
      </c>
      <c r="D56" s="108">
        <f>'Laju Kematian'!L54</f>
        <v>0.178607599758078</v>
      </c>
      <c r="E56" s="108">
        <f>'Data UN_Female'!B84</f>
        <v>0.14620200999999999</v>
      </c>
      <c r="F56" s="108">
        <f>'Laju Kematian'!C54</f>
        <v>0.12319425138482799</v>
      </c>
      <c r="G56" s="108">
        <f>'Laju Kematian'!M54</f>
        <v>0.123744061444541</v>
      </c>
      <c r="R56" s="1">
        <v>92</v>
      </c>
      <c r="S56" s="108">
        <f>'Data UN_Male'!B94</f>
        <v>0.41737234000000001</v>
      </c>
      <c r="T56" s="108">
        <f>'Laju Kematian'!G54</f>
        <v>0.395399208532905</v>
      </c>
      <c r="U56" s="108">
        <f>'Laju Kematian'!Q54</f>
        <v>0.38819340988476397</v>
      </c>
      <c r="V56" s="108">
        <f>'Data UN_Female'!B94</f>
        <v>0.34530063</v>
      </c>
      <c r="W56" s="108">
        <f>'Laju Kematian'!H54</f>
        <v>0.30938807405622798</v>
      </c>
      <c r="X56" s="108">
        <f>'Laju Kematian'!R54</f>
        <v>0.30689907914902997</v>
      </c>
      <c r="AI56" s="1">
        <v>52</v>
      </c>
      <c r="AJ56" s="1">
        <f t="shared" si="0"/>
        <v>52</v>
      </c>
      <c r="AK56" s="108">
        <f>'Data UN_Male'!D84</f>
        <v>0.12750590183526608</v>
      </c>
      <c r="AL56" s="108">
        <f>'Peluang Hidup'!D55</f>
        <v>0.15910917214677542</v>
      </c>
      <c r="AM56" s="108">
        <f>'Peluang Hidup'!AL55</f>
        <v>0.1362697335067061</v>
      </c>
      <c r="AN56" s="108">
        <f>'Data UN_Female'!D84</f>
        <v>0.23999834990767618</v>
      </c>
      <c r="AO56" s="108">
        <f>'Peluang Hidup'!F55</f>
        <v>0.26231493464823252</v>
      </c>
      <c r="AP56" s="108">
        <f>'Peluang Hidup'!AN55</f>
        <v>0.2525007841158971</v>
      </c>
      <c r="BA56" s="1">
        <f t="shared" si="1"/>
        <v>52</v>
      </c>
      <c r="BB56" s="1">
        <f t="shared" si="2"/>
        <v>52</v>
      </c>
      <c r="BC56" s="108">
        <f>'Data UN_Male'!E94</f>
        <v>6.4327923214251761E-3</v>
      </c>
      <c r="BD56" s="108">
        <f>'Peluang Hidup'!U55</f>
        <v>1.1639859740772905E-2</v>
      </c>
      <c r="BE56" s="108">
        <f>'Peluang Hidup'!BC55</f>
        <v>8.6186449918285619E-3</v>
      </c>
      <c r="BF56" s="108">
        <f>'Data UN_Female'!E94</f>
        <v>2.2943644318723342E-2</v>
      </c>
      <c r="BG56" s="108">
        <f>'Peluang Hidup'!W55</f>
        <v>3.5136096268945614E-2</v>
      </c>
      <c r="BH56" s="108">
        <f>'Peluang Hidup'!BE55</f>
        <v>3.252628654012029E-2</v>
      </c>
      <c r="BS56" s="1">
        <v>52</v>
      </c>
      <c r="BT56" s="1">
        <f t="shared" si="3"/>
        <v>52</v>
      </c>
      <c r="BU56" s="108">
        <f>'Data UN_Male'!F84</f>
        <v>0.87249409816473389</v>
      </c>
      <c r="BV56" s="108">
        <f>'Peluang Mati'!D55</f>
        <v>0.84089082785322455</v>
      </c>
      <c r="BW56" s="108">
        <f>'Peluang Mati'!AL55</f>
        <v>0.86373026649329387</v>
      </c>
      <c r="BX56" s="108">
        <f>'Data UN_Female'!F84</f>
        <v>0.76000165009232379</v>
      </c>
      <c r="BY56" s="108">
        <f>'Peluang Mati'!F55</f>
        <v>0.73768506535176748</v>
      </c>
      <c r="BZ56" s="108">
        <f>'Peluang Mati'!AN55</f>
        <v>0.74749921588410295</v>
      </c>
      <c r="CK56" s="1">
        <f t="shared" si="4"/>
        <v>52</v>
      </c>
      <c r="CL56" s="1">
        <f t="shared" si="5"/>
        <v>52</v>
      </c>
      <c r="CM56" s="108">
        <f>'Data UN_Male'!G94</f>
        <v>0.99356720767857487</v>
      </c>
      <c r="CN56" s="108">
        <f>'Peluang Mati'!U55</f>
        <v>0.98836014025922714</v>
      </c>
      <c r="CO56" s="108">
        <f>'Peluang Mati'!BC55</f>
        <v>0.99138135500817148</v>
      </c>
      <c r="CP56" s="108">
        <f>'Data UN_Female'!G94</f>
        <v>0.97705635568127669</v>
      </c>
      <c r="CQ56" s="108">
        <f>'Peluang Mati'!W55</f>
        <v>0.96486390373105435</v>
      </c>
      <c r="CR56" s="108">
        <f>'Peluang Mati'!BE55</f>
        <v>0.96747371345987976</v>
      </c>
    </row>
    <row r="57" spans="1:96" x14ac:dyDescent="0.35">
      <c r="A57" s="1">
        <v>83</v>
      </c>
      <c r="B57" s="108">
        <f>'Data UN_Male'!B85</f>
        <v>0.21480462</v>
      </c>
      <c r="C57" s="108">
        <f>'Laju Kematian'!B55</f>
        <v>0.179553440321291</v>
      </c>
      <c r="D57" s="108">
        <f>'Laju Kematian'!L55</f>
        <v>0.193981916885961</v>
      </c>
      <c r="E57" s="108">
        <f>'Data UN_Female'!B85</f>
        <v>0.16373728000000001</v>
      </c>
      <c r="F57" s="108">
        <f>'Laju Kematian'!C55</f>
        <v>0.13511356327834501</v>
      </c>
      <c r="G57" s="108">
        <f>'Laju Kematian'!M55</f>
        <v>0.13523525557219901</v>
      </c>
      <c r="R57" s="1">
        <v>93</v>
      </c>
      <c r="S57" s="108">
        <f>'Data UN_Male'!B95</f>
        <v>0.44052606</v>
      </c>
      <c r="T57" s="108">
        <f>'Laju Kematian'!G55</f>
        <v>0.43171382492030802</v>
      </c>
      <c r="U57" s="108">
        <f>'Laju Kematian'!Q55</f>
        <v>0.41432627700017999</v>
      </c>
      <c r="V57" s="108">
        <f>'Data UN_Female'!B95</f>
        <v>0.36850769999999999</v>
      </c>
      <c r="W57" s="108">
        <f>'Laju Kematian'!H55</f>
        <v>0.339148577447967</v>
      </c>
      <c r="X57" s="108">
        <f>'Laju Kematian'!R55</f>
        <v>0.333699761373284</v>
      </c>
      <c r="AI57" s="1">
        <v>53</v>
      </c>
      <c r="AJ57" s="1">
        <f t="shared" si="0"/>
        <v>53</v>
      </c>
      <c r="AK57" s="108">
        <f>'Data UN_Male'!D85</f>
        <v>0.10501416676568955</v>
      </c>
      <c r="AL57" s="108">
        <f>'Peluang Hidup'!D56</f>
        <v>0.13398849781444017</v>
      </c>
      <c r="AM57" s="108">
        <f>'Peluang Hidup'!AL56</f>
        <v>0.1131179757657878</v>
      </c>
      <c r="AN57" s="108">
        <f>'Data UN_Female'!D85</f>
        <v>0.20730036512044561</v>
      </c>
      <c r="AO57" s="108">
        <f>'Peluang Hidup'!F56</f>
        <v>0.23055373979929492</v>
      </c>
      <c r="AP57" s="108">
        <f>'Peluang Hidup'!AN56</f>
        <v>0.2218517314053923</v>
      </c>
      <c r="BA57" s="1">
        <f t="shared" si="1"/>
        <v>53</v>
      </c>
      <c r="BB57" s="1">
        <f t="shared" si="2"/>
        <v>53</v>
      </c>
      <c r="BC57" s="108">
        <f>'Data UN_Male'!E95</f>
        <v>4.2114799159916842E-3</v>
      </c>
      <c r="BD57" s="108">
        <f>'Peluang Hidup'!U56</f>
        <v>7.6994180361812624E-3</v>
      </c>
      <c r="BE57" s="108">
        <f>'Peluang Hidup'!BC56</f>
        <v>5.7703831826558024E-3</v>
      </c>
      <c r="BF57" s="108">
        <f>'Data UN_Female'!E95</f>
        <v>1.6187619349563837E-2</v>
      </c>
      <c r="BG57" s="108">
        <f>'Peluang Hidup'!W56</f>
        <v>2.5411163482236262E-2</v>
      </c>
      <c r="BH57" s="108">
        <f>'Peluang Hidup'!BE56</f>
        <v>2.3615745972317335E-2</v>
      </c>
      <c r="BS57" s="1">
        <v>53</v>
      </c>
      <c r="BT57" s="1">
        <f t="shared" si="3"/>
        <v>53</v>
      </c>
      <c r="BU57" s="108">
        <f>'Data UN_Male'!F85</f>
        <v>0.89498583323431047</v>
      </c>
      <c r="BV57" s="108">
        <f>'Peluang Mati'!D56</f>
        <v>0.86601150218555989</v>
      </c>
      <c r="BW57" s="108">
        <f>'Peluang Mati'!AL56</f>
        <v>0.88688202423421214</v>
      </c>
      <c r="BX57" s="108">
        <f>'Data UN_Female'!F85</f>
        <v>0.79269963487955442</v>
      </c>
      <c r="BY57" s="108">
        <f>'Peluang Mati'!F56</f>
        <v>0.76944626020070506</v>
      </c>
      <c r="BZ57" s="108">
        <f>'Peluang Mati'!AN56</f>
        <v>0.77814826859460773</v>
      </c>
      <c r="CK57" s="1">
        <f t="shared" si="4"/>
        <v>53</v>
      </c>
      <c r="CL57" s="1">
        <f t="shared" si="5"/>
        <v>53</v>
      </c>
      <c r="CM57" s="108">
        <f>'Data UN_Male'!G95</f>
        <v>0.99578852008400831</v>
      </c>
      <c r="CN57" s="108">
        <f>'Peluang Mati'!U56</f>
        <v>0.99230058196381876</v>
      </c>
      <c r="CO57" s="108">
        <f>'Peluang Mati'!BC56</f>
        <v>0.99422961681734423</v>
      </c>
      <c r="CP57" s="108">
        <f>'Data UN_Female'!G95</f>
        <v>0.98381238065043619</v>
      </c>
      <c r="CQ57" s="108">
        <f>'Peluang Mati'!W56</f>
        <v>0.97458883651776373</v>
      </c>
      <c r="CR57" s="108">
        <f>'Peluang Mati'!BE56</f>
        <v>0.9763842540276827</v>
      </c>
    </row>
    <row r="58" spans="1:96" x14ac:dyDescent="0.35">
      <c r="A58" s="1">
        <v>84</v>
      </c>
      <c r="B58" s="108">
        <f>'Data UN_Male'!B86</f>
        <v>0.24082766999999999</v>
      </c>
      <c r="C58" s="108">
        <f>'Laju Kematian'!B56</f>
        <v>0.19617028833045499</v>
      </c>
      <c r="D58" s="108">
        <f>'Laju Kematian'!L56</f>
        <v>0.210455186298106</v>
      </c>
      <c r="E58" s="108">
        <f>'Data UN_Female'!B86</f>
        <v>0.18496962</v>
      </c>
      <c r="F58" s="108">
        <f>'Laju Kematian'!C56</f>
        <v>0.14819064184189401</v>
      </c>
      <c r="G58" s="108">
        <f>'Laju Kematian'!M56</f>
        <v>0.14778728163565899</v>
      </c>
      <c r="R58" s="1">
        <v>94</v>
      </c>
      <c r="S58" s="108">
        <f>'Data UN_Male'!B96</f>
        <v>0.46474331000000002</v>
      </c>
      <c r="T58" s="108">
        <f>'Laju Kematian'!G56</f>
        <v>0.471363681597118</v>
      </c>
      <c r="U58" s="108">
        <f>'Laju Kematian'!Q56</f>
        <v>0.44125997499062097</v>
      </c>
      <c r="V58" s="108">
        <f>'Data UN_Female'!B96</f>
        <v>0.39309102000000001</v>
      </c>
      <c r="W58" s="108">
        <f>'Laju Kematian'!H56</f>
        <v>0.37177422123772502</v>
      </c>
      <c r="X58" s="108">
        <f>'Laju Kematian'!R56</f>
        <v>0.36252448013189398</v>
      </c>
      <c r="AI58" s="1">
        <v>54</v>
      </c>
      <c r="AJ58" s="1">
        <f t="shared" si="0"/>
        <v>54</v>
      </c>
      <c r="AK58" s="108">
        <f>'Data UN_Male'!D86</f>
        <v>8.4644398715198577E-2</v>
      </c>
      <c r="AL58" s="108">
        <f>'Peluang Hidup'!D57</f>
        <v>0.11105378595884169</v>
      </c>
      <c r="AM58" s="108">
        <f>'Peluang Hidup'!AL57</f>
        <v>9.2416548507228816E-2</v>
      </c>
      <c r="AN58" s="108">
        <f>'Data UN_Female'!D86</f>
        <v>0.17592613273166011</v>
      </c>
      <c r="AO58" s="108">
        <f>'Peluang Hidup'!F57</f>
        <v>0.20012314143717572</v>
      </c>
      <c r="AP58" s="108">
        <f>'Peluang Hidup'!AN57</f>
        <v>0.19259515055587961</v>
      </c>
      <c r="BA58" s="1">
        <f t="shared" si="1"/>
        <v>54</v>
      </c>
      <c r="BB58" s="1">
        <f t="shared" si="2"/>
        <v>54</v>
      </c>
      <c r="BC58" s="108">
        <f>'Data UN_Male'!E96</f>
        <v>2.6910973418514507E-3</v>
      </c>
      <c r="BD58" s="108">
        <f>'Peluang Hidup'!U57</f>
        <v>4.9032403471725413E-3</v>
      </c>
      <c r="BE58" s="108">
        <f>'Peluang Hidup'!BC57</f>
        <v>3.7622163360746144E-3</v>
      </c>
      <c r="BF58" s="108">
        <f>'Data UN_Female'!E96</f>
        <v>1.1150470892463944E-2</v>
      </c>
      <c r="BG58" s="108">
        <f>'Peluang Hidup'!W57</f>
        <v>1.7813864399521102E-2</v>
      </c>
      <c r="BH58" s="108">
        <f>'Peluang Hidup'!BE57</f>
        <v>1.6676063030046838E-2</v>
      </c>
      <c r="BS58" s="1">
        <v>54</v>
      </c>
      <c r="BT58" s="1">
        <f t="shared" si="3"/>
        <v>54</v>
      </c>
      <c r="BU58" s="108">
        <f>'Data UN_Male'!F86</f>
        <v>0.91535560128480142</v>
      </c>
      <c r="BV58" s="108">
        <f>'Peluang Mati'!D57</f>
        <v>0.88894621404115837</v>
      </c>
      <c r="BW58" s="108">
        <f>'Peluang Mati'!AL57</f>
        <v>0.9075834514927712</v>
      </c>
      <c r="BX58" s="108">
        <f>'Data UN_Female'!F86</f>
        <v>0.82407386726833987</v>
      </c>
      <c r="BY58" s="108">
        <f>'Peluang Mati'!F57</f>
        <v>0.79987685856282431</v>
      </c>
      <c r="BZ58" s="108">
        <f>'Peluang Mati'!AN57</f>
        <v>0.80740484944412039</v>
      </c>
      <c r="CK58" s="1">
        <f t="shared" si="4"/>
        <v>54</v>
      </c>
      <c r="CL58" s="1">
        <f t="shared" si="5"/>
        <v>54</v>
      </c>
      <c r="CM58" s="108">
        <f>'Data UN_Male'!G96</f>
        <v>0.99730890265814853</v>
      </c>
      <c r="CN58" s="108">
        <f>'Peluang Mati'!U57</f>
        <v>0.99509675965282751</v>
      </c>
      <c r="CO58" s="108">
        <f>'Peluang Mati'!BC57</f>
        <v>0.99623778366392535</v>
      </c>
      <c r="CP58" s="108">
        <f>'Data UN_Female'!G96</f>
        <v>0.9888495291075361</v>
      </c>
      <c r="CQ58" s="108">
        <f>'Peluang Mati'!W57</f>
        <v>0.98218613560047885</v>
      </c>
      <c r="CR58" s="108">
        <f>'Peluang Mati'!BE57</f>
        <v>0.98332393696995313</v>
      </c>
    </row>
    <row r="59" spans="1:96" x14ac:dyDescent="0.35">
      <c r="A59" s="1">
        <v>85</v>
      </c>
      <c r="B59" s="108">
        <f>'Data UN_Male'!B87</f>
        <v>0.26848870000000002</v>
      </c>
      <c r="C59" s="108">
        <f>'Laju Kematian'!B57</f>
        <v>0.214324949468197</v>
      </c>
      <c r="D59" s="108">
        <f>'Laju Kematian'!L57</f>
        <v>0.22806705226176099</v>
      </c>
      <c r="E59" s="108">
        <f>'Data UN_Female'!B87</f>
        <v>0.20767785</v>
      </c>
      <c r="F59" s="108">
        <f>'Laju Kematian'!C57</f>
        <v>0.16253794521687001</v>
      </c>
      <c r="G59" s="108">
        <f>'Laju Kematian'!M57</f>
        <v>0.16149685539917799</v>
      </c>
      <c r="R59" s="1">
        <v>95</v>
      </c>
      <c r="S59" s="108">
        <f>'Data UN_Male'!B97</f>
        <v>0.48984740999999998</v>
      </c>
      <c r="T59" s="108">
        <f>'Laju Kematian'!G57</f>
        <v>0.51465509675955201</v>
      </c>
      <c r="U59" s="108">
        <f>'Laju Kematian'!Q57</f>
        <v>0.46889715007654797</v>
      </c>
      <c r="V59" s="108">
        <f>'Data UN_Female'!B97</f>
        <v>0.41890358</v>
      </c>
      <c r="W59" s="108">
        <f>'Laju Kematian'!H57</f>
        <v>0.40754084180475703</v>
      </c>
      <c r="X59" s="108">
        <f>'Laju Kematian'!R57</f>
        <v>0.39347003874295</v>
      </c>
      <c r="AI59" s="1">
        <v>55</v>
      </c>
      <c r="AJ59" s="1">
        <f t="shared" si="0"/>
        <v>55</v>
      </c>
      <c r="AK59" s="108">
        <f>'Data UN_Male'!D87</f>
        <v>6.6450483886484599E-2</v>
      </c>
      <c r="AL59" s="108">
        <f>'Peluang Hidup'!D58</f>
        <v>9.0459380151738045E-2</v>
      </c>
      <c r="AM59" s="108">
        <f>'Peluang Hidup'!AL58</f>
        <v>7.4227993037163931E-2</v>
      </c>
      <c r="AN59" s="108">
        <f>'Data UN_Female'!D87</f>
        <v>0.14613991558755929</v>
      </c>
      <c r="AO59" s="108">
        <f>'Peluang Hidup'!F58</f>
        <v>0.17134505845740577</v>
      </c>
      <c r="AP59" s="108">
        <f>'Peluang Hidup'!AN58</f>
        <v>0.16501707691060602</v>
      </c>
      <c r="BA59" s="1">
        <f t="shared" ref="BA59:BB64" si="6">AI59</f>
        <v>55</v>
      </c>
      <c r="BB59" s="1">
        <f t="shared" si="6"/>
        <v>55</v>
      </c>
      <c r="BC59" s="108">
        <f>'Data UN_Male'!E97</f>
        <v>1.6762496845286916E-3</v>
      </c>
      <c r="BD59" s="108">
        <f>'Peluang Hidup'!U58</f>
        <v>2.9957776358817815E-3</v>
      </c>
      <c r="BE59" s="108">
        <f>'Peluang Hidup'!BC58</f>
        <v>2.3868724510909493E-3</v>
      </c>
      <c r="BF59" s="108">
        <f>'Data UN_Female'!E97</f>
        <v>7.4873005771276795E-3</v>
      </c>
      <c r="BG59" s="108">
        <f>'Peluang Hidup'!W58</f>
        <v>1.206843594481343E-2</v>
      </c>
      <c r="BH59" s="108">
        <f>'Peluang Hidup'!BE58</f>
        <v>1.1429042767682742E-2</v>
      </c>
      <c r="BS59" s="1">
        <v>55</v>
      </c>
      <c r="BT59" s="1">
        <f t="shared" si="3"/>
        <v>55</v>
      </c>
      <c r="BU59" s="108">
        <f>'Data UN_Male'!F87</f>
        <v>0.93354951611351544</v>
      </c>
      <c r="BV59" s="108">
        <f>'Peluang Mati'!D58</f>
        <v>0.90954061984826196</v>
      </c>
      <c r="BW59" s="108">
        <f>'Peluang Mati'!AL58</f>
        <v>0.92577200696283612</v>
      </c>
      <c r="BX59" s="108">
        <f>'Data UN_Female'!F87</f>
        <v>0.85386008441244066</v>
      </c>
      <c r="BY59" s="108">
        <f>'Peluang Mati'!F58</f>
        <v>0.82865494154259423</v>
      </c>
      <c r="BZ59" s="108">
        <f>'Peluang Mati'!AN58</f>
        <v>0.83498292308939392</v>
      </c>
      <c r="CK59" s="1">
        <f t="shared" ref="CK59:CL64" si="7">BS59</f>
        <v>55</v>
      </c>
      <c r="CL59" s="1">
        <f t="shared" si="7"/>
        <v>55</v>
      </c>
      <c r="CM59" s="108">
        <f>'Data UN_Male'!G97</f>
        <v>0.99832375031547127</v>
      </c>
      <c r="CN59" s="108">
        <f>'Peluang Mati'!U58</f>
        <v>0.99700422236411823</v>
      </c>
      <c r="CO59" s="108">
        <f>'Peluang Mati'!BC58</f>
        <v>0.99761312754890907</v>
      </c>
      <c r="CP59" s="108">
        <f>'Data UN_Female'!G97</f>
        <v>0.99251269942287235</v>
      </c>
      <c r="CQ59" s="108">
        <f>'Peluang Mati'!W58</f>
        <v>0.98793156405518656</v>
      </c>
      <c r="CR59" s="108">
        <f>'Peluang Mati'!BE58</f>
        <v>0.98857095723231725</v>
      </c>
    </row>
    <row r="60" spans="1:96" x14ac:dyDescent="0.35">
      <c r="A60" s="1">
        <v>86</v>
      </c>
      <c r="B60" s="108">
        <f>'Data UN_Male'!B88</f>
        <v>0.29468309999999998</v>
      </c>
      <c r="C60" s="108">
        <f>'Laju Kematian'!B58</f>
        <v>0.23415974129180001</v>
      </c>
      <c r="D60" s="108">
        <f>'Laju Kematian'!L58</f>
        <v>0.24685184389791601</v>
      </c>
      <c r="E60" s="108">
        <f>'Data UN_Female'!B88</f>
        <v>0.22961369000000001</v>
      </c>
      <c r="F60" s="108">
        <f>'Laju Kematian'!C58</f>
        <v>0.17827885501818899</v>
      </c>
      <c r="G60" s="108">
        <f>'Laju Kematian'!M58</f>
        <v>0.176469274226696</v>
      </c>
      <c r="R60" s="1">
        <v>96</v>
      </c>
      <c r="S60" s="108">
        <f>'Data UN_Male'!B98</f>
        <v>0.51560569999999994</v>
      </c>
      <c r="T60" s="108">
        <f>'Laju Kematian'!G58</f>
        <v>0.56192252176041901</v>
      </c>
      <c r="U60" s="108">
        <f>'Laju Kematian'!Q58</f>
        <v>0.49712840893502003</v>
      </c>
      <c r="V60" s="108">
        <f>'Data UN_Female'!B98</f>
        <v>0.44573796999999998</v>
      </c>
      <c r="W60" s="108">
        <f>'Laju Kematian'!H58</f>
        <v>0.44675083119315301</v>
      </c>
      <c r="X60" s="108">
        <f>'Laju Kematian'!R58</f>
        <v>0.42662799999125001</v>
      </c>
      <c r="AI60" s="1">
        <v>56</v>
      </c>
      <c r="AJ60" s="1">
        <f t="shared" si="0"/>
        <v>56</v>
      </c>
      <c r="AK60" s="108">
        <f>'Data UN_Male'!D88</f>
        <v>5.0720888840979327E-2</v>
      </c>
      <c r="AL60" s="108">
        <f>'Peluang Hidup'!D59</f>
        <v>7.2298605829612644E-2</v>
      </c>
      <c r="AM60" s="108">
        <f>'Peluang Hidup'!AL59</f>
        <v>5.8544134542762791E-2</v>
      </c>
      <c r="AN60" s="108">
        <f>'Data UN_Female'!D88</f>
        <v>0.11864493996603828</v>
      </c>
      <c r="AO60" s="108">
        <f>'Peluang Hidup'!F59</f>
        <v>0.14451634153702703</v>
      </c>
      <c r="AP60" s="108">
        <f>'Peluang Hidup'!AN59</f>
        <v>0.13937606233108316</v>
      </c>
      <c r="BA60" s="1">
        <f t="shared" si="6"/>
        <v>56</v>
      </c>
      <c r="BB60" s="1">
        <f t="shared" si="6"/>
        <v>56</v>
      </c>
      <c r="BC60" s="108">
        <f>'Data UN_Male'!E98</f>
        <v>1.0166859150965329E-3</v>
      </c>
      <c r="BD60" s="108">
        <f>'Peluang Hidup'!U59</f>
        <v>1.7493793935001987E-3</v>
      </c>
      <c r="BE60" s="108">
        <f>'Peluang Hidup'!BC59</f>
        <v>1.4725797418005391E-3</v>
      </c>
      <c r="BF60" s="108">
        <f>'Data UN_Female'!E98</f>
        <v>4.8940124017557577E-3</v>
      </c>
      <c r="BG60" s="108">
        <f>'Peluang Hidup'!W59</f>
        <v>7.8754309174520459E-3</v>
      </c>
      <c r="BH60" s="108">
        <f>'Peluang Hidup'!BE59</f>
        <v>7.5859413672203458E-3</v>
      </c>
      <c r="BS60" s="1">
        <v>56</v>
      </c>
      <c r="BT60" s="1">
        <f t="shared" si="3"/>
        <v>56</v>
      </c>
      <c r="BU60" s="108">
        <f>'Data UN_Male'!F88</f>
        <v>0.94927911115902064</v>
      </c>
      <c r="BV60" s="108">
        <f>'Peluang Mati'!D59</f>
        <v>0.92770139417038733</v>
      </c>
      <c r="BW60" s="108">
        <f>'Peluang Mati'!AL59</f>
        <v>0.94145586545723725</v>
      </c>
      <c r="BX60" s="108">
        <f>'Data UN_Female'!F88</f>
        <v>0.88135506003396169</v>
      </c>
      <c r="BY60" s="108">
        <f>'Peluang Mati'!F59</f>
        <v>0.85548365846297303</v>
      </c>
      <c r="BZ60" s="108">
        <f>'Peluang Mati'!AN59</f>
        <v>0.86062393766891687</v>
      </c>
      <c r="CK60" s="1">
        <f t="shared" si="7"/>
        <v>56</v>
      </c>
      <c r="CL60" s="1">
        <f t="shared" si="7"/>
        <v>56</v>
      </c>
      <c r="CM60" s="108">
        <f>'Data UN_Male'!G98</f>
        <v>0.99898331408490348</v>
      </c>
      <c r="CN60" s="108">
        <f>'Peluang Mati'!U59</f>
        <v>0.99825062060649983</v>
      </c>
      <c r="CO60" s="108">
        <f>'Peluang Mati'!BC59</f>
        <v>0.99852742025819952</v>
      </c>
      <c r="CP60" s="108">
        <f>'Data UN_Female'!G98</f>
        <v>0.9951059875982442</v>
      </c>
      <c r="CQ60" s="108">
        <f>'Peluang Mati'!W59</f>
        <v>0.99212456908254798</v>
      </c>
      <c r="CR60" s="108">
        <f>'Peluang Mati'!BE59</f>
        <v>0.99241405863277965</v>
      </c>
    </row>
    <row r="61" spans="1:96" x14ac:dyDescent="0.35">
      <c r="A61" s="1">
        <v>87</v>
      </c>
      <c r="B61" s="108">
        <f>'Data UN_Male'!B89</f>
        <v>0.31627601999999999</v>
      </c>
      <c r="C61" s="108">
        <f>'Laju Kematian'!B59</f>
        <v>0.255830152196236</v>
      </c>
      <c r="D61" s="108">
        <f>'Laju Kematian'!L59</f>
        <v>0.26683732854997899</v>
      </c>
      <c r="E61" s="108">
        <f>'Data UN_Female'!B89</f>
        <v>0.24851919</v>
      </c>
      <c r="F61" s="108">
        <f>'Laju Kematian'!C59</f>
        <v>0.19554873737151199</v>
      </c>
      <c r="G61" s="108">
        <f>'Laju Kematian'!M59</f>
        <v>0.19281913271141399</v>
      </c>
      <c r="R61" s="1">
        <v>97</v>
      </c>
      <c r="S61" s="108">
        <f>'Data UN_Male'!B99</f>
        <v>0.54178718000000003</v>
      </c>
      <c r="T61" s="108">
        <f>'Laju Kematian'!G59</f>
        <v>0.61353112494027695</v>
      </c>
      <c r="U61" s="108">
        <f>'Laju Kematian'!Q59</f>
        <v>0.52583381608924795</v>
      </c>
      <c r="V61" s="108">
        <f>'Data UN_Female'!B99</f>
        <v>0.47337509999999999</v>
      </c>
      <c r="W61" s="108">
        <f>'Laju Kematian'!H59</f>
        <v>0.48973569371201497</v>
      </c>
      <c r="X61" s="108">
        <f>'Laju Kematian'!R59</f>
        <v>0.46208265772359802</v>
      </c>
      <c r="AI61" s="1">
        <v>57</v>
      </c>
      <c r="AJ61" s="1">
        <f t="shared" si="0"/>
        <v>57</v>
      </c>
      <c r="AK61" s="108">
        <f>'Data UN_Male'!D89</f>
        <v>3.7693740315942192E-2</v>
      </c>
      <c r="AL61" s="108">
        <f>'Peluang Hidup'!D60</f>
        <v>5.6597777404816543E-2</v>
      </c>
      <c r="AM61" s="108">
        <f>'Peluang Hidup'!AL60</f>
        <v>4.528778446810821E-2</v>
      </c>
      <c r="AN61" s="108">
        <f>'Data UN_Female'!D89</f>
        <v>9.4207969141267681E-2</v>
      </c>
      <c r="AO61" s="108">
        <f>'Peluang Hidup'!F60</f>
        <v>0.1198944997593355</v>
      </c>
      <c r="AP61" s="108">
        <f>'Peluang Hidup'!AN60</f>
        <v>0.11589114921367279</v>
      </c>
      <c r="BA61" s="1">
        <f t="shared" si="6"/>
        <v>57</v>
      </c>
      <c r="BB61" s="1">
        <f t="shared" si="6"/>
        <v>57</v>
      </c>
      <c r="BC61" s="108">
        <f>'Data UN_Male'!E99</f>
        <v>5.9992023983730517E-4</v>
      </c>
      <c r="BD61" s="108">
        <f>'Peluang Hidup'!U60</f>
        <v>9.7230290924606329E-4</v>
      </c>
      <c r="BE61" s="108">
        <f>'Peluang Hidup'!BC60</f>
        <v>8.8299913953932625E-4</v>
      </c>
      <c r="BF61" s="108">
        <f>'Data UN_Female'!E99</f>
        <v>3.1101359742132131E-3</v>
      </c>
      <c r="BG61" s="108">
        <f>'Peluang Hidup'!W60</f>
        <v>4.9324402509481405E-3</v>
      </c>
      <c r="BH61" s="108">
        <f>'Peluang Hidup'!BE60</f>
        <v>4.8653373536288076E-3</v>
      </c>
      <c r="BS61" s="1">
        <v>57</v>
      </c>
      <c r="BT61" s="1">
        <f t="shared" si="3"/>
        <v>57</v>
      </c>
      <c r="BU61" s="108">
        <f>'Data UN_Male'!F89</f>
        <v>0.96230625968405781</v>
      </c>
      <c r="BV61" s="108">
        <f>'Peluang Mati'!D60</f>
        <v>0.94340222259518347</v>
      </c>
      <c r="BW61" s="108">
        <f>'Peluang Mati'!AL60</f>
        <v>0.95471221553189178</v>
      </c>
      <c r="BX61" s="108">
        <f>'Data UN_Female'!F89</f>
        <v>0.90579203085873228</v>
      </c>
      <c r="BY61" s="108">
        <f>'Peluang Mati'!F60</f>
        <v>0.88010550024066447</v>
      </c>
      <c r="BZ61" s="108">
        <f>'Peluang Mati'!AN60</f>
        <v>0.88410885078632717</v>
      </c>
      <c r="CK61" s="1">
        <f t="shared" si="7"/>
        <v>57</v>
      </c>
      <c r="CL61" s="1">
        <f t="shared" si="7"/>
        <v>57</v>
      </c>
      <c r="CM61" s="108">
        <f>'Data UN_Male'!G99</f>
        <v>0.99940007976016265</v>
      </c>
      <c r="CN61" s="108">
        <f>'Peluang Mati'!U60</f>
        <v>0.9990276970907539</v>
      </c>
      <c r="CO61" s="108">
        <f>'Peluang Mati'!BC60</f>
        <v>0.99911700086046062</v>
      </c>
      <c r="CP61" s="108">
        <f>'Data UN_Female'!G99</f>
        <v>0.99688986402578683</v>
      </c>
      <c r="CQ61" s="108">
        <f>'Peluang Mati'!W60</f>
        <v>0.99506755974905181</v>
      </c>
      <c r="CR61" s="108">
        <f>'Peluang Mati'!BE60</f>
        <v>0.99513466264637118</v>
      </c>
    </row>
    <row r="62" spans="1:96" x14ac:dyDescent="0.35">
      <c r="A62" s="1">
        <v>88</v>
      </c>
      <c r="B62" s="108">
        <f>'Data UN_Male'!B90</f>
        <v>0.33487679999999997</v>
      </c>
      <c r="C62" s="108">
        <f>'Laju Kematian'!B60</f>
        <v>0.27950606031483299</v>
      </c>
      <c r="D62" s="108">
        <f>'Laju Kematian'!L60</f>
        <v>0.28804341500818997</v>
      </c>
      <c r="E62" s="108">
        <f>'Data UN_Female'!B90</f>
        <v>0.26564462</v>
      </c>
      <c r="F62" s="108">
        <f>'Laju Kematian'!C60</f>
        <v>0.21449610701291799</v>
      </c>
      <c r="G62" s="108">
        <f>'Laju Kematian'!M60</f>
        <v>0.21067108899478501</v>
      </c>
      <c r="R62" s="1">
        <v>98</v>
      </c>
      <c r="S62" s="108">
        <f>'Data UN_Male'!B100</f>
        <v>0.56816544000000002</v>
      </c>
      <c r="T62" s="108">
        <f>'Laju Kematian'!G60</f>
        <v>0.66987961276518504</v>
      </c>
      <c r="U62" s="108">
        <f>'Laju Kematian'!Q60</f>
        <v>0.55488477599375896</v>
      </c>
      <c r="V62" s="108">
        <f>'Data UN_Female'!B100</f>
        <v>0.50158667999999995</v>
      </c>
      <c r="W62" s="108">
        <f>'Laju Kematian'!H60</f>
        <v>0.53685884866783495</v>
      </c>
      <c r="X62" s="108">
        <f>'Laju Kematian'!R60</f>
        <v>0.499908813964621</v>
      </c>
      <c r="AI62" s="1">
        <v>58</v>
      </c>
      <c r="AJ62" s="1">
        <f t="shared" si="0"/>
        <v>58</v>
      </c>
      <c r="AK62" s="108">
        <f>'Data UN_Male'!D90</f>
        <v>2.7399953380624911E-2</v>
      </c>
      <c r="AL62" s="108">
        <f>'Peluang Hidup'!D61</f>
        <v>4.3314013363172713E-2</v>
      </c>
      <c r="AM62" s="108">
        <f>'Peluang Hidup'!AL61</f>
        <v>3.4319004922902421E-2</v>
      </c>
      <c r="AN62" s="108">
        <f>'Data UN_Female'!D90</f>
        <v>7.3383162845194583E-2</v>
      </c>
      <c r="AO62" s="108">
        <f>'Peluang Hidup'!F61</f>
        <v>9.7683837388038028E-2</v>
      </c>
      <c r="AP62" s="108">
        <f>'Peluang Hidup'!AN61</f>
        <v>9.4730585486126034E-2</v>
      </c>
      <c r="BA62" s="1">
        <f t="shared" si="6"/>
        <v>58</v>
      </c>
      <c r="BB62" s="1">
        <f t="shared" si="6"/>
        <v>58</v>
      </c>
      <c r="BC62" s="108">
        <f>'Data UN_Male'!E100</f>
        <v>3.4417176392407146E-4</v>
      </c>
      <c r="BD62" s="108">
        <f>'Peluang Hidup'!U61</f>
        <v>5.1202557082148713E-4</v>
      </c>
      <c r="BE62" s="108">
        <f>'Peluang Hidup'!BC61</f>
        <v>5.1439331630992804E-4</v>
      </c>
      <c r="BF62" s="108">
        <f>'Data UN_Female'!E100</f>
        <v>1.9196485760607528E-3</v>
      </c>
      <c r="BG62" s="108">
        <f>'Peluang Hidup'!W61</f>
        <v>2.9532240533559602E-3</v>
      </c>
      <c r="BH62" s="108">
        <f>'Peluang Hidup'!BE61</f>
        <v>3.0081966131702952E-3</v>
      </c>
      <c r="BS62" s="1">
        <v>58</v>
      </c>
      <c r="BT62" s="1">
        <f t="shared" si="3"/>
        <v>58</v>
      </c>
      <c r="BU62" s="108">
        <f>'Data UN_Male'!F90</f>
        <v>0.97260004661937505</v>
      </c>
      <c r="BV62" s="108">
        <f>'Peluang Mati'!D61</f>
        <v>0.95668598663682725</v>
      </c>
      <c r="BW62" s="108">
        <f>'Peluang Mati'!AL61</f>
        <v>0.96568099507709759</v>
      </c>
      <c r="BX62" s="108">
        <f>'Data UN_Female'!F90</f>
        <v>0.92661683715480536</v>
      </c>
      <c r="BY62" s="108">
        <f>'Peluang Mati'!F61</f>
        <v>0.90231616261196201</v>
      </c>
      <c r="BZ62" s="108">
        <f>'Peluang Mati'!AN61</f>
        <v>0.90526941451387399</v>
      </c>
      <c r="CK62" s="1">
        <f t="shared" si="7"/>
        <v>58</v>
      </c>
      <c r="CL62" s="1">
        <f t="shared" si="7"/>
        <v>58</v>
      </c>
      <c r="CM62" s="108">
        <f>'Data UN_Male'!G100</f>
        <v>0.99965582823607591</v>
      </c>
      <c r="CN62" s="108">
        <f>'Peluang Mati'!U61</f>
        <v>0.99948797442917847</v>
      </c>
      <c r="CO62" s="108">
        <f>'Peluang Mati'!BC61</f>
        <v>0.99948560668369002</v>
      </c>
      <c r="CP62" s="108">
        <f>'Data UN_Female'!G100</f>
        <v>0.99808035142393925</v>
      </c>
      <c r="CQ62" s="108">
        <f>'Peluang Mati'!W61</f>
        <v>0.99704677594664404</v>
      </c>
      <c r="CR62" s="108">
        <f>'Peluang Mati'!BE61</f>
        <v>0.99699180338682969</v>
      </c>
    </row>
    <row r="63" spans="1:96" x14ac:dyDescent="0.35">
      <c r="A63" s="1">
        <v>89</v>
      </c>
      <c r="B63" s="108">
        <f>'Data UN_Male'!B91</f>
        <v>0.35420726000000002</v>
      </c>
      <c r="C63" s="108">
        <f>'Laju Kematian'!B61</f>
        <v>0.30537306522361002</v>
      </c>
      <c r="D63" s="108">
        <f>'Laju Kematian'!L61</f>
        <v>0.31048084010733601</v>
      </c>
      <c r="E63" s="108">
        <f>'Data UN_Female'!B91</f>
        <v>0.28378906999999998</v>
      </c>
      <c r="F63" s="108">
        <f>'Laju Kematian'!C61</f>
        <v>0.23528390446186601</v>
      </c>
      <c r="G63" s="108">
        <f>'Laju Kematian'!M61</f>
        <v>0.23016068353594901</v>
      </c>
      <c r="R63" s="1">
        <v>99</v>
      </c>
      <c r="S63" s="108">
        <f>'Data UN_Male'!B101</f>
        <v>0.59460327999999996</v>
      </c>
      <c r="T63" s="108">
        <f>'Laju Kematian'!G61</f>
        <v>0.73140331006596604</v>
      </c>
      <c r="U63" s="108">
        <f>'Laju Kematian'!Q61</f>
        <v>0.58414624411503602</v>
      </c>
      <c r="V63" s="108">
        <f>'Data UN_Female'!B101</f>
        <v>0.53021547999999996</v>
      </c>
      <c r="W63" s="108">
        <f>'Laju Kematian'!H61</f>
        <v>0.58851870292503605</v>
      </c>
      <c r="X63" s="108">
        <f>'Laju Kematian'!R61</f>
        <v>0.54016939046480095</v>
      </c>
      <c r="AI63" s="1">
        <v>59</v>
      </c>
      <c r="AJ63" s="1">
        <f t="shared" si="0"/>
        <v>59</v>
      </c>
      <c r="AK63" s="108">
        <f>'Data UN_Male'!D91</f>
        <v>1.9540344979276574E-2</v>
      </c>
      <c r="AL63" s="108">
        <f>'Peluang Hidup'!D62</f>
        <v>3.2337495890043609E-2</v>
      </c>
      <c r="AM63" s="108">
        <f>'Peluang Hidup'!AL62</f>
        <v>2.5445526334961902E-2</v>
      </c>
      <c r="AN63" s="108">
        <f>'Data UN_Female'!D91</f>
        <v>5.6174954255164E-2</v>
      </c>
      <c r="AO63" s="108">
        <f>'Peluang Hidup'!F62</f>
        <v>7.8023235482375122E-2</v>
      </c>
      <c r="AP63" s="108">
        <f>'Peluang Hidup'!AN62</f>
        <v>7.600228874084379E-2</v>
      </c>
      <c r="BA63" s="1">
        <f t="shared" si="6"/>
        <v>59</v>
      </c>
      <c r="BB63" s="1">
        <f t="shared" si="6"/>
        <v>59</v>
      </c>
      <c r="BC63" s="108">
        <f>'Data UN_Male'!E101</f>
        <v>1.9188678909270359E-4</v>
      </c>
      <c r="BD63" s="108">
        <f>'Peluang Hidup'!U62</f>
        <v>2.5421580681494018E-4</v>
      </c>
      <c r="BE63" s="108">
        <f>'Peluang Hidup'!BC62</f>
        <v>2.9104691096362039E-4</v>
      </c>
      <c r="BF63" s="108">
        <f>'Data UN_Female'!E101</f>
        <v>1.1498410286720079E-3</v>
      </c>
      <c r="BG63" s="108">
        <f>'Peluang Hidup'!W62</f>
        <v>1.6830444748800765E-3</v>
      </c>
      <c r="BH63" s="108">
        <f>'Peluang Hidup'!BE62</f>
        <v>1.7887316531768292E-3</v>
      </c>
      <c r="BS63" s="1">
        <v>59</v>
      </c>
      <c r="BT63" s="1">
        <f t="shared" si="3"/>
        <v>59</v>
      </c>
      <c r="BU63" s="108">
        <f>'Data UN_Male'!F91</f>
        <v>0.98045965502072341</v>
      </c>
      <c r="BV63" s="108">
        <f>'Peluang Mati'!D62</f>
        <v>0.96766250410995636</v>
      </c>
      <c r="BW63" s="108">
        <f>'Peluang Mati'!AL62</f>
        <v>0.97455447366503811</v>
      </c>
      <c r="BX63" s="108">
        <f>'Data UN_Female'!F91</f>
        <v>0.94382504574483606</v>
      </c>
      <c r="BY63" s="108">
        <f>'Peluang Mati'!F62</f>
        <v>0.92197676451762489</v>
      </c>
      <c r="BZ63" s="108">
        <f>'Peluang Mati'!AN62</f>
        <v>0.9239977112591562</v>
      </c>
      <c r="CK63" s="1">
        <f t="shared" si="7"/>
        <v>59</v>
      </c>
      <c r="CL63" s="1">
        <f t="shared" si="7"/>
        <v>59</v>
      </c>
      <c r="CM63" s="108">
        <f>'Data UN_Male'!G101</f>
        <v>0.99980811321090735</v>
      </c>
      <c r="CN63" s="108">
        <f>'Peluang Mati'!U62</f>
        <v>0.99974578419318505</v>
      </c>
      <c r="CO63" s="108">
        <f>'Peluang Mati'!BC62</f>
        <v>0.9997089530890364</v>
      </c>
      <c r="CP63" s="108">
        <f>'Data UN_Female'!G101</f>
        <v>0.99885015897132801</v>
      </c>
      <c r="CQ63" s="108">
        <f>'Peluang Mati'!W62</f>
        <v>0.9983169555251199</v>
      </c>
      <c r="CR63" s="108">
        <f>'Peluang Mati'!BE62</f>
        <v>0.99821126834682317</v>
      </c>
    </row>
    <row r="64" spans="1:96" x14ac:dyDescent="0.35">
      <c r="A64" s="1">
        <v>90</v>
      </c>
      <c r="B64" s="108">
        <f>'Data UN_Male'!B92</f>
        <v>0.37430498000000001</v>
      </c>
      <c r="C64" s="108">
        <f>'Laju Kematian'!B62</f>
        <v>0.33363394288874498</v>
      </c>
      <c r="D64" s="108">
        <f>'Laju Kematian'!L62</f>
        <v>0.33414988002554902</v>
      </c>
      <c r="E64" s="108">
        <f>'Data UN_Female'!B92</f>
        <v>0.30302678</v>
      </c>
      <c r="F64" s="108">
        <f>'Laju Kematian'!C62</f>
        <v>0.25809089725068002</v>
      </c>
      <c r="G64" s="108">
        <f>'Laju Kematian'!M62</f>
        <v>0.251435211729645</v>
      </c>
      <c r="R64" s="1">
        <v>100</v>
      </c>
      <c r="S64" s="108">
        <f>'Data UN_Male'!B102</f>
        <v>0.64507475999999997</v>
      </c>
      <c r="T64" s="108">
        <f>'Laju Kematian'!G62</f>
        <v>0.79857752317564001</v>
      </c>
      <c r="U64" s="108">
        <f>'Laju Kematian'!Q62</f>
        <v>0.61347919036790899</v>
      </c>
      <c r="V64" s="108">
        <f>'Data UN_Female'!B102</f>
        <v>0.58977449000000004</v>
      </c>
      <c r="W64" s="108">
        <f>'Laju Kematian'!H62</f>
        <v>0.64515201927189902</v>
      </c>
      <c r="X64" s="108">
        <f>'Laju Kematian'!R62</f>
        <v>0.582912917014762</v>
      </c>
      <c r="AI64" s="1">
        <v>60</v>
      </c>
      <c r="AJ64" s="1">
        <f t="shared" si="0"/>
        <v>60</v>
      </c>
      <c r="AK64" s="108">
        <f>'Data UN_Male'!D92</f>
        <v>1.3660376725096297E-2</v>
      </c>
      <c r="AL64" s="108">
        <f>'Peluang Hidup'!D63</f>
        <v>2.3498400081344007E-2</v>
      </c>
      <c r="AM64" s="108">
        <f>'Peluang Hidup'!AL63</f>
        <v>1.8436399270245239E-2</v>
      </c>
      <c r="AN64" s="108">
        <f>'Data UN_Female'!D92</f>
        <v>4.2214087230888389E-2</v>
      </c>
      <c r="AO64" s="108">
        <f>'Peluang Hidup'!F63</f>
        <v>6.097692006780215E-2</v>
      </c>
      <c r="AP64" s="108">
        <f>'Peluang Hidup'!AN63</f>
        <v>5.9747103720016681E-2</v>
      </c>
      <c r="BA64" s="1">
        <f t="shared" si="6"/>
        <v>60</v>
      </c>
      <c r="BB64" s="1">
        <f t="shared" si="6"/>
        <v>60</v>
      </c>
      <c r="BC64" s="108">
        <f>'Data UN_Male'!E102</f>
        <v>1.0393768601013747E-4</v>
      </c>
      <c r="BD64" s="108">
        <f>'Peluang Hidup'!U63</f>
        <v>1.1835456721877818E-4</v>
      </c>
      <c r="BE64" s="108">
        <f>'Peluang Hidup'!BC63</f>
        <v>1.599197057438596E-4</v>
      </c>
      <c r="BF64" s="108">
        <f>'Data UN_Female'!E102</f>
        <v>6.6793463916359956E-4</v>
      </c>
      <c r="BG64" s="108">
        <f>'Peluang Hidup'!W63</f>
        <v>9.0864819238762804E-4</v>
      </c>
      <c r="BH64" s="108">
        <f>'Peluang Hidup'!BE63</f>
        <v>1.0203790213842415E-3</v>
      </c>
      <c r="BS64" s="1">
        <v>60</v>
      </c>
      <c r="BT64" s="1">
        <f t="shared" si="3"/>
        <v>60</v>
      </c>
      <c r="BU64" s="108">
        <f>'Data UN_Male'!F92</f>
        <v>0.98633962327490365</v>
      </c>
      <c r="BV64" s="108">
        <f>'Peluang Mati'!D63</f>
        <v>0.97650159991865604</v>
      </c>
      <c r="BW64" s="108">
        <f>'Peluang Mati'!AL63</f>
        <v>0.98156360072975479</v>
      </c>
      <c r="BX64" s="108">
        <f>'Data UN_Female'!F92</f>
        <v>0.95778591276911162</v>
      </c>
      <c r="BY64" s="108">
        <f>'Peluang Mati'!F63</f>
        <v>0.9390230799321978</v>
      </c>
      <c r="BZ64" s="108">
        <f>'Peluang Mati'!AN63</f>
        <v>0.94025289627998332</v>
      </c>
      <c r="CK64" s="1">
        <f t="shared" si="7"/>
        <v>60</v>
      </c>
      <c r="CL64" s="1">
        <f t="shared" si="7"/>
        <v>60</v>
      </c>
      <c r="CM64" s="108">
        <f>'Data UN_Male'!G102</f>
        <v>0.99989606231398986</v>
      </c>
      <c r="CN64" s="108">
        <f>'Peluang Mati'!U63</f>
        <v>0.99988164543278124</v>
      </c>
      <c r="CO64" s="108">
        <f>'Peluang Mati'!BC63</f>
        <v>0.99984008029425619</v>
      </c>
      <c r="CP64" s="108">
        <f>'Data UN_Female'!G102</f>
        <v>0.99933206536083641</v>
      </c>
      <c r="CQ64" s="108">
        <f>'Peluang Mati'!W63</f>
        <v>0.99909135180761233</v>
      </c>
      <c r="CR64" s="108">
        <f>'Peluang Mati'!BE63</f>
        <v>0.99897962097861581</v>
      </c>
    </row>
    <row r="65" spans="1:78" x14ac:dyDescent="0.35">
      <c r="A65" s="1">
        <v>91</v>
      </c>
      <c r="B65" s="108">
        <f>'Data UN_Male'!B93</f>
        <v>0.39531117999999998</v>
      </c>
      <c r="C65" s="108">
        <f>'Laju Kematian'!B63</f>
        <v>0.36451023526277099</v>
      </c>
      <c r="D65" s="108">
        <f>'Laju Kematian'!L63</f>
        <v>0.35903913481619298</v>
      </c>
      <c r="E65" s="108">
        <f>'Data UN_Female'!B93</f>
        <v>0.32348769999999999</v>
      </c>
      <c r="F65" s="108">
        <f>'Laju Kematian'!C63</f>
        <v>0.28311321726060001</v>
      </c>
      <c r="G65" s="108">
        <f>'Laju Kematian'!M63</f>
        <v>0.27465465128615701</v>
      </c>
      <c r="S65" s="108"/>
      <c r="T65" s="108"/>
      <c r="U65" s="108"/>
      <c r="V65" s="108"/>
      <c r="W65" s="108"/>
      <c r="X65" s="108"/>
      <c r="AI65" s="1">
        <v>61</v>
      </c>
      <c r="AJ65" s="1">
        <f t="shared" si="0"/>
        <v>61</v>
      </c>
      <c r="AK65" s="108">
        <f>'Data UN_Male'!D93</f>
        <v>9.3533083014070411E-3</v>
      </c>
      <c r="AL65" s="108">
        <f>'Peluang Hidup'!D64</f>
        <v>1.6578189689247295E-2</v>
      </c>
      <c r="AM65" s="108">
        <f>'Peluang Hidup'!AL64</f>
        <v>1.3037545426546924E-2</v>
      </c>
      <c r="AN65" s="108">
        <f>'Data UN_Female'!D93</f>
        <v>3.110522897426302E-2</v>
      </c>
      <c r="AO65" s="108">
        <f>'Peluang Hidup'!F64</f>
        <v>4.6529505938947356E-2</v>
      </c>
      <c r="AP65" s="108">
        <f>'Peluang Hidup'!AN64</f>
        <v>4.5935805046953326E-2</v>
      </c>
      <c r="BC65" s="108"/>
      <c r="BD65" s="108"/>
      <c r="BE65" s="108"/>
      <c r="BF65" s="108"/>
      <c r="BG65" s="108"/>
      <c r="BH65" s="108"/>
      <c r="BS65" s="1">
        <v>61</v>
      </c>
      <c r="BT65" s="1">
        <f t="shared" si="3"/>
        <v>61</v>
      </c>
      <c r="BU65" s="108">
        <f>'Data UN_Male'!F93</f>
        <v>0.99064669169859298</v>
      </c>
      <c r="BV65" s="108">
        <f>'Peluang Mati'!D64</f>
        <v>0.98342181031075271</v>
      </c>
      <c r="BW65" s="108">
        <f>'Peluang Mati'!AL64</f>
        <v>0.98696245457345311</v>
      </c>
      <c r="BX65" s="108">
        <f>'Data UN_Female'!F93</f>
        <v>0.96889477102573696</v>
      </c>
      <c r="BY65" s="108">
        <f>'Peluang Mati'!F64</f>
        <v>0.95347049406105266</v>
      </c>
      <c r="BZ65" s="108">
        <f>'Peluang Mati'!AN64</f>
        <v>0.95406419495304662</v>
      </c>
    </row>
    <row r="66" spans="1:78" x14ac:dyDescent="0.35">
      <c r="A66" s="1">
        <v>92</v>
      </c>
      <c r="B66" s="108">
        <f>'Data UN_Male'!B94</f>
        <v>0.41737234000000001</v>
      </c>
      <c r="C66" s="108">
        <f>'Laju Kematian'!B64</f>
        <v>0.39824398699060298</v>
      </c>
      <c r="D66" s="108">
        <f>'Laju Kematian'!L64</f>
        <v>0.38512444060740297</v>
      </c>
      <c r="E66" s="108">
        <f>'Data UN_Female'!B94</f>
        <v>0.34530063</v>
      </c>
      <c r="F66" s="108">
        <f>'Laju Kematian'!C64</f>
        <v>0.31056604738496202</v>
      </c>
      <c r="G66" s="108">
        <f>'Laju Kematian'!M64</f>
        <v>0.29999264465708297</v>
      </c>
      <c r="S66" s="108"/>
      <c r="T66" s="108"/>
      <c r="U66" s="108"/>
      <c r="V66" s="108"/>
      <c r="W66" s="108"/>
      <c r="X66" s="108"/>
      <c r="AI66" s="1">
        <v>62</v>
      </c>
      <c r="AJ66" s="1">
        <f t="shared" si="0"/>
        <v>62</v>
      </c>
      <c r="AK66" s="108">
        <f>'Data UN_Male'!D94</f>
        <v>6.2660540671157288E-3</v>
      </c>
      <c r="AL66" s="108">
        <f>'Peluang Hidup'!D65</f>
        <v>1.1324399309617173E-2</v>
      </c>
      <c r="AM66" s="108">
        <f>'Peluang Hidup'!AL65</f>
        <v>8.9876357411040175E-3</v>
      </c>
      <c r="AN66" s="108">
        <f>'Data UN_Female'!D94</f>
        <v>2.2443974544804294E-2</v>
      </c>
      <c r="AO66" s="108">
        <f>'Peluang Hidup'!F65</f>
        <v>3.4586348786748371E-2</v>
      </c>
      <c r="AP66" s="108">
        <f>'Peluang Hidup'!AN65</f>
        <v>3.4470551934868518E-2</v>
      </c>
      <c r="BC66" s="108"/>
      <c r="BD66" s="108"/>
      <c r="BE66" s="108"/>
      <c r="BF66" s="108"/>
      <c r="BG66" s="108"/>
      <c r="BH66" s="108"/>
      <c r="BS66" s="1">
        <v>62</v>
      </c>
      <c r="BT66" s="1">
        <f t="shared" si="3"/>
        <v>62</v>
      </c>
      <c r="BU66" s="108">
        <f>'Data UN_Male'!F94</f>
        <v>0.99373394593288422</v>
      </c>
      <c r="BV66" s="108">
        <f>'Peluang Mati'!D65</f>
        <v>0.98867560069038285</v>
      </c>
      <c r="BW66" s="108">
        <f>'Peluang Mati'!AL65</f>
        <v>0.99101236425889594</v>
      </c>
      <c r="BX66" s="108">
        <f>'Data UN_Female'!F94</f>
        <v>0.97755602545519571</v>
      </c>
      <c r="BY66" s="108">
        <f>'Peluang Mati'!F65</f>
        <v>0.96541365121325162</v>
      </c>
      <c r="BZ66" s="108">
        <f>'Peluang Mati'!AN65</f>
        <v>0.96552944806513152</v>
      </c>
    </row>
    <row r="67" spans="1:78" x14ac:dyDescent="0.35">
      <c r="A67" s="1">
        <v>93</v>
      </c>
      <c r="B67" s="108">
        <f>'Data UN_Male'!B95</f>
        <v>0.44052606</v>
      </c>
      <c r="C67" s="108">
        <f>'Laju Kematian'!B65</f>
        <v>0.43509964283975999</v>
      </c>
      <c r="D67" s="108">
        <f>'Laju Kematian'!L65</f>
        <v>0.41236796773757101</v>
      </c>
      <c r="E67" s="108">
        <f>'Data UN_Female'!B95</f>
        <v>0.36850769999999999</v>
      </c>
      <c r="F67" s="108">
        <f>'Laju Kematian'!C65</f>
        <v>0.34068547202417598</v>
      </c>
      <c r="G67" s="108">
        <f>'Laju Kematian'!M65</f>
        <v>0.32763753598801398</v>
      </c>
      <c r="S67" s="108"/>
      <c r="T67" s="108"/>
      <c r="U67" s="108"/>
      <c r="V67" s="108"/>
      <c r="W67" s="108"/>
      <c r="X67" s="108"/>
      <c r="AI67" s="1">
        <v>63</v>
      </c>
      <c r="AJ67" s="1">
        <f t="shared" si="0"/>
        <v>63</v>
      </c>
      <c r="AK67" s="108">
        <f>'Data UN_Male'!D95</f>
        <v>4.1023181749989049E-3</v>
      </c>
      <c r="AL67" s="108">
        <f>'Peluang Hidup'!D66</f>
        <v>7.4674951401925834E-3</v>
      </c>
      <c r="AM67" s="108">
        <f>'Peluang Hidup'!AL66</f>
        <v>6.0327212252969265E-3</v>
      </c>
      <c r="AN67" s="108">
        <f>'Data UN_Female'!D95</f>
        <v>1.5835083196705003E-2</v>
      </c>
      <c r="AO67" s="108">
        <f>'Peluang Hidup'!F66</f>
        <v>2.4979761140202568E-2</v>
      </c>
      <c r="AP67" s="108">
        <f>'Peluang Hidup'!AN66</f>
        <v>2.5191101055935666E-2</v>
      </c>
      <c r="BC67" s="108"/>
      <c r="BD67" s="108"/>
      <c r="BE67" s="108"/>
      <c r="BF67" s="108"/>
      <c r="BG67" s="108"/>
      <c r="BH67" s="108"/>
      <c r="BS67" s="1">
        <v>63</v>
      </c>
      <c r="BT67" s="1">
        <f t="shared" si="3"/>
        <v>63</v>
      </c>
      <c r="BU67" s="108">
        <f>'Data UN_Male'!F95</f>
        <v>0.99589768182500105</v>
      </c>
      <c r="BV67" s="108">
        <f>'Peluang Mati'!D66</f>
        <v>0.99253250485980737</v>
      </c>
      <c r="BW67" s="108">
        <f>'Peluang Mati'!AL66</f>
        <v>0.99396727877470303</v>
      </c>
      <c r="BX67" s="108">
        <f>'Data UN_Female'!F95</f>
        <v>0.98416491680329499</v>
      </c>
      <c r="BY67" s="108">
        <f>'Peluang Mati'!F66</f>
        <v>0.97502023885979738</v>
      </c>
      <c r="BZ67" s="108">
        <f>'Peluang Mati'!AN66</f>
        <v>0.97480889894406431</v>
      </c>
    </row>
    <row r="68" spans="1:78" x14ac:dyDescent="0.35">
      <c r="A68" s="1">
        <v>94</v>
      </c>
      <c r="B68" s="108">
        <f>'Data UN_Male'!B96</f>
        <v>0.46474331000000002</v>
      </c>
      <c r="C68" s="108">
        <f>'Laju Kematian'!B66</f>
        <v>0.47536612072904799</v>
      </c>
      <c r="D68" s="108">
        <f>'Laju Kematian'!L66</f>
        <v>0.44071756408672302</v>
      </c>
      <c r="E68" s="108">
        <f>'Data UN_Female'!B96</f>
        <v>0.39309102000000001</v>
      </c>
      <c r="F68" s="108">
        <f>'Laju Kematian'!C66</f>
        <v>0.37373050732610102</v>
      </c>
      <c r="G68" s="108">
        <f>'Laju Kematian'!M66</f>
        <v>0.35779346107258803</v>
      </c>
      <c r="S68" s="108"/>
      <c r="T68" s="108"/>
      <c r="U68" s="108"/>
      <c r="V68" s="108"/>
      <c r="W68" s="108"/>
      <c r="X68" s="108"/>
      <c r="AI68" s="1">
        <v>64</v>
      </c>
      <c r="AJ68" s="1">
        <f t="shared" si="0"/>
        <v>64</v>
      </c>
      <c r="AK68" s="108">
        <f>'Data UN_Male'!D96</f>
        <v>2.6213439827289077E-3</v>
      </c>
      <c r="AL68" s="108">
        <f>'Peluang Hidup'!D67</f>
        <v>4.7380407165811466E-3</v>
      </c>
      <c r="AM68" s="108">
        <f>'Peluang Hidup'!AL67</f>
        <v>3.9382837717730386E-3</v>
      </c>
      <c r="AN68" s="108">
        <f>'Data UN_Female'!D96</f>
        <v>1.0907634436645037E-2</v>
      </c>
      <c r="AO68" s="108">
        <f>'Peluang Hidup'!F67</f>
        <v>1.748097579415224E-2</v>
      </c>
      <c r="AP68" s="108">
        <f>'Peluang Hidup'!AN67</f>
        <v>1.7885556671567784E-2</v>
      </c>
      <c r="BC68" s="108"/>
      <c r="BD68" s="108"/>
      <c r="BE68" s="108"/>
      <c r="BF68" s="108"/>
      <c r="BG68" s="108"/>
      <c r="BH68" s="108"/>
      <c r="BS68" s="1">
        <v>64</v>
      </c>
      <c r="BT68" s="1">
        <f t="shared" si="3"/>
        <v>64</v>
      </c>
      <c r="BU68" s="108">
        <f>'Data UN_Male'!F96</f>
        <v>0.99737865601727105</v>
      </c>
      <c r="BV68" s="108">
        <f>'Peluang Mati'!D67</f>
        <v>0.99526195928341887</v>
      </c>
      <c r="BW68" s="108">
        <f>'Peluang Mati'!AL67</f>
        <v>0.99606171622822692</v>
      </c>
      <c r="BX68" s="108">
        <f>'Data UN_Female'!F96</f>
        <v>0.989092365563355</v>
      </c>
      <c r="BY68" s="108">
        <f>'Peluang Mati'!F67</f>
        <v>0.9825190242058478</v>
      </c>
      <c r="BZ68" s="108">
        <f>'Peluang Mati'!AN67</f>
        <v>0.98211444332843223</v>
      </c>
    </row>
    <row r="69" spans="1:78" x14ac:dyDescent="0.35">
      <c r="A69" s="1">
        <v>95</v>
      </c>
      <c r="B69" s="108">
        <f>'Data UN_Male'!B97</f>
        <v>0.48984740999999998</v>
      </c>
      <c r="C69" s="108">
        <f>'Laju Kematian'!B67</f>
        <v>0.519359076606554</v>
      </c>
      <c r="D69" s="108">
        <f>'Laju Kematian'!L67</f>
        <v>0.47010640032129902</v>
      </c>
      <c r="E69" s="108">
        <f>'Data UN_Female'!B97</f>
        <v>0.41890358</v>
      </c>
      <c r="F69" s="108">
        <f>'Laju Kematian'!C67</f>
        <v>0.40998532863114401</v>
      </c>
      <c r="G69" s="108">
        <f>'Laju Kematian'!M67</f>
        <v>0.39068148753659698</v>
      </c>
      <c r="S69" s="108"/>
      <c r="T69" s="108"/>
      <c r="U69" s="108"/>
      <c r="V69" s="108"/>
      <c r="W69" s="108"/>
      <c r="X69" s="108"/>
      <c r="AI69" s="1">
        <v>65</v>
      </c>
      <c r="AJ69" s="1">
        <f t="shared" ref="AJ69:AJ74" si="8">AI69</f>
        <v>65</v>
      </c>
      <c r="AK69" s="108">
        <f>'Data UN_Male'!D97</f>
        <v>1.6328012204372604E-3</v>
      </c>
      <c r="AL69" s="108">
        <f>'Peluang Hidup'!D68</f>
        <v>2.8822912299471953E-3</v>
      </c>
      <c r="AM69" s="108">
        <f>'Peluang Hidup'!AL68</f>
        <v>2.497815337887347E-3</v>
      </c>
      <c r="AN69" s="108">
        <f>'Data UN_Female'!D97</f>
        <v>7.3242411374560001E-3</v>
      </c>
      <c r="AO69" s="108">
        <f>'Peluang Hidup'!F68</f>
        <v>1.1816954303983272E-2</v>
      </c>
      <c r="AP69" s="108">
        <f>'Peluang Hidup'!AN68</f>
        <v>1.2304848578799946E-2</v>
      </c>
      <c r="BC69" s="108"/>
      <c r="BD69" s="108"/>
      <c r="BE69" s="108"/>
      <c r="BF69" s="108"/>
      <c r="BG69" s="108"/>
      <c r="BH69" s="108"/>
      <c r="BS69" s="1">
        <v>65</v>
      </c>
      <c r="BT69" s="1">
        <f t="shared" ref="BT69:BT74" si="9">BS69</f>
        <v>65</v>
      </c>
      <c r="BU69" s="108">
        <f>'Data UN_Male'!F97</f>
        <v>0.9983671987795627</v>
      </c>
      <c r="BV69" s="108">
        <f>'Peluang Mati'!D68</f>
        <v>0.99711770877005279</v>
      </c>
      <c r="BW69" s="108">
        <f>'Peluang Mati'!AL68</f>
        <v>0.9975021846621126</v>
      </c>
      <c r="BX69" s="108">
        <f>'Data UN_Female'!F97</f>
        <v>0.992675758862544</v>
      </c>
      <c r="BY69" s="108">
        <f>'Peluang Mati'!F68</f>
        <v>0.98818304569601678</v>
      </c>
      <c r="BZ69" s="108">
        <f>'Peluang Mati'!AN68</f>
        <v>0.98769515142120001</v>
      </c>
    </row>
    <row r="70" spans="1:78" x14ac:dyDescent="0.35">
      <c r="A70" s="1">
        <v>96</v>
      </c>
      <c r="B70" s="108">
        <f>'Data UN_Male'!B98</f>
        <v>0.51560569999999994</v>
      </c>
      <c r="C70" s="108">
        <f>'Laju Kematian'!B68</f>
        <v>0.56742337893171602</v>
      </c>
      <c r="D70" s="108">
        <f>'Laju Kematian'!L68</f>
        <v>0.500452967184568</v>
      </c>
      <c r="E70" s="108">
        <f>'Data UN_Female'!B98</f>
        <v>0.44573796999999998</v>
      </c>
      <c r="F70" s="108">
        <f>'Laju Kematian'!C68</f>
        <v>0.44976171427731398</v>
      </c>
      <c r="G70" s="108">
        <f>'Laju Kematian'!M68</f>
        <v>0.42654080095705099</v>
      </c>
      <c r="S70" s="108"/>
      <c r="T70" s="108"/>
      <c r="U70" s="108"/>
      <c r="V70" s="108"/>
      <c r="W70" s="108"/>
      <c r="X70" s="108"/>
      <c r="AI70" s="1">
        <v>66</v>
      </c>
      <c r="AJ70" s="1">
        <f t="shared" si="8"/>
        <v>66</v>
      </c>
      <c r="AK70" s="108">
        <f>'Data UN_Male'!D98</f>
        <v>9.9033337234467195E-4</v>
      </c>
      <c r="AL70" s="108">
        <f>'Peluang Hidup'!D69</f>
        <v>1.6745572214316023E-3</v>
      </c>
      <c r="AM70" s="108">
        <f>'Peluang Hidup'!AL69</f>
        <v>1.5375847389756088E-3</v>
      </c>
      <c r="AN70" s="108">
        <f>'Data UN_Female'!D98</f>
        <v>4.7874299409935532E-3</v>
      </c>
      <c r="AO70" s="108">
        <f>'Peluang Hidup'!F69</f>
        <v>7.6903709185621233E-3</v>
      </c>
      <c r="AP70" s="108">
        <f>'Peluang Hidup'!AN69</f>
        <v>8.179575939306934E-3</v>
      </c>
      <c r="BC70" s="108"/>
      <c r="BD70" s="108"/>
      <c r="BE70" s="108"/>
      <c r="BF70" s="108"/>
      <c r="BG70" s="108"/>
      <c r="BH70" s="108"/>
      <c r="BS70" s="1">
        <v>66</v>
      </c>
      <c r="BT70" s="1">
        <f t="shared" si="9"/>
        <v>66</v>
      </c>
      <c r="BU70" s="108">
        <f>'Data UN_Male'!F98</f>
        <v>0.99900966662765533</v>
      </c>
      <c r="BV70" s="108">
        <f>'Peluang Mati'!D69</f>
        <v>0.99832544277856838</v>
      </c>
      <c r="BW70" s="108">
        <f>'Peluang Mati'!AL69</f>
        <v>0.99846241526102442</v>
      </c>
      <c r="BX70" s="108">
        <f>'Data UN_Female'!F98</f>
        <v>0.99521257005900643</v>
      </c>
      <c r="BY70" s="108">
        <f>'Peluang Mati'!F69</f>
        <v>0.99230962908143783</v>
      </c>
      <c r="BZ70" s="108">
        <f>'Peluang Mati'!AN69</f>
        <v>0.99182042406069304</v>
      </c>
    </row>
    <row r="71" spans="1:78" x14ac:dyDescent="0.35">
      <c r="A71" s="1">
        <v>97</v>
      </c>
      <c r="B71" s="108">
        <f>'Data UN_Male'!B99</f>
        <v>0.54178718000000003</v>
      </c>
      <c r="C71" s="108">
        <f>'Laju Kematian'!B69</f>
        <v>0.61993581215936899</v>
      </c>
      <c r="D71" s="108">
        <f>'Laju Kematian'!L69</f>
        <v>0.53166146411580595</v>
      </c>
      <c r="E71" s="108">
        <f>'Data UN_Female'!B99</f>
        <v>0.47337509999999999</v>
      </c>
      <c r="F71" s="108">
        <f>'Laju Kematian'!C69</f>
        <v>0.49340172678105099</v>
      </c>
      <c r="G71" s="108">
        <f>'Laju Kematian'!M69</f>
        <v>0.46562993077637399</v>
      </c>
      <c r="S71" s="108"/>
      <c r="T71" s="108"/>
      <c r="U71" s="108"/>
      <c r="V71" s="108"/>
      <c r="W71" s="108"/>
      <c r="X71" s="108"/>
      <c r="AI71" s="1">
        <v>67</v>
      </c>
      <c r="AJ71" s="1">
        <f t="shared" si="8"/>
        <v>67</v>
      </c>
      <c r="AK71" s="108">
        <f>'Data UN_Male'!D99</f>
        <v>5.8437028135625542E-4</v>
      </c>
      <c r="AL71" s="108">
        <f>'Peluang Hidup'!D70</f>
        <v>9.2520167585991974E-4</v>
      </c>
      <c r="AM71" s="108">
        <f>'Peluang Hidup'!AL70</f>
        <v>9.177989603153761E-4</v>
      </c>
      <c r="AN71" s="108">
        <f>'Data UN_Female'!D99</f>
        <v>3.0424030143789108E-3</v>
      </c>
      <c r="AO71" s="108">
        <f>'Peluang Hidup'!F70</f>
        <v>4.8005205996873605E-3</v>
      </c>
      <c r="AP71" s="108">
        <f>'Peluang Hidup'!AN70</f>
        <v>5.2374534616098601E-3</v>
      </c>
      <c r="BC71" s="108"/>
      <c r="BD71" s="108"/>
      <c r="BE71" s="108"/>
      <c r="BF71" s="108"/>
      <c r="BG71" s="108"/>
      <c r="BH71" s="108"/>
      <c r="BS71" s="1">
        <v>67</v>
      </c>
      <c r="BT71" s="1">
        <f t="shared" si="9"/>
        <v>67</v>
      </c>
      <c r="BU71" s="108">
        <f>'Data UN_Male'!F99</f>
        <v>0.99941562971864373</v>
      </c>
      <c r="BV71" s="108">
        <f>'Peluang Mati'!D70</f>
        <v>0.99907479832414003</v>
      </c>
      <c r="BW71" s="108">
        <f>'Peluang Mati'!AL70</f>
        <v>0.99908220103968459</v>
      </c>
      <c r="BX71" s="108">
        <f>'Data UN_Female'!F99</f>
        <v>0.99695759698562114</v>
      </c>
      <c r="BY71" s="108">
        <f>'Peluang Mati'!F70</f>
        <v>0.99519947940031261</v>
      </c>
      <c r="BZ71" s="108">
        <f>'Peluang Mati'!AN70</f>
        <v>0.99476254653839014</v>
      </c>
    </row>
    <row r="72" spans="1:78" x14ac:dyDescent="0.35">
      <c r="A72" s="1">
        <v>98</v>
      </c>
      <c r="B72" s="108">
        <f>'Data UN_Male'!B100</f>
        <v>0.56816544000000002</v>
      </c>
      <c r="C72" s="108">
        <f>'Laju Kematian'!B70</f>
        <v>0.67730803041884602</v>
      </c>
      <c r="D72" s="108">
        <f>'Laju Kematian'!L70</f>
        <v>0.56362260352581794</v>
      </c>
      <c r="E72" s="108">
        <f>'Data UN_Female'!B100</f>
        <v>0.50158667999999995</v>
      </c>
      <c r="F72" s="108">
        <f>'Laju Kematian'!C70</f>
        <v>0.54128065445103402</v>
      </c>
      <c r="G72" s="108">
        <f>'Laju Kematian'!M70</f>
        <v>0.50822800766003196</v>
      </c>
      <c r="S72" s="108"/>
      <c r="T72" s="108"/>
      <c r="U72" s="108"/>
      <c r="V72" s="108"/>
      <c r="W72" s="108"/>
      <c r="X72" s="108"/>
      <c r="AI72" s="1">
        <v>68</v>
      </c>
      <c r="AJ72" s="1">
        <f t="shared" si="8"/>
        <v>68</v>
      </c>
      <c r="AK72" s="108">
        <f>'Data UN_Male'!D100</f>
        <v>3.3525081696482174E-4</v>
      </c>
      <c r="AL72" s="108">
        <f>'Peluang Hidup'!D71</f>
        <v>4.8386838317144247E-4</v>
      </c>
      <c r="AM72" s="108">
        <f>'Peluang Hidup'!AL71</f>
        <v>5.3080470537642628E-4</v>
      </c>
      <c r="AN72" s="108">
        <f>'Data UN_Female'!D100</f>
        <v>1.8778422110090796E-3</v>
      </c>
      <c r="AO72" s="108">
        <f>'Peluang Hidup'!F71</f>
        <v>2.8626649611639297E-3</v>
      </c>
      <c r="AP72" s="108">
        <f>'Peluang Hidup'!AN71</f>
        <v>3.2194516197502922E-3</v>
      </c>
      <c r="BC72" s="108"/>
      <c r="BD72" s="108"/>
      <c r="BE72" s="108"/>
      <c r="BF72" s="108"/>
      <c r="BG72" s="108"/>
      <c r="BH72" s="108"/>
      <c r="BS72" s="1">
        <v>68</v>
      </c>
      <c r="BT72" s="1">
        <f t="shared" si="9"/>
        <v>68</v>
      </c>
      <c r="BU72" s="108">
        <f>'Data UN_Male'!F100</f>
        <v>0.99966474918303516</v>
      </c>
      <c r="BV72" s="108">
        <f>'Peluang Mati'!D71</f>
        <v>0.99951613161682851</v>
      </c>
      <c r="BW72" s="108">
        <f>'Peluang Mati'!AL71</f>
        <v>0.99946919529462352</v>
      </c>
      <c r="BX72" s="108">
        <f>'Data UN_Female'!F100</f>
        <v>0.99812215778899094</v>
      </c>
      <c r="BY72" s="108">
        <f>'Peluang Mati'!F71</f>
        <v>0.99713733503883606</v>
      </c>
      <c r="BZ72" s="108">
        <f>'Peluang Mati'!AN71</f>
        <v>0.99678054838024965</v>
      </c>
    </row>
    <row r="73" spans="1:78" x14ac:dyDescent="0.35">
      <c r="A73" s="1">
        <v>99</v>
      </c>
      <c r="B73" s="108">
        <f>'Data UN_Male'!B101</f>
        <v>0.59460327999999996</v>
      </c>
      <c r="C73" s="108">
        <f>'Laju Kematian'!B71</f>
        <v>0.73998978454254805</v>
      </c>
      <c r="D73" s="108">
        <f>'Laju Kematian'!L71</f>
        <v>0.59621483658904195</v>
      </c>
      <c r="E73" s="108">
        <f>'Data UN_Female'!B101</f>
        <v>0.53021547999999996</v>
      </c>
      <c r="F73" s="108">
        <f>'Laju Kematian'!C71</f>
        <v>0.59381023873176997</v>
      </c>
      <c r="G73" s="108">
        <f>'Laju Kematian'!M71</f>
        <v>0.55463604131772604</v>
      </c>
      <c r="S73" s="108"/>
      <c r="T73" s="108"/>
      <c r="U73" s="108"/>
      <c r="V73" s="108"/>
      <c r="W73" s="108"/>
      <c r="X73" s="108"/>
      <c r="AI73" s="1">
        <v>69</v>
      </c>
      <c r="AJ73" s="1">
        <f t="shared" si="8"/>
        <v>69</v>
      </c>
      <c r="AK73" s="108">
        <f>'Data UN_Male'!D101</f>
        <v>1.8691307524657184E-4</v>
      </c>
      <c r="AL73" s="108">
        <f>'Peluang Hidup'!D72</f>
        <v>2.3832285728647899E-4</v>
      </c>
      <c r="AM73" s="108">
        <f>'Peluang Hidup'!AL72</f>
        <v>2.9723488325784106E-4</v>
      </c>
      <c r="AN73" s="108">
        <f>'Data UN_Female'!D101</f>
        <v>1.1247996359944493E-3</v>
      </c>
      <c r="AO73" s="108">
        <f>'Peluang Hidup'!F72</f>
        <v>1.6235470397932042E-3</v>
      </c>
      <c r="AP73" s="108">
        <f>'Peluang Hidup'!AN72</f>
        <v>1.8928992644938417E-3</v>
      </c>
      <c r="BC73" s="108"/>
      <c r="BD73" s="108"/>
      <c r="BE73" s="108"/>
      <c r="BF73" s="108"/>
      <c r="BG73" s="108"/>
      <c r="BH73" s="108"/>
      <c r="BS73" s="1">
        <v>69</v>
      </c>
      <c r="BT73" s="1">
        <f t="shared" si="9"/>
        <v>69</v>
      </c>
      <c r="BU73" s="108">
        <f>'Data UN_Male'!F101</f>
        <v>0.99981308692475346</v>
      </c>
      <c r="BV73" s="108">
        <f>'Peluang Mati'!D72</f>
        <v>0.99976167714271347</v>
      </c>
      <c r="BW73" s="108">
        <f>'Peluang Mati'!AL72</f>
        <v>0.99970276511674216</v>
      </c>
      <c r="BX73" s="108">
        <f>'Data UN_Female'!F101</f>
        <v>0.99887520036400557</v>
      </c>
      <c r="BY73" s="108">
        <f>'Peluang Mati'!F72</f>
        <v>0.99837645296020683</v>
      </c>
      <c r="BZ73" s="108">
        <f>'Peluang Mati'!AN72</f>
        <v>0.99810710073550613</v>
      </c>
    </row>
    <row r="74" spans="1:78" x14ac:dyDescent="0.35">
      <c r="A74" s="1">
        <v>100</v>
      </c>
      <c r="B74" s="108">
        <f>'Data UN_Male'!B102</f>
        <v>0.64507475999999997</v>
      </c>
      <c r="C74" s="108">
        <f>'Laju Kematian'!B72</f>
        <v>0.80847244774121496</v>
      </c>
      <c r="D74" s="108">
        <f>'Laju Kematian'!L72</f>
        <v>0.62930598547336802</v>
      </c>
      <c r="E74" s="108">
        <f>'Data UN_Female'!B102</f>
        <v>0.58977449000000004</v>
      </c>
      <c r="F74" s="108">
        <f>'Laju Kematian'!C72</f>
        <v>0.65144221503095601</v>
      </c>
      <c r="G74" s="108">
        <f>'Laju Kematian'!M72</f>
        <v>0.60517820471305295</v>
      </c>
      <c r="S74" s="108"/>
      <c r="T74" s="108"/>
      <c r="U74" s="108"/>
      <c r="V74" s="108"/>
      <c r="W74" s="108"/>
      <c r="X74" s="108"/>
      <c r="AI74" s="1">
        <v>70</v>
      </c>
      <c r="AJ74" s="1">
        <f t="shared" si="8"/>
        <v>70</v>
      </c>
      <c r="AK74" s="108">
        <f>'Data UN_Male'!D102</f>
        <v>1.0124361670767098E-4</v>
      </c>
      <c r="AL74" s="108">
        <f>'Peluang Hidup'!D73</f>
        <v>1.0993620395417901E-4</v>
      </c>
      <c r="AM74" s="108">
        <f>'Peluang Hidup'!AL73</f>
        <v>1.610634025915011E-4</v>
      </c>
      <c r="AN74" s="108">
        <f>'Data UN_Female'!D102</f>
        <v>6.5338826869571279E-4</v>
      </c>
      <c r="AO74" s="108">
        <f>'Peluang Hidup'!F73</f>
        <v>8.7147526878104628E-4</v>
      </c>
      <c r="AP74" s="108">
        <f>'Peluang Hidup'!AN73</f>
        <v>1.0603098601491552E-3</v>
      </c>
      <c r="BC74" s="108"/>
      <c r="BD74" s="108"/>
      <c r="BE74" s="108"/>
      <c r="BF74" s="108"/>
      <c r="BG74" s="108"/>
      <c r="BH74" s="108"/>
      <c r="BS74" s="1">
        <v>70</v>
      </c>
      <c r="BT74" s="1">
        <f t="shared" si="9"/>
        <v>70</v>
      </c>
      <c r="BU74" s="108">
        <f>'Data UN_Male'!F102</f>
        <v>0.99989875638329229</v>
      </c>
      <c r="BV74" s="108">
        <f>'Peluang Mati'!D73</f>
        <v>0.99989006379604584</v>
      </c>
      <c r="BW74" s="108">
        <f>'Peluang Mati'!AL73</f>
        <v>0.99983893659740852</v>
      </c>
      <c r="BX74" s="108">
        <f>'Data UN_Female'!F102</f>
        <v>0.99934661173130424</v>
      </c>
      <c r="BY74" s="108">
        <f>'Peluang Mati'!F73</f>
        <v>0.99912852473121894</v>
      </c>
      <c r="BZ74" s="108">
        <f>'Peluang Mati'!AN73</f>
        <v>0.99893969013985084</v>
      </c>
    </row>
  </sheetData>
  <mergeCells count="28">
    <mergeCell ref="CK1:CR1"/>
    <mergeCell ref="CK2:CK3"/>
    <mergeCell ref="CL2:CL3"/>
    <mergeCell ref="CM2:CO2"/>
    <mergeCell ref="CP2:CR2"/>
    <mergeCell ref="BA1:BH1"/>
    <mergeCell ref="BA2:BA3"/>
    <mergeCell ref="BC2:BE2"/>
    <mergeCell ref="BF2:BH2"/>
    <mergeCell ref="BB2:BB3"/>
    <mergeCell ref="BS1:BZ1"/>
    <mergeCell ref="BS2:BS3"/>
    <mergeCell ref="BT2:BT3"/>
    <mergeCell ref="BU2:BW2"/>
    <mergeCell ref="BX2:BZ2"/>
    <mergeCell ref="AJ2:AJ3"/>
    <mergeCell ref="A2:A3"/>
    <mergeCell ref="A1:G1"/>
    <mergeCell ref="AK2:AM2"/>
    <mergeCell ref="AN2:AP2"/>
    <mergeCell ref="AI1:AP1"/>
    <mergeCell ref="B2:D2"/>
    <mergeCell ref="E2:G2"/>
    <mergeCell ref="R1:X1"/>
    <mergeCell ref="R2:R3"/>
    <mergeCell ref="S2:U2"/>
    <mergeCell ref="V2:X2"/>
    <mergeCell ref="AI2:AI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8AB3-E3DC-44EF-9EA1-61CBF4CFEB81}">
  <dimension ref="A2:CA503"/>
  <sheetViews>
    <sheetView topLeftCell="A76" zoomScale="98" workbookViewId="0">
      <selection activeCell="S86" sqref="S86"/>
    </sheetView>
  </sheetViews>
  <sheetFormatPr defaultRowHeight="15.5" x14ac:dyDescent="0.35"/>
  <cols>
    <col min="1" max="1" width="5.6328125" style="17" customWidth="1"/>
    <col min="2" max="3" width="8.6328125" style="17" customWidth="1"/>
    <col min="4" max="5" width="4.6328125" style="17" customWidth="1"/>
    <col min="6" max="6" width="5.6328125" style="17" customWidth="1"/>
    <col min="7" max="7" width="8.6328125" style="70" customWidth="1"/>
    <col min="8" max="8" width="8.6328125" style="17" customWidth="1"/>
    <col min="9" max="9" width="8.6328125" style="79" customWidth="1"/>
    <col min="10" max="10" width="8.7265625" style="17"/>
    <col min="11" max="11" width="5.6328125" style="17" customWidth="1"/>
    <col min="12" max="13" width="8.6328125" style="17" customWidth="1"/>
    <col min="14" max="15" width="4.6328125" style="17" customWidth="1"/>
    <col min="16" max="16" width="5.6328125" style="17" customWidth="1"/>
    <col min="17" max="17" width="8.6328125" style="70" customWidth="1"/>
    <col min="18" max="19" width="8.6328125" style="17" customWidth="1"/>
    <col min="20" max="20" width="8.7265625" style="17"/>
    <col min="21" max="21" width="5.6328125" style="17" customWidth="1"/>
    <col min="22" max="22" width="8.6328125" style="24" customWidth="1"/>
    <col min="23" max="23" width="8.6328125" style="17" customWidth="1"/>
    <col min="24" max="25" width="4.6328125" style="17" customWidth="1"/>
    <col min="26" max="26" width="5.6328125" style="17" customWidth="1"/>
    <col min="27" max="27" width="8.6328125" style="70" customWidth="1"/>
    <col min="28" max="29" width="8.6328125" style="17" customWidth="1"/>
    <col min="30" max="30" width="8.7265625" style="17"/>
    <col min="31" max="31" width="5.6328125" style="17" customWidth="1"/>
    <col min="32" max="33" width="8.6328125" style="17" customWidth="1"/>
    <col min="34" max="35" width="4.6328125" style="17" customWidth="1"/>
    <col min="36" max="36" width="5.6328125" style="17" customWidth="1"/>
    <col min="37" max="39" width="8.6328125" style="17" customWidth="1"/>
    <col min="40" max="40" width="8.7265625" style="17"/>
    <col min="41" max="41" width="5.6328125" style="24" customWidth="1"/>
    <col min="42" max="43" width="8.6328125" style="70" customWidth="1"/>
    <col min="44" max="45" width="4.6328125" style="17" customWidth="1"/>
    <col min="46" max="46" width="5.6328125" style="17" customWidth="1"/>
    <col min="47" max="49" width="8.6328125" style="17" customWidth="1"/>
    <col min="50" max="50" width="8.7265625" style="17"/>
    <col min="51" max="51" width="5.6328125" style="17" customWidth="1"/>
    <col min="52" max="53" width="8.6328125" style="17" customWidth="1"/>
    <col min="54" max="55" width="4.6328125" style="17" customWidth="1"/>
    <col min="56" max="56" width="5.6328125" style="17" customWidth="1"/>
    <col min="57" max="59" width="8.6328125" style="17" customWidth="1"/>
    <col min="60" max="60" width="8.7265625" style="17"/>
    <col min="61" max="61" width="5.6328125" style="17" customWidth="1"/>
    <col min="62" max="63" width="8.6328125" style="17" customWidth="1"/>
    <col min="64" max="65" width="4.6328125" style="17" customWidth="1"/>
    <col min="66" max="66" width="5.6328125" style="17" customWidth="1"/>
    <col min="67" max="69" width="8.6328125" style="17" customWidth="1"/>
    <col min="70" max="70" width="8.7265625" style="17"/>
    <col min="71" max="71" width="5.6328125" style="17" customWidth="1"/>
    <col min="72" max="73" width="8.6328125" style="17" customWidth="1"/>
    <col min="74" max="75" width="4.6328125" style="17" customWidth="1"/>
    <col min="76" max="76" width="5.6328125" style="17" customWidth="1"/>
    <col min="77" max="79" width="8.6328125" style="17" customWidth="1"/>
    <col min="80" max="16384" width="8.7265625" style="17"/>
  </cols>
  <sheetData>
    <row r="2" spans="1:73" ht="22.5" customHeight="1" x14ac:dyDescent="0.35">
      <c r="A2" s="75" t="s">
        <v>734</v>
      </c>
      <c r="B2" s="75" t="s">
        <v>158</v>
      </c>
      <c r="K2" s="75" t="s">
        <v>734</v>
      </c>
      <c r="L2" s="75" t="s">
        <v>161</v>
      </c>
      <c r="U2" s="75" t="s">
        <v>734</v>
      </c>
      <c r="V2" s="75" t="s">
        <v>164</v>
      </c>
      <c r="AE2" s="75" t="s">
        <v>734</v>
      </c>
      <c r="AF2" s="75" t="s">
        <v>166</v>
      </c>
      <c r="AO2" s="75" t="s">
        <v>734</v>
      </c>
      <c r="AP2" s="78" t="s">
        <v>170</v>
      </c>
      <c r="AY2" s="75" t="s">
        <v>734</v>
      </c>
      <c r="AZ2" s="78" t="s">
        <v>172</v>
      </c>
      <c r="BA2" s="70"/>
      <c r="BI2" s="75" t="s">
        <v>734</v>
      </c>
      <c r="BJ2" s="78" t="s">
        <v>176</v>
      </c>
      <c r="BK2" s="70"/>
      <c r="BS2" s="75" t="s">
        <v>734</v>
      </c>
      <c r="BT2" s="78" t="s">
        <v>178</v>
      </c>
      <c r="BU2" s="70"/>
    </row>
    <row r="3" spans="1:73" x14ac:dyDescent="0.35">
      <c r="A3" s="76">
        <v>0</v>
      </c>
      <c r="B3" s="77">
        <v>0.99847255898190801</v>
      </c>
      <c r="C3" s="70"/>
      <c r="K3" s="76">
        <v>0</v>
      </c>
      <c r="L3" s="77">
        <v>0.99827857664262498</v>
      </c>
      <c r="U3" s="76">
        <v>0</v>
      </c>
      <c r="V3" s="77">
        <v>0.99874640049742103</v>
      </c>
      <c r="AE3" s="76">
        <v>0</v>
      </c>
      <c r="AF3" s="77">
        <v>0.99848055055822504</v>
      </c>
      <c r="AO3" s="76">
        <v>0</v>
      </c>
      <c r="AP3" s="77">
        <v>0.99631491380563797</v>
      </c>
      <c r="AY3" s="76">
        <v>0</v>
      </c>
      <c r="AZ3" s="77">
        <v>0.99572439740671104</v>
      </c>
      <c r="BA3" s="70"/>
      <c r="BI3" s="76">
        <v>0</v>
      </c>
      <c r="BJ3" s="77">
        <v>0.99727094639717595</v>
      </c>
      <c r="BK3" s="70"/>
      <c r="BS3" s="76">
        <v>0</v>
      </c>
      <c r="BT3" s="77">
        <v>0.99702235899218905</v>
      </c>
      <c r="BU3" s="70"/>
    </row>
    <row r="4" spans="1:73" x14ac:dyDescent="0.35">
      <c r="A4" s="76">
        <v>1</v>
      </c>
      <c r="B4" s="77">
        <v>0.99832057554577303</v>
      </c>
      <c r="C4" s="70"/>
      <c r="K4" s="76">
        <v>1</v>
      </c>
      <c r="L4" s="77">
        <v>0.99811941669073601</v>
      </c>
      <c r="U4" s="76">
        <v>1</v>
      </c>
      <c r="V4" s="77">
        <v>0.99862944837813705</v>
      </c>
      <c r="AE4" s="76">
        <v>1</v>
      </c>
      <c r="AF4" s="77">
        <v>0.99838000621066902</v>
      </c>
      <c r="AO4" s="76">
        <v>1</v>
      </c>
      <c r="AP4" s="77">
        <v>0.99593776402353795</v>
      </c>
      <c r="AY4" s="76">
        <v>1</v>
      </c>
      <c r="AZ4" s="77">
        <v>0.99533263156375495</v>
      </c>
      <c r="BA4" s="70"/>
      <c r="BI4" s="76">
        <v>1</v>
      </c>
      <c r="BJ4" s="77">
        <v>0.99700334134955004</v>
      </c>
      <c r="BK4" s="70"/>
      <c r="BS4" s="76">
        <v>1</v>
      </c>
      <c r="BT4" s="77">
        <v>0.99676137005145904</v>
      </c>
      <c r="BU4" s="70"/>
    </row>
    <row r="5" spans="1:73" x14ac:dyDescent="0.35">
      <c r="A5" s="76">
        <v>2</v>
      </c>
      <c r="B5" s="77">
        <v>0.99815350317998197</v>
      </c>
      <c r="C5" s="70"/>
      <c r="K5" s="76">
        <v>2</v>
      </c>
      <c r="L5" s="77">
        <v>0.99794555622141201</v>
      </c>
      <c r="U5" s="76">
        <v>2</v>
      </c>
      <c r="V5" s="77">
        <v>0.99850159427430396</v>
      </c>
      <c r="AE5" s="76">
        <v>2</v>
      </c>
      <c r="AF5" s="77">
        <v>0.99826970726769704</v>
      </c>
      <c r="AO5" s="76">
        <v>2</v>
      </c>
      <c r="AP5" s="77">
        <v>0.995522247047816</v>
      </c>
      <c r="AY5" s="76">
        <v>2</v>
      </c>
      <c r="AZ5" s="77">
        <v>0.99490506082552299</v>
      </c>
      <c r="BA5" s="70"/>
      <c r="BI5" s="76">
        <v>2</v>
      </c>
      <c r="BJ5" s="77">
        <v>0.99670956786993703</v>
      </c>
      <c r="BK5" s="70"/>
      <c r="BS5" s="76">
        <v>2</v>
      </c>
      <c r="BT5" s="77">
        <v>0.99647533335755201</v>
      </c>
      <c r="BU5" s="70"/>
    </row>
    <row r="6" spans="1:73" x14ac:dyDescent="0.35">
      <c r="A6" s="76">
        <v>3</v>
      </c>
      <c r="B6" s="77">
        <v>0.99796985089789803</v>
      </c>
      <c r="C6" s="70"/>
      <c r="K6" s="76">
        <v>3</v>
      </c>
      <c r="L6" s="77">
        <v>0.99775564038039399</v>
      </c>
      <c r="U6" s="76">
        <v>3</v>
      </c>
      <c r="V6" s="77">
        <v>0.99836182365588499</v>
      </c>
      <c r="AE6" s="76">
        <v>3</v>
      </c>
      <c r="AF6" s="77">
        <v>0.99814870860058003</v>
      </c>
      <c r="AO6" s="76">
        <v>3</v>
      </c>
      <c r="AP6" s="77">
        <v>0.99506450971885096</v>
      </c>
      <c r="AY6" s="76">
        <v>3</v>
      </c>
      <c r="AZ6" s="77">
        <v>0.994438430493221</v>
      </c>
      <c r="BA6" s="70"/>
      <c r="BI6" s="76">
        <v>3</v>
      </c>
      <c r="BJ6" s="77">
        <v>0.99638708189480996</v>
      </c>
      <c r="BK6" s="70"/>
      <c r="BS6" s="76">
        <v>3</v>
      </c>
      <c r="BT6" s="77">
        <v>0.99616185329728402</v>
      </c>
      <c r="BU6" s="70"/>
    </row>
    <row r="7" spans="1:73" x14ac:dyDescent="0.35">
      <c r="A7" s="76">
        <v>4</v>
      </c>
      <c r="B7" s="77">
        <v>0.99776798185423599</v>
      </c>
      <c r="C7" s="70"/>
      <c r="K7" s="76">
        <v>4</v>
      </c>
      <c r="L7" s="77">
        <v>0.99754819001268302</v>
      </c>
      <c r="U7" s="76">
        <v>4</v>
      </c>
      <c r="V7" s="77">
        <v>0.99820902791917998</v>
      </c>
      <c r="AE7" s="76">
        <v>4</v>
      </c>
      <c r="AF7" s="77">
        <v>0.998015973759242</v>
      </c>
      <c r="AO7" s="76">
        <v>4</v>
      </c>
      <c r="AP7" s="77">
        <v>0.99456032262923899</v>
      </c>
      <c r="AY7" s="76">
        <v>4</v>
      </c>
      <c r="AZ7" s="77">
        <v>0.99392919339952701</v>
      </c>
      <c r="BA7" s="70"/>
      <c r="BI7" s="76">
        <v>4</v>
      </c>
      <c r="BJ7" s="77">
        <v>0.99603309509126203</v>
      </c>
      <c r="BK7" s="70"/>
      <c r="BS7" s="76">
        <v>4</v>
      </c>
      <c r="BT7" s="77">
        <v>0.99581830680718098</v>
      </c>
      <c r="BU7" s="70"/>
    </row>
    <row r="8" spans="1:73" x14ac:dyDescent="0.35">
      <c r="A8" s="76">
        <v>5</v>
      </c>
      <c r="B8" s="77">
        <v>0.99754609938342198</v>
      </c>
      <c r="C8" s="70"/>
      <c r="K8" s="76">
        <v>5</v>
      </c>
      <c r="L8" s="77">
        <v>0.99732159036859902</v>
      </c>
      <c r="U8" s="76">
        <v>5</v>
      </c>
      <c r="V8" s="77">
        <v>0.99804199572856001</v>
      </c>
      <c r="AE8" s="76">
        <v>5</v>
      </c>
      <c r="AF8" s="77">
        <v>0.99787036620001401</v>
      </c>
      <c r="AO8" s="76">
        <v>5</v>
      </c>
      <c r="AP8" s="77">
        <v>0.99400504569122505</v>
      </c>
      <c r="AY8" s="76">
        <v>5</v>
      </c>
      <c r="AZ8" s="77">
        <v>0.99337348427890504</v>
      </c>
      <c r="BA8" s="70"/>
      <c r="BI8" s="76">
        <v>5</v>
      </c>
      <c r="BJ8" s="77">
        <v>0.99564455203382596</v>
      </c>
      <c r="BK8" s="70"/>
      <c r="BS8" s="76">
        <v>5</v>
      </c>
      <c r="BT8" s="77">
        <v>0.99544182211579302</v>
      </c>
      <c r="BU8" s="70"/>
    </row>
    <row r="9" spans="1:73" x14ac:dyDescent="0.35">
      <c r="A9" s="76">
        <v>6</v>
      </c>
      <c r="B9" s="77">
        <v>0.99730223176597399</v>
      </c>
      <c r="C9" s="70"/>
      <c r="K9" s="76">
        <v>6</v>
      </c>
      <c r="L9" s="77">
        <v>0.99707407880504195</v>
      </c>
      <c r="U9" s="76">
        <v>6</v>
      </c>
      <c r="V9" s="77">
        <v>0.99785940357629299</v>
      </c>
      <c r="AE9" s="76">
        <v>6</v>
      </c>
      <c r="AF9" s="77">
        <v>0.99771063968123097</v>
      </c>
      <c r="AO9" s="76">
        <v>6</v>
      </c>
      <c r="AP9" s="77">
        <v>0.99339359105489899</v>
      </c>
      <c r="AY9" s="76">
        <v>6</v>
      </c>
      <c r="AZ9" s="77">
        <v>0.99276709201815005</v>
      </c>
      <c r="BA9" s="70"/>
      <c r="BI9" s="76">
        <v>6</v>
      </c>
      <c r="BJ9" s="77">
        <v>0.99521810537954003</v>
      </c>
      <c r="BK9" s="70"/>
      <c r="BS9" s="76">
        <v>6</v>
      </c>
      <c r="BT9" s="77">
        <v>0.99502925556768096</v>
      </c>
      <c r="BU9" s="70"/>
    </row>
    <row r="10" spans="1:73" x14ac:dyDescent="0.35">
      <c r="A10" s="76">
        <v>7</v>
      </c>
      <c r="B10" s="77">
        <v>0.99703421562070904</v>
      </c>
      <c r="C10" s="70"/>
      <c r="K10" s="76">
        <v>7</v>
      </c>
      <c r="L10" s="77">
        <v>0.99680373139673994</v>
      </c>
      <c r="U10" s="76">
        <v>7</v>
      </c>
      <c r="V10" s="77">
        <v>0.99765980548890398</v>
      </c>
      <c r="AE10" s="76">
        <v>7</v>
      </c>
      <c r="AF10" s="77">
        <v>0.997535427749906</v>
      </c>
      <c r="AO10" s="76">
        <v>7</v>
      </c>
      <c r="AP10" s="77">
        <v>0.99272038328706103</v>
      </c>
      <c r="AY10" s="76">
        <v>7</v>
      </c>
      <c r="AZ10" s="77">
        <v>0.99210542963671899</v>
      </c>
      <c r="BA10" s="70"/>
      <c r="BI10" s="76">
        <v>7</v>
      </c>
      <c r="BJ10" s="77">
        <v>0.99475008889290994</v>
      </c>
      <c r="BK10" s="70"/>
      <c r="BS10" s="76">
        <v>7</v>
      </c>
      <c r="BT10" s="77">
        <v>0.99457716637002702</v>
      </c>
      <c r="BU10" s="70"/>
    </row>
    <row r="11" spans="1:73" x14ac:dyDescent="0.35">
      <c r="A11" s="76">
        <v>8</v>
      </c>
      <c r="B11" s="77">
        <v>0.99673967781538297</v>
      </c>
      <c r="C11" s="70"/>
      <c r="K11" s="76">
        <v>8</v>
      </c>
      <c r="L11" s="77">
        <v>0.99650844836587105</v>
      </c>
      <c r="U11" s="76">
        <v>8</v>
      </c>
      <c r="V11" s="77">
        <v>0.99744162180759999</v>
      </c>
      <c r="AE11" s="76">
        <v>8</v>
      </c>
      <c r="AF11" s="77">
        <v>0.99734323223605803</v>
      </c>
      <c r="AO11" s="76">
        <v>8</v>
      </c>
      <c r="AP11" s="77">
        <v>0.99197931674710205</v>
      </c>
      <c r="AY11" s="76">
        <v>8</v>
      </c>
      <c r="AZ11" s="77">
        <v>0.99138350184087298</v>
      </c>
      <c r="BA11" s="70"/>
      <c r="BI11" s="76">
        <v>8</v>
      </c>
      <c r="BJ11" s="77">
        <v>0.99423648816773802</v>
      </c>
      <c r="BK11" s="70"/>
      <c r="BS11" s="76">
        <v>8</v>
      </c>
      <c r="BT11" s="77">
        <v>0.99408178909252998</v>
      </c>
      <c r="BU11" s="70"/>
    </row>
    <row r="12" spans="1:73" x14ac:dyDescent="0.35">
      <c r="A12" s="76">
        <v>9</v>
      </c>
      <c r="B12" s="77">
        <v>0.99641601578360195</v>
      </c>
      <c r="C12" s="70"/>
      <c r="K12" s="76">
        <v>9</v>
      </c>
      <c r="L12" s="77">
        <v>0.99618593823174095</v>
      </c>
      <c r="U12" s="76">
        <v>9</v>
      </c>
      <c r="V12" s="77">
        <v>0.99720312696387803</v>
      </c>
      <c r="AE12" s="76">
        <v>9</v>
      </c>
      <c r="AF12" s="77">
        <v>0.99713241066413005</v>
      </c>
      <c r="AO12" s="76">
        <v>9</v>
      </c>
      <c r="AP12" s="77">
        <v>0.99116371013207805</v>
      </c>
      <c r="AY12" s="76">
        <v>9</v>
      </c>
      <c r="AZ12" s="77">
        <v>0.99059586999112703</v>
      </c>
      <c r="BA12" s="70"/>
      <c r="BI12" s="76">
        <v>9</v>
      </c>
      <c r="BJ12" s="77">
        <v>0.99367290888957804</v>
      </c>
      <c r="BK12" s="70"/>
      <c r="BS12" s="76">
        <v>9</v>
      </c>
      <c r="BT12" s="77">
        <v>0.99353900374108595</v>
      </c>
      <c r="BU12" s="70"/>
    </row>
    <row r="13" spans="1:73" x14ac:dyDescent="0.35">
      <c r="A13" s="76">
        <v>10</v>
      </c>
      <c r="B13" s="77">
        <v>0.99606037613180298</v>
      </c>
      <c r="C13" s="70"/>
      <c r="K13" s="76">
        <v>10</v>
      </c>
      <c r="L13" s="77">
        <v>0.99583370057521603</v>
      </c>
      <c r="U13" s="76">
        <v>10</v>
      </c>
      <c r="V13" s="77">
        <v>0.99694243616173395</v>
      </c>
      <c r="AE13" s="76">
        <v>10</v>
      </c>
      <c r="AF13" s="77">
        <v>0.99690116248337002</v>
      </c>
      <c r="AO13" s="76">
        <v>10</v>
      </c>
      <c r="AP13" s="77">
        <v>0.99026625821041703</v>
      </c>
      <c r="AY13" s="76">
        <v>10</v>
      </c>
      <c r="AZ13" s="77">
        <v>0.98973661431936399</v>
      </c>
      <c r="BA13" s="70"/>
      <c r="BI13" s="76">
        <v>10</v>
      </c>
      <c r="BJ13" s="77">
        <v>0.99305454248024405</v>
      </c>
      <c r="BK13" s="70"/>
      <c r="BS13" s="76">
        <v>10</v>
      </c>
      <c r="BT13" s="77">
        <v>0.99294430321568605</v>
      </c>
      <c r="BU13" s="70"/>
    </row>
    <row r="14" spans="1:73" x14ac:dyDescent="0.35">
      <c r="A14" s="76">
        <v>11</v>
      </c>
      <c r="B14" s="77">
        <v>0.99566963141717202</v>
      </c>
      <c r="C14" s="70"/>
      <c r="K14" s="76">
        <v>11</v>
      </c>
      <c r="L14" s="77">
        <v>0.99544900730536501</v>
      </c>
      <c r="U14" s="76">
        <v>11</v>
      </c>
      <c r="V14" s="77">
        <v>0.99665749087827904</v>
      </c>
      <c r="AE14" s="76">
        <v>11</v>
      </c>
      <c r="AF14" s="77">
        <v>0.99664751401087803</v>
      </c>
      <c r="AO14" s="76">
        <v>11</v>
      </c>
      <c r="AP14" s="77">
        <v>0.98927898082431998</v>
      </c>
      <c r="AY14" s="76">
        <v>11</v>
      </c>
      <c r="AZ14" s="77">
        <v>0.98879929323067906</v>
      </c>
      <c r="BA14" s="70"/>
      <c r="BI14" s="76">
        <v>11</v>
      </c>
      <c r="BJ14" s="77">
        <v>0.99237612896743199</v>
      </c>
      <c r="BK14" s="70"/>
      <c r="BS14" s="76">
        <v>11</v>
      </c>
      <c r="BT14" s="77">
        <v>0.99229275795344096</v>
      </c>
      <c r="BU14" s="70"/>
    </row>
    <row r="15" spans="1:73" x14ac:dyDescent="0.35">
      <c r="A15" s="76">
        <v>12</v>
      </c>
      <c r="B15" s="77">
        <v>0.99524035497561003</v>
      </c>
      <c r="C15" s="70"/>
      <c r="K15" s="76">
        <v>12</v>
      </c>
      <c r="L15" s="77">
        <v>0.99502888230834396</v>
      </c>
      <c r="U15" s="76">
        <v>12</v>
      </c>
      <c r="V15" s="77">
        <v>0.99634604307961105</v>
      </c>
      <c r="AE15" s="76">
        <v>12</v>
      </c>
      <c r="AF15" s="77">
        <v>0.99636930197245299</v>
      </c>
      <c r="AO15" s="76">
        <v>12</v>
      </c>
      <c r="AP15" s="77">
        <v>0.98819316931807899</v>
      </c>
      <c r="AY15" s="76">
        <v>12</v>
      </c>
      <c r="AZ15" s="77">
        <v>0.98777689952605796</v>
      </c>
      <c r="BA15" s="70"/>
      <c r="BI15" s="76">
        <v>12</v>
      </c>
      <c r="BJ15" s="77">
        <v>0.99163191692574404</v>
      </c>
      <c r="BK15" s="70"/>
      <c r="BS15" s="76">
        <v>12</v>
      </c>
      <c r="BT15" s="77">
        <v>0.99157897754884605</v>
      </c>
      <c r="BU15" s="70"/>
    </row>
    <row r="16" spans="1:73" x14ac:dyDescent="0.35">
      <c r="A16" s="76">
        <v>13</v>
      </c>
      <c r="B16" s="77">
        <v>0.99476879367892201</v>
      </c>
      <c r="C16" s="70"/>
      <c r="K16" s="76">
        <v>13</v>
      </c>
      <c r="L16" s="77">
        <v>0.99457007935101305</v>
      </c>
      <c r="U16" s="76">
        <v>13</v>
      </c>
      <c r="V16" s="77">
        <v>0.996005638048721</v>
      </c>
      <c r="AE16" s="76">
        <v>13</v>
      </c>
      <c r="AF16" s="77">
        <v>0.99606415551721705</v>
      </c>
      <c r="AO16" s="76">
        <v>13</v>
      </c>
      <c r="AP16" s="77">
        <v>0.98699933064575296</v>
      </c>
      <c r="AY16" s="76">
        <v>13</v>
      </c>
      <c r="AZ16" s="77">
        <v>0.98666181338609804</v>
      </c>
      <c r="BA16" s="70"/>
      <c r="BI16" s="76">
        <v>13</v>
      </c>
      <c r="BJ16" s="77">
        <v>0.99081562034440396</v>
      </c>
      <c r="BK16" s="70"/>
      <c r="BS16" s="76">
        <v>13</v>
      </c>
      <c r="BT16" s="77">
        <v>0.99079706913578403</v>
      </c>
      <c r="BU16" s="70"/>
    </row>
    <row r="17" spans="1:79" x14ac:dyDescent="0.35">
      <c r="A17" s="76">
        <v>14</v>
      </c>
      <c r="B17" s="77">
        <v>0.99425083850324603</v>
      </c>
      <c r="C17" s="70"/>
      <c r="K17" s="76">
        <v>14</v>
      </c>
      <c r="L17" s="77">
        <v>0.994069058104187</v>
      </c>
      <c r="U17" s="76">
        <v>14</v>
      </c>
      <c r="V17" s="77">
        <v>0.99563359571104504</v>
      </c>
      <c r="AE17" s="76">
        <v>14</v>
      </c>
      <c r="AF17" s="77">
        <v>0.99572947657245903</v>
      </c>
      <c r="AO17" s="76">
        <v>14</v>
      </c>
      <c r="AP17" s="77">
        <v>0.98568712953056203</v>
      </c>
      <c r="AY17" s="76">
        <v>14</v>
      </c>
      <c r="AZ17" s="77">
        <v>0.98544575196388196</v>
      </c>
      <c r="BA17" s="70"/>
      <c r="BI17" s="76">
        <v>14</v>
      </c>
      <c r="BJ17" s="77">
        <v>0.98992037228893803</v>
      </c>
      <c r="BK17" s="70"/>
      <c r="BS17" s="76">
        <v>14</v>
      </c>
      <c r="BT17" s="77">
        <v>0.98994059230980003</v>
      </c>
      <c r="BU17" s="70"/>
    </row>
    <row r="18" spans="1:79" x14ac:dyDescent="0.35">
      <c r="A18" s="76">
        <v>15</v>
      </c>
      <c r="B18" s="77">
        <v>0.99368199279562097</v>
      </c>
      <c r="C18" s="70"/>
      <c r="K18" s="76">
        <v>15</v>
      </c>
      <c r="L18" s="77">
        <v>0.99352195814293398</v>
      </c>
      <c r="U18" s="76">
        <v>15</v>
      </c>
      <c r="V18" s="77">
        <v>0.99522699033732598</v>
      </c>
      <c r="AE18" s="76">
        <v>15</v>
      </c>
      <c r="AF18" s="77">
        <v>0.99536241839505701</v>
      </c>
      <c r="AO18" s="76">
        <v>15</v>
      </c>
      <c r="AP18" s="77">
        <v>0.984245329193568</v>
      </c>
      <c r="AY18" s="76">
        <v>15</v>
      </c>
      <c r="AZ18" s="77">
        <v>0.984119715447767</v>
      </c>
      <c r="BA18" s="70"/>
      <c r="BI18" s="76">
        <v>15</v>
      </c>
      <c r="BJ18" s="77">
        <v>0.98893867524496204</v>
      </c>
      <c r="BK18" s="70"/>
      <c r="BS18" s="76">
        <v>15</v>
      </c>
      <c r="BT18" s="77">
        <v>0.989002510365521</v>
      </c>
      <c r="BU18" s="70"/>
    </row>
    <row r="19" spans="1:79" x14ac:dyDescent="0.35">
      <c r="A19" s="76">
        <v>16</v>
      </c>
      <c r="B19" s="77">
        <v>0.99305733813560804</v>
      </c>
      <c r="C19" s="70"/>
      <c r="K19" s="76">
        <v>16</v>
      </c>
      <c r="L19" s="77">
        <v>0.992924570774117</v>
      </c>
      <c r="U19" s="76">
        <v>16</v>
      </c>
      <c r="V19" s="77">
        <v>0.99478262849462396</v>
      </c>
      <c r="AE19" s="76">
        <v>16</v>
      </c>
      <c r="AF19" s="77">
        <v>0.99495986216547505</v>
      </c>
      <c r="AO19" s="76">
        <v>16</v>
      </c>
      <c r="AP19" s="77">
        <v>0.98266173134471602</v>
      </c>
      <c r="AY19" s="76">
        <v>16</v>
      </c>
      <c r="AZ19" s="77">
        <v>0.98267392947335996</v>
      </c>
      <c r="BA19" s="70"/>
      <c r="BI19" s="76">
        <v>16</v>
      </c>
      <c r="BJ19" s="77">
        <v>0.98786234805812201</v>
      </c>
      <c r="BK19" s="70"/>
      <c r="BS19" s="76">
        <v>16</v>
      </c>
      <c r="BT19" s="77">
        <v>0.98797513762339895</v>
      </c>
      <c r="BU19" s="70"/>
    </row>
    <row r="20" spans="1:79" x14ac:dyDescent="0.35">
      <c r="A20" s="76">
        <v>17</v>
      </c>
      <c r="B20" s="77">
        <v>0.99237149770215605</v>
      </c>
      <c r="C20" s="70"/>
      <c r="K20" s="76">
        <v>17</v>
      </c>
      <c r="L20" s="77">
        <v>0.99227230853456305</v>
      </c>
      <c r="U20" s="76">
        <v>17</v>
      </c>
      <c r="V20" s="77">
        <v>0.99429702511134999</v>
      </c>
      <c r="AE20" s="76">
        <v>17</v>
      </c>
      <c r="AF20" s="77">
        <v>0.99451839145959198</v>
      </c>
      <c r="AO20" s="76">
        <v>17</v>
      </c>
      <c r="AP20" s="77">
        <v>0.98092311633883</v>
      </c>
      <c r="AY20" s="76">
        <v>17</v>
      </c>
      <c r="AZ20" s="77">
        <v>0.98109778378968904</v>
      </c>
      <c r="BA20" s="70"/>
      <c r="BI20" s="76">
        <v>17</v>
      </c>
      <c r="BJ20" s="77">
        <v>0.98668246942247195</v>
      </c>
      <c r="BK20" s="70"/>
      <c r="BS20" s="76">
        <v>17</v>
      </c>
      <c r="BT20" s="77">
        <v>0.98685008262327401</v>
      </c>
      <c r="BU20" s="70"/>
    </row>
    <row r="21" spans="1:79" x14ac:dyDescent="0.35">
      <c r="A21" s="76">
        <v>18</v>
      </c>
      <c r="B21" s="77">
        <v>0.99161859707627797</v>
      </c>
      <c r="C21" s="70"/>
      <c r="K21" s="76">
        <v>18</v>
      </c>
      <c r="L21" s="77">
        <v>0.99156017219716097</v>
      </c>
      <c r="U21" s="76">
        <v>18</v>
      </c>
      <c r="V21" s="77">
        <v>0.99376637751200103</v>
      </c>
      <c r="AE21" s="76">
        <v>18</v>
      </c>
      <c r="AF21" s="77">
        <v>0.99403426442270804</v>
      </c>
      <c r="AO21" s="76">
        <v>18</v>
      </c>
      <c r="AP21" s="77">
        <v>0.97901518464765602</v>
      </c>
      <c r="AY21" s="76">
        <v>18</v>
      </c>
      <c r="AZ21" s="77">
        <v>0.97937976711902097</v>
      </c>
      <c r="BA21" s="70"/>
      <c r="BI21" s="76">
        <v>18</v>
      </c>
      <c r="BJ21" s="77">
        <v>0.98538931791663897</v>
      </c>
      <c r="BK21" s="70"/>
      <c r="BS21" s="76">
        <v>18</v>
      </c>
      <c r="BT21" s="77">
        <v>0.98561818697051795</v>
      </c>
      <c r="BU21" s="70"/>
    </row>
    <row r="22" spans="1:79" x14ac:dyDescent="0.35">
      <c r="A22" s="76">
        <v>19</v>
      </c>
      <c r="B22" s="77">
        <v>0.99079222243674903</v>
      </c>
      <c r="C22" s="70"/>
      <c r="K22" s="76">
        <v>19</v>
      </c>
      <c r="L22" s="77">
        <v>0.99078271511707205</v>
      </c>
      <c r="U22" s="76">
        <v>19</v>
      </c>
      <c r="V22" s="77">
        <v>0.993186537270912</v>
      </c>
      <c r="AE22" s="76">
        <v>19</v>
      </c>
      <c r="AF22" s="77">
        <v>0.99350338345911504</v>
      </c>
      <c r="AO22" s="76">
        <v>19</v>
      </c>
      <c r="AP22" s="77">
        <v>0.976922501089173</v>
      </c>
      <c r="AT22" s="195" t="s">
        <v>249</v>
      </c>
      <c r="AU22" s="195"/>
      <c r="AV22" s="72" t="s">
        <v>250</v>
      </c>
      <c r="AW22" s="72" t="s">
        <v>302</v>
      </c>
      <c r="AY22" s="76">
        <v>19</v>
      </c>
      <c r="AZ22" s="77">
        <v>0.97750739819487698</v>
      </c>
      <c r="BA22" s="70"/>
      <c r="BD22" s="195" t="s">
        <v>249</v>
      </c>
      <c r="BE22" s="195"/>
      <c r="BF22" s="72" t="s">
        <v>250</v>
      </c>
      <c r="BG22" s="72" t="s">
        <v>302</v>
      </c>
      <c r="BI22" s="76">
        <v>19</v>
      </c>
      <c r="BJ22" s="77">
        <v>0.98397230865048901</v>
      </c>
      <c r="BK22" s="70"/>
      <c r="BN22" s="195" t="s">
        <v>249</v>
      </c>
      <c r="BO22" s="195"/>
      <c r="BP22" s="72" t="s">
        <v>250</v>
      </c>
      <c r="BQ22" s="72" t="s">
        <v>302</v>
      </c>
      <c r="BS22" s="76">
        <v>19</v>
      </c>
      <c r="BT22" s="77">
        <v>0.98426945963528401</v>
      </c>
      <c r="BU22" s="70"/>
      <c r="BX22" s="195" t="s">
        <v>249</v>
      </c>
      <c r="BY22" s="195"/>
      <c r="BZ22" s="72" t="s">
        <v>250</v>
      </c>
      <c r="CA22" s="72" t="s">
        <v>302</v>
      </c>
    </row>
    <row r="23" spans="1:79" x14ac:dyDescent="0.35">
      <c r="A23" s="76">
        <v>20</v>
      </c>
      <c r="B23" s="77">
        <v>0.98988537614175698</v>
      </c>
      <c r="C23" s="70"/>
      <c r="K23" s="76">
        <v>20</v>
      </c>
      <c r="L23" s="77">
        <v>0.98993400474652005</v>
      </c>
      <c r="U23" s="76">
        <v>20</v>
      </c>
      <c r="V23" s="77">
        <v>0.992552979730291</v>
      </c>
      <c r="AE23" s="76">
        <v>20</v>
      </c>
      <c r="AF23" s="77">
        <v>0.99292126223979904</v>
      </c>
      <c r="AO23" s="26">
        <v>20</v>
      </c>
      <c r="AP23" s="71">
        <v>0.97462844359191403</v>
      </c>
      <c r="AQ23" s="73">
        <f>1</f>
        <v>1</v>
      </c>
      <c r="AR23" s="34">
        <v>0</v>
      </c>
      <c r="AS23" s="34" t="s">
        <v>202</v>
      </c>
      <c r="AT23" s="34" t="s">
        <v>209</v>
      </c>
      <c r="AU23" s="71">
        <f>1/(1+6%)^AR23</f>
        <v>1</v>
      </c>
      <c r="AV23" s="71">
        <f>AU23*AQ23</f>
        <v>1</v>
      </c>
      <c r="AW23" s="114">
        <f>SUM(AV23)</f>
        <v>1</v>
      </c>
      <c r="AY23" s="26">
        <v>20</v>
      </c>
      <c r="AZ23" s="71">
        <v>0.97546715302055198</v>
      </c>
      <c r="BA23" s="73">
        <f>1</f>
        <v>1</v>
      </c>
      <c r="BB23" s="34">
        <v>0</v>
      </c>
      <c r="BC23" s="34" t="s">
        <v>202</v>
      </c>
      <c r="BD23" s="34" t="s">
        <v>209</v>
      </c>
      <c r="BE23" s="71">
        <f>1/(1+6%)^BB23</f>
        <v>1</v>
      </c>
      <c r="BF23" s="71">
        <f>BE23*BA23</f>
        <v>1</v>
      </c>
      <c r="BG23" s="114">
        <f>SUM(BF23)</f>
        <v>1</v>
      </c>
      <c r="BI23" s="26">
        <v>20</v>
      </c>
      <c r="BJ23" s="71">
        <v>0.98241992666343403</v>
      </c>
      <c r="BK23" s="73">
        <f>1</f>
        <v>1</v>
      </c>
      <c r="BL23" s="34">
        <v>0</v>
      </c>
      <c r="BM23" s="34" t="s">
        <v>202</v>
      </c>
      <c r="BN23" s="34" t="s">
        <v>209</v>
      </c>
      <c r="BO23" s="71">
        <f>1/(1+6%)^BL23</f>
        <v>1</v>
      </c>
      <c r="BP23" s="71">
        <f>BO23*BK23</f>
        <v>1</v>
      </c>
      <c r="BQ23" s="114">
        <f>SUM(BP23)</f>
        <v>1</v>
      </c>
      <c r="BS23" s="26">
        <v>20</v>
      </c>
      <c r="BT23" s="71">
        <v>0.982793006528076</v>
      </c>
      <c r="BU23" s="73">
        <f>1</f>
        <v>1</v>
      </c>
      <c r="BV23" s="34">
        <v>0</v>
      </c>
      <c r="BW23" s="34" t="s">
        <v>202</v>
      </c>
      <c r="BX23" s="34" t="s">
        <v>209</v>
      </c>
      <c r="BY23" s="71">
        <f>1/(1+6%)^BV23</f>
        <v>1</v>
      </c>
      <c r="BZ23" s="71">
        <f>BY23*BU23</f>
        <v>1</v>
      </c>
      <c r="CA23" s="114">
        <f>SUM(BZ23)</f>
        <v>1</v>
      </c>
    </row>
    <row r="24" spans="1:79" x14ac:dyDescent="0.35">
      <c r="A24" s="76">
        <v>21</v>
      </c>
      <c r="B24" s="77">
        <v>0.98889042973549901</v>
      </c>
      <c r="C24" s="70"/>
      <c r="K24" s="76">
        <v>21</v>
      </c>
      <c r="L24" s="77">
        <v>0.989007581144696</v>
      </c>
      <c r="U24" s="76">
        <v>21</v>
      </c>
      <c r="V24" s="77">
        <v>0.99186077101811398</v>
      </c>
      <c r="AE24" s="76">
        <v>21</v>
      </c>
      <c r="AF24" s="77">
        <v>0.99228298982041996</v>
      </c>
      <c r="AO24" s="26">
        <v>21</v>
      </c>
      <c r="AP24" s="71">
        <v>0.97211515865565201</v>
      </c>
      <c r="AQ24" s="73">
        <f>AQ23*AP23</f>
        <v>0.97462844359191403</v>
      </c>
      <c r="AR24" s="34">
        <v>1</v>
      </c>
      <c r="AS24" s="34" t="s">
        <v>202</v>
      </c>
      <c r="AT24" s="34" t="s">
        <v>210</v>
      </c>
      <c r="AU24" s="71">
        <f t="shared" ref="AU24:AU87" si="0">1/(1+6%)^AR24</f>
        <v>0.94339622641509424</v>
      </c>
      <c r="AV24" s="71">
        <f t="shared" ref="AV24:AV87" si="1">AU24*AQ24</f>
        <v>0.91946079584142826</v>
      </c>
      <c r="AW24" s="114">
        <f>SUM($AV$23:AV24)</f>
        <v>1.9194607958414283</v>
      </c>
      <c r="AY24" s="26">
        <v>21</v>
      </c>
      <c r="AZ24" s="71">
        <v>0.97324438846352501</v>
      </c>
      <c r="BA24" s="73">
        <f>BA23*AZ23</f>
        <v>0.97546715302055198</v>
      </c>
      <c r="BB24" s="34">
        <v>1</v>
      </c>
      <c r="BC24" s="34" t="s">
        <v>202</v>
      </c>
      <c r="BD24" s="34" t="s">
        <v>210</v>
      </c>
      <c r="BE24" s="71">
        <f>1/(1+6%)^BB24</f>
        <v>0.94339622641509424</v>
      </c>
      <c r="BF24" s="71">
        <f>BE24*BA24</f>
        <v>0.92025203115146403</v>
      </c>
      <c r="BG24" s="114">
        <f>SUM($BF$23:BF24)</f>
        <v>1.9202520311514641</v>
      </c>
      <c r="BI24" s="26">
        <v>21</v>
      </c>
      <c r="BJ24" s="71">
        <v>0.98071965731417199</v>
      </c>
      <c r="BK24" s="73">
        <f>BK23*BJ23</f>
        <v>0.98241992666343403</v>
      </c>
      <c r="BL24" s="34">
        <v>1</v>
      </c>
      <c r="BM24" s="34" t="s">
        <v>202</v>
      </c>
      <c r="BN24" s="34" t="s">
        <v>210</v>
      </c>
      <c r="BO24" s="71">
        <f>1/(1+6%)^BL24</f>
        <v>0.94339622641509424</v>
      </c>
      <c r="BP24" s="71">
        <f>BO24*BK24</f>
        <v>0.92681125156927724</v>
      </c>
      <c r="BQ24" s="114">
        <f>SUM($BP$23:BP24)</f>
        <v>1.9268112515692772</v>
      </c>
      <c r="BS24" s="26">
        <v>21</v>
      </c>
      <c r="BT24" s="71">
        <v>0.98117695520749504</v>
      </c>
      <c r="BU24" s="73">
        <f>BU23*BT23</f>
        <v>0.982793006528076</v>
      </c>
      <c r="BV24" s="34">
        <v>1</v>
      </c>
      <c r="BW24" s="34" t="s">
        <v>202</v>
      </c>
      <c r="BX24" s="34" t="s">
        <v>210</v>
      </c>
      <c r="BY24" s="71">
        <f>1/(1+6%)^BV24</f>
        <v>0.94339622641509424</v>
      </c>
      <c r="BZ24" s="71">
        <f>BY24*BU24</f>
        <v>0.92716321370573196</v>
      </c>
      <c r="CA24" s="114">
        <f>SUM($BZ$23:BZ24)</f>
        <v>1.927163213705732</v>
      </c>
    </row>
    <row r="25" spans="1:79" x14ac:dyDescent="0.35">
      <c r="A25" s="76">
        <v>22</v>
      </c>
      <c r="B25" s="77">
        <v>0.987799074477133</v>
      </c>
      <c r="C25" s="70"/>
      <c r="K25" s="76">
        <v>22</v>
      </c>
      <c r="L25" s="77">
        <v>0.98799641230981605</v>
      </c>
      <c r="U25" s="76">
        <v>22</v>
      </c>
      <c r="V25" s="77">
        <v>0.99110453239979601</v>
      </c>
      <c r="AE25" s="76">
        <v>22</v>
      </c>
      <c r="AF25" s="77">
        <v>0.99158319165196196</v>
      </c>
      <c r="AO25" s="26">
        <v>22</v>
      </c>
      <c r="AP25" s="71">
        <v>0.96936352610274101</v>
      </c>
      <c r="AQ25" s="73">
        <f>AQ24*AP24</f>
        <v>0.94745108407266465</v>
      </c>
      <c r="AR25" s="34">
        <v>2</v>
      </c>
      <c r="AS25" s="34" t="s">
        <v>202</v>
      </c>
      <c r="AT25" s="34" t="s">
        <v>211</v>
      </c>
      <c r="AU25" s="71">
        <f t="shared" si="0"/>
        <v>0.88999644001423983</v>
      </c>
      <c r="AV25" s="71">
        <f t="shared" si="1"/>
        <v>0.84322809191230375</v>
      </c>
      <c r="AW25" s="114">
        <f>SUM($AV$23:AV25)</f>
        <v>2.7626888877537321</v>
      </c>
      <c r="AY25" s="26">
        <v>22</v>
      </c>
      <c r="AZ25" s="71">
        <v>0.97082326239224803</v>
      </c>
      <c r="BA25" s="73">
        <f>BA24*AZ24</f>
        <v>0.9493679328077429</v>
      </c>
      <c r="BB25" s="34">
        <v>2</v>
      </c>
      <c r="BC25" s="34" t="s">
        <v>202</v>
      </c>
      <c r="BD25" s="34" t="s">
        <v>211</v>
      </c>
      <c r="BE25" s="71">
        <f t="shared" ref="BE25:BE87" si="2">1/(1+6%)^BB25</f>
        <v>0.88999644001423983</v>
      </c>
      <c r="BF25" s="71">
        <f t="shared" ref="BF25:BF87" si="3">BE25*BA25</f>
        <v>0.84493408046256924</v>
      </c>
      <c r="BG25" s="114">
        <f>SUM($BF$23:BF25)</f>
        <v>2.7651861116140335</v>
      </c>
      <c r="BI25" s="26">
        <v>22</v>
      </c>
      <c r="BJ25" s="71">
        <v>0.97885791402354905</v>
      </c>
      <c r="BK25" s="73">
        <f>BK24*BJ24</f>
        <v>0.96347853381597703</v>
      </c>
      <c r="BL25" s="34">
        <v>2</v>
      </c>
      <c r="BM25" s="34" t="s">
        <v>202</v>
      </c>
      <c r="BN25" s="34" t="s">
        <v>211</v>
      </c>
      <c r="BO25" s="71">
        <f t="shared" ref="BO25:BO88" si="4">1/(1+6%)^BL25</f>
        <v>0.88999644001423983</v>
      </c>
      <c r="BP25" s="71">
        <f t="shared" ref="BP25:BP88" si="5">BO25*BK25</f>
        <v>0.8574924651263589</v>
      </c>
      <c r="BQ25" s="114">
        <f>SUM($BP$23:BP25)</f>
        <v>2.7843037166956361</v>
      </c>
      <c r="BS25" s="26">
        <v>22</v>
      </c>
      <c r="BT25" s="71">
        <v>0.979408374620928</v>
      </c>
      <c r="BU25" s="73">
        <f>BU24*BT24</f>
        <v>0.96429384974443744</v>
      </c>
      <c r="BV25" s="34">
        <v>2</v>
      </c>
      <c r="BW25" s="34" t="s">
        <v>202</v>
      </c>
      <c r="BX25" s="34" t="s">
        <v>211</v>
      </c>
      <c r="BY25" s="71">
        <f>1/(1+6%)^BV25</f>
        <v>0.88999644001423983</v>
      </c>
      <c r="BZ25" s="71">
        <f>BY25*BU25</f>
        <v>0.85821809340017563</v>
      </c>
      <c r="CA25" s="114">
        <f>SUM($BZ$23:BZ25)</f>
        <v>2.7853813071059075</v>
      </c>
    </row>
    <row r="26" spans="1:79" x14ac:dyDescent="0.35">
      <c r="A26" s="76">
        <v>23</v>
      </c>
      <c r="B26" s="77">
        <v>0.98660226956289598</v>
      </c>
      <c r="C26" s="70"/>
      <c r="K26" s="76">
        <v>23</v>
      </c>
      <c r="L26" s="77">
        <v>0.98689284616388595</v>
      </c>
      <c r="U26" s="76">
        <v>23</v>
      </c>
      <c r="V26" s="77">
        <v>0.99027840179349702</v>
      </c>
      <c r="AE26" s="76">
        <v>23</v>
      </c>
      <c r="AF26" s="77">
        <v>0.990815987257888</v>
      </c>
      <c r="AO26" s="26">
        <v>23</v>
      </c>
      <c r="AP26" s="71">
        <v>0.966353136193565</v>
      </c>
      <c r="AQ26" s="73">
        <f t="shared" ref="AQ26:AQ88" si="6">AQ25*AP25</f>
        <v>0.9184245236665427</v>
      </c>
      <c r="AR26" s="34">
        <v>3</v>
      </c>
      <c r="AS26" s="34" t="s">
        <v>202</v>
      </c>
      <c r="AT26" s="34" t="s">
        <v>212</v>
      </c>
      <c r="AU26" s="71">
        <f t="shared" si="0"/>
        <v>0.8396192830323016</v>
      </c>
      <c r="AV26" s="71">
        <f t="shared" si="1"/>
        <v>0.77112694008018567</v>
      </c>
      <c r="AW26" s="114">
        <f>SUM($AV$23:AV26)</f>
        <v>3.5338158278339176</v>
      </c>
      <c r="AY26" s="26">
        <v>23</v>
      </c>
      <c r="AZ26" s="71">
        <v>0.96818665067444298</v>
      </c>
      <c r="BA26" s="73">
        <f>BA25*AZ25</f>
        <v>0.92166847373899752</v>
      </c>
      <c r="BB26" s="34">
        <v>3</v>
      </c>
      <c r="BC26" s="34" t="s">
        <v>202</v>
      </c>
      <c r="BD26" s="34" t="s">
        <v>212</v>
      </c>
      <c r="BE26" s="71">
        <f t="shared" si="2"/>
        <v>0.8396192830323016</v>
      </c>
      <c r="BF26" s="71">
        <f t="shared" si="3"/>
        <v>0.77385062311421282</v>
      </c>
      <c r="BG26" s="114">
        <f>SUM($BF$23:BF26)</f>
        <v>3.5390367347282465</v>
      </c>
      <c r="BI26" s="26">
        <v>23</v>
      </c>
      <c r="BJ26" s="71">
        <v>0.97681996388130199</v>
      </c>
      <c r="BK26" s="73">
        <f>BK25*BJ25</f>
        <v>0.94310858781757478</v>
      </c>
      <c r="BL26" s="34">
        <v>3</v>
      </c>
      <c r="BM26" s="34" t="s">
        <v>202</v>
      </c>
      <c r="BN26" s="34" t="s">
        <v>212</v>
      </c>
      <c r="BO26" s="71">
        <f>1/(1+6%)^BL26</f>
        <v>0.8396192830323016</v>
      </c>
      <c r="BP26" s="71">
        <f>BO26*BK26</f>
        <v>0.79185215632499861</v>
      </c>
      <c r="BQ26" s="114">
        <f>SUM($BP$23:BP26)</f>
        <v>3.5761558730206349</v>
      </c>
      <c r="BS26" s="26">
        <v>23</v>
      </c>
      <c r="BT26" s="71">
        <v>0.97747318983879605</v>
      </c>
      <c r="BU26" s="73">
        <f>BU25*BT25</f>
        <v>0.94443747203515682</v>
      </c>
      <c r="BV26" s="34">
        <v>3</v>
      </c>
      <c r="BW26" s="34" t="s">
        <v>202</v>
      </c>
      <c r="BX26" s="34" t="s">
        <v>212</v>
      </c>
      <c r="BY26" s="71">
        <f>1/(1+6%)^BV26</f>
        <v>0.8396192830323016</v>
      </c>
      <c r="BZ26" s="71">
        <f>BY26*BU26</f>
        <v>0.79296791313899773</v>
      </c>
      <c r="CA26" s="114">
        <f>SUM($BZ$23:BZ26)</f>
        <v>3.5783492202449052</v>
      </c>
    </row>
    <row r="27" spans="1:79" x14ac:dyDescent="0.35">
      <c r="A27" s="76">
        <v>24</v>
      </c>
      <c r="B27" s="77">
        <v>0.98529018830262105</v>
      </c>
      <c r="C27" s="70"/>
      <c r="K27" s="76">
        <v>24</v>
      </c>
      <c r="L27" s="77">
        <v>0.98568855902814001</v>
      </c>
      <c r="U27" s="76">
        <v>24</v>
      </c>
      <c r="V27" s="77">
        <v>0.98937599227724604</v>
      </c>
      <c r="AE27" s="76">
        <v>24</v>
      </c>
      <c r="AF27" s="77">
        <v>0.989974944344577</v>
      </c>
      <c r="AO27" s="26">
        <v>24</v>
      </c>
      <c r="AP27" s="71">
        <v>0.96306228270048</v>
      </c>
      <c r="AQ27" s="73">
        <f t="shared" si="6"/>
        <v>0.88752241880224458</v>
      </c>
      <c r="AR27" s="34">
        <v>4</v>
      </c>
      <c r="AS27" s="34" t="s">
        <v>202</v>
      </c>
      <c r="AT27" s="34" t="s">
        <v>213</v>
      </c>
      <c r="AU27" s="71">
        <f t="shared" si="0"/>
        <v>0.79209366323802044</v>
      </c>
      <c r="AV27" s="71">
        <f t="shared" si="1"/>
        <v>0.70300088391493842</v>
      </c>
      <c r="AW27" s="114">
        <f>SUM($AV$23:AV27)</f>
        <v>4.2368167117488564</v>
      </c>
      <c r="AY27" s="26">
        <v>24</v>
      </c>
      <c r="AZ27" s="71">
        <v>0.965316061493799</v>
      </c>
      <c r="BA27" s="73">
        <f t="shared" ref="BA27:BA89" si="7">BA26*AZ26</f>
        <v>0.89234711262158584</v>
      </c>
      <c r="BB27" s="34">
        <v>4</v>
      </c>
      <c r="BC27" s="34" t="s">
        <v>202</v>
      </c>
      <c r="BD27" s="34" t="s">
        <v>213</v>
      </c>
      <c r="BE27" s="71">
        <f t="shared" si="2"/>
        <v>0.79209366323802044</v>
      </c>
      <c r="BF27" s="71">
        <f t="shared" si="3"/>
        <v>0.70682249331630231</v>
      </c>
      <c r="BG27" s="114">
        <f>SUM($BF$23:BF27)</f>
        <v>4.2458592280445488</v>
      </c>
      <c r="BI27" s="26">
        <v>24</v>
      </c>
      <c r="BJ27" s="71">
        <v>0.97458985180716795</v>
      </c>
      <c r="BK27" s="73">
        <f t="shared" ref="BK27:BK90" si="8">BK26*BJ26</f>
        <v>0.92124729668810912</v>
      </c>
      <c r="BL27" s="34">
        <v>4</v>
      </c>
      <c r="BM27" s="34" t="s">
        <v>202</v>
      </c>
      <c r="BN27" s="34" t="s">
        <v>213</v>
      </c>
      <c r="BO27" s="71">
        <f t="shared" si="4"/>
        <v>0.79209366323802044</v>
      </c>
      <c r="BP27" s="71">
        <f t="shared" si="5"/>
        <v>0.72971414598180784</v>
      </c>
      <c r="BQ27" s="114">
        <f>SUM($BP$23:BP27)</f>
        <v>4.3058700190024428</v>
      </c>
      <c r="BS27" s="26">
        <v>24</v>
      </c>
      <c r="BT27" s="71">
        <v>0.97535609182099803</v>
      </c>
      <c r="BU27" s="73">
        <f t="shared" ref="BU27:BU90" si="9">BU26*BT26</f>
        <v>0.92316230839349345</v>
      </c>
      <c r="BV27" s="34">
        <v>4</v>
      </c>
      <c r="BW27" s="34" t="s">
        <v>202</v>
      </c>
      <c r="BX27" s="34" t="s">
        <v>213</v>
      </c>
      <c r="BY27" s="71">
        <f t="shared" ref="BY27:BY90" si="10">1/(1+6%)^BV27</f>
        <v>0.79209366323802044</v>
      </c>
      <c r="BZ27" s="71">
        <f t="shared" ref="BZ27:BZ90" si="11">BY27*BU27</f>
        <v>0.73123101461866935</v>
      </c>
      <c r="CA27" s="114">
        <f>SUM($BZ$23:BZ27)</f>
        <v>4.3095802348635743</v>
      </c>
    </row>
    <row r="28" spans="1:79" x14ac:dyDescent="0.35">
      <c r="A28" s="76">
        <v>25</v>
      </c>
      <c r="B28" s="77">
        <v>0.98385216262298403</v>
      </c>
      <c r="C28" s="70"/>
      <c r="K28" s="76">
        <v>25</v>
      </c>
      <c r="L28" s="77">
        <v>0.98437450043937003</v>
      </c>
      <c r="U28" s="76">
        <v>25</v>
      </c>
      <c r="V28" s="77">
        <v>0.98839034741909904</v>
      </c>
      <c r="AE28" s="76">
        <v>25</v>
      </c>
      <c r="AF28" s="77">
        <v>0.98905302910707904</v>
      </c>
      <c r="AO28" s="26">
        <v>25</v>
      </c>
      <c r="AP28" s="71">
        <v>0.95946797608752699</v>
      </c>
      <c r="AQ28" s="73">
        <f t="shared" si="6"/>
        <v>0.85473936659954108</v>
      </c>
      <c r="AR28" s="34">
        <v>5</v>
      </c>
      <c r="AS28" s="34" t="s">
        <v>202</v>
      </c>
      <c r="AT28" s="34" t="s">
        <v>214</v>
      </c>
      <c r="AU28" s="71">
        <f t="shared" si="0"/>
        <v>0.74725817286605689</v>
      </c>
      <c r="AV28" s="71">
        <f t="shared" si="1"/>
        <v>0.63871097736186389</v>
      </c>
      <c r="AW28" s="114">
        <f>SUM($AV$23:AV28)</f>
        <v>4.8755276891107204</v>
      </c>
      <c r="AY28" s="26">
        <v>25</v>
      </c>
      <c r="AZ28" s="71">
        <v>0.96219154760932901</v>
      </c>
      <c r="BA28" s="73">
        <f t="shared" si="7"/>
        <v>0.86139700024123278</v>
      </c>
      <c r="BB28" s="34">
        <v>5</v>
      </c>
      <c r="BC28" s="34" t="s">
        <v>202</v>
      </c>
      <c r="BD28" s="34" t="s">
        <v>214</v>
      </c>
      <c r="BE28" s="71">
        <f t="shared" si="2"/>
        <v>0.74725817286605689</v>
      </c>
      <c r="BF28" s="71">
        <f t="shared" si="3"/>
        <v>0.643685948512566</v>
      </c>
      <c r="BG28" s="114">
        <f>SUM($BF$23:BF28)</f>
        <v>4.8895451765571147</v>
      </c>
      <c r="BI28" s="26">
        <v>25</v>
      </c>
      <c r="BJ28" s="71">
        <v>0.97215032417380298</v>
      </c>
      <c r="BK28" s="73">
        <f t="shared" si="8"/>
        <v>0.89783826635701836</v>
      </c>
      <c r="BL28" s="34">
        <v>5</v>
      </c>
      <c r="BM28" s="34" t="s">
        <v>202</v>
      </c>
      <c r="BN28" s="34" t="s">
        <v>214</v>
      </c>
      <c r="BO28" s="71">
        <f t="shared" si="4"/>
        <v>0.74725817286605689</v>
      </c>
      <c r="BP28" s="71">
        <f t="shared" si="5"/>
        <v>0.67091698244717368</v>
      </c>
      <c r="BQ28" s="114">
        <f>SUM($BP$23:BP28)</f>
        <v>4.9767870014496163</v>
      </c>
      <c r="BS28" s="26">
        <v>25</v>
      </c>
      <c r="BT28" s="71">
        <v>0.97304044235421205</v>
      </c>
      <c r="BU28" s="73">
        <f t="shared" si="9"/>
        <v>0.90041198123112864</v>
      </c>
      <c r="BV28" s="34">
        <v>5</v>
      </c>
      <c r="BW28" s="34" t="s">
        <v>202</v>
      </c>
      <c r="BX28" s="34" t="s">
        <v>214</v>
      </c>
      <c r="BY28" s="71">
        <f t="shared" si="10"/>
        <v>0.74725817286605689</v>
      </c>
      <c r="BZ28" s="71">
        <f t="shared" si="11"/>
        <v>0.67284021192147947</v>
      </c>
      <c r="CA28" s="114">
        <f>SUM($BZ$23:BZ28)</f>
        <v>4.9824204467850537</v>
      </c>
    </row>
    <row r="29" spans="1:79" x14ac:dyDescent="0.35">
      <c r="A29" s="76">
        <v>26</v>
      </c>
      <c r="B29" s="77">
        <v>0.982276626403769</v>
      </c>
      <c r="C29" s="70"/>
      <c r="K29" s="76">
        <v>26</v>
      </c>
      <c r="L29" s="77">
        <v>0.98294083417557998</v>
      </c>
      <c r="U29" s="76">
        <v>26</v>
      </c>
      <c r="V29" s="77">
        <v>0.98731389326450802</v>
      </c>
      <c r="AE29" s="76">
        <v>26</v>
      </c>
      <c r="AF29" s="77">
        <v>0.98804255249043804</v>
      </c>
      <c r="AO29" s="26">
        <v>26</v>
      </c>
      <c r="AP29" s="71">
        <v>0.95554598151159797</v>
      </c>
      <c r="AQ29" s="73">
        <f t="shared" si="6"/>
        <v>0.82009505015359641</v>
      </c>
      <c r="AR29" s="34">
        <v>6</v>
      </c>
      <c r="AS29" s="34" t="s">
        <v>202</v>
      </c>
      <c r="AT29" s="34" t="s">
        <v>215</v>
      </c>
      <c r="AU29" s="71">
        <f t="shared" si="0"/>
        <v>0.70496054043967626</v>
      </c>
      <c r="AV29" s="71">
        <f t="shared" si="1"/>
        <v>0.57813464976818274</v>
      </c>
      <c r="AW29" s="114">
        <f>SUM($AV$23:AV29)</f>
        <v>5.4536623388789032</v>
      </c>
      <c r="AY29" s="26">
        <v>26</v>
      </c>
      <c r="AZ29" s="71">
        <v>0.95879161738329299</v>
      </c>
      <c r="BA29" s="73">
        <f t="shared" si="7"/>
        <v>0.8288289127681453</v>
      </c>
      <c r="BB29" s="34">
        <v>6</v>
      </c>
      <c r="BC29" s="34" t="s">
        <v>202</v>
      </c>
      <c r="BD29" s="34" t="s">
        <v>215</v>
      </c>
      <c r="BE29" s="71">
        <f t="shared" si="2"/>
        <v>0.70496054043967626</v>
      </c>
      <c r="BF29" s="71">
        <f t="shared" si="3"/>
        <v>0.58429167827706097</v>
      </c>
      <c r="BG29" s="114">
        <f>SUM($BF$23:BF29)</f>
        <v>5.4738368548341754</v>
      </c>
      <c r="BI29" s="26">
        <v>26</v>
      </c>
      <c r="BJ29" s="71">
        <v>0.96948275305493703</v>
      </c>
      <c r="BK29" s="73">
        <f t="shared" si="8"/>
        <v>0.87283376169462068</v>
      </c>
      <c r="BL29" s="34">
        <v>6</v>
      </c>
      <c r="BM29" s="34" t="s">
        <v>202</v>
      </c>
      <c r="BN29" s="34" t="s">
        <v>215</v>
      </c>
      <c r="BO29" s="71">
        <f t="shared" si="4"/>
        <v>0.70496054043967626</v>
      </c>
      <c r="BP29" s="71">
        <f t="shared" si="5"/>
        <v>0.61531336035823536</v>
      </c>
      <c r="BQ29" s="114">
        <f>SUM($BP$23:BP29)</f>
        <v>5.5921003618078515</v>
      </c>
      <c r="BS29" s="26">
        <v>26</v>
      </c>
      <c r="BT29" s="71">
        <v>0.97050817442502402</v>
      </c>
      <c r="BU29" s="73">
        <f t="shared" si="9"/>
        <v>0.87613727251816986</v>
      </c>
      <c r="BV29" s="34">
        <v>6</v>
      </c>
      <c r="BW29" s="34" t="s">
        <v>202</v>
      </c>
      <c r="BX29" s="34" t="s">
        <v>215</v>
      </c>
      <c r="BY29" s="71">
        <f>1/(1+6%)^BV29</f>
        <v>0.70496054043967626</v>
      </c>
      <c r="BZ29" s="71">
        <f t="shared" si="11"/>
        <v>0.6176422051337529</v>
      </c>
      <c r="CA29" s="114">
        <f>SUM($BZ$23:BZ29)</f>
        <v>5.6000626519188064</v>
      </c>
    </row>
    <row r="30" spans="1:79" x14ac:dyDescent="0.35">
      <c r="A30" s="76">
        <v>27</v>
      </c>
      <c r="B30" s="77">
        <v>0.98055105831455003</v>
      </c>
      <c r="C30" s="70"/>
      <c r="K30" s="76">
        <v>27</v>
      </c>
      <c r="L30" s="77">
        <v>0.98137687538504104</v>
      </c>
      <c r="U30" s="76">
        <v>27</v>
      </c>
      <c r="V30" s="77">
        <v>0.98613838682719701</v>
      </c>
      <c r="AE30" s="76">
        <v>27</v>
      </c>
      <c r="AF30" s="77">
        <v>0.98693511216897101</v>
      </c>
      <c r="AO30" s="26">
        <v>27</v>
      </c>
      <c r="AP30" s="71">
        <v>0.95127088692217698</v>
      </c>
      <c r="AQ30" s="73">
        <f t="shared" si="6"/>
        <v>0.78363852963182146</v>
      </c>
      <c r="AR30" s="34">
        <v>7</v>
      </c>
      <c r="AS30" s="34" t="s">
        <v>202</v>
      </c>
      <c r="AT30" s="34" t="s">
        <v>216</v>
      </c>
      <c r="AU30" s="71">
        <f t="shared" si="0"/>
        <v>0.66505711362233599</v>
      </c>
      <c r="AV30" s="71">
        <f t="shared" si="1"/>
        <v>0.52116437864019061</v>
      </c>
      <c r="AW30" s="114">
        <f>SUM($AV$23:AV30)</f>
        <v>5.9748267175190941</v>
      </c>
      <c r="AY30" s="26">
        <v>27</v>
      </c>
      <c r="AZ30" s="71">
        <v>0.95509314564498604</v>
      </c>
      <c r="BA30" s="73">
        <f t="shared" si="7"/>
        <v>0.79467421380700631</v>
      </c>
      <c r="BB30" s="34">
        <v>7</v>
      </c>
      <c r="BC30" s="34" t="s">
        <v>202</v>
      </c>
      <c r="BD30" s="34" t="s">
        <v>216</v>
      </c>
      <c r="BE30" s="71">
        <f t="shared" si="2"/>
        <v>0.66505711362233599</v>
      </c>
      <c r="BF30" s="71">
        <f t="shared" si="3"/>
        <v>0.52850373890458668</v>
      </c>
      <c r="BG30" s="114">
        <f>SUM($BF$23:BF30)</f>
        <v>6.0023405937387624</v>
      </c>
      <c r="BI30" s="26">
        <v>27</v>
      </c>
      <c r="BJ30" s="71">
        <v>0.96656706256577796</v>
      </c>
      <c r="BK30" s="73">
        <f t="shared" si="8"/>
        <v>0.84619727824699764</v>
      </c>
      <c r="BL30" s="34">
        <v>7</v>
      </c>
      <c r="BM30" s="34" t="s">
        <v>202</v>
      </c>
      <c r="BN30" s="34" t="s">
        <v>216</v>
      </c>
      <c r="BO30" s="71">
        <f t="shared" si="4"/>
        <v>0.66505711362233599</v>
      </c>
      <c r="BP30" s="71">
        <f t="shared" si="5"/>
        <v>0.56276951942602493</v>
      </c>
      <c r="BQ30" s="114">
        <f>SUM($BP$23:BP30)</f>
        <v>6.1548698812338767</v>
      </c>
      <c r="BS30" s="26">
        <v>27</v>
      </c>
      <c r="BT30" s="71">
        <v>0.96773968845167901</v>
      </c>
      <c r="BU30" s="73">
        <f t="shared" si="9"/>
        <v>0.85029838489732879</v>
      </c>
      <c r="BV30" s="34">
        <v>7</v>
      </c>
      <c r="BW30" s="34" t="s">
        <v>202</v>
      </c>
      <c r="BX30" s="34" t="s">
        <v>216</v>
      </c>
      <c r="BY30" s="71">
        <f t="shared" si="10"/>
        <v>0.66505711362233599</v>
      </c>
      <c r="BZ30" s="71">
        <f t="shared" si="11"/>
        <v>0.56549698957755157</v>
      </c>
      <c r="CA30" s="114">
        <f>SUM($BZ$23:BZ30)</f>
        <v>6.1655596414963583</v>
      </c>
    </row>
    <row r="31" spans="1:79" x14ac:dyDescent="0.35">
      <c r="A31" s="76">
        <v>28</v>
      </c>
      <c r="B31" s="77">
        <v>0.97866192501001803</v>
      </c>
      <c r="C31" s="70"/>
      <c r="K31" s="76">
        <v>28</v>
      </c>
      <c r="L31" s="77">
        <v>0.97967102374744597</v>
      </c>
      <c r="U31" s="76">
        <v>28</v>
      </c>
      <c r="V31" s="77">
        <v>0.98485486094023</v>
      </c>
      <c r="AE31" s="76">
        <v>28</v>
      </c>
      <c r="AF31" s="77">
        <v>0.98572153001315399</v>
      </c>
      <c r="AO31" s="26">
        <v>28</v>
      </c>
      <c r="AP31" s="71">
        <v>0.94661620705753302</v>
      </c>
      <c r="AQ31" s="73">
        <f t="shared" si="6"/>
        <v>0.74545251910925348</v>
      </c>
      <c r="AR31" s="34">
        <v>8</v>
      </c>
      <c r="AS31" s="34" t="s">
        <v>202</v>
      </c>
      <c r="AT31" s="34" t="s">
        <v>217</v>
      </c>
      <c r="AU31" s="71">
        <f t="shared" si="0"/>
        <v>0.62741237134182648</v>
      </c>
      <c r="AV31" s="71">
        <f t="shared" si="1"/>
        <v>0.46770613273707495</v>
      </c>
      <c r="AW31" s="114">
        <f>SUM($AV$23:AV31)</f>
        <v>6.4425328502561694</v>
      </c>
      <c r="AY31" s="26">
        <v>28</v>
      </c>
      <c r="AZ31" s="71">
        <v>0.95107128574463595</v>
      </c>
      <c r="BA31" s="73">
        <f t="shared" si="7"/>
        <v>0.75898789462788985</v>
      </c>
      <c r="BB31" s="34">
        <v>8</v>
      </c>
      <c r="BC31" s="34" t="s">
        <v>202</v>
      </c>
      <c r="BD31" s="34" t="s">
        <v>217</v>
      </c>
      <c r="BE31" s="71">
        <f t="shared" si="2"/>
        <v>0.62741237134182648</v>
      </c>
      <c r="BF31" s="71">
        <f t="shared" si="3"/>
        <v>0.47619839478822468</v>
      </c>
      <c r="BG31" s="114">
        <f>SUM($BF$23:BF31)</f>
        <v>6.4785389885269868</v>
      </c>
      <c r="BI31" s="26">
        <v>28</v>
      </c>
      <c r="BJ31" s="71">
        <v>0.96338165911519702</v>
      </c>
      <c r="BK31" s="73">
        <f t="shared" si="8"/>
        <v>0.81790641758635674</v>
      </c>
      <c r="BL31" s="34">
        <v>8</v>
      </c>
      <c r="BM31" s="34" t="s">
        <v>202</v>
      </c>
      <c r="BN31" s="34" t="s">
        <v>217</v>
      </c>
      <c r="BO31" s="71">
        <f t="shared" si="4"/>
        <v>0.62741237134182648</v>
      </c>
      <c r="BP31" s="71">
        <f t="shared" si="5"/>
        <v>0.51316460499355421</v>
      </c>
      <c r="BQ31" s="114">
        <f>SUM($BP$23:BP31)</f>
        <v>6.6680344862274312</v>
      </c>
      <c r="BS31" s="26">
        <v>28</v>
      </c>
      <c r="BT31" s="71">
        <v>0.96471374499232398</v>
      </c>
      <c r="BU31" s="73">
        <f t="shared" si="9"/>
        <v>0.82286749409150683</v>
      </c>
      <c r="BV31" s="34">
        <v>8</v>
      </c>
      <c r="BW31" s="34" t="s">
        <v>202</v>
      </c>
      <c r="BX31" s="34" t="s">
        <v>217</v>
      </c>
      <c r="BY31" s="71">
        <f t="shared" si="10"/>
        <v>0.62741237134182648</v>
      </c>
      <c r="BZ31" s="71">
        <f t="shared" si="11"/>
        <v>0.51627724576805867</v>
      </c>
      <c r="CA31" s="114">
        <f>SUM($BZ$23:BZ31)</f>
        <v>6.6818368872644172</v>
      </c>
    </row>
    <row r="32" spans="1:79" x14ac:dyDescent="0.35">
      <c r="A32" s="76">
        <v>29</v>
      </c>
      <c r="B32" s="77">
        <v>0.97659462576692202</v>
      </c>
      <c r="C32" s="70"/>
      <c r="F32" s="195" t="s">
        <v>249</v>
      </c>
      <c r="G32" s="195"/>
      <c r="H32" s="72" t="s">
        <v>250</v>
      </c>
      <c r="I32" s="80" t="s">
        <v>302</v>
      </c>
      <c r="K32" s="76">
        <v>29</v>
      </c>
      <c r="L32" s="77">
        <v>0.97781069264135501</v>
      </c>
      <c r="P32" s="195" t="s">
        <v>249</v>
      </c>
      <c r="Q32" s="195"/>
      <c r="R32" s="72" t="s">
        <v>250</v>
      </c>
      <c r="S32" s="72" t="s">
        <v>302</v>
      </c>
      <c r="U32" s="76">
        <v>29</v>
      </c>
      <c r="V32" s="77">
        <v>0.983453565348265</v>
      </c>
      <c r="Z32" s="195" t="s">
        <v>249</v>
      </c>
      <c r="AA32" s="195"/>
      <c r="AB32" s="72" t="s">
        <v>250</v>
      </c>
      <c r="AC32" s="72" t="s">
        <v>302</v>
      </c>
      <c r="AE32" s="76">
        <v>29</v>
      </c>
      <c r="AF32" s="77">
        <v>0.98439178482742395</v>
      </c>
      <c r="AJ32" s="195" t="s">
        <v>249</v>
      </c>
      <c r="AK32" s="195"/>
      <c r="AL32" s="72" t="s">
        <v>250</v>
      </c>
      <c r="AM32" s="72" t="s">
        <v>302</v>
      </c>
      <c r="AO32" s="26">
        <v>29</v>
      </c>
      <c r="AP32" s="71">
        <v>0.94155452957234398</v>
      </c>
      <c r="AQ32" s="73">
        <f t="shared" si="6"/>
        <v>0.70565743618068466</v>
      </c>
      <c r="AR32" s="34">
        <v>9</v>
      </c>
      <c r="AS32" s="34" t="s">
        <v>202</v>
      </c>
      <c r="AT32" s="34" t="s">
        <v>218</v>
      </c>
      <c r="AU32" s="71">
        <f t="shared" si="0"/>
        <v>0.59189846353002495</v>
      </c>
      <c r="AV32" s="71">
        <f t="shared" si="1"/>
        <v>0.41767755225388387</v>
      </c>
      <c r="AW32" s="114">
        <f>SUM($AV$23:AV32)</f>
        <v>6.8602104025100532</v>
      </c>
      <c r="AY32" s="26">
        <v>29</v>
      </c>
      <c r="AZ32" s="71">
        <v>0.946699384490579</v>
      </c>
      <c r="BA32" s="73">
        <f t="shared" si="7"/>
        <v>0.72185159280836142</v>
      </c>
      <c r="BB32" s="34">
        <v>9</v>
      </c>
      <c r="BC32" s="34" t="s">
        <v>202</v>
      </c>
      <c r="BD32" s="34" t="s">
        <v>218</v>
      </c>
      <c r="BE32" s="71">
        <f t="shared" si="2"/>
        <v>0.59189846353002495</v>
      </c>
      <c r="BF32" s="71">
        <f t="shared" si="3"/>
        <v>0.42726284867997033</v>
      </c>
      <c r="BG32" s="114">
        <f>SUM($BF$23:BF32)</f>
        <v>6.9058018372069574</v>
      </c>
      <c r="BI32" s="26">
        <v>29</v>
      </c>
      <c r="BJ32" s="71">
        <v>0.959903367797452</v>
      </c>
      <c r="BK32" s="73">
        <f t="shared" si="8"/>
        <v>0.78795604157531152</v>
      </c>
      <c r="BL32" s="34">
        <v>9</v>
      </c>
      <c r="BM32" s="34" t="s">
        <v>202</v>
      </c>
      <c r="BN32" s="34" t="s">
        <v>218</v>
      </c>
      <c r="BO32" s="71">
        <f t="shared" si="4"/>
        <v>0.59189846353002495</v>
      </c>
      <c r="BP32" s="71">
        <f t="shared" si="5"/>
        <v>0.46638997033762736</v>
      </c>
      <c r="BQ32" s="114">
        <f>SUM($BP$23:BP32)</f>
        <v>7.1344244565650587</v>
      </c>
      <c r="BS32" s="26">
        <v>29</v>
      </c>
      <c r="BT32" s="71">
        <v>0.96140735478670203</v>
      </c>
      <c r="BU32" s="73">
        <f t="shared" si="9"/>
        <v>0.79383158185746661</v>
      </c>
      <c r="BV32" s="34">
        <v>9</v>
      </c>
      <c r="BW32" s="34" t="s">
        <v>202</v>
      </c>
      <c r="BX32" s="34" t="s">
        <v>218</v>
      </c>
      <c r="BY32" s="71">
        <f t="shared" si="10"/>
        <v>0.59189846353002495</v>
      </c>
      <c r="BZ32" s="71">
        <f t="shared" si="11"/>
        <v>0.4698676936030437</v>
      </c>
      <c r="CA32" s="114">
        <f>SUM($BZ$23:BZ32)</f>
        <v>7.1517045808674613</v>
      </c>
    </row>
    <row r="33" spans="1:79" x14ac:dyDescent="0.35">
      <c r="A33" s="26">
        <v>30</v>
      </c>
      <c r="B33" s="71">
        <v>0.97433343990686305</v>
      </c>
      <c r="C33" s="73">
        <f>1</f>
        <v>1</v>
      </c>
      <c r="D33" s="34">
        <v>0</v>
      </c>
      <c r="E33" s="34" t="s">
        <v>202</v>
      </c>
      <c r="F33" s="34" t="s">
        <v>209</v>
      </c>
      <c r="G33" s="71">
        <f>1/(1+6%)^D33</f>
        <v>1</v>
      </c>
      <c r="H33" s="71">
        <f>G33*C33</f>
        <v>1</v>
      </c>
      <c r="I33" s="71">
        <f>SUM(H33)</f>
        <v>1</v>
      </c>
      <c r="K33" s="26">
        <v>30</v>
      </c>
      <c r="L33" s="71">
        <v>0.97578223435089295</v>
      </c>
      <c r="M33" s="73">
        <f>1</f>
        <v>1</v>
      </c>
      <c r="N33" s="34">
        <v>0</v>
      </c>
      <c r="O33" s="34" t="s">
        <v>202</v>
      </c>
      <c r="P33" s="34" t="s">
        <v>209</v>
      </c>
      <c r="Q33" s="71">
        <f>1/(1+6%)^N33</f>
        <v>1</v>
      </c>
      <c r="R33" s="71">
        <f>Q33*M33</f>
        <v>1</v>
      </c>
      <c r="S33" s="71">
        <f>SUM(R33)</f>
        <v>1</v>
      </c>
      <c r="U33" s="26">
        <v>30</v>
      </c>
      <c r="V33" s="71">
        <v>0.98192390395015505</v>
      </c>
      <c r="W33" s="73">
        <f>1</f>
        <v>1</v>
      </c>
      <c r="X33" s="74">
        <v>0</v>
      </c>
      <c r="Y33" s="34" t="s">
        <v>202</v>
      </c>
      <c r="Z33" s="34" t="s">
        <v>209</v>
      </c>
      <c r="AA33" s="71">
        <f>1/(1+6%)^X33</f>
        <v>1</v>
      </c>
      <c r="AB33" s="71">
        <f>AA33*W33</f>
        <v>1</v>
      </c>
      <c r="AC33" s="71">
        <f>SUM(AB33)</f>
        <v>1</v>
      </c>
      <c r="AE33" s="26">
        <v>30</v>
      </c>
      <c r="AF33" s="71">
        <v>0.98293494016404204</v>
      </c>
      <c r="AG33" s="73">
        <f>1</f>
        <v>1</v>
      </c>
      <c r="AH33" s="74">
        <v>0</v>
      </c>
      <c r="AI33" s="34" t="s">
        <v>202</v>
      </c>
      <c r="AJ33" s="34" t="s">
        <v>209</v>
      </c>
      <c r="AK33" s="71">
        <f>1/(1+6%)^AH33</f>
        <v>1</v>
      </c>
      <c r="AL33" s="71">
        <f>AK33*AG33</f>
        <v>1</v>
      </c>
      <c r="AM33" s="71">
        <f>SUM(AL33)</f>
        <v>1</v>
      </c>
      <c r="AO33" s="26">
        <v>30</v>
      </c>
      <c r="AP33" s="71">
        <v>0.93605770982835201</v>
      </c>
      <c r="AQ33" s="73">
        <f t="shared" si="6"/>
        <v>0.66441495536233086</v>
      </c>
      <c r="AR33" s="34">
        <v>10</v>
      </c>
      <c r="AS33" s="34" t="s">
        <v>202</v>
      </c>
      <c r="AT33" s="34" t="s">
        <v>219</v>
      </c>
      <c r="AU33" s="71">
        <f t="shared" si="0"/>
        <v>0.55839477691511785</v>
      </c>
      <c r="AV33" s="71">
        <f t="shared" si="1"/>
        <v>0.3710058407786167</v>
      </c>
      <c r="AW33" s="114">
        <f>SUM($AV$23:AV33)</f>
        <v>7.23121624328867</v>
      </c>
      <c r="AY33" s="26">
        <v>30</v>
      </c>
      <c r="AZ33" s="71">
        <v>0.94194890206049797</v>
      </c>
      <c r="BA33" s="73">
        <f t="shared" si="7"/>
        <v>0.68337645860521978</v>
      </c>
      <c r="BB33" s="34">
        <v>10</v>
      </c>
      <c r="BC33" s="34" t="s">
        <v>202</v>
      </c>
      <c r="BD33" s="34" t="s">
        <v>219</v>
      </c>
      <c r="BE33" s="71">
        <f t="shared" si="2"/>
        <v>0.55839477691511785</v>
      </c>
      <c r="BF33" s="71">
        <f t="shared" si="3"/>
        <v>0.38159384515190498</v>
      </c>
      <c r="BG33" s="114">
        <f>SUM($BF$23:BF33)</f>
        <v>7.2873956823588628</v>
      </c>
      <c r="BI33" s="26">
        <v>30</v>
      </c>
      <c r="BJ33" s="71">
        <v>0.95610737761759201</v>
      </c>
      <c r="BK33" s="73">
        <f t="shared" si="8"/>
        <v>0.75636165798449062</v>
      </c>
      <c r="BL33" s="34">
        <v>10</v>
      </c>
      <c r="BM33" s="34" t="s">
        <v>202</v>
      </c>
      <c r="BN33" s="34" t="s">
        <v>219</v>
      </c>
      <c r="BO33" s="71">
        <f t="shared" si="4"/>
        <v>0.55839477691511785</v>
      </c>
      <c r="BP33" s="71">
        <f t="shared" si="5"/>
        <v>0.42234839927739831</v>
      </c>
      <c r="BQ33" s="114">
        <f>SUM($BP$23:BP33)</f>
        <v>7.5567728558424569</v>
      </c>
      <c r="BS33" s="26">
        <v>30</v>
      </c>
      <c r="BT33" s="71">
        <v>0.95779566727889098</v>
      </c>
      <c r="BU33" s="73">
        <f t="shared" si="9"/>
        <v>0.76319552125973034</v>
      </c>
      <c r="BV33" s="34">
        <v>10</v>
      </c>
      <c r="BW33" s="34" t="s">
        <v>202</v>
      </c>
      <c r="BX33" s="34" t="s">
        <v>219</v>
      </c>
      <c r="BY33" s="71">
        <f t="shared" si="10"/>
        <v>0.55839477691511785</v>
      </c>
      <c r="BZ33" s="71">
        <f t="shared" si="11"/>
        <v>0.42616439283644419</v>
      </c>
      <c r="CA33" s="114">
        <f>SUM($BZ$23:BZ33)</f>
        <v>7.5778689737039056</v>
      </c>
    </row>
    <row r="34" spans="1:79" x14ac:dyDescent="0.35">
      <c r="A34" s="26">
        <v>31</v>
      </c>
      <c r="B34" s="71">
        <v>0.97186147865005101</v>
      </c>
      <c r="C34" s="73">
        <f>C33*B33</f>
        <v>0.97433343990686305</v>
      </c>
      <c r="D34" s="34">
        <v>1</v>
      </c>
      <c r="E34" s="34" t="s">
        <v>202</v>
      </c>
      <c r="F34" s="34" t="s">
        <v>210</v>
      </c>
      <c r="G34" s="71">
        <f t="shared" ref="G34:G97" si="12">1/(1+6%)^D34</f>
        <v>0.94339622641509424</v>
      </c>
      <c r="H34" s="71">
        <f t="shared" ref="H34:H97" si="13">G34*C34</f>
        <v>0.91918249047817258</v>
      </c>
      <c r="I34" s="71">
        <f>SUM($H$33:H34)</f>
        <v>1.9191824904781725</v>
      </c>
      <c r="K34" s="26">
        <v>31</v>
      </c>
      <c r="L34" s="71">
        <v>0.97357086141904903</v>
      </c>
      <c r="M34" s="73">
        <f>M33*L33</f>
        <v>0.97578223435089295</v>
      </c>
      <c r="N34" s="34">
        <v>1</v>
      </c>
      <c r="O34" s="34" t="s">
        <v>202</v>
      </c>
      <c r="P34" s="34" t="s">
        <v>210</v>
      </c>
      <c r="Q34" s="71">
        <f t="shared" ref="Q34:Q97" si="14">1/(1+6%)^N34</f>
        <v>0.94339622641509424</v>
      </c>
      <c r="R34" s="71">
        <f t="shared" ref="R34:R97" si="15">Q34*M34</f>
        <v>0.92054927768952155</v>
      </c>
      <c r="S34" s="71">
        <f>SUM($R$33:R34)</f>
        <v>1.9205492776895214</v>
      </c>
      <c r="U34" s="26">
        <v>31</v>
      </c>
      <c r="V34" s="71">
        <v>0.98025436813719502</v>
      </c>
      <c r="W34" s="73">
        <f>W33*V33</f>
        <v>0.98192390395015505</v>
      </c>
      <c r="X34" s="74">
        <v>1</v>
      </c>
      <c r="Y34" s="34" t="s">
        <v>202</v>
      </c>
      <c r="Z34" s="34" t="s">
        <v>210</v>
      </c>
      <c r="AA34" s="71">
        <f t="shared" ref="AA34:AA97" si="16">1/(1+6%)^X34</f>
        <v>0.94339622641509424</v>
      </c>
      <c r="AB34" s="71">
        <f t="shared" ref="AB34:AB97" si="17">AA34*W34</f>
        <v>0.92634330561335376</v>
      </c>
      <c r="AC34" s="71">
        <f>SUM($AB$33:AB34)</f>
        <v>1.9263433056133539</v>
      </c>
      <c r="AE34" s="26">
        <v>31</v>
      </c>
      <c r="AF34" s="71">
        <v>0.98133906705013996</v>
      </c>
      <c r="AG34" s="73">
        <f>AG33*AF33</f>
        <v>0.98293494016404204</v>
      </c>
      <c r="AH34" s="74">
        <v>1</v>
      </c>
      <c r="AI34" s="34" t="s">
        <v>202</v>
      </c>
      <c r="AJ34" s="34" t="s">
        <v>210</v>
      </c>
      <c r="AK34" s="71">
        <f t="shared" ref="AK34:AK97" si="18">1/(1+6%)^AH34</f>
        <v>0.94339622641509424</v>
      </c>
      <c r="AL34" s="71">
        <f t="shared" ref="AL34:AL97" si="19">AK34*AG34</f>
        <v>0.92729711336230369</v>
      </c>
      <c r="AM34" s="71">
        <f>SUM($AL$33:AL34)</f>
        <v>1.9272971133623038</v>
      </c>
      <c r="AO34" s="26">
        <v>31</v>
      </c>
      <c r="AP34" s="71">
        <v>0.93009712096665997</v>
      </c>
      <c r="AQ34" s="73">
        <f t="shared" si="6"/>
        <v>0.6219307414921702</v>
      </c>
      <c r="AR34" s="34">
        <v>11</v>
      </c>
      <c r="AS34" s="34" t="s">
        <v>202</v>
      </c>
      <c r="AT34" s="34" t="s">
        <v>220</v>
      </c>
      <c r="AU34" s="71">
        <f t="shared" si="0"/>
        <v>0.52678752539162055</v>
      </c>
      <c r="AV34" s="71">
        <f t="shared" si="1"/>
        <v>0.32762535627563599</v>
      </c>
      <c r="AW34" s="114">
        <f>SUM($AV$23:AV34)</f>
        <v>7.5588415995643059</v>
      </c>
      <c r="AY34" s="26">
        <v>31</v>
      </c>
      <c r="AZ34" s="71">
        <v>0.93678933944078102</v>
      </c>
      <c r="BA34" s="73">
        <f t="shared" si="7"/>
        <v>0.64370570487717815</v>
      </c>
      <c r="BB34" s="34">
        <v>11</v>
      </c>
      <c r="BC34" s="34" t="s">
        <v>202</v>
      </c>
      <c r="BD34" s="34" t="s">
        <v>220</v>
      </c>
      <c r="BE34" s="71">
        <f t="shared" si="2"/>
        <v>0.52678752539162055</v>
      </c>
      <c r="BF34" s="71">
        <f t="shared" si="3"/>
        <v>0.33909613535271749</v>
      </c>
      <c r="BG34" s="114">
        <f>SUM($BF$23:BF34)</f>
        <v>7.6264918177115799</v>
      </c>
      <c r="BI34" s="26">
        <v>31</v>
      </c>
      <c r="BJ34" s="71">
        <v>0.95196719877096103</v>
      </c>
      <c r="BK34" s="73">
        <f t="shared" si="8"/>
        <v>0.72316296134604541</v>
      </c>
      <c r="BL34" s="34">
        <v>11</v>
      </c>
      <c r="BM34" s="34" t="s">
        <v>202</v>
      </c>
      <c r="BN34" s="34" t="s">
        <v>220</v>
      </c>
      <c r="BO34" s="71">
        <f t="shared" si="4"/>
        <v>0.52678752539162055</v>
      </c>
      <c r="BP34" s="71">
        <f t="shared" si="5"/>
        <v>0.38095322686235938</v>
      </c>
      <c r="BQ34" s="114">
        <f>SUM($BP$23:BP34)</f>
        <v>7.9377260827048159</v>
      </c>
      <c r="BS34" s="26">
        <v>31</v>
      </c>
      <c r="BT34" s="71">
        <v>0.95385185911922599</v>
      </c>
      <c r="BU34" s="73">
        <f t="shared" si="9"/>
        <v>0.7309853635492245</v>
      </c>
      <c r="BV34" s="34">
        <v>11</v>
      </c>
      <c r="BW34" s="34" t="s">
        <v>202</v>
      </c>
      <c r="BX34" s="34" t="s">
        <v>220</v>
      </c>
      <c r="BY34" s="71">
        <f t="shared" si="10"/>
        <v>0.52678752539162055</v>
      </c>
      <c r="BZ34" s="71">
        <f t="shared" si="11"/>
        <v>0.38507397076159006</v>
      </c>
      <c r="CA34" s="114">
        <f>SUM($BZ$23:BZ34)</f>
        <v>7.962942944465496</v>
      </c>
    </row>
    <row r="35" spans="1:79" x14ac:dyDescent="0.35">
      <c r="A35" s="26">
        <v>32</v>
      </c>
      <c r="B35" s="71">
        <v>0.96916064338736996</v>
      </c>
      <c r="C35" s="73">
        <f t="shared" ref="C35:C98" si="20">C34*B34</f>
        <v>0.94691713760607454</v>
      </c>
      <c r="D35" s="34">
        <v>2</v>
      </c>
      <c r="E35" s="34" t="s">
        <v>202</v>
      </c>
      <c r="F35" s="34" t="s">
        <v>211</v>
      </c>
      <c r="G35" s="71">
        <f t="shared" si="12"/>
        <v>0.88999644001423983</v>
      </c>
      <c r="H35" s="71">
        <f t="shared" si="13"/>
        <v>0.84275288145788041</v>
      </c>
      <c r="I35" s="71">
        <f>SUM($H$33:H35)</f>
        <v>2.7619353719360529</v>
      </c>
      <c r="K35" s="26">
        <v>32</v>
      </c>
      <c r="L35" s="71">
        <v>0.97116056434827602</v>
      </c>
      <c r="M35" s="73">
        <f t="shared" ref="M35:M98" si="21">M34*L34</f>
        <v>0.94999315045440325</v>
      </c>
      <c r="N35" s="34">
        <v>2</v>
      </c>
      <c r="O35" s="34" t="s">
        <v>202</v>
      </c>
      <c r="P35" s="34" t="s">
        <v>211</v>
      </c>
      <c r="Q35" s="71">
        <f t="shared" si="14"/>
        <v>0.88999644001423983</v>
      </c>
      <c r="R35" s="71">
        <f t="shared" si="15"/>
        <v>0.84549052194233099</v>
      </c>
      <c r="S35" s="71">
        <f>SUM($R$33:R35)</f>
        <v>2.7660397996318524</v>
      </c>
      <c r="U35" s="26">
        <v>32</v>
      </c>
      <c r="V35" s="71">
        <v>0.97843246622798896</v>
      </c>
      <c r="W35" s="73">
        <f t="shared" ref="W35:W98" si="22">W34*V34</f>
        <v>0.962535196025467</v>
      </c>
      <c r="X35" s="74">
        <v>2</v>
      </c>
      <c r="Y35" s="34" t="s">
        <v>202</v>
      </c>
      <c r="Z35" s="34" t="s">
        <v>211</v>
      </c>
      <c r="AA35" s="71">
        <f t="shared" si="16"/>
        <v>0.88999644001423983</v>
      </c>
      <c r="AB35" s="71">
        <f t="shared" si="17"/>
        <v>0.85665289785107412</v>
      </c>
      <c r="AC35" s="71">
        <f>SUM($AB$33:AB35)</f>
        <v>2.7829962034644282</v>
      </c>
      <c r="AE35" s="26">
        <v>32</v>
      </c>
      <c r="AF35" s="71">
        <v>0.97959116150953196</v>
      </c>
      <c r="AG35" s="73">
        <f t="shared" ref="AG35:AG98" si="23">AG34*AF34</f>
        <v>0.96459245715156616</v>
      </c>
      <c r="AH35" s="74">
        <v>2</v>
      </c>
      <c r="AI35" s="34" t="s">
        <v>202</v>
      </c>
      <c r="AJ35" s="34" t="s">
        <v>211</v>
      </c>
      <c r="AK35" s="71">
        <f t="shared" si="18"/>
        <v>0.88999644001423983</v>
      </c>
      <c r="AL35" s="71">
        <f t="shared" si="19"/>
        <v>0.85848385292948204</v>
      </c>
      <c r="AM35" s="71">
        <f>SUM($AL$33:AL35)</f>
        <v>2.7857809662917861</v>
      </c>
      <c r="AO35" s="26">
        <v>32</v>
      </c>
      <c r="AP35" s="71">
        <v>0.923643965673972</v>
      </c>
      <c r="AQ35" s="73">
        <f t="shared" si="6"/>
        <v>0.57845599210252752</v>
      </c>
      <c r="AR35" s="34">
        <v>12</v>
      </c>
      <c r="AS35" s="34" t="s">
        <v>202</v>
      </c>
      <c r="AT35" s="34" t="s">
        <v>221</v>
      </c>
      <c r="AU35" s="71">
        <f t="shared" si="0"/>
        <v>0.4969693635770005</v>
      </c>
      <c r="AV35" s="71">
        <f t="shared" si="1"/>
        <v>0.28747490625249555</v>
      </c>
      <c r="AW35" s="114">
        <f>SUM($AV$23:AV35)</f>
        <v>7.8463165058168016</v>
      </c>
      <c r="AY35" s="26">
        <v>32</v>
      </c>
      <c r="AZ35" s="71">
        <v>0.93118817648404395</v>
      </c>
      <c r="BA35" s="73">
        <f t="shared" si="7"/>
        <v>0.60301664206615402</v>
      </c>
      <c r="BB35" s="34">
        <v>12</v>
      </c>
      <c r="BC35" s="34" t="s">
        <v>202</v>
      </c>
      <c r="BD35" s="34" t="s">
        <v>221</v>
      </c>
      <c r="BE35" s="71">
        <f t="shared" si="2"/>
        <v>0.4969693635770005</v>
      </c>
      <c r="BF35" s="71">
        <f t="shared" si="3"/>
        <v>0.29968079683395649</v>
      </c>
      <c r="BG35" s="114">
        <f>SUM($BF$23:BF35)</f>
        <v>7.9261726145455365</v>
      </c>
      <c r="BI35" s="26">
        <v>32</v>
      </c>
      <c r="BJ35" s="71">
        <v>0.94745463578406497</v>
      </c>
      <c r="BK35" s="73">
        <f t="shared" si="8"/>
        <v>0.68842741856750767</v>
      </c>
      <c r="BL35" s="34">
        <v>12</v>
      </c>
      <c r="BM35" s="34" t="s">
        <v>202</v>
      </c>
      <c r="BN35" s="34" t="s">
        <v>221</v>
      </c>
      <c r="BO35" s="71">
        <f t="shared" si="4"/>
        <v>0.4969693635770005</v>
      </c>
      <c r="BP35" s="71">
        <f t="shared" si="5"/>
        <v>0.34212733607445162</v>
      </c>
      <c r="BQ35" s="114">
        <f>SUM($BP$23:BP35)</f>
        <v>8.2798534187792683</v>
      </c>
      <c r="BS35" s="26">
        <v>32</v>
      </c>
      <c r="BT35" s="71">
        <v>0.949547024563418</v>
      </c>
      <c r="BU35" s="73">
        <f t="shared" si="9"/>
        <v>0.69725174801037104</v>
      </c>
      <c r="BV35" s="34">
        <v>12</v>
      </c>
      <c r="BW35" s="34" t="s">
        <v>202</v>
      </c>
      <c r="BX35" s="34" t="s">
        <v>221</v>
      </c>
      <c r="BY35" s="71">
        <f t="shared" si="10"/>
        <v>0.4969693635770005</v>
      </c>
      <c r="BZ35" s="71">
        <f t="shared" si="11"/>
        <v>0.34651275746166521</v>
      </c>
      <c r="CA35" s="114">
        <f>SUM($BZ$23:BZ35)</f>
        <v>8.3094557019271615</v>
      </c>
    </row>
    <row r="36" spans="1:79" x14ac:dyDescent="0.35">
      <c r="A36" s="26">
        <v>33</v>
      </c>
      <c r="B36" s="71">
        <v>0.96621159274221002</v>
      </c>
      <c r="C36" s="73">
        <f t="shared" si="20"/>
        <v>0.91771482231682999</v>
      </c>
      <c r="D36" s="34">
        <v>3</v>
      </c>
      <c r="E36" s="34" t="s">
        <v>202</v>
      </c>
      <c r="F36" s="34" t="s">
        <v>212</v>
      </c>
      <c r="G36" s="71">
        <f t="shared" si="12"/>
        <v>0.8396192830323016</v>
      </c>
      <c r="H36" s="71">
        <f t="shared" si="13"/>
        <v>0.77053106114177283</v>
      </c>
      <c r="I36" s="71">
        <f>SUM($H$33:H36)</f>
        <v>3.5324664330778255</v>
      </c>
      <c r="K36" s="26">
        <v>33</v>
      </c>
      <c r="L36" s="71">
        <v>0.96853402596460103</v>
      </c>
      <c r="M36" s="73">
        <f t="shared" si="21"/>
        <v>0.92259588412229498</v>
      </c>
      <c r="N36" s="34">
        <v>3</v>
      </c>
      <c r="O36" s="34" t="s">
        <v>202</v>
      </c>
      <c r="P36" s="34" t="s">
        <v>212</v>
      </c>
      <c r="Q36" s="71">
        <f t="shared" si="14"/>
        <v>0.8396192830323016</v>
      </c>
      <c r="R36" s="71">
        <f t="shared" si="15"/>
        <v>0.77462929475531372</v>
      </c>
      <c r="S36" s="71">
        <f>SUM($R$33:R36)</f>
        <v>3.5406690943871659</v>
      </c>
      <c r="U36" s="26">
        <v>33</v>
      </c>
      <c r="V36" s="71">
        <v>0.97644464905845696</v>
      </c>
      <c r="W36" s="73">
        <f t="shared" si="22"/>
        <v>0.9417756856784385</v>
      </c>
      <c r="X36" s="74">
        <v>3</v>
      </c>
      <c r="Y36" s="34" t="s">
        <v>202</v>
      </c>
      <c r="Z36" s="34" t="s">
        <v>212</v>
      </c>
      <c r="AA36" s="71">
        <f t="shared" si="16"/>
        <v>0.8396192830323016</v>
      </c>
      <c r="AB36" s="71">
        <f t="shared" si="17"/>
        <v>0.79073302598658479</v>
      </c>
      <c r="AC36" s="71">
        <f>SUM($AB$33:AB36)</f>
        <v>3.573729229451013</v>
      </c>
      <c r="AE36" s="26">
        <v>33</v>
      </c>
      <c r="AF36" s="71">
        <v>0.97767705682077799</v>
      </c>
      <c r="AG36" s="73">
        <f t="shared" si="23"/>
        <v>0.94490624548443614</v>
      </c>
      <c r="AH36" s="74">
        <v>3</v>
      </c>
      <c r="AI36" s="34" t="s">
        <v>202</v>
      </c>
      <c r="AJ36" s="34" t="s">
        <v>212</v>
      </c>
      <c r="AK36" s="71">
        <f t="shared" si="18"/>
        <v>0.8396192830323016</v>
      </c>
      <c r="AL36" s="71">
        <f t="shared" si="19"/>
        <v>0.79336150436638619</v>
      </c>
      <c r="AM36" s="71">
        <f>SUM($AL$33:AL36)</f>
        <v>3.579142470658172</v>
      </c>
      <c r="AO36" s="26">
        <v>33</v>
      </c>
      <c r="AP36" s="71">
        <v>0.91666965546059598</v>
      </c>
      <c r="AQ36" s="73">
        <f t="shared" si="6"/>
        <v>0.53428738651345031</v>
      </c>
      <c r="AR36" s="34">
        <v>13</v>
      </c>
      <c r="AS36" s="34" t="s">
        <v>202</v>
      </c>
      <c r="AT36" s="34" t="s">
        <v>222</v>
      </c>
      <c r="AU36" s="71">
        <f t="shared" si="0"/>
        <v>0.46883902224245327</v>
      </c>
      <c r="AV36" s="71">
        <f t="shared" si="1"/>
        <v>0.25049477588944175</v>
      </c>
      <c r="AW36" s="114">
        <f>SUM($AV$23:AV36)</f>
        <v>8.096811281706243</v>
      </c>
      <c r="AY36" s="26">
        <v>33</v>
      </c>
      <c r="AZ36" s="71">
        <v>0.92511082428999303</v>
      </c>
      <c r="BA36" s="73">
        <f t="shared" si="7"/>
        <v>0.56152196731511339</v>
      </c>
      <c r="BB36" s="34">
        <v>13</v>
      </c>
      <c r="BC36" s="34" t="s">
        <v>202</v>
      </c>
      <c r="BD36" s="34" t="s">
        <v>222</v>
      </c>
      <c r="BE36" s="71">
        <f t="shared" si="2"/>
        <v>0.46883902224245327</v>
      </c>
      <c r="BF36" s="71">
        <f t="shared" si="3"/>
        <v>0.26326341012367654</v>
      </c>
      <c r="BG36" s="114">
        <f>SUM($BF$23:BF36)</f>
        <v>8.1894360246692131</v>
      </c>
      <c r="BI36" s="26">
        <v>33</v>
      </c>
      <c r="BJ36" s="71">
        <v>0.94253978096656499</v>
      </c>
      <c r="BK36" s="73">
        <f t="shared" si="8"/>
        <v>0.652253749122642</v>
      </c>
      <c r="BL36" s="34">
        <v>13</v>
      </c>
      <c r="BM36" s="34" t="s">
        <v>202</v>
      </c>
      <c r="BN36" s="34" t="s">
        <v>222</v>
      </c>
      <c r="BO36" s="71">
        <f t="shared" si="4"/>
        <v>0.46883902224245327</v>
      </c>
      <c r="BP36" s="71">
        <f t="shared" si="5"/>
        <v>0.30580200999263391</v>
      </c>
      <c r="BQ36" s="114">
        <f>SUM($BP$23:BP36)</f>
        <v>8.5856554287719025</v>
      </c>
      <c r="BS36" s="26">
        <v>33</v>
      </c>
      <c r="BT36" s="71">
        <v>0.944850070185972</v>
      </c>
      <c r="BU36" s="73">
        <f t="shared" si="9"/>
        <v>0.66207332269488994</v>
      </c>
      <c r="BV36" s="34">
        <v>13</v>
      </c>
      <c r="BW36" s="34" t="s">
        <v>202</v>
      </c>
      <c r="BX36" s="34" t="s">
        <v>222</v>
      </c>
      <c r="BY36" s="71">
        <f t="shared" si="10"/>
        <v>0.46883902224245327</v>
      </c>
      <c r="BZ36" s="71">
        <f t="shared" si="11"/>
        <v>0.31040580926508443</v>
      </c>
      <c r="CA36" s="114">
        <f>SUM($BZ$23:BZ36)</f>
        <v>8.6198615111922461</v>
      </c>
    </row>
    <row r="37" spans="1:79" x14ac:dyDescent="0.35">
      <c r="A37" s="26">
        <v>34</v>
      </c>
      <c r="B37" s="71">
        <v>0.96299372121797899</v>
      </c>
      <c r="C37" s="73">
        <f t="shared" si="20"/>
        <v>0.88670670015387854</v>
      </c>
      <c r="D37" s="34">
        <v>4</v>
      </c>
      <c r="E37" s="34" t="s">
        <v>202</v>
      </c>
      <c r="F37" s="34" t="s">
        <v>213</v>
      </c>
      <c r="G37" s="71">
        <f t="shared" si="12"/>
        <v>0.79209366323802044</v>
      </c>
      <c r="H37" s="71">
        <f t="shared" si="13"/>
        <v>0.70235475834258265</v>
      </c>
      <c r="I37" s="71">
        <f>SUM($H$33:H37)</f>
        <v>4.2348211914204086</v>
      </c>
      <c r="K37" s="26">
        <v>34</v>
      </c>
      <c r="L37" s="71">
        <v>0.96567253290335797</v>
      </c>
      <c r="M37" s="73">
        <f t="shared" si="21"/>
        <v>0.89356550598733686</v>
      </c>
      <c r="N37" s="34">
        <v>4</v>
      </c>
      <c r="O37" s="34" t="s">
        <v>202</v>
      </c>
      <c r="P37" s="34" t="s">
        <v>213</v>
      </c>
      <c r="Q37" s="71">
        <f t="shared" si="14"/>
        <v>0.79209366323802044</v>
      </c>
      <c r="R37" s="71">
        <f t="shared" si="15"/>
        <v>0.70778757498064493</v>
      </c>
      <c r="S37" s="71">
        <f>SUM($R$33:R37)</f>
        <v>4.248456669367811</v>
      </c>
      <c r="U37" s="26">
        <v>34</v>
      </c>
      <c r="V37" s="71">
        <v>0.97427623187282197</v>
      </c>
      <c r="W37" s="73">
        <f t="shared" si="22"/>
        <v>0.91959182889407054</v>
      </c>
      <c r="X37" s="74">
        <v>4</v>
      </c>
      <c r="Y37" s="34" t="s">
        <v>202</v>
      </c>
      <c r="Z37" s="34" t="s">
        <v>213</v>
      </c>
      <c r="AA37" s="71">
        <f t="shared" si="16"/>
        <v>0.79209366323802044</v>
      </c>
      <c r="AB37" s="71">
        <f t="shared" si="17"/>
        <v>0.72840286043245528</v>
      </c>
      <c r="AC37" s="71">
        <f>SUM($AB$33:AB37)</f>
        <v>4.3021320898834681</v>
      </c>
      <c r="AE37" s="26">
        <v>34</v>
      </c>
      <c r="AF37" s="71">
        <v>0.97558133053158302</v>
      </c>
      <c r="AG37" s="73">
        <f t="shared" si="23"/>
        <v>0.92381315705679501</v>
      </c>
      <c r="AH37" s="74">
        <v>4</v>
      </c>
      <c r="AI37" s="34" t="s">
        <v>202</v>
      </c>
      <c r="AJ37" s="34" t="s">
        <v>213</v>
      </c>
      <c r="AK37" s="71">
        <f t="shared" si="18"/>
        <v>0.79209366323802044</v>
      </c>
      <c r="AL37" s="71">
        <f t="shared" si="19"/>
        <v>0.73174654772059744</v>
      </c>
      <c r="AM37" s="71">
        <f>SUM($AL$33:AL37)</f>
        <v>4.3108890183787691</v>
      </c>
      <c r="AO37" s="26">
        <v>34</v>
      </c>
      <c r="AP37" s="71">
        <v>0.90914626218087802</v>
      </c>
      <c r="AQ37" s="73">
        <f t="shared" si="6"/>
        <v>0.48976503451222675</v>
      </c>
      <c r="AR37" s="34">
        <v>14</v>
      </c>
      <c r="AS37" s="34" t="s">
        <v>202</v>
      </c>
      <c r="AT37" s="34" t="s">
        <v>223</v>
      </c>
      <c r="AU37" s="71">
        <f t="shared" si="0"/>
        <v>0.44230096437967292</v>
      </c>
      <c r="AV37" s="71">
        <f t="shared" si="1"/>
        <v>0.21662354708420167</v>
      </c>
      <c r="AW37" s="114">
        <f>SUM($AV$23:AV37)</f>
        <v>8.3134348287904452</v>
      </c>
      <c r="AY37" s="26">
        <v>34</v>
      </c>
      <c r="AZ37" s="71">
        <v>0.91852059631503202</v>
      </c>
      <c r="BA37" s="73">
        <f t="shared" si="7"/>
        <v>0.51947005003982305</v>
      </c>
      <c r="BB37" s="34">
        <v>14</v>
      </c>
      <c r="BC37" s="34" t="s">
        <v>202</v>
      </c>
      <c r="BD37" s="34" t="s">
        <v>223</v>
      </c>
      <c r="BE37" s="71">
        <f t="shared" si="2"/>
        <v>0.44230096437967292</v>
      </c>
      <c r="BF37" s="71">
        <f t="shared" si="3"/>
        <v>0.22976210409897069</v>
      </c>
      <c r="BG37" s="114">
        <f>SUM($BF$23:BF37)</f>
        <v>8.4191981287681834</v>
      </c>
      <c r="BI37" s="26">
        <v>34</v>
      </c>
      <c r="BJ37" s="71">
        <v>0.93719103331557996</v>
      </c>
      <c r="BK37" s="73">
        <f t="shared" si="8"/>
        <v>0.61477510583267581</v>
      </c>
      <c r="BL37" s="34">
        <v>14</v>
      </c>
      <c r="BM37" s="34" t="s">
        <v>202</v>
      </c>
      <c r="BN37" s="34" t="s">
        <v>223</v>
      </c>
      <c r="BO37" s="71">
        <f t="shared" si="4"/>
        <v>0.44230096437967292</v>
      </c>
      <c r="BP37" s="71">
        <f t="shared" si="5"/>
        <v>0.27191562218640797</v>
      </c>
      <c r="BQ37" s="114">
        <f>SUM($BP$23:BP37)</f>
        <v>8.8575710509583097</v>
      </c>
      <c r="BS37" s="26">
        <v>34</v>
      </c>
      <c r="BT37" s="71">
        <v>0.93972761691415296</v>
      </c>
      <c r="BU37" s="73">
        <f t="shared" si="9"/>
        <v>0.62556002541652644</v>
      </c>
      <c r="BV37" s="34">
        <v>14</v>
      </c>
      <c r="BW37" s="34" t="s">
        <v>202</v>
      </c>
      <c r="BX37" s="34" t="s">
        <v>223</v>
      </c>
      <c r="BY37" s="71">
        <f t="shared" si="10"/>
        <v>0.44230096437967292</v>
      </c>
      <c r="BZ37" s="71">
        <f t="shared" si="11"/>
        <v>0.27668580251910235</v>
      </c>
      <c r="CA37" s="114">
        <f>SUM($BZ$23:BZ37)</f>
        <v>8.8965473137113484</v>
      </c>
    </row>
    <row r="38" spans="1:79" x14ac:dyDescent="0.35">
      <c r="A38" s="26">
        <v>35</v>
      </c>
      <c r="B38" s="71">
        <v>0.95948515268800005</v>
      </c>
      <c r="C38" s="73">
        <f t="shared" si="20"/>
        <v>0.85389298481009823</v>
      </c>
      <c r="D38" s="34">
        <v>5</v>
      </c>
      <c r="E38" s="34" t="s">
        <v>202</v>
      </c>
      <c r="F38" s="34" t="s">
        <v>214</v>
      </c>
      <c r="G38" s="71">
        <f t="shared" si="12"/>
        <v>0.74725817286605689</v>
      </c>
      <c r="H38" s="71">
        <f t="shared" si="13"/>
        <v>0.63807851165233764</v>
      </c>
      <c r="I38" s="71">
        <f>SUM($H$33:H38)</f>
        <v>4.8728997030727461</v>
      </c>
      <c r="K38" s="26">
        <v>35</v>
      </c>
      <c r="L38" s="71">
        <v>0.96255588484729904</v>
      </c>
      <c r="M38" s="73">
        <f t="shared" si="21"/>
        <v>0.86289166548186225</v>
      </c>
      <c r="N38" s="34">
        <v>5</v>
      </c>
      <c r="O38" s="34" t="s">
        <v>202</v>
      </c>
      <c r="P38" s="34" t="s">
        <v>214</v>
      </c>
      <c r="Q38" s="71">
        <f t="shared" si="14"/>
        <v>0.74725817286605689</v>
      </c>
      <c r="R38" s="71">
        <f t="shared" si="15"/>
        <v>0.64480284932932519</v>
      </c>
      <c r="S38" s="71">
        <f>SUM($R$33:R38)</f>
        <v>4.8932595186971364</v>
      </c>
      <c r="U38" s="26">
        <v>35</v>
      </c>
      <c r="V38" s="71">
        <v>0.97191131276067499</v>
      </c>
      <c r="W38" s="73">
        <f t="shared" si="22"/>
        <v>0.89593646191595189</v>
      </c>
      <c r="X38" s="74">
        <v>5</v>
      </c>
      <c r="Y38" s="34" t="s">
        <v>202</v>
      </c>
      <c r="Z38" s="34" t="s">
        <v>214</v>
      </c>
      <c r="AA38" s="71">
        <f t="shared" si="16"/>
        <v>0.74725817286605689</v>
      </c>
      <c r="AB38" s="71">
        <f t="shared" si="17"/>
        <v>0.66949584353539382</v>
      </c>
      <c r="AC38" s="71">
        <f>SUM($AB$33:AB38)</f>
        <v>4.971627933418862</v>
      </c>
      <c r="AE38" s="26">
        <v>35</v>
      </c>
      <c r="AF38" s="71">
        <v>0.97328720635093402</v>
      </c>
      <c r="AG38" s="73">
        <f t="shared" si="23"/>
        <v>0.90125486892405038</v>
      </c>
      <c r="AH38" s="74">
        <v>5</v>
      </c>
      <c r="AI38" s="34" t="s">
        <v>202</v>
      </c>
      <c r="AJ38" s="34" t="s">
        <v>214</v>
      </c>
      <c r="AK38" s="71">
        <f t="shared" si="18"/>
        <v>0.74725817286605689</v>
      </c>
      <c r="AL38" s="71">
        <f t="shared" si="19"/>
        <v>0.67347006663882347</v>
      </c>
      <c r="AM38" s="71">
        <f>SUM($AL$33:AL38)</f>
        <v>4.9843590850175925</v>
      </c>
      <c r="AO38" s="26">
        <v>35</v>
      </c>
      <c r="AP38" s="71">
        <v>0.90104704484061304</v>
      </c>
      <c r="AQ38" s="73">
        <f t="shared" si="6"/>
        <v>0.44526805047367968</v>
      </c>
      <c r="AR38" s="34">
        <v>15</v>
      </c>
      <c r="AS38" s="34" t="s">
        <v>202</v>
      </c>
      <c r="AT38" s="34" t="s">
        <v>224</v>
      </c>
      <c r="AU38" s="71">
        <f t="shared" si="0"/>
        <v>0.41726506073554037</v>
      </c>
      <c r="AV38" s="71">
        <f t="shared" si="1"/>
        <v>0.18579480012449562</v>
      </c>
      <c r="AW38" s="114">
        <f>SUM($AV$23:AV38)</f>
        <v>8.4992296289149412</v>
      </c>
      <c r="AY38" s="26">
        <v>35</v>
      </c>
      <c r="AZ38" s="71">
        <v>0.91137870340535199</v>
      </c>
      <c r="BA38" s="73">
        <f t="shared" si="7"/>
        <v>0.47714394013037781</v>
      </c>
      <c r="BB38" s="34">
        <v>15</v>
      </c>
      <c r="BC38" s="34" t="s">
        <v>202</v>
      </c>
      <c r="BD38" s="34" t="s">
        <v>224</v>
      </c>
      <c r="BE38" s="71">
        <f t="shared" si="2"/>
        <v>0.41726506073554037</v>
      </c>
      <c r="BF38" s="71">
        <f t="shared" si="3"/>
        <v>0.19909549515809713</v>
      </c>
      <c r="BG38" s="114">
        <f>SUM($BF$23:BF38)</f>
        <v>8.6182936239262808</v>
      </c>
      <c r="BI38" s="26">
        <v>35</v>
      </c>
      <c r="BJ38" s="71">
        <v>0.93137514873868199</v>
      </c>
      <c r="BK38" s="73">
        <f t="shared" si="8"/>
        <v>0.57616171669202043</v>
      </c>
      <c r="BL38" s="34">
        <v>15</v>
      </c>
      <c r="BM38" s="34" t="s">
        <v>202</v>
      </c>
      <c r="BN38" s="34" t="s">
        <v>224</v>
      </c>
      <c r="BO38" s="71">
        <f t="shared" si="4"/>
        <v>0.41726506073554037</v>
      </c>
      <c r="BP38" s="71">
        <f t="shared" si="5"/>
        <v>0.24041215370898911</v>
      </c>
      <c r="BQ38" s="114">
        <f>SUM($BP$23:BP38)</f>
        <v>9.0979832046672993</v>
      </c>
      <c r="BS38" s="26">
        <v>35</v>
      </c>
      <c r="BT38" s="71">
        <v>0.93414391307874101</v>
      </c>
      <c r="BU38" s="73">
        <f t="shared" si="9"/>
        <v>0.58785603192142932</v>
      </c>
      <c r="BV38" s="34">
        <v>15</v>
      </c>
      <c r="BW38" s="34" t="s">
        <v>202</v>
      </c>
      <c r="BX38" s="34" t="s">
        <v>224</v>
      </c>
      <c r="BY38" s="71">
        <f t="shared" si="10"/>
        <v>0.41726506073554037</v>
      </c>
      <c r="BZ38" s="71">
        <f t="shared" si="11"/>
        <v>0.24529178286344896</v>
      </c>
      <c r="CA38" s="114">
        <f>SUM($BZ$23:BZ38)</f>
        <v>9.1418390965747971</v>
      </c>
    </row>
    <row r="39" spans="1:79" x14ac:dyDescent="0.35">
      <c r="A39" s="26">
        <v>36</v>
      </c>
      <c r="B39" s="71">
        <v>0.95566275247328802</v>
      </c>
      <c r="C39" s="73">
        <f t="shared" si="20"/>
        <v>0.81929764090972923</v>
      </c>
      <c r="D39" s="34">
        <v>6</v>
      </c>
      <c r="E39" s="34" t="s">
        <v>202</v>
      </c>
      <c r="F39" s="34" t="s">
        <v>215</v>
      </c>
      <c r="G39" s="71">
        <f t="shared" si="12"/>
        <v>0.70496054043967626</v>
      </c>
      <c r="H39" s="71">
        <f t="shared" si="13"/>
        <v>0.57757250771667457</v>
      </c>
      <c r="I39" s="71">
        <f>SUM($H$33:H39)</f>
        <v>5.450472210789421</v>
      </c>
      <c r="K39" s="26">
        <v>36</v>
      </c>
      <c r="L39" s="71">
        <v>0.95916230235646904</v>
      </c>
      <c r="M39" s="73">
        <f t="shared" si="21"/>
        <v>0.83058145059525346</v>
      </c>
      <c r="N39" s="34">
        <v>6</v>
      </c>
      <c r="O39" s="34" t="s">
        <v>202</v>
      </c>
      <c r="P39" s="34" t="s">
        <v>215</v>
      </c>
      <c r="Q39" s="71">
        <f t="shared" si="14"/>
        <v>0.70496054043967626</v>
      </c>
      <c r="R39" s="71">
        <f t="shared" si="15"/>
        <v>0.5855271482908001</v>
      </c>
      <c r="S39" s="71">
        <f>SUM($R$33:R39)</f>
        <v>5.4787866669879364</v>
      </c>
      <c r="U39" s="26">
        <v>36</v>
      </c>
      <c r="V39" s="71">
        <v>0.96933268800800199</v>
      </c>
      <c r="W39" s="73">
        <f t="shared" si="22"/>
        <v>0.87077078285088727</v>
      </c>
      <c r="X39" s="74">
        <v>6</v>
      </c>
      <c r="Y39" s="34" t="s">
        <v>202</v>
      </c>
      <c r="Z39" s="34" t="s">
        <v>215</v>
      </c>
      <c r="AA39" s="71">
        <f t="shared" si="16"/>
        <v>0.70496054043967626</v>
      </c>
      <c r="AB39" s="71">
        <f t="shared" si="17"/>
        <v>0.61385904167764149</v>
      </c>
      <c r="AC39" s="71">
        <f>SUM($AB$33:AB39)</f>
        <v>5.5854869750965035</v>
      </c>
      <c r="AE39" s="26">
        <v>36</v>
      </c>
      <c r="AF39" s="71">
        <v>0.97077645116903799</v>
      </c>
      <c r="AG39" s="73">
        <f t="shared" si="23"/>
        <v>0.87717983358526619</v>
      </c>
      <c r="AH39" s="74">
        <v>6</v>
      </c>
      <c r="AI39" s="34" t="s">
        <v>202</v>
      </c>
      <c r="AJ39" s="34" t="s">
        <v>215</v>
      </c>
      <c r="AK39" s="71">
        <f t="shared" si="18"/>
        <v>0.70496054043967626</v>
      </c>
      <c r="AL39" s="71">
        <f t="shared" si="19"/>
        <v>0.61837716954705457</v>
      </c>
      <c r="AM39" s="71">
        <f>SUM($AL$33:AL39)</f>
        <v>5.6027362545646469</v>
      </c>
      <c r="AO39" s="26">
        <v>36</v>
      </c>
      <c r="AP39" s="71">
        <v>0.89234705235035805</v>
      </c>
      <c r="AQ39" s="73">
        <f t="shared" si="6"/>
        <v>0.40120746104124999</v>
      </c>
      <c r="AR39" s="34">
        <v>16</v>
      </c>
      <c r="AS39" s="34" t="s">
        <v>202</v>
      </c>
      <c r="AT39" s="34" t="s">
        <v>225</v>
      </c>
      <c r="AU39" s="71">
        <f t="shared" si="0"/>
        <v>0.39364628371277405</v>
      </c>
      <c r="AV39" s="71">
        <f t="shared" si="1"/>
        <v>0.15793382603672562</v>
      </c>
      <c r="AW39" s="114">
        <f>SUM($AV$23:AV39)</f>
        <v>8.6571634549516663</v>
      </c>
      <c r="AY39" s="26">
        <v>36</v>
      </c>
      <c r="AZ39" s="71">
        <v>0.90364427882857101</v>
      </c>
      <c r="BA39" s="73">
        <f t="shared" si="7"/>
        <v>0.43485882549374461</v>
      </c>
      <c r="BB39" s="34">
        <v>16</v>
      </c>
      <c r="BC39" s="34" t="s">
        <v>202</v>
      </c>
      <c r="BD39" s="34" t="s">
        <v>225</v>
      </c>
      <c r="BE39" s="71">
        <f t="shared" si="2"/>
        <v>0.39364628371277405</v>
      </c>
      <c r="BF39" s="71">
        <f t="shared" si="3"/>
        <v>0.17118056059531428</v>
      </c>
      <c r="BG39" s="114">
        <f>SUM($BF$23:BF39)</f>
        <v>8.7894741845215947</v>
      </c>
      <c r="BI39" s="26">
        <v>36</v>
      </c>
      <c r="BJ39" s="71">
        <v>0.925057328200379</v>
      </c>
      <c r="BK39" s="73">
        <f t="shared" si="8"/>
        <v>0.53662270458156491</v>
      </c>
      <c r="BL39" s="34">
        <v>16</v>
      </c>
      <c r="BM39" s="34" t="s">
        <v>202</v>
      </c>
      <c r="BN39" s="34" t="s">
        <v>225</v>
      </c>
      <c r="BO39" s="71">
        <f t="shared" si="4"/>
        <v>0.39364628371277405</v>
      </c>
      <c r="BP39" s="71">
        <f t="shared" si="5"/>
        <v>0.21123953341443083</v>
      </c>
      <c r="BQ39" s="114">
        <f>SUM($BP$23:BP39)</f>
        <v>9.309222738081731</v>
      </c>
      <c r="BS39" s="26">
        <v>36</v>
      </c>
      <c r="BT39" s="71">
        <v>0.92806076297960005</v>
      </c>
      <c r="BU39" s="73">
        <f t="shared" si="9"/>
        <v>0.54914213398602529</v>
      </c>
      <c r="BV39" s="34">
        <v>16</v>
      </c>
      <c r="BW39" s="34" t="s">
        <v>202</v>
      </c>
      <c r="BX39" s="34" t="s">
        <v>225</v>
      </c>
      <c r="BY39" s="71">
        <f t="shared" si="10"/>
        <v>0.39364628371277405</v>
      </c>
      <c r="BZ39" s="71">
        <f t="shared" si="11"/>
        <v>0.2161677602737011</v>
      </c>
      <c r="CA39" s="114">
        <f>SUM($BZ$23:BZ39)</f>
        <v>9.3580068568484975</v>
      </c>
    </row>
    <row r="40" spans="1:79" x14ac:dyDescent="0.35">
      <c r="A40" s="26">
        <v>37</v>
      </c>
      <c r="B40" s="71">
        <v>0.95150216225829798</v>
      </c>
      <c r="C40" s="73">
        <f t="shared" si="20"/>
        <v>0.78297223860666343</v>
      </c>
      <c r="D40" s="34">
        <v>7</v>
      </c>
      <c r="E40" s="34" t="s">
        <v>202</v>
      </c>
      <c r="F40" s="34" t="s">
        <v>216</v>
      </c>
      <c r="G40" s="71">
        <f t="shared" si="12"/>
        <v>0.66505711362233599</v>
      </c>
      <c r="H40" s="71">
        <f t="shared" si="13"/>
        <v>0.5207212570541665</v>
      </c>
      <c r="I40" s="71">
        <f>SUM($H$33:H40)</f>
        <v>5.9711934678435874</v>
      </c>
      <c r="K40" s="26">
        <v>37</v>
      </c>
      <c r="L40" s="71">
        <v>0.95546833437945999</v>
      </c>
      <c r="M40" s="73">
        <f t="shared" si="21"/>
        <v>0.79666241644751912</v>
      </c>
      <c r="N40" s="34">
        <v>7</v>
      </c>
      <c r="O40" s="34" t="s">
        <v>202</v>
      </c>
      <c r="P40" s="34" t="s">
        <v>216</v>
      </c>
      <c r="Q40" s="71">
        <f t="shared" si="14"/>
        <v>0.66505711362233599</v>
      </c>
      <c r="R40" s="71">
        <f t="shared" si="15"/>
        <v>0.52982600721398243</v>
      </c>
      <c r="S40" s="71">
        <f>SUM($R$33:R40)</f>
        <v>6.0086126742019186</v>
      </c>
      <c r="U40" s="26">
        <v>37</v>
      </c>
      <c r="V40" s="71">
        <v>0.96652176488804198</v>
      </c>
      <c r="W40" s="73">
        <f t="shared" si="22"/>
        <v>0.84406658357968278</v>
      </c>
      <c r="X40" s="74">
        <v>7</v>
      </c>
      <c r="Y40" s="34" t="s">
        <v>202</v>
      </c>
      <c r="Z40" s="34" t="s">
        <v>216</v>
      </c>
      <c r="AA40" s="71">
        <f t="shared" si="16"/>
        <v>0.66505711362233599</v>
      </c>
      <c r="AB40" s="71">
        <f t="shared" si="17"/>
        <v>0.56135248578057007</v>
      </c>
      <c r="AC40" s="71">
        <f>SUM($AB$33:AB40)</f>
        <v>6.1468394608770733</v>
      </c>
      <c r="AE40" s="26">
        <v>37</v>
      </c>
      <c r="AF40" s="71">
        <v>0.96802926761645502</v>
      </c>
      <c r="AG40" s="73">
        <f t="shared" si="23"/>
        <v>0.85154552588495203</v>
      </c>
      <c r="AH40" s="74">
        <v>7</v>
      </c>
      <c r="AI40" s="34" t="s">
        <v>202</v>
      </c>
      <c r="AJ40" s="34" t="s">
        <v>216</v>
      </c>
      <c r="AK40" s="71">
        <f t="shared" si="18"/>
        <v>0.66505711362233599</v>
      </c>
      <c r="AL40" s="71">
        <f t="shared" si="19"/>
        <v>0.56632640956306035</v>
      </c>
      <c r="AM40" s="71">
        <f>SUM($AL$33:AL40)</f>
        <v>6.1690626641277069</v>
      </c>
      <c r="AO40" s="26">
        <v>37</v>
      </c>
      <c r="AP40" s="71">
        <v>0.883023799719033</v>
      </c>
      <c r="AQ40" s="73">
        <f t="shared" si="6"/>
        <v>0.35801629524113054</v>
      </c>
      <c r="AR40" s="34">
        <v>17</v>
      </c>
      <c r="AS40" s="34" t="s">
        <v>202</v>
      </c>
      <c r="AT40" s="34" t="s">
        <v>226</v>
      </c>
      <c r="AU40" s="71">
        <f t="shared" si="0"/>
        <v>0.37136441859695657</v>
      </c>
      <c r="AV40" s="71">
        <f t="shared" si="1"/>
        <v>0.1329545133304588</v>
      </c>
      <c r="AW40" s="114">
        <f>SUM($AV$23:AV40)</f>
        <v>8.7901179682821251</v>
      </c>
      <c r="AY40" s="26">
        <v>37</v>
      </c>
      <c r="AZ40" s="71">
        <v>0.89527444034832804</v>
      </c>
      <c r="BA40" s="73">
        <f t="shared" si="7"/>
        <v>0.39295768975553425</v>
      </c>
      <c r="BB40" s="34">
        <v>17</v>
      </c>
      <c r="BC40" s="34" t="s">
        <v>202</v>
      </c>
      <c r="BD40" s="34" t="s">
        <v>226</v>
      </c>
      <c r="BE40" s="71">
        <f t="shared" si="2"/>
        <v>0.37136441859695657</v>
      </c>
      <c r="BF40" s="71">
        <f t="shared" si="3"/>
        <v>0.14593050398926721</v>
      </c>
      <c r="BG40" s="114">
        <f>SUM($BF$23:BF40)</f>
        <v>8.9354046885108627</v>
      </c>
      <c r="BI40" s="26">
        <v>37</v>
      </c>
      <c r="BJ40" s="71">
        <v>0.91820135111538803</v>
      </c>
      <c r="BK40" s="73">
        <f t="shared" si="8"/>
        <v>0.49640676535188372</v>
      </c>
      <c r="BL40" s="34">
        <v>17</v>
      </c>
      <c r="BM40" s="34" t="s">
        <v>202</v>
      </c>
      <c r="BN40" s="34" t="s">
        <v>226</v>
      </c>
      <c r="BO40" s="71">
        <f t="shared" si="4"/>
        <v>0.37136441859695657</v>
      </c>
      <c r="BP40" s="71">
        <f t="shared" si="5"/>
        <v>0.18434780980249815</v>
      </c>
      <c r="BQ40" s="114">
        <f>SUM($BP$23:BP40)</f>
        <v>9.4935705478842287</v>
      </c>
      <c r="BS40" s="26">
        <v>37</v>
      </c>
      <c r="BT40" s="71">
        <v>0.92143747638762297</v>
      </c>
      <c r="BU40" s="73">
        <f t="shared" si="9"/>
        <v>0.50963726785131636</v>
      </c>
      <c r="BV40" s="34">
        <v>17</v>
      </c>
      <c r="BW40" s="34" t="s">
        <v>202</v>
      </c>
      <c r="BX40" s="34" t="s">
        <v>226</v>
      </c>
      <c r="BY40" s="71">
        <f t="shared" si="10"/>
        <v>0.37136441859695657</v>
      </c>
      <c r="BZ40" s="71">
        <f t="shared" si="11"/>
        <v>0.18926114767094551</v>
      </c>
      <c r="CA40" s="114">
        <f>SUM($BZ$23:BZ40)</f>
        <v>9.5472680045194434</v>
      </c>
    </row>
    <row r="41" spans="1:79" x14ac:dyDescent="0.35">
      <c r="A41" s="26">
        <v>38</v>
      </c>
      <c r="B41" s="71">
        <v>0.94697786259574601</v>
      </c>
      <c r="C41" s="73">
        <f t="shared" si="20"/>
        <v>0.74499977802246031</v>
      </c>
      <c r="D41" s="34">
        <v>8</v>
      </c>
      <c r="E41" s="34" t="s">
        <v>202</v>
      </c>
      <c r="F41" s="34" t="s">
        <v>217</v>
      </c>
      <c r="G41" s="71">
        <f t="shared" si="12"/>
        <v>0.62741237134182648</v>
      </c>
      <c r="H41" s="71">
        <f t="shared" si="13"/>
        <v>0.46742207737820618</v>
      </c>
      <c r="I41" s="71">
        <f>SUM($H$33:H41)</f>
        <v>6.4386155452217935</v>
      </c>
      <c r="K41" s="26">
        <v>38</v>
      </c>
      <c r="L41" s="71">
        <v>0.95144876683374602</v>
      </c>
      <c r="M41" s="73">
        <f t="shared" si="21"/>
        <v>0.76118571210582675</v>
      </c>
      <c r="N41" s="34">
        <v>8</v>
      </c>
      <c r="O41" s="34" t="s">
        <v>202</v>
      </c>
      <c r="P41" s="34" t="s">
        <v>217</v>
      </c>
      <c r="Q41" s="71">
        <f t="shared" si="14"/>
        <v>0.62741237134182648</v>
      </c>
      <c r="R41" s="71">
        <f t="shared" si="15"/>
        <v>0.47757733266383362</v>
      </c>
      <c r="S41" s="71">
        <f>SUM($R$33:R41)</f>
        <v>6.4861900068657521</v>
      </c>
      <c r="U41" s="26">
        <v>38</v>
      </c>
      <c r="V41" s="71">
        <v>0.96345847259710604</v>
      </c>
      <c r="W41" s="73">
        <f t="shared" si="22"/>
        <v>0.81580872404445504</v>
      </c>
      <c r="X41" s="74">
        <v>8</v>
      </c>
      <c r="Y41" s="34" t="s">
        <v>202</v>
      </c>
      <c r="Z41" s="34" t="s">
        <v>217</v>
      </c>
      <c r="AA41" s="71">
        <f t="shared" si="16"/>
        <v>0.62741237134182648</v>
      </c>
      <c r="AB41" s="71">
        <f t="shared" si="17"/>
        <v>0.51184848611408129</v>
      </c>
      <c r="AC41" s="71">
        <f>SUM($AB$33:AB41)</f>
        <v>6.6586879469911544</v>
      </c>
      <c r="AE41" s="26">
        <v>38</v>
      </c>
      <c r="AF41" s="71">
        <v>0.96502418277407898</v>
      </c>
      <c r="AG41" s="73">
        <f t="shared" si="23"/>
        <v>0.82432099176447915</v>
      </c>
      <c r="AH41" s="74">
        <v>8</v>
      </c>
      <c r="AI41" s="34" t="s">
        <v>202</v>
      </c>
      <c r="AJ41" s="34" t="s">
        <v>217</v>
      </c>
      <c r="AK41" s="71">
        <f t="shared" si="18"/>
        <v>0.62741237134182648</v>
      </c>
      <c r="AL41" s="71">
        <f t="shared" si="19"/>
        <v>0.51718918818979809</v>
      </c>
      <c r="AM41" s="71">
        <f>SUM($AL$33:AL41)</f>
        <v>6.686251852317505</v>
      </c>
      <c r="AO41" s="26">
        <v>38</v>
      </c>
      <c r="AP41" s="71">
        <v>0.87305801119589099</v>
      </c>
      <c r="AQ41" s="73">
        <f t="shared" si="6"/>
        <v>0.31613690938515426</v>
      </c>
      <c r="AR41" s="34">
        <v>18</v>
      </c>
      <c r="AS41" s="34" t="s">
        <v>202</v>
      </c>
      <c r="AT41" s="34" t="s">
        <v>227</v>
      </c>
      <c r="AU41" s="71">
        <f t="shared" si="0"/>
        <v>0.35034379112920433</v>
      </c>
      <c r="AV41" s="71">
        <f t="shared" si="1"/>
        <v>0.11075660334986469</v>
      </c>
      <c r="AW41" s="114">
        <f>SUM($AV$23:AV41)</f>
        <v>8.9008745716319897</v>
      </c>
      <c r="AY41" s="26">
        <v>38</v>
      </c>
      <c r="AZ41" s="71">
        <v>0.88622439743763604</v>
      </c>
      <c r="BA41" s="73">
        <f t="shared" si="7"/>
        <v>0.35180497577645786</v>
      </c>
      <c r="BB41" s="34">
        <v>18</v>
      </c>
      <c r="BC41" s="34" t="s">
        <v>202</v>
      </c>
      <c r="BD41" s="34" t="s">
        <v>227</v>
      </c>
      <c r="BE41" s="71">
        <f t="shared" si="2"/>
        <v>0.35034379112920433</v>
      </c>
      <c r="BF41" s="71">
        <f t="shared" si="3"/>
        <v>0.12325268895164214</v>
      </c>
      <c r="BG41" s="114">
        <f>SUM($BF$23:BF41)</f>
        <v>9.0586573774625041</v>
      </c>
      <c r="BI41" s="26">
        <v>38</v>
      </c>
      <c r="BJ41" s="71">
        <v>0.91076976196960902</v>
      </c>
      <c r="BK41" s="73">
        <f t="shared" si="8"/>
        <v>0.45580136264891902</v>
      </c>
      <c r="BL41" s="34">
        <v>18</v>
      </c>
      <c r="BM41" s="34" t="s">
        <v>202</v>
      </c>
      <c r="BN41" s="34" t="s">
        <v>227</v>
      </c>
      <c r="BO41" s="71">
        <f t="shared" si="4"/>
        <v>0.35034379112920433</v>
      </c>
      <c r="BP41" s="71">
        <f t="shared" si="5"/>
        <v>0.15968717739227961</v>
      </c>
      <c r="BQ41" s="114">
        <f>SUM($BP$23:BP41)</f>
        <v>9.653257725276509</v>
      </c>
      <c r="BS41" s="26">
        <v>38</v>
      </c>
      <c r="BT41" s="71">
        <v>0.91423084545815902</v>
      </c>
      <c r="BU41" s="73">
        <f t="shared" si="9"/>
        <v>0.46959887796200001</v>
      </c>
      <c r="BV41" s="34">
        <v>18</v>
      </c>
      <c r="BW41" s="34" t="s">
        <v>202</v>
      </c>
      <c r="BX41" s="34" t="s">
        <v>227</v>
      </c>
      <c r="BY41" s="71">
        <f t="shared" si="10"/>
        <v>0.35034379112920433</v>
      </c>
      <c r="BZ41" s="71">
        <f t="shared" si="11"/>
        <v>0.16452105121522764</v>
      </c>
      <c r="CA41" s="114">
        <f>SUM($BZ$23:BZ41)</f>
        <v>9.7117890557346715</v>
      </c>
    </row>
    <row r="42" spans="1:79" x14ac:dyDescent="0.35">
      <c r="A42" s="26">
        <v>39</v>
      </c>
      <c r="B42" s="71">
        <v>0.942063268223021</v>
      </c>
      <c r="C42" s="73">
        <f t="shared" si="20"/>
        <v>0.70549829742601466</v>
      </c>
      <c r="D42" s="34">
        <v>9</v>
      </c>
      <c r="E42" s="34" t="s">
        <v>202</v>
      </c>
      <c r="F42" s="34" t="s">
        <v>218</v>
      </c>
      <c r="G42" s="71">
        <f t="shared" si="12"/>
        <v>0.59189846353002495</v>
      </c>
      <c r="H42" s="71">
        <f t="shared" si="13"/>
        <v>0.41758335826950665</v>
      </c>
      <c r="I42" s="71">
        <f>SUM($H$33:H42)</f>
        <v>6.8561989034913005</v>
      </c>
      <c r="K42" s="26">
        <v>39</v>
      </c>
      <c r="L42" s="71">
        <v>0.94707653399560598</v>
      </c>
      <c r="M42" s="73">
        <f t="shared" si="21"/>
        <v>0.72422920711455563</v>
      </c>
      <c r="N42" s="34">
        <v>9</v>
      </c>
      <c r="O42" s="34" t="s">
        <v>202</v>
      </c>
      <c r="P42" s="34" t="s">
        <v>218</v>
      </c>
      <c r="Q42" s="71">
        <f t="shared" si="14"/>
        <v>0.59189846353002495</v>
      </c>
      <c r="R42" s="71">
        <f t="shared" si="15"/>
        <v>0.4286701549346737</v>
      </c>
      <c r="S42" s="71">
        <f>SUM($R$33:R42)</f>
        <v>6.9148601618004255</v>
      </c>
      <c r="U42" s="26">
        <v>39</v>
      </c>
      <c r="V42" s="71">
        <v>0.96012117226920801</v>
      </c>
      <c r="W42" s="73">
        <f t="shared" si="22"/>
        <v>0.78599782719926459</v>
      </c>
      <c r="X42" s="74">
        <v>9</v>
      </c>
      <c r="Y42" s="34" t="s">
        <v>202</v>
      </c>
      <c r="Z42" s="34" t="s">
        <v>218</v>
      </c>
      <c r="AA42" s="71">
        <f t="shared" si="16"/>
        <v>0.59189846353002495</v>
      </c>
      <c r="AB42" s="71">
        <f t="shared" si="17"/>
        <v>0.46523090625718277</v>
      </c>
      <c r="AC42" s="71">
        <f>SUM($AB$33:AB42)</f>
        <v>7.1239188532483375</v>
      </c>
      <c r="AE42" s="26">
        <v>39</v>
      </c>
      <c r="AF42" s="71">
        <v>0.96173793389184303</v>
      </c>
      <c r="AG42" s="73">
        <f t="shared" si="23"/>
        <v>0.79548969142103476</v>
      </c>
      <c r="AH42" s="74">
        <v>9</v>
      </c>
      <c r="AI42" s="34" t="s">
        <v>202</v>
      </c>
      <c r="AJ42" s="34" t="s">
        <v>218</v>
      </c>
      <c r="AK42" s="71">
        <f t="shared" si="18"/>
        <v>0.59189846353002495</v>
      </c>
      <c r="AL42" s="71">
        <f t="shared" si="19"/>
        <v>0.47084912610608415</v>
      </c>
      <c r="AM42" s="71">
        <f>SUM($AL$33:AL42)</f>
        <v>7.1571009784235891</v>
      </c>
      <c r="AO42" s="26">
        <v>39</v>
      </c>
      <c r="AP42" s="71">
        <v>0.86243441907609197</v>
      </c>
      <c r="AQ42" s="73">
        <f t="shared" si="6"/>
        <v>0.27600586137341837</v>
      </c>
      <c r="AR42" s="34">
        <v>19</v>
      </c>
      <c r="AS42" s="34" t="s">
        <v>202</v>
      </c>
      <c r="AT42" s="34" t="s">
        <v>228</v>
      </c>
      <c r="AU42" s="71">
        <f t="shared" si="0"/>
        <v>0.3305130104992493</v>
      </c>
      <c r="AV42" s="71">
        <f t="shared" si="1"/>
        <v>9.1223528157966971E-2</v>
      </c>
      <c r="AW42" s="114">
        <f>SUM($AV$23:AV42)</f>
        <v>8.9920980997899562</v>
      </c>
      <c r="AY42" s="26">
        <v>39</v>
      </c>
      <c r="AZ42" s="71">
        <v>0.87644761284597295</v>
      </c>
      <c r="BA42" s="73">
        <f t="shared" si="7"/>
        <v>0.31177815267305353</v>
      </c>
      <c r="BB42" s="34">
        <v>19</v>
      </c>
      <c r="BC42" s="34" t="s">
        <v>202</v>
      </c>
      <c r="BD42" s="34" t="s">
        <v>228</v>
      </c>
      <c r="BE42" s="71">
        <f t="shared" si="2"/>
        <v>0.3305130104992493</v>
      </c>
      <c r="BF42" s="71">
        <f t="shared" si="3"/>
        <v>0.1030467358478655</v>
      </c>
      <c r="BG42" s="114">
        <f>SUM($BF$23:BF42)</f>
        <v>9.1617041133103694</v>
      </c>
      <c r="BI42" s="26">
        <v>39</v>
      </c>
      <c r="BJ42" s="71">
        <v>0.90272411868688596</v>
      </c>
      <c r="BK42" s="73">
        <f t="shared" si="8"/>
        <v>0.41513009856517941</v>
      </c>
      <c r="BL42" s="34">
        <v>19</v>
      </c>
      <c r="BM42" s="34" t="s">
        <v>202</v>
      </c>
      <c r="BN42" s="34" t="s">
        <v>228</v>
      </c>
      <c r="BO42" s="71">
        <f t="shared" si="4"/>
        <v>0.3305130104992493</v>
      </c>
      <c r="BP42" s="71">
        <f t="shared" si="5"/>
        <v>0.13720589862562754</v>
      </c>
      <c r="BQ42" s="114">
        <f>SUM($BP$23:BP42)</f>
        <v>9.7904636239021361</v>
      </c>
      <c r="BS42" s="26">
        <v>39</v>
      </c>
      <c r="BT42" s="71">
        <v>0.90639515671978799</v>
      </c>
      <c r="BU42" s="73">
        <f t="shared" si="9"/>
        <v>0.4293217792254021</v>
      </c>
      <c r="BV42" s="34">
        <v>19</v>
      </c>
      <c r="BW42" s="34" t="s">
        <v>202</v>
      </c>
      <c r="BX42" s="34" t="s">
        <v>228</v>
      </c>
      <c r="BY42" s="71">
        <f t="shared" si="10"/>
        <v>0.3305130104992493</v>
      </c>
      <c r="BZ42" s="71">
        <f t="shared" si="11"/>
        <v>0.14189643372468172</v>
      </c>
      <c r="CA42" s="114">
        <f>SUM($BZ$23:BZ42)</f>
        <v>9.8536854894593535</v>
      </c>
    </row>
    <row r="43" spans="1:79" x14ac:dyDescent="0.35">
      <c r="A43" s="26">
        <v>40</v>
      </c>
      <c r="B43" s="71">
        <v>0.93673086181960896</v>
      </c>
      <c r="C43" s="73">
        <f t="shared" si="20"/>
        <v>0.66462403179892826</v>
      </c>
      <c r="D43" s="34">
        <v>10</v>
      </c>
      <c r="E43" s="34" t="s">
        <v>202</v>
      </c>
      <c r="F43" s="34" t="s">
        <v>219</v>
      </c>
      <c r="G43" s="71">
        <f t="shared" si="12"/>
        <v>0.55839477691511785</v>
      </c>
      <c r="H43" s="71">
        <f t="shared" si="13"/>
        <v>0.37112258796878872</v>
      </c>
      <c r="I43" s="71">
        <f>SUM($H$33:H43)</f>
        <v>7.2273214914600894</v>
      </c>
      <c r="K43" s="26">
        <v>40</v>
      </c>
      <c r="L43" s="71">
        <v>0.94232263485476198</v>
      </c>
      <c r="M43" s="73">
        <f t="shared" si="21"/>
        <v>0.68590048729243924</v>
      </c>
      <c r="N43" s="34">
        <v>10</v>
      </c>
      <c r="O43" s="34" t="s">
        <v>202</v>
      </c>
      <c r="P43" s="34" t="s">
        <v>219</v>
      </c>
      <c r="Q43" s="71">
        <f t="shared" si="14"/>
        <v>0.55839477691511785</v>
      </c>
      <c r="R43" s="71">
        <f t="shared" si="15"/>
        <v>0.38300324958763221</v>
      </c>
      <c r="S43" s="71">
        <f>SUM($R$33:R43)</f>
        <v>7.2978634113880574</v>
      </c>
      <c r="U43" s="26">
        <v>40</v>
      </c>
      <c r="V43" s="71">
        <v>0.95648656726554504</v>
      </c>
      <c r="W43" s="73">
        <f t="shared" si="22"/>
        <v>0.75465315525160825</v>
      </c>
      <c r="X43" s="74">
        <v>10</v>
      </c>
      <c r="Y43" s="34" t="s">
        <v>202</v>
      </c>
      <c r="Z43" s="34" t="s">
        <v>219</v>
      </c>
      <c r="AA43" s="71">
        <f t="shared" si="16"/>
        <v>0.55839477691511785</v>
      </c>
      <c r="AB43" s="71">
        <f t="shared" si="17"/>
        <v>0.42139438027501158</v>
      </c>
      <c r="AC43" s="71">
        <f>SUM($AB$33:AB43)</f>
        <v>7.5453132335233493</v>
      </c>
      <c r="AE43" s="26">
        <v>40</v>
      </c>
      <c r="AF43" s="71">
        <v>0.95814535227429498</v>
      </c>
      <c r="AG43" s="73">
        <f t="shared" si="23"/>
        <v>0.7650526122595257</v>
      </c>
      <c r="AH43" s="74">
        <v>10</v>
      </c>
      <c r="AI43" s="34" t="s">
        <v>202</v>
      </c>
      <c r="AJ43" s="34" t="s">
        <v>219</v>
      </c>
      <c r="AK43" s="71">
        <f t="shared" si="18"/>
        <v>0.55839477691511785</v>
      </c>
      <c r="AL43" s="71">
        <f t="shared" si="19"/>
        <v>0.42720138275098601</v>
      </c>
      <c r="AM43" s="71">
        <f>SUM($AL$33:AL43)</f>
        <v>7.5843023611745748</v>
      </c>
      <c r="AO43" s="26">
        <v>40</v>
      </c>
      <c r="AP43" s="71">
        <v>0.85114260138267195</v>
      </c>
      <c r="AQ43" s="73">
        <f t="shared" si="6"/>
        <v>0.23803695471518044</v>
      </c>
      <c r="AR43" s="34">
        <v>20</v>
      </c>
      <c r="AS43" s="34" t="s">
        <v>202</v>
      </c>
      <c r="AT43" s="34" t="s">
        <v>229</v>
      </c>
      <c r="AU43" s="71">
        <f t="shared" si="0"/>
        <v>0.31180472688608429</v>
      </c>
      <c r="AV43" s="71">
        <f t="shared" si="1"/>
        <v>7.4221047653762057E-2</v>
      </c>
      <c r="AW43" s="114">
        <f>SUM($AV$23:AV43)</f>
        <v>9.0663191474437177</v>
      </c>
      <c r="AY43" s="26">
        <v>40</v>
      </c>
      <c r="AZ43" s="71">
        <v>0.86589602889853201</v>
      </c>
      <c r="BA43" s="73">
        <f t="shared" si="7"/>
        <v>0.27325721764782507</v>
      </c>
      <c r="BB43" s="34">
        <v>20</v>
      </c>
      <c r="BC43" s="34" t="s">
        <v>202</v>
      </c>
      <c r="BD43" s="34" t="s">
        <v>229</v>
      </c>
      <c r="BE43" s="71">
        <f t="shared" si="2"/>
        <v>0.31180472688608429</v>
      </c>
      <c r="BF43" s="71">
        <f t="shared" si="3"/>
        <v>8.5202892118331389E-2</v>
      </c>
      <c r="BG43" s="114">
        <f>SUM($BF$23:BF43)</f>
        <v>9.2469070054287013</v>
      </c>
      <c r="BI43" s="26">
        <v>40</v>
      </c>
      <c r="BJ43" s="71">
        <v>0.89402531160473098</v>
      </c>
      <c r="BK43" s="73">
        <f t="shared" si="8"/>
        <v>0.37474795236765168</v>
      </c>
      <c r="BL43" s="34">
        <v>20</v>
      </c>
      <c r="BM43" s="34" t="s">
        <v>202</v>
      </c>
      <c r="BN43" s="34" t="s">
        <v>229</v>
      </c>
      <c r="BO43" s="71">
        <f t="shared" si="4"/>
        <v>0.31180472688608429</v>
      </c>
      <c r="BP43" s="71">
        <f t="shared" si="5"/>
        <v>0.11684818293911496</v>
      </c>
      <c r="BQ43" s="114">
        <f>SUM($BP$23:BP43)</f>
        <v>9.9073118068412516</v>
      </c>
      <c r="BS43" s="26">
        <v>40</v>
      </c>
      <c r="BT43" s="71">
        <v>0.897882247126781</v>
      </c>
      <c r="BU43" s="73">
        <f t="shared" si="9"/>
        <v>0.38913518136422653</v>
      </c>
      <c r="BV43" s="34">
        <v>20</v>
      </c>
      <c r="BW43" s="34" t="s">
        <v>202</v>
      </c>
      <c r="BX43" s="34" t="s">
        <v>229</v>
      </c>
      <c r="BY43" s="71">
        <f t="shared" si="10"/>
        <v>0.31180472688608429</v>
      </c>
      <c r="BZ43" s="71">
        <f t="shared" si="11"/>
        <v>0.12133418894703954</v>
      </c>
      <c r="CA43" s="114">
        <f>SUM($BZ$23:BZ43)</f>
        <v>9.9750196784063938</v>
      </c>
    </row>
    <row r="44" spans="1:79" x14ac:dyDescent="0.35">
      <c r="A44" s="26">
        <v>41</v>
      </c>
      <c r="B44" s="71">
        <v>0.93095237213160997</v>
      </c>
      <c r="C44" s="73">
        <f t="shared" si="20"/>
        <v>0.62257384209303324</v>
      </c>
      <c r="D44" s="34">
        <v>11</v>
      </c>
      <c r="E44" s="34" t="s">
        <v>202</v>
      </c>
      <c r="F44" s="34" t="s">
        <v>220</v>
      </c>
      <c r="G44" s="71">
        <f t="shared" si="12"/>
        <v>0.52678752539162055</v>
      </c>
      <c r="H44" s="71">
        <f t="shared" si="13"/>
        <v>0.32796413364974253</v>
      </c>
      <c r="I44" s="71">
        <f>SUM($H$33:H44)</f>
        <v>7.5552856251098319</v>
      </c>
      <c r="K44" s="26">
        <v>41</v>
      </c>
      <c r="L44" s="71">
        <v>0.93715605707294303</v>
      </c>
      <c r="M44" s="73">
        <f t="shared" si="21"/>
        <v>0.64633955443357649</v>
      </c>
      <c r="N44" s="34">
        <v>11</v>
      </c>
      <c r="O44" s="34" t="s">
        <v>202</v>
      </c>
      <c r="P44" s="34" t="s">
        <v>220</v>
      </c>
      <c r="Q44" s="71">
        <f t="shared" si="14"/>
        <v>0.52678752539162055</v>
      </c>
      <c r="R44" s="71">
        <f t="shared" si="15"/>
        <v>0.34048361444278641</v>
      </c>
      <c r="S44" s="71">
        <f>SUM($R$33:R44)</f>
        <v>7.6383470258308437</v>
      </c>
      <c r="U44" s="26">
        <v>41</v>
      </c>
      <c r="V44" s="71">
        <v>0.95252961525148205</v>
      </c>
      <c r="W44" s="73">
        <f t="shared" si="22"/>
        <v>0.7218156059427232</v>
      </c>
      <c r="X44" s="74">
        <v>11</v>
      </c>
      <c r="Y44" s="34" t="s">
        <v>202</v>
      </c>
      <c r="Z44" s="34" t="s">
        <v>220</v>
      </c>
      <c r="AA44" s="71">
        <f t="shared" si="16"/>
        <v>0.52678752539162055</v>
      </c>
      <c r="AB44" s="71">
        <f t="shared" si="17"/>
        <v>0.38024345684362026</v>
      </c>
      <c r="AC44" s="71">
        <f>SUM($AB$33:AB44)</f>
        <v>7.9255566903669692</v>
      </c>
      <c r="AE44" s="26">
        <v>41</v>
      </c>
      <c r="AF44" s="71">
        <v>0.95421924685444004</v>
      </c>
      <c r="AG44" s="73">
        <f t="shared" si="23"/>
        <v>0.73303160468177286</v>
      </c>
      <c r="AH44" s="74">
        <v>11</v>
      </c>
      <c r="AI44" s="34" t="s">
        <v>202</v>
      </c>
      <c r="AJ44" s="34" t="s">
        <v>220</v>
      </c>
      <c r="AK44" s="71">
        <f t="shared" si="18"/>
        <v>0.52678752539162055</v>
      </c>
      <c r="AL44" s="71">
        <f t="shared" si="19"/>
        <v>0.38615190506415975</v>
      </c>
      <c r="AM44" s="71">
        <f>SUM($AL$33:AL44)</f>
        <v>7.9704542662387343</v>
      </c>
      <c r="AO44" s="26">
        <v>41</v>
      </c>
      <c r="AP44" s="71">
        <v>0.83917783562469905</v>
      </c>
      <c r="AQ44" s="73">
        <f t="shared" si="6"/>
        <v>0.20260339286148796</v>
      </c>
      <c r="AR44" s="34">
        <v>21</v>
      </c>
      <c r="AS44" s="34" t="s">
        <v>202</v>
      </c>
      <c r="AT44" s="34" t="s">
        <v>230</v>
      </c>
      <c r="AU44" s="71">
        <f t="shared" si="0"/>
        <v>0.29415540272272095</v>
      </c>
      <c r="AV44" s="71">
        <f t="shared" si="1"/>
        <v>5.9596882620160635E-2</v>
      </c>
      <c r="AW44" s="114">
        <f>SUM($AV$23:AV44)</f>
        <v>9.1259160300638786</v>
      </c>
      <c r="AY44" s="26">
        <v>41</v>
      </c>
      <c r="AZ44" s="71">
        <v>0.85452037007765502</v>
      </c>
      <c r="BA44" s="73">
        <f t="shared" si="7"/>
        <v>0.2366123396291136</v>
      </c>
      <c r="BB44" s="34">
        <v>21</v>
      </c>
      <c r="BC44" s="34" t="s">
        <v>202</v>
      </c>
      <c r="BD44" s="34" t="s">
        <v>230</v>
      </c>
      <c r="BE44" s="71">
        <f t="shared" si="2"/>
        <v>0.29415540272272095</v>
      </c>
      <c r="BF44" s="71">
        <f t="shared" si="3"/>
        <v>6.9600798052767143E-2</v>
      </c>
      <c r="BG44" s="114">
        <f>SUM($BF$23:BF44)</f>
        <v>9.3165078034814677</v>
      </c>
      <c r="BI44" s="26">
        <v>41</v>
      </c>
      <c r="BJ44" s="71">
        <v>0.88463396198398603</v>
      </c>
      <c r="BK44" s="73">
        <f t="shared" si="8"/>
        <v>0.33503415488872468</v>
      </c>
      <c r="BL44" s="34">
        <v>21</v>
      </c>
      <c r="BM44" s="34" t="s">
        <v>202</v>
      </c>
      <c r="BN44" s="34" t="s">
        <v>230</v>
      </c>
      <c r="BO44" s="71">
        <f t="shared" si="4"/>
        <v>0.29415540272272095</v>
      </c>
      <c r="BP44" s="71">
        <f t="shared" si="5"/>
        <v>9.855210675715928E-2</v>
      </c>
      <c r="BQ44" s="114">
        <f>SUM($BP$23:BP44)</f>
        <v>10.005863913598411</v>
      </c>
      <c r="BS44" s="26">
        <v>41</v>
      </c>
      <c r="BT44" s="71">
        <v>0.88864161461696101</v>
      </c>
      <c r="BU44" s="73">
        <f t="shared" si="9"/>
        <v>0.34939757107939917</v>
      </c>
      <c r="BV44" s="34">
        <v>21</v>
      </c>
      <c r="BW44" s="34" t="s">
        <v>202</v>
      </c>
      <c r="BX44" s="34" t="s">
        <v>230</v>
      </c>
      <c r="BY44" s="71">
        <f t="shared" si="10"/>
        <v>0.29415540272272095</v>
      </c>
      <c r="BZ44" s="71">
        <f t="shared" si="11"/>
        <v>0.10277718323120118</v>
      </c>
      <c r="CA44" s="114">
        <f>SUM($BZ$23:BZ44)</f>
        <v>10.077796861637594</v>
      </c>
    </row>
    <row r="45" spans="1:79" x14ac:dyDescent="0.35">
      <c r="A45" s="26">
        <v>42</v>
      </c>
      <c r="B45" s="71">
        <v>0.92469900252036397</v>
      </c>
      <c r="C45" s="73">
        <f t="shared" si="20"/>
        <v>0.57958659512359967</v>
      </c>
      <c r="D45" s="34">
        <v>12</v>
      </c>
      <c r="E45" s="34" t="s">
        <v>202</v>
      </c>
      <c r="F45" s="34" t="s">
        <v>221</v>
      </c>
      <c r="G45" s="71">
        <f t="shared" si="12"/>
        <v>0.4969693635770005</v>
      </c>
      <c r="H45" s="71">
        <f t="shared" si="13"/>
        <v>0.28803678131633598</v>
      </c>
      <c r="I45" s="71">
        <f>SUM($H$33:H45)</f>
        <v>7.843322406426168</v>
      </c>
      <c r="K45" s="26">
        <v>42</v>
      </c>
      <c r="L45" s="71">
        <v>0.931543711746467</v>
      </c>
      <c r="M45" s="73">
        <f t="shared" si="21"/>
        <v>0.60572102836325337</v>
      </c>
      <c r="N45" s="34">
        <v>12</v>
      </c>
      <c r="O45" s="34" t="s">
        <v>202</v>
      </c>
      <c r="P45" s="34" t="s">
        <v>221</v>
      </c>
      <c r="Q45" s="71">
        <f t="shared" si="14"/>
        <v>0.4969693635770005</v>
      </c>
      <c r="R45" s="71">
        <f t="shared" si="15"/>
        <v>0.30102479397089227</v>
      </c>
      <c r="S45" s="71">
        <f>SUM($R$33:R45)</f>
        <v>7.9393718198017362</v>
      </c>
      <c r="U45" s="26">
        <v>42</v>
      </c>
      <c r="V45" s="71">
        <v>0.94822344394723801</v>
      </c>
      <c r="W45" s="73">
        <f t="shared" si="22"/>
        <v>0.68755074141113748</v>
      </c>
      <c r="X45" s="74">
        <v>12</v>
      </c>
      <c r="Y45" s="34" t="s">
        <v>202</v>
      </c>
      <c r="Z45" s="34" t="s">
        <v>221</v>
      </c>
      <c r="AA45" s="71">
        <f t="shared" si="16"/>
        <v>0.4969693635770005</v>
      </c>
      <c r="AB45" s="71">
        <f t="shared" si="17"/>
        <v>0.34169165438598781</v>
      </c>
      <c r="AC45" s="71">
        <f>SUM($AB$33:AB45)</f>
        <v>8.2672483447529572</v>
      </c>
      <c r="AE45" s="26">
        <v>42</v>
      </c>
      <c r="AF45" s="71">
        <v>0.949930289413495</v>
      </c>
      <c r="AG45" s="73">
        <f t="shared" si="23"/>
        <v>0.69947286573994294</v>
      </c>
      <c r="AH45" s="74">
        <v>12</v>
      </c>
      <c r="AI45" s="34" t="s">
        <v>202</v>
      </c>
      <c r="AJ45" s="34" t="s">
        <v>221</v>
      </c>
      <c r="AK45" s="71">
        <f t="shared" si="18"/>
        <v>0.4969693635770005</v>
      </c>
      <c r="AL45" s="71">
        <f t="shared" si="19"/>
        <v>0.34761658492616015</v>
      </c>
      <c r="AM45" s="71">
        <f>SUM($AL$33:AL45)</f>
        <v>8.3180708511648938</v>
      </c>
      <c r="AO45" s="26">
        <v>42</v>
      </c>
      <c r="AP45" s="71">
        <v>0.82654193963018796</v>
      </c>
      <c r="AQ45" s="73">
        <f t="shared" si="6"/>
        <v>0.17002027671172407</v>
      </c>
      <c r="AR45" s="34">
        <v>22</v>
      </c>
      <c r="AS45" s="34" t="s">
        <v>202</v>
      </c>
      <c r="AT45" s="34" t="s">
        <v>231</v>
      </c>
      <c r="AU45" s="71">
        <f t="shared" si="0"/>
        <v>0.27750509690822728</v>
      </c>
      <c r="AV45" s="71">
        <f t="shared" si="1"/>
        <v>4.7181493365250605E-2</v>
      </c>
      <c r="AW45" s="114">
        <f>SUM($AV$23:AV45)</f>
        <v>9.1730975234291297</v>
      </c>
      <c r="AY45" s="26">
        <v>42</v>
      </c>
      <c r="AZ45" s="71">
        <v>0.842270534564319</v>
      </c>
      <c r="BA45" s="73">
        <f t="shared" si="7"/>
        <v>0.20219006402480996</v>
      </c>
      <c r="BB45" s="34">
        <v>22</v>
      </c>
      <c r="BC45" s="34" t="s">
        <v>202</v>
      </c>
      <c r="BD45" s="34" t="s">
        <v>231</v>
      </c>
      <c r="BE45" s="71">
        <f t="shared" si="2"/>
        <v>0.27750509690822728</v>
      </c>
      <c r="BF45" s="71">
        <f t="shared" si="3"/>
        <v>5.6108773311085568E-2</v>
      </c>
      <c r="BG45" s="114">
        <f>SUM($BF$23:BF45)</f>
        <v>9.372616576792554</v>
      </c>
      <c r="BI45" s="26">
        <v>42</v>
      </c>
      <c r="BJ45" s="71">
        <v>0.87451090864690195</v>
      </c>
      <c r="BK45" s="73">
        <f t="shared" si="8"/>
        <v>0.29638259183916893</v>
      </c>
      <c r="BL45" s="34">
        <v>22</v>
      </c>
      <c r="BM45" s="34" t="s">
        <v>202</v>
      </c>
      <c r="BN45" s="34" t="s">
        <v>231</v>
      </c>
      <c r="BO45" s="71">
        <f t="shared" si="4"/>
        <v>0.27750509690822728</v>
      </c>
      <c r="BP45" s="71">
        <f t="shared" si="5"/>
        <v>8.2247679870240148E-2</v>
      </c>
      <c r="BQ45" s="114">
        <f>SUM($BP$23:BP45)</f>
        <v>10.088111593468652</v>
      </c>
      <c r="BS45" s="26">
        <v>42</v>
      </c>
      <c r="BT45" s="71">
        <v>0.87862059518244695</v>
      </c>
      <c r="BU45" s="73">
        <f t="shared" si="9"/>
        <v>0.31048922170724169</v>
      </c>
      <c r="BV45" s="34">
        <v>22</v>
      </c>
      <c r="BW45" s="34" t="s">
        <v>202</v>
      </c>
      <c r="BX45" s="34" t="s">
        <v>231</v>
      </c>
      <c r="BY45" s="71">
        <f t="shared" si="10"/>
        <v>0.27750509690822728</v>
      </c>
      <c r="BZ45" s="71">
        <f t="shared" si="11"/>
        <v>8.6162341558828168E-2</v>
      </c>
      <c r="CA45" s="114">
        <f>SUM($BZ$23:BZ45)</f>
        <v>10.163959203196422</v>
      </c>
    </row>
    <row r="46" spans="1:79" x14ac:dyDescent="0.35">
      <c r="A46" s="26">
        <v>43</v>
      </c>
      <c r="B46" s="71">
        <v>0.91794171588936602</v>
      </c>
      <c r="C46" s="73">
        <f t="shared" si="20"/>
        <v>0.53594314638496665</v>
      </c>
      <c r="D46" s="34">
        <v>13</v>
      </c>
      <c r="E46" s="34" t="s">
        <v>202</v>
      </c>
      <c r="F46" s="34" t="s">
        <v>222</v>
      </c>
      <c r="G46" s="71">
        <f t="shared" si="12"/>
        <v>0.46883902224245327</v>
      </c>
      <c r="H46" s="71">
        <f t="shared" si="13"/>
        <v>0.25127106072867178</v>
      </c>
      <c r="I46" s="71">
        <f>SUM($H$33:H46)</f>
        <v>8.094593467154839</v>
      </c>
      <c r="K46" s="26">
        <v>43</v>
      </c>
      <c r="L46" s="71">
        <v>0.92545038281791003</v>
      </c>
      <c r="M46" s="73">
        <f t="shared" si="21"/>
        <v>0.56425561504439203</v>
      </c>
      <c r="N46" s="34">
        <v>13</v>
      </c>
      <c r="O46" s="34" t="s">
        <v>202</v>
      </c>
      <c r="P46" s="34" t="s">
        <v>222</v>
      </c>
      <c r="Q46" s="71">
        <f t="shared" si="14"/>
        <v>0.46883902224245327</v>
      </c>
      <c r="R46" s="71">
        <f t="shared" si="15"/>
        <v>0.26454505085222685</v>
      </c>
      <c r="S46" s="71">
        <f>SUM($R$33:R46)</f>
        <v>8.2039168706539627</v>
      </c>
      <c r="U46" s="26">
        <v>43</v>
      </c>
      <c r="V46" s="71">
        <v>0.94353927287063499</v>
      </c>
      <c r="W46" s="73">
        <f t="shared" si="22"/>
        <v>0.65195173190934563</v>
      </c>
      <c r="X46" s="74">
        <v>13</v>
      </c>
      <c r="Y46" s="34" t="s">
        <v>202</v>
      </c>
      <c r="Z46" s="34" t="s">
        <v>222</v>
      </c>
      <c r="AA46" s="71">
        <f t="shared" si="16"/>
        <v>0.46883902224245327</v>
      </c>
      <c r="AB46" s="71">
        <f t="shared" si="17"/>
        <v>0.30566041253765164</v>
      </c>
      <c r="AC46" s="71">
        <f>SUM($AB$33:AB46)</f>
        <v>8.5729087572906089</v>
      </c>
      <c r="AE46" s="26">
        <v>43</v>
      </c>
      <c r="AF46" s="71">
        <v>0.94524690392420296</v>
      </c>
      <c r="AG46" s="73">
        <f t="shared" si="23"/>
        <v>0.66445046178923073</v>
      </c>
      <c r="AH46" s="74">
        <v>13</v>
      </c>
      <c r="AI46" s="34" t="s">
        <v>202</v>
      </c>
      <c r="AJ46" s="34" t="s">
        <v>222</v>
      </c>
      <c r="AK46" s="71">
        <f t="shared" si="18"/>
        <v>0.46883902224245327</v>
      </c>
      <c r="AL46" s="71">
        <f t="shared" si="19"/>
        <v>0.31152030483380949</v>
      </c>
      <c r="AM46" s="71">
        <f>SUM($AL$33:AL46)</f>
        <v>8.6295911559987033</v>
      </c>
      <c r="AO46" s="26">
        <v>43</v>
      </c>
      <c r="AP46" s="71">
        <v>0.81324406451520204</v>
      </c>
      <c r="AQ46" s="73">
        <f t="shared" si="6"/>
        <v>0.1405288892897697</v>
      </c>
      <c r="AR46" s="34">
        <v>23</v>
      </c>
      <c r="AS46" s="34" t="s">
        <v>202</v>
      </c>
      <c r="AT46" s="34" t="s">
        <v>232</v>
      </c>
      <c r="AU46" s="71">
        <f t="shared" si="0"/>
        <v>0.26179726123417668</v>
      </c>
      <c r="AV46" s="71">
        <f t="shared" si="1"/>
        <v>3.6790078340342529E-2</v>
      </c>
      <c r="AW46" s="114">
        <f>SUM($AV$23:AV46)</f>
        <v>9.2098876017694717</v>
      </c>
      <c r="AY46" s="26">
        <v>43</v>
      </c>
      <c r="AZ46" s="71">
        <v>0.82909608843010796</v>
      </c>
      <c r="BA46" s="73">
        <f t="shared" si="7"/>
        <v>0.17029873330977058</v>
      </c>
      <c r="BB46" s="34">
        <v>23</v>
      </c>
      <c r="BC46" s="34" t="s">
        <v>202</v>
      </c>
      <c r="BD46" s="34" t="s">
        <v>232</v>
      </c>
      <c r="BE46" s="71">
        <f t="shared" si="2"/>
        <v>0.26179726123417668</v>
      </c>
      <c r="BF46" s="71">
        <f t="shared" si="3"/>
        <v>4.4583741972147393E-2</v>
      </c>
      <c r="BG46" s="114">
        <f>SUM($BF$23:BF46)</f>
        <v>9.4172003187647011</v>
      </c>
      <c r="BI46" s="26">
        <v>43</v>
      </c>
      <c r="BJ46" s="71">
        <v>0.86361779048990495</v>
      </c>
      <c r="BK46" s="73">
        <f t="shared" si="8"/>
        <v>0.25918980969639549</v>
      </c>
      <c r="BL46" s="34">
        <v>23</v>
      </c>
      <c r="BM46" s="34" t="s">
        <v>202</v>
      </c>
      <c r="BN46" s="34" t="s">
        <v>232</v>
      </c>
      <c r="BO46" s="71">
        <f t="shared" si="4"/>
        <v>0.26179726123417668</v>
      </c>
      <c r="BP46" s="71">
        <f t="shared" si="5"/>
        <v>6.7855182318323784E-2</v>
      </c>
      <c r="BQ46" s="114">
        <f>SUM($BP$23:BP46)</f>
        <v>10.155966775786975</v>
      </c>
      <c r="BS46" s="26">
        <v>43</v>
      </c>
      <c r="BT46" s="71">
        <v>0.86776462010835098</v>
      </c>
      <c r="BU46" s="73">
        <f t="shared" si="9"/>
        <v>0.27280222477415145</v>
      </c>
      <c r="BV46" s="34">
        <v>23</v>
      </c>
      <c r="BW46" s="34" t="s">
        <v>202</v>
      </c>
      <c r="BX46" s="34" t="s">
        <v>232</v>
      </c>
      <c r="BY46" s="71">
        <f t="shared" si="10"/>
        <v>0.26179726123417668</v>
      </c>
      <c r="BZ46" s="71">
        <f t="shared" si="11"/>
        <v>7.1418875304463114E-2</v>
      </c>
      <c r="CA46" s="114">
        <f>SUM($BZ$23:BZ46)</f>
        <v>10.235378078500885</v>
      </c>
    </row>
    <row r="47" spans="1:79" x14ac:dyDescent="0.35">
      <c r="A47" s="26">
        <v>44</v>
      </c>
      <c r="B47" s="71">
        <v>0.91065158152929604</v>
      </c>
      <c r="C47" s="73">
        <f t="shared" si="20"/>
        <v>0.49196457141176198</v>
      </c>
      <c r="D47" s="34">
        <v>14</v>
      </c>
      <c r="E47" s="34" t="s">
        <v>202</v>
      </c>
      <c r="F47" s="34" t="s">
        <v>223</v>
      </c>
      <c r="G47" s="71">
        <f t="shared" si="12"/>
        <v>0.44230096437967292</v>
      </c>
      <c r="H47" s="71">
        <f t="shared" si="13"/>
        <v>0.21759640437605479</v>
      </c>
      <c r="I47" s="71">
        <f>SUM($H$33:H47)</f>
        <v>8.3121898715308937</v>
      </c>
      <c r="K47" s="26">
        <v>44</v>
      </c>
      <c r="L47" s="71">
        <v>0.91883869571719401</v>
      </c>
      <c r="M47" s="73">
        <f t="shared" si="21"/>
        <v>0.52219057494998788</v>
      </c>
      <c r="N47" s="34">
        <v>14</v>
      </c>
      <c r="O47" s="34" t="s">
        <v>202</v>
      </c>
      <c r="P47" s="34" t="s">
        <v>223</v>
      </c>
      <c r="Q47" s="71">
        <f t="shared" si="14"/>
        <v>0.44230096437967292</v>
      </c>
      <c r="R47" s="71">
        <f t="shared" si="15"/>
        <v>0.2309653948903555</v>
      </c>
      <c r="S47" s="71">
        <f>SUM($R$33:R47)</f>
        <v>8.434882265544319</v>
      </c>
      <c r="U47" s="26">
        <v>44</v>
      </c>
      <c r="V47" s="71">
        <v>0.93844634389400305</v>
      </c>
      <c r="W47" s="73">
        <f t="shared" si="22"/>
        <v>0.61514206307249519</v>
      </c>
      <c r="X47" s="74">
        <v>14</v>
      </c>
      <c r="Y47" s="34" t="s">
        <v>202</v>
      </c>
      <c r="Z47" s="34" t="s">
        <v>223</v>
      </c>
      <c r="AA47" s="71">
        <f t="shared" si="16"/>
        <v>0.44230096437967292</v>
      </c>
      <c r="AB47" s="71">
        <f t="shared" si="17"/>
        <v>0.2720779277274662</v>
      </c>
      <c r="AC47" s="71">
        <f>SUM($AB$33:AB47)</f>
        <v>8.8449866850180747</v>
      </c>
      <c r="AE47" s="26">
        <v>44</v>
      </c>
      <c r="AF47" s="71">
        <v>0.940135163110697</v>
      </c>
      <c r="AG47" s="73">
        <f t="shared" si="23"/>
        <v>0.62806974181727726</v>
      </c>
      <c r="AH47" s="74">
        <v>14</v>
      </c>
      <c r="AI47" s="34" t="s">
        <v>202</v>
      </c>
      <c r="AJ47" s="34" t="s">
        <v>223</v>
      </c>
      <c r="AK47" s="71">
        <f t="shared" si="18"/>
        <v>0.44230096437967292</v>
      </c>
      <c r="AL47" s="71">
        <f t="shared" si="19"/>
        <v>0.27779585250347394</v>
      </c>
      <c r="AM47" s="71">
        <f>SUM($AL$33:AL47)</f>
        <v>8.9073870085021767</v>
      </c>
      <c r="AO47" s="26">
        <v>44</v>
      </c>
      <c r="AP47" s="71">
        <v>0.79930139975496295</v>
      </c>
      <c r="AQ47" s="73">
        <f t="shared" si="6"/>
        <v>0.11428428510781916</v>
      </c>
      <c r="AR47" s="34">
        <v>24</v>
      </c>
      <c r="AS47" s="34" t="s">
        <v>202</v>
      </c>
      <c r="AT47" s="34" t="s">
        <v>233</v>
      </c>
      <c r="AU47" s="71">
        <f t="shared" si="0"/>
        <v>0.24697854833412897</v>
      </c>
      <c r="AV47" s="71">
        <f t="shared" si="1"/>
        <v>2.8225766833332888E-2</v>
      </c>
      <c r="AW47" s="114">
        <f>SUM($AV$23:AV47)</f>
        <v>9.2381133686028054</v>
      </c>
      <c r="AY47" s="26">
        <v>44</v>
      </c>
      <c r="AZ47" s="71">
        <v>0.814946876971122</v>
      </c>
      <c r="BA47" s="73">
        <f t="shared" si="7"/>
        <v>0.14119401365173292</v>
      </c>
      <c r="BB47" s="34">
        <v>24</v>
      </c>
      <c r="BC47" s="34" t="s">
        <v>202</v>
      </c>
      <c r="BD47" s="34" t="s">
        <v>233</v>
      </c>
      <c r="BE47" s="71">
        <f t="shared" si="2"/>
        <v>0.24697854833412897</v>
      </c>
      <c r="BF47" s="71">
        <f t="shared" si="3"/>
        <v>3.4871892525174183E-2</v>
      </c>
      <c r="BG47" s="114">
        <f>SUM($BF$23:BF47)</f>
        <v>9.4520722112898756</v>
      </c>
      <c r="BI47" s="26">
        <v>44</v>
      </c>
      <c r="BJ47" s="71">
        <v>0.85191773111167501</v>
      </c>
      <c r="BK47" s="73">
        <f t="shared" si="8"/>
        <v>0.2238409307675</v>
      </c>
      <c r="BL47" s="34">
        <v>24</v>
      </c>
      <c r="BM47" s="34" t="s">
        <v>202</v>
      </c>
      <c r="BN47" s="34" t="s">
        <v>233</v>
      </c>
      <c r="BO47" s="71">
        <f t="shared" si="4"/>
        <v>0.24697854833412897</v>
      </c>
      <c r="BP47" s="71">
        <f t="shared" si="5"/>
        <v>5.5283908138717412E-2</v>
      </c>
      <c r="BQ47" s="114">
        <f>SUM($BP$23:BP47)</f>
        <v>10.211250683925693</v>
      </c>
      <c r="BS47" s="26">
        <v>44</v>
      </c>
      <c r="BT47" s="71">
        <v>0.85601756871513801</v>
      </c>
      <c r="BU47" s="73">
        <f t="shared" si="9"/>
        <v>0.23672811894585449</v>
      </c>
      <c r="BV47" s="34">
        <v>24</v>
      </c>
      <c r="BW47" s="34" t="s">
        <v>202</v>
      </c>
      <c r="BX47" s="34" t="s">
        <v>233</v>
      </c>
      <c r="BY47" s="71">
        <f t="shared" si="10"/>
        <v>0.24697854833412897</v>
      </c>
      <c r="BZ47" s="71">
        <f t="shared" si="11"/>
        <v>5.8466767167116157E-2</v>
      </c>
      <c r="CA47" s="114">
        <f>SUM($BZ$23:BZ47)</f>
        <v>10.293844845668001</v>
      </c>
    </row>
    <row r="48" spans="1:79" x14ac:dyDescent="0.35">
      <c r="A48" s="26">
        <v>45</v>
      </c>
      <c r="B48" s="71">
        <v>0.90280018860808697</v>
      </c>
      <c r="C48" s="73">
        <f t="shared" si="20"/>
        <v>0.44800831501250332</v>
      </c>
      <c r="D48" s="34">
        <v>15</v>
      </c>
      <c r="E48" s="34" t="s">
        <v>202</v>
      </c>
      <c r="F48" s="34" t="s">
        <v>224</v>
      </c>
      <c r="G48" s="71">
        <f t="shared" si="12"/>
        <v>0.41726506073554037</v>
      </c>
      <c r="H48" s="71">
        <f t="shared" si="13"/>
        <v>0.1869382167737193</v>
      </c>
      <c r="I48" s="71">
        <f>SUM($H$33:H48)</f>
        <v>8.4991280883046123</v>
      </c>
      <c r="K48" s="26">
        <v>45</v>
      </c>
      <c r="L48" s="71">
        <v>0.91166911064265899</v>
      </c>
      <c r="M48" s="73">
        <f t="shared" si="21"/>
        <v>0.47980890680285854</v>
      </c>
      <c r="N48" s="34">
        <v>15</v>
      </c>
      <c r="O48" s="34" t="s">
        <v>202</v>
      </c>
      <c r="P48" s="34" t="s">
        <v>224</v>
      </c>
      <c r="Q48" s="71">
        <f t="shared" si="14"/>
        <v>0.41726506073554037</v>
      </c>
      <c r="R48" s="71">
        <f t="shared" si="15"/>
        <v>0.20020749263854801</v>
      </c>
      <c r="S48" s="71">
        <f>SUM($R$33:R48)</f>
        <v>8.6350897581828665</v>
      </c>
      <c r="U48" s="26">
        <v>45</v>
      </c>
      <c r="V48" s="71">
        <v>0.93291186401948301</v>
      </c>
      <c r="W48" s="73">
        <f t="shared" si="22"/>
        <v>0.57727782006579731</v>
      </c>
      <c r="X48" s="74">
        <v>15</v>
      </c>
      <c r="Y48" s="34" t="s">
        <v>202</v>
      </c>
      <c r="Z48" s="34" t="s">
        <v>224</v>
      </c>
      <c r="AA48" s="71">
        <f t="shared" si="16"/>
        <v>0.41726506073554037</v>
      </c>
      <c r="AB48" s="71">
        <f t="shared" si="17"/>
        <v>0.24087786465103525</v>
      </c>
      <c r="AC48" s="71">
        <f>SUM($AB$33:AB48)</f>
        <v>9.0858645496691093</v>
      </c>
      <c r="AE48" s="26">
        <v>45</v>
      </c>
      <c r="AF48" s="71">
        <v>0.93455869604035202</v>
      </c>
      <c r="AG48" s="73">
        <f t="shared" si="23"/>
        <v>0.59047044916827929</v>
      </c>
      <c r="AH48" s="74">
        <v>15</v>
      </c>
      <c r="AI48" s="34" t="s">
        <v>202</v>
      </c>
      <c r="AJ48" s="34" t="s">
        <v>224</v>
      </c>
      <c r="AK48" s="71">
        <f t="shared" si="18"/>
        <v>0.41726506073554037</v>
      </c>
      <c r="AL48" s="71">
        <f t="shared" si="19"/>
        <v>0.24638268783474387</v>
      </c>
      <c r="AM48" s="71">
        <f>SUM($AL$33:AL48)</f>
        <v>9.1537696963369211</v>
      </c>
      <c r="AO48" s="26">
        <v>45</v>
      </c>
      <c r="AP48" s="71">
        <v>0.78473974674482805</v>
      </c>
      <c r="AQ48" s="73">
        <f t="shared" si="6"/>
        <v>9.1347589056675116E-2</v>
      </c>
      <c r="AR48" s="34">
        <v>25</v>
      </c>
      <c r="AS48" s="34" t="s">
        <v>202</v>
      </c>
      <c r="AT48" s="34" t="s">
        <v>234</v>
      </c>
      <c r="AU48" s="71">
        <f t="shared" si="0"/>
        <v>0.23299863050389524</v>
      </c>
      <c r="AV48" s="71">
        <f t="shared" si="1"/>
        <v>2.1283863150037909E-2</v>
      </c>
      <c r="AW48" s="114">
        <f>SUM($AV$23:AV48)</f>
        <v>9.2593972317528426</v>
      </c>
      <c r="AY48" s="26">
        <v>45</v>
      </c>
      <c r="AZ48" s="71">
        <v>0.79977376813994205</v>
      </c>
      <c r="BA48" s="73">
        <f t="shared" si="7"/>
        <v>0.11506562047249771</v>
      </c>
      <c r="BB48" s="34">
        <v>25</v>
      </c>
      <c r="BC48" s="34" t="s">
        <v>202</v>
      </c>
      <c r="BD48" s="34" t="s">
        <v>234</v>
      </c>
      <c r="BE48" s="71">
        <f t="shared" si="2"/>
        <v>0.23299863050389524</v>
      </c>
      <c r="BF48" s="71">
        <f t="shared" si="3"/>
        <v>2.681013198817294E-2</v>
      </c>
      <c r="BG48" s="114">
        <f>SUM($BF$23:BF48)</f>
        <v>9.4788823432780482</v>
      </c>
      <c r="BI48" s="26">
        <v>45</v>
      </c>
      <c r="BJ48" s="71">
        <v>0.83937612948672102</v>
      </c>
      <c r="BK48" s="73">
        <f t="shared" si="8"/>
        <v>0.19069405786937413</v>
      </c>
      <c r="BL48" s="34">
        <v>25</v>
      </c>
      <c r="BM48" s="34" t="s">
        <v>202</v>
      </c>
      <c r="BN48" s="34" t="s">
        <v>234</v>
      </c>
      <c r="BO48" s="71">
        <f t="shared" si="4"/>
        <v>0.23299863050389524</v>
      </c>
      <c r="BP48" s="71">
        <f t="shared" si="5"/>
        <v>4.4431454328794723E-2</v>
      </c>
      <c r="BQ48" s="114">
        <f>SUM($BP$23:BP48)</f>
        <v>10.255682138254487</v>
      </c>
      <c r="BS48" s="26">
        <v>45</v>
      </c>
      <c r="BT48" s="71">
        <v>0.84332223358133895</v>
      </c>
      <c r="BU48" s="73">
        <f t="shared" si="9"/>
        <v>0.20264342882653835</v>
      </c>
      <c r="BV48" s="34">
        <v>25</v>
      </c>
      <c r="BW48" s="34" t="s">
        <v>202</v>
      </c>
      <c r="BX48" s="34" t="s">
        <v>234</v>
      </c>
      <c r="BY48" s="71">
        <f t="shared" si="10"/>
        <v>0.23299863050389524</v>
      </c>
      <c r="BZ48" s="71">
        <f t="shared" si="11"/>
        <v>4.7215641397197E-2</v>
      </c>
      <c r="CA48" s="114">
        <f>SUM($BZ$23:BZ48)</f>
        <v>10.341060487065198</v>
      </c>
    </row>
    <row r="49" spans="1:79" x14ac:dyDescent="0.35">
      <c r="A49" s="26">
        <v>46</v>
      </c>
      <c r="B49" s="71">
        <v>0.89436012973072199</v>
      </c>
      <c r="C49" s="73">
        <f t="shared" si="20"/>
        <v>0.40446199129127924</v>
      </c>
      <c r="D49" s="34">
        <v>16</v>
      </c>
      <c r="E49" s="34" t="s">
        <v>202</v>
      </c>
      <c r="F49" s="34" t="s">
        <v>225</v>
      </c>
      <c r="G49" s="71">
        <f t="shared" si="12"/>
        <v>0.39364628371277405</v>
      </c>
      <c r="H49" s="71">
        <f t="shared" si="13"/>
        <v>0.15921495977488045</v>
      </c>
      <c r="I49" s="71">
        <f>SUM($H$33:H49)</f>
        <v>8.6583430480794927</v>
      </c>
      <c r="K49" s="26">
        <v>46</v>
      </c>
      <c r="L49" s="71">
        <v>0.90389994682000396</v>
      </c>
      <c r="M49" s="73">
        <f t="shared" si="21"/>
        <v>0.43742695934338849</v>
      </c>
      <c r="N49" s="34">
        <v>16</v>
      </c>
      <c r="O49" s="34" t="s">
        <v>202</v>
      </c>
      <c r="P49" s="34" t="s">
        <v>225</v>
      </c>
      <c r="Q49" s="71">
        <f t="shared" si="14"/>
        <v>0.39364628371277405</v>
      </c>
      <c r="R49" s="71">
        <f t="shared" si="15"/>
        <v>0.17219149694130359</v>
      </c>
      <c r="S49" s="71">
        <f>SUM($R$33:R49)</f>
        <v>8.8072812551241704</v>
      </c>
      <c r="U49" s="26">
        <v>46</v>
      </c>
      <c r="V49" s="71">
        <v>0.92690096443457004</v>
      </c>
      <c r="W49" s="73">
        <f t="shared" si="22"/>
        <v>0.53854932717468673</v>
      </c>
      <c r="X49" s="74">
        <v>16</v>
      </c>
      <c r="Y49" s="34" t="s">
        <v>202</v>
      </c>
      <c r="Z49" s="34" t="s">
        <v>225</v>
      </c>
      <c r="AA49" s="71">
        <f t="shared" si="16"/>
        <v>0.39364628371277405</v>
      </c>
      <c r="AB49" s="71">
        <f t="shared" si="17"/>
        <v>0.2119979412383303</v>
      </c>
      <c r="AC49" s="71">
        <f>SUM($AB$33:AB49)</f>
        <v>9.2978624909074394</v>
      </c>
      <c r="AE49" s="26">
        <v>46</v>
      </c>
      <c r="AF49" s="71">
        <v>0.92847861140466803</v>
      </c>
      <c r="AG49" s="73">
        <f t="shared" si="23"/>
        <v>0.551829293025068</v>
      </c>
      <c r="AH49" s="74">
        <v>16</v>
      </c>
      <c r="AI49" s="34" t="s">
        <v>202</v>
      </c>
      <c r="AJ49" s="34" t="s">
        <v>225</v>
      </c>
      <c r="AK49" s="71">
        <f t="shared" si="18"/>
        <v>0.39364628371277405</v>
      </c>
      <c r="AL49" s="71">
        <f t="shared" si="19"/>
        <v>0.21722555044316544</v>
      </c>
      <c r="AM49" s="71">
        <f>SUM($AL$33:AL49)</f>
        <v>9.3709952467800868</v>
      </c>
      <c r="AO49" s="26">
        <v>46</v>
      </c>
      <c r="AP49" s="71">
        <v>0.76959391589962101</v>
      </c>
      <c r="AQ49" s="73">
        <f t="shared" si="6"/>
        <v>7.168408390208586E-2</v>
      </c>
      <c r="AR49" s="34">
        <v>26</v>
      </c>
      <c r="AS49" s="34" t="s">
        <v>202</v>
      </c>
      <c r="AT49" s="34" t="s">
        <v>235</v>
      </c>
      <c r="AU49" s="71">
        <f t="shared" si="0"/>
        <v>0.21981002877725966</v>
      </c>
      <c r="AV49" s="71">
        <f t="shared" si="1"/>
        <v>1.5756880545388988E-2</v>
      </c>
      <c r="AW49" s="114">
        <f>SUM($AV$23:AV49)</f>
        <v>9.2751541122982317</v>
      </c>
      <c r="AY49" s="26">
        <v>46</v>
      </c>
      <c r="AZ49" s="71">
        <v>0.78352954300094702</v>
      </c>
      <c r="BA49" s="73">
        <f t="shared" si="7"/>
        <v>9.202646486864996E-2</v>
      </c>
      <c r="BB49" s="34">
        <v>26</v>
      </c>
      <c r="BC49" s="34" t="s">
        <v>202</v>
      </c>
      <c r="BD49" s="34" t="s">
        <v>235</v>
      </c>
      <c r="BE49" s="71">
        <f t="shared" si="2"/>
        <v>0.21981002877725966</v>
      </c>
      <c r="BF49" s="71">
        <f t="shared" si="3"/>
        <v>2.0228339891047425E-2</v>
      </c>
      <c r="BG49" s="114">
        <f>SUM($BF$23:BF49)</f>
        <v>9.4991106831690963</v>
      </c>
      <c r="BI49" s="26">
        <v>46</v>
      </c>
      <c r="BJ49" s="71">
        <v>0.82596155735504495</v>
      </c>
      <c r="BK49" s="73">
        <f t="shared" si="8"/>
        <v>0.16006404021051204</v>
      </c>
      <c r="BL49" s="34">
        <v>26</v>
      </c>
      <c r="BM49" s="34" t="s">
        <v>202</v>
      </c>
      <c r="BN49" s="34" t="s">
        <v>235</v>
      </c>
      <c r="BO49" s="71">
        <f t="shared" si="4"/>
        <v>0.21981002877725966</v>
      </c>
      <c r="BP49" s="71">
        <f t="shared" si="5"/>
        <v>3.5183681284877102E-2</v>
      </c>
      <c r="BQ49" s="114">
        <f>SUM($BP$23:BP49)</f>
        <v>10.290865819539365</v>
      </c>
      <c r="BS49" s="26">
        <v>46</v>
      </c>
      <c r="BT49" s="71">
        <v>0.82962091672136895</v>
      </c>
      <c r="BU49" s="73">
        <f t="shared" si="9"/>
        <v>0.17089370901857742</v>
      </c>
      <c r="BV49" s="34">
        <v>26</v>
      </c>
      <c r="BW49" s="34" t="s">
        <v>202</v>
      </c>
      <c r="BX49" s="34" t="s">
        <v>235</v>
      </c>
      <c r="BY49" s="71">
        <f t="shared" si="10"/>
        <v>0.21981002877725966</v>
      </c>
      <c r="BZ49" s="71">
        <f t="shared" si="11"/>
        <v>3.7564151097226141E-2</v>
      </c>
      <c r="CA49" s="114">
        <f>SUM($BZ$23:BZ49)</f>
        <v>10.378624638162425</v>
      </c>
    </row>
    <row r="50" spans="1:79" x14ac:dyDescent="0.35">
      <c r="A50" s="26">
        <v>47</v>
      </c>
      <c r="B50" s="71">
        <v>0.88530555611208495</v>
      </c>
      <c r="C50" s="73">
        <f t="shared" si="20"/>
        <v>0.36173467900241463</v>
      </c>
      <c r="D50" s="34">
        <v>17</v>
      </c>
      <c r="E50" s="34" t="s">
        <v>202</v>
      </c>
      <c r="F50" s="34" t="s">
        <v>226</v>
      </c>
      <c r="G50" s="71">
        <f t="shared" si="12"/>
        <v>0.37136441859695657</v>
      </c>
      <c r="H50" s="71">
        <f t="shared" si="13"/>
        <v>0.13433538875408843</v>
      </c>
      <c r="I50" s="71">
        <f>SUM($H$33:H50)</f>
        <v>8.7926784368335813</v>
      </c>
      <c r="K50" s="26">
        <v>47</v>
      </c>
      <c r="L50" s="71">
        <v>0.89548744509961498</v>
      </c>
      <c r="M50" s="73">
        <f t="shared" si="21"/>
        <v>0.39539020528812491</v>
      </c>
      <c r="N50" s="34">
        <v>17</v>
      </c>
      <c r="O50" s="34" t="s">
        <v>202</v>
      </c>
      <c r="P50" s="34" t="s">
        <v>226</v>
      </c>
      <c r="Q50" s="71">
        <f t="shared" si="14"/>
        <v>0.37136441859695657</v>
      </c>
      <c r="R50" s="71">
        <f t="shared" si="15"/>
        <v>0.1468338537057558</v>
      </c>
      <c r="S50" s="71">
        <f>SUM($R$33:R50)</f>
        <v>8.9541151088299262</v>
      </c>
      <c r="U50" s="26">
        <v>47</v>
      </c>
      <c r="V50" s="71">
        <v>0.92037668065833</v>
      </c>
      <c r="W50" s="73">
        <f t="shared" si="22"/>
        <v>0.49918189075380592</v>
      </c>
      <c r="X50" s="74">
        <v>17</v>
      </c>
      <c r="Y50" s="34" t="s">
        <v>202</v>
      </c>
      <c r="Z50" s="34" t="s">
        <v>226</v>
      </c>
      <c r="AA50" s="71">
        <f t="shared" si="16"/>
        <v>0.37136441859695657</v>
      </c>
      <c r="AB50" s="71">
        <f t="shared" si="17"/>
        <v>0.18537839263391662</v>
      </c>
      <c r="AC50" s="71">
        <f>SUM($AB$33:AB50)</f>
        <v>9.483240883541356</v>
      </c>
      <c r="AE50" s="26">
        <v>47</v>
      </c>
      <c r="AF50" s="71">
        <v>0.92185344211781195</v>
      </c>
      <c r="AG50" s="73">
        <f t="shared" si="23"/>
        <v>0.51236169572033485</v>
      </c>
      <c r="AH50" s="74">
        <v>17</v>
      </c>
      <c r="AI50" s="34" t="s">
        <v>202</v>
      </c>
      <c r="AJ50" s="34" t="s">
        <v>226</v>
      </c>
      <c r="AK50" s="71">
        <f t="shared" si="18"/>
        <v>0.37136441859695657</v>
      </c>
      <c r="AL50" s="71">
        <f t="shared" si="19"/>
        <v>0.19027290324253293</v>
      </c>
      <c r="AM50" s="71">
        <f>SUM($AL$33:AL50)</f>
        <v>9.5612681500226202</v>
      </c>
      <c r="AO50" s="26">
        <v>47</v>
      </c>
      <c r="AP50" s="71">
        <v>0.75390790392748597</v>
      </c>
      <c r="AQ50" s="73">
        <f t="shared" si="6"/>
        <v>5.5167634837883242E-2</v>
      </c>
      <c r="AR50" s="34">
        <v>27</v>
      </c>
      <c r="AS50" s="34" t="s">
        <v>202</v>
      </c>
      <c r="AT50" s="34" t="s">
        <v>236</v>
      </c>
      <c r="AU50" s="71">
        <f t="shared" si="0"/>
        <v>0.20736795167666003</v>
      </c>
      <c r="AV50" s="71">
        <f t="shared" si="1"/>
        <v>1.1439999435177798E-2</v>
      </c>
      <c r="AW50" s="114">
        <f>SUM($AV$23:AV50)</f>
        <v>9.2865941117334092</v>
      </c>
      <c r="AY50" s="26">
        <v>47</v>
      </c>
      <c r="AZ50" s="71">
        <v>0.76616994741075495</v>
      </c>
      <c r="BA50" s="73">
        <f t="shared" si="7"/>
        <v>7.2105453962526003E-2</v>
      </c>
      <c r="BB50" s="34">
        <v>27</v>
      </c>
      <c r="BC50" s="34" t="s">
        <v>202</v>
      </c>
      <c r="BD50" s="34" t="s">
        <v>236</v>
      </c>
      <c r="BE50" s="71">
        <f t="shared" si="2"/>
        <v>0.20736795167666003</v>
      </c>
      <c r="BF50" s="71">
        <f t="shared" si="3"/>
        <v>1.4952360292924726E-2</v>
      </c>
      <c r="BG50" s="114">
        <f>SUM($BF$23:BF50)</f>
        <v>9.5140630434620217</v>
      </c>
      <c r="BI50" s="26">
        <v>47</v>
      </c>
      <c r="BJ50" s="71">
        <v>0.81164675966307198</v>
      </c>
      <c r="BK50" s="73">
        <f t="shared" si="8"/>
        <v>0.13220674392881507</v>
      </c>
      <c r="BL50" s="34">
        <v>27</v>
      </c>
      <c r="BM50" s="34" t="s">
        <v>202</v>
      </c>
      <c r="BN50" s="34" t="s">
        <v>236</v>
      </c>
      <c r="BO50" s="71">
        <f t="shared" si="4"/>
        <v>0.20736795167666003</v>
      </c>
      <c r="BP50" s="71">
        <f t="shared" si="5"/>
        <v>2.741544168635909E-2</v>
      </c>
      <c r="BQ50" s="114">
        <f>SUM($BP$23:BP50)</f>
        <v>10.318281261225724</v>
      </c>
      <c r="BS50" s="26">
        <v>47</v>
      </c>
      <c r="BT50" s="71">
        <v>0.81485617640729902</v>
      </c>
      <c r="BU50" s="73">
        <f t="shared" si="9"/>
        <v>0.14177699553790707</v>
      </c>
      <c r="BV50" s="34">
        <v>27</v>
      </c>
      <c r="BW50" s="34" t="s">
        <v>202</v>
      </c>
      <c r="BX50" s="34" t="s">
        <v>236</v>
      </c>
      <c r="BY50" s="71">
        <f t="shared" si="10"/>
        <v>0.20736795167666003</v>
      </c>
      <c r="BZ50" s="71">
        <f t="shared" si="11"/>
        <v>2.9400005159566759E-2</v>
      </c>
      <c r="CA50" s="114">
        <f>SUM($BZ$23:BZ50)</f>
        <v>10.408024643321991</v>
      </c>
    </row>
    <row r="51" spans="1:79" x14ac:dyDescent="0.35">
      <c r="A51" s="26">
        <v>48</v>
      </c>
      <c r="B51" s="71">
        <v>0.87561280336807501</v>
      </c>
      <c r="C51" s="73">
        <f t="shared" si="20"/>
        <v>0.3202457211592592</v>
      </c>
      <c r="D51" s="34">
        <v>18</v>
      </c>
      <c r="E51" s="34" t="s">
        <v>202</v>
      </c>
      <c r="F51" s="34" t="s">
        <v>227</v>
      </c>
      <c r="G51" s="71">
        <f t="shared" si="12"/>
        <v>0.35034379112920433</v>
      </c>
      <c r="H51" s="71">
        <f t="shared" si="13"/>
        <v>0.11219610004384091</v>
      </c>
      <c r="I51" s="71">
        <f>SUM($H$33:H51)</f>
        <v>8.904874536877422</v>
      </c>
      <c r="K51" s="26">
        <v>48</v>
      </c>
      <c r="L51" s="71">
        <v>0.88638587736346897</v>
      </c>
      <c r="M51" s="73">
        <f t="shared" si="21"/>
        <v>0.35406696475087523</v>
      </c>
      <c r="N51" s="34">
        <v>18</v>
      </c>
      <c r="O51" s="34" t="s">
        <v>202</v>
      </c>
      <c r="P51" s="34" t="s">
        <v>227</v>
      </c>
      <c r="Q51" s="71">
        <f t="shared" si="14"/>
        <v>0.35034379112920433</v>
      </c>
      <c r="R51" s="71">
        <f t="shared" si="15"/>
        <v>0.12404516274443199</v>
      </c>
      <c r="S51" s="71">
        <f>SUM($R$33:R51)</f>
        <v>9.0781602715743581</v>
      </c>
      <c r="U51" s="26">
        <v>48</v>
      </c>
      <c r="V51" s="71">
        <v>0.91329995941936104</v>
      </c>
      <c r="W51" s="73">
        <f t="shared" si="22"/>
        <v>0.45943537165673703</v>
      </c>
      <c r="X51" s="74">
        <v>18</v>
      </c>
      <c r="Y51" s="34" t="s">
        <v>202</v>
      </c>
      <c r="Z51" s="34" t="s">
        <v>227</v>
      </c>
      <c r="AA51" s="71">
        <f t="shared" si="16"/>
        <v>0.35034379112920433</v>
      </c>
      <c r="AB51" s="71">
        <f t="shared" si="17"/>
        <v>0.16096032988507625</v>
      </c>
      <c r="AC51" s="71">
        <f>SUM($AB$33:AB51)</f>
        <v>9.6442012134264328</v>
      </c>
      <c r="AE51" s="26">
        <v>48</v>
      </c>
      <c r="AF51" s="71">
        <v>0.914639117972459</v>
      </c>
      <c r="AG51" s="73">
        <f t="shared" si="23"/>
        <v>0.4723223928091097</v>
      </c>
      <c r="AH51" s="74">
        <v>18</v>
      </c>
      <c r="AI51" s="34" t="s">
        <v>202</v>
      </c>
      <c r="AJ51" s="34" t="s">
        <v>227</v>
      </c>
      <c r="AK51" s="71">
        <f t="shared" si="18"/>
        <v>0.35034379112920433</v>
      </c>
      <c r="AL51" s="71">
        <f t="shared" si="19"/>
        <v>0.16547521773196072</v>
      </c>
      <c r="AM51" s="71">
        <f>SUM($AL$33:AL51)</f>
        <v>9.7267433677545814</v>
      </c>
      <c r="AO51" s="26">
        <v>48</v>
      </c>
      <c r="AP51" s="71">
        <v>0.73773481298214905</v>
      </c>
      <c r="AQ51" s="73">
        <f t="shared" si="6"/>
        <v>4.1591315945265508E-2</v>
      </c>
      <c r="AR51" s="34">
        <v>28</v>
      </c>
      <c r="AS51" s="34" t="s">
        <v>202</v>
      </c>
      <c r="AT51" s="34" t="s">
        <v>237</v>
      </c>
      <c r="AU51" s="71">
        <f t="shared" si="0"/>
        <v>0.1956301430911887</v>
      </c>
      <c r="AV51" s="71">
        <f t="shared" si="1"/>
        <v>8.1365150897231304E-3</v>
      </c>
      <c r="AW51" s="114">
        <f>SUM($AV$23:AV51)</f>
        <v>9.2947306268231316</v>
      </c>
      <c r="AY51" s="26">
        <v>48</v>
      </c>
      <c r="AZ51" s="71">
        <v>0.74765491747062296</v>
      </c>
      <c r="BA51" s="73">
        <f t="shared" si="7"/>
        <v>5.524503187049716E-2</v>
      </c>
      <c r="BB51" s="34">
        <v>28</v>
      </c>
      <c r="BC51" s="34" t="s">
        <v>202</v>
      </c>
      <c r="BD51" s="34" t="s">
        <v>237</v>
      </c>
      <c r="BE51" s="71">
        <f t="shared" si="2"/>
        <v>0.1956301430911887</v>
      </c>
      <c r="BF51" s="71">
        <f t="shared" si="3"/>
        <v>1.080759348990264E-2</v>
      </c>
      <c r="BG51" s="114">
        <f>SUM($BF$23:BF51)</f>
        <v>9.524870636951924</v>
      </c>
      <c r="BI51" s="26">
        <v>48</v>
      </c>
      <c r="BJ51" s="71">
        <v>0.79640974889205396</v>
      </c>
      <c r="BK51" s="73">
        <f t="shared" si="8"/>
        <v>0.10730517531542827</v>
      </c>
      <c r="BL51" s="34">
        <v>28</v>
      </c>
      <c r="BM51" s="34" t="s">
        <v>202</v>
      </c>
      <c r="BN51" s="34" t="s">
        <v>237</v>
      </c>
      <c r="BO51" s="71">
        <f t="shared" si="4"/>
        <v>0.1956301430911887</v>
      </c>
      <c r="BP51" s="71">
        <f t="shared" si="5"/>
        <v>2.0992126801382321E-2</v>
      </c>
      <c r="BQ51" s="114">
        <f>SUM($BP$23:BP51)</f>
        <v>10.339273388027106</v>
      </c>
      <c r="BS51" s="26">
        <v>48</v>
      </c>
      <c r="BT51" s="71">
        <v>0.79897174506636504</v>
      </c>
      <c r="BU51" s="73">
        <f t="shared" si="9"/>
        <v>0.11552786048653364</v>
      </c>
      <c r="BV51" s="34">
        <v>28</v>
      </c>
      <c r="BW51" s="34" t="s">
        <v>202</v>
      </c>
      <c r="BX51" s="34" t="s">
        <v>237</v>
      </c>
      <c r="BY51" s="71">
        <f t="shared" si="10"/>
        <v>0.1956301430911887</v>
      </c>
      <c r="BZ51" s="71">
        <f t="shared" si="11"/>
        <v>2.260073187799946E-2</v>
      </c>
      <c r="CA51" s="114">
        <f>SUM($BZ$23:BZ51)</f>
        <v>10.430625375199989</v>
      </c>
    </row>
    <row r="52" spans="1:79" x14ac:dyDescent="0.35">
      <c r="A52" s="26">
        <v>49</v>
      </c>
      <c r="B52" s="71">
        <v>0.86526108368120103</v>
      </c>
      <c r="C52" s="73">
        <f t="shared" si="20"/>
        <v>0.28041125367088982</v>
      </c>
      <c r="D52" s="34">
        <v>19</v>
      </c>
      <c r="E52" s="34" t="s">
        <v>202</v>
      </c>
      <c r="F52" s="34" t="s">
        <v>228</v>
      </c>
      <c r="G52" s="71">
        <f t="shared" si="12"/>
        <v>0.3305130104992493</v>
      </c>
      <c r="H52" s="71">
        <f t="shared" si="13"/>
        <v>9.2679567628634468E-2</v>
      </c>
      <c r="I52" s="71">
        <f>SUM($H$33:H52)</f>
        <v>8.9975541045060563</v>
      </c>
      <c r="K52" s="26">
        <v>49</v>
      </c>
      <c r="L52" s="71">
        <v>0.876547712396752</v>
      </c>
      <c r="M52" s="73">
        <f t="shared" si="21"/>
        <v>0.31383995719612501</v>
      </c>
      <c r="N52" s="34">
        <v>19</v>
      </c>
      <c r="O52" s="34" t="s">
        <v>202</v>
      </c>
      <c r="P52" s="34" t="s">
        <v>228</v>
      </c>
      <c r="Q52" s="71">
        <f t="shared" si="14"/>
        <v>0.3305130104992493</v>
      </c>
      <c r="R52" s="71">
        <f t="shared" si="15"/>
        <v>0.10372818906784682</v>
      </c>
      <c r="S52" s="71">
        <f>SUM($R$33:R52)</f>
        <v>9.1818884606422042</v>
      </c>
      <c r="U52" s="26">
        <v>49</v>
      </c>
      <c r="V52" s="71">
        <v>0.90562969882651401</v>
      </c>
      <c r="W52" s="73">
        <f t="shared" si="22"/>
        <v>0.41960230628991702</v>
      </c>
      <c r="X52" s="74">
        <v>19</v>
      </c>
      <c r="Y52" s="34" t="s">
        <v>202</v>
      </c>
      <c r="Z52" s="34" t="s">
        <v>228</v>
      </c>
      <c r="AA52" s="71">
        <f t="shared" si="16"/>
        <v>0.3305130104992493</v>
      </c>
      <c r="AB52" s="71">
        <f t="shared" si="17"/>
        <v>0.13868402146430855</v>
      </c>
      <c r="AC52" s="71">
        <f>SUM($AB$33:AB52)</f>
        <v>9.7828852348907418</v>
      </c>
      <c r="AE52" s="26">
        <v>49</v>
      </c>
      <c r="AF52" s="71">
        <v>0.906788974349101</v>
      </c>
      <c r="AG52" s="73">
        <f t="shared" si="23"/>
        <v>0.43200453675756539</v>
      </c>
      <c r="AH52" s="74">
        <v>19</v>
      </c>
      <c r="AI52" s="34" t="s">
        <v>202</v>
      </c>
      <c r="AJ52" s="34" t="s">
        <v>228</v>
      </c>
      <c r="AK52" s="71">
        <f t="shared" si="18"/>
        <v>0.3305130104992493</v>
      </c>
      <c r="AL52" s="71">
        <f t="shared" si="19"/>
        <v>0.14278311999307655</v>
      </c>
      <c r="AM52" s="71">
        <f>SUM($AL$33:AL52)</f>
        <v>9.8695264877476578</v>
      </c>
      <c r="AO52" s="26">
        <v>49</v>
      </c>
      <c r="AP52" s="71">
        <v>0.72113648224839599</v>
      </c>
      <c r="AQ52" s="73">
        <f t="shared" si="6"/>
        <v>3.0683361690561923E-2</v>
      </c>
      <c r="AR52" s="34">
        <v>29</v>
      </c>
      <c r="AS52" s="34" t="s">
        <v>202</v>
      </c>
      <c r="AT52" s="34" t="s">
        <v>238</v>
      </c>
      <c r="AU52" s="71">
        <f t="shared" si="0"/>
        <v>0.18455673876527234</v>
      </c>
      <c r="AV52" s="71">
        <f t="shared" si="1"/>
        <v>5.6628211679654022E-3</v>
      </c>
      <c r="AW52" s="114">
        <f>SUM($AV$23:AV52)</f>
        <v>9.3003934479910964</v>
      </c>
      <c r="AY52" s="26">
        <v>49</v>
      </c>
      <c r="AZ52" s="71">
        <v>0.72794998842992698</v>
      </c>
      <c r="BA52" s="73">
        <f t="shared" si="7"/>
        <v>4.1304219743798491E-2</v>
      </c>
      <c r="BB52" s="34">
        <v>29</v>
      </c>
      <c r="BC52" s="34" t="s">
        <v>202</v>
      </c>
      <c r="BD52" s="34" t="s">
        <v>238</v>
      </c>
      <c r="BE52" s="71">
        <f t="shared" si="2"/>
        <v>0.18455673876527234</v>
      </c>
      <c r="BF52" s="71">
        <f t="shared" si="3"/>
        <v>7.6229720931596219E-3</v>
      </c>
      <c r="BG52" s="114">
        <f>SUM($BF$23:BF52)</f>
        <v>9.5324936090450834</v>
      </c>
      <c r="BI52" s="26">
        <v>49</v>
      </c>
      <c r="BJ52" s="71">
        <v>0.780234977423645</v>
      </c>
      <c r="BK52" s="73">
        <f t="shared" si="8"/>
        <v>8.5458887727778057E-2</v>
      </c>
      <c r="BL52" s="34">
        <v>29</v>
      </c>
      <c r="BM52" s="34" t="s">
        <v>202</v>
      </c>
      <c r="BN52" s="34" t="s">
        <v>238</v>
      </c>
      <c r="BO52" s="71">
        <f t="shared" si="4"/>
        <v>0.18455673876527234</v>
      </c>
      <c r="BP52" s="71">
        <f t="shared" si="5"/>
        <v>1.5772013617546272E-2</v>
      </c>
      <c r="BQ52" s="114">
        <f>SUM($BP$23:BP52)</f>
        <v>10.355045401644652</v>
      </c>
      <c r="BS52" s="26">
        <v>49</v>
      </c>
      <c r="BT52" s="71">
        <v>0.78191363871640296</v>
      </c>
      <c r="BU52" s="73">
        <f t="shared" si="9"/>
        <v>9.230349629670935E-2</v>
      </c>
      <c r="BV52" s="34">
        <v>29</v>
      </c>
      <c r="BW52" s="34" t="s">
        <v>202</v>
      </c>
      <c r="BX52" s="34" t="s">
        <v>238</v>
      </c>
      <c r="BY52" s="71">
        <f t="shared" si="10"/>
        <v>0.18455673876527234</v>
      </c>
      <c r="BZ52" s="71">
        <f t="shared" si="11"/>
        <v>1.7035232253153072E-2</v>
      </c>
      <c r="CA52" s="114">
        <f>SUM($BZ$23:BZ52)</f>
        <v>10.447660607453143</v>
      </c>
    </row>
    <row r="53" spans="1:79" x14ac:dyDescent="0.35">
      <c r="A53" s="26">
        <v>50</v>
      </c>
      <c r="B53" s="71">
        <v>0.85423323612216495</v>
      </c>
      <c r="C53" s="73">
        <f t="shared" si="20"/>
        <v>0.24262894522767828</v>
      </c>
      <c r="D53" s="34">
        <v>20</v>
      </c>
      <c r="E53" s="34" t="s">
        <v>202</v>
      </c>
      <c r="F53" s="34" t="s">
        <v>229</v>
      </c>
      <c r="G53" s="71">
        <f t="shared" si="12"/>
        <v>0.31180472688608429</v>
      </c>
      <c r="H53" s="71">
        <f t="shared" si="13"/>
        <v>7.5652852001374934E-2</v>
      </c>
      <c r="I53" s="71">
        <f>SUM($H$33:H53)</f>
        <v>9.0732069565074305</v>
      </c>
      <c r="K53" s="26">
        <v>50</v>
      </c>
      <c r="L53" s="71">
        <v>0.86592384911145504</v>
      </c>
      <c r="M53" s="73">
        <f t="shared" si="21"/>
        <v>0.27509569653895793</v>
      </c>
      <c r="N53" s="34">
        <v>20</v>
      </c>
      <c r="O53" s="34" t="s">
        <v>202</v>
      </c>
      <c r="P53" s="34" t="s">
        <v>229</v>
      </c>
      <c r="Q53" s="71">
        <f t="shared" si="14"/>
        <v>0.31180472688608429</v>
      </c>
      <c r="R53" s="71">
        <f t="shared" si="15"/>
        <v>8.5776138526866899E-2</v>
      </c>
      <c r="S53" s="71">
        <f>SUM($R$33:R53)</f>
        <v>9.2676645991690716</v>
      </c>
      <c r="U53" s="26">
        <v>50</v>
      </c>
      <c r="V53" s="71">
        <v>0.89732282938451302</v>
      </c>
      <c r="W53" s="73">
        <f t="shared" si="22"/>
        <v>0.38000431027224824</v>
      </c>
      <c r="X53" s="74">
        <v>20</v>
      </c>
      <c r="Y53" s="34" t="s">
        <v>202</v>
      </c>
      <c r="Z53" s="34" t="s">
        <v>229</v>
      </c>
      <c r="AA53" s="71">
        <f t="shared" si="16"/>
        <v>0.31180472688608429</v>
      </c>
      <c r="AB53" s="71">
        <f t="shared" si="17"/>
        <v>0.11848714017997319</v>
      </c>
      <c r="AC53" s="71">
        <f>SUM($AB$33:AB53)</f>
        <v>9.9013723750707143</v>
      </c>
      <c r="AE53" s="26">
        <v>50</v>
      </c>
      <c r="AF53" s="71">
        <v>0.89825380637809005</v>
      </c>
      <c r="AG53" s="73">
        <f t="shared" si="23"/>
        <v>0.39173695080055121</v>
      </c>
      <c r="AH53" s="74">
        <v>20</v>
      </c>
      <c r="AI53" s="34" t="s">
        <v>202</v>
      </c>
      <c r="AJ53" s="34" t="s">
        <v>229</v>
      </c>
      <c r="AK53" s="71">
        <f t="shared" si="18"/>
        <v>0.31180472688608429</v>
      </c>
      <c r="AL53" s="71">
        <f t="shared" si="19"/>
        <v>0.12214543295555332</v>
      </c>
      <c r="AM53" s="71">
        <f>SUM($AL$33:AL53)</f>
        <v>9.9916719207032116</v>
      </c>
      <c r="AO53" s="26">
        <v>50</v>
      </c>
      <c r="AP53" s="71">
        <v>0.70418281509381597</v>
      </c>
      <c r="AQ53" s="73">
        <f t="shared" si="6"/>
        <v>2.2126891513087023E-2</v>
      </c>
      <c r="AR53" s="34">
        <v>30</v>
      </c>
      <c r="AS53" s="34" t="s">
        <v>202</v>
      </c>
      <c r="AT53" s="34" t="s">
        <v>239</v>
      </c>
      <c r="AU53" s="71">
        <f t="shared" si="0"/>
        <v>0.17411013091063426</v>
      </c>
      <c r="AV53" s="71">
        <f t="shared" si="1"/>
        <v>3.852515977988984E-3</v>
      </c>
      <c r="AW53" s="114">
        <f>SUM($AV$23:AV53)</f>
        <v>9.3042459639690858</v>
      </c>
      <c r="AY53" s="26">
        <v>50</v>
      </c>
      <c r="AZ53" s="71">
        <v>0.707027892318142</v>
      </c>
      <c r="BA53" s="73">
        <f t="shared" si="7"/>
        <v>3.0067406284605271E-2</v>
      </c>
      <c r="BB53" s="34">
        <v>30</v>
      </c>
      <c r="BC53" s="34" t="s">
        <v>202</v>
      </c>
      <c r="BD53" s="34" t="s">
        <v>239</v>
      </c>
      <c r="BE53" s="71">
        <f t="shared" si="2"/>
        <v>0.17411013091063426</v>
      </c>
      <c r="BF53" s="71">
        <f t="shared" si="3"/>
        <v>5.2350400443558513E-3</v>
      </c>
      <c r="BG53" s="114">
        <f>SUM($BF$23:BF53)</f>
        <v>9.5377286490894395</v>
      </c>
      <c r="BI53" s="26">
        <v>50</v>
      </c>
      <c r="BJ53" s="71">
        <v>0.76311456429070301</v>
      </c>
      <c r="BK53" s="73">
        <f t="shared" si="8"/>
        <v>6.6678013336932726E-2</v>
      </c>
      <c r="BL53" s="34">
        <v>30</v>
      </c>
      <c r="BM53" s="34" t="s">
        <v>202</v>
      </c>
      <c r="BN53" s="34" t="s">
        <v>239</v>
      </c>
      <c r="BO53" s="71">
        <f t="shared" si="4"/>
        <v>0.17411013091063426</v>
      </c>
      <c r="BP53" s="71">
        <f t="shared" si="5"/>
        <v>1.1609317630954375E-2</v>
      </c>
      <c r="BQ53" s="114">
        <f>SUM($BP$23:BP53)</f>
        <v>10.366654719275607</v>
      </c>
      <c r="BS53" s="26">
        <v>50</v>
      </c>
      <c r="BT53" s="71">
        <v>0.76363147741596604</v>
      </c>
      <c r="BU53" s="73">
        <f t="shared" si="9"/>
        <v>7.2173362655606033E-2</v>
      </c>
      <c r="BV53" s="34">
        <v>30</v>
      </c>
      <c r="BW53" s="34" t="s">
        <v>202</v>
      </c>
      <c r="BX53" s="34" t="s">
        <v>239</v>
      </c>
      <c r="BY53" s="71">
        <f t="shared" si="10"/>
        <v>0.17411013091063426</v>
      </c>
      <c r="BZ53" s="71">
        <f t="shared" si="11"/>
        <v>1.2566113620228249E-2</v>
      </c>
      <c r="CA53" s="114">
        <f>SUM($BZ$23:BZ53)</f>
        <v>10.46022672107337</v>
      </c>
    </row>
    <row r="54" spans="1:79" x14ac:dyDescent="0.35">
      <c r="A54" s="26">
        <v>51</v>
      </c>
      <c r="B54" s="71">
        <v>0.84251652225193696</v>
      </c>
      <c r="C54" s="73">
        <f t="shared" si="20"/>
        <v>0.20726170905874713</v>
      </c>
      <c r="D54" s="34">
        <v>21</v>
      </c>
      <c r="E54" s="34" t="s">
        <v>202</v>
      </c>
      <c r="F54" s="34" t="s">
        <v>230</v>
      </c>
      <c r="G54" s="71">
        <f t="shared" si="12"/>
        <v>0.29415540272272095</v>
      </c>
      <c r="H54" s="71">
        <f t="shared" si="13"/>
        <v>6.0967151497175187E-2</v>
      </c>
      <c r="I54" s="71">
        <f>SUM($H$33:H54)</f>
        <v>9.1341741080046059</v>
      </c>
      <c r="K54" s="26">
        <v>51</v>
      </c>
      <c r="L54" s="71">
        <v>0.85446392925133996</v>
      </c>
      <c r="M54" s="73">
        <f t="shared" si="21"/>
        <v>0.23821192442101125</v>
      </c>
      <c r="N54" s="34">
        <v>21</v>
      </c>
      <c r="O54" s="34" t="s">
        <v>202</v>
      </c>
      <c r="P54" s="34" t="s">
        <v>230</v>
      </c>
      <c r="Q54" s="71">
        <f t="shared" si="14"/>
        <v>0.29415540272272095</v>
      </c>
      <c r="R54" s="71">
        <f t="shared" si="15"/>
        <v>7.0071324561416931E-2</v>
      </c>
      <c r="S54" s="71">
        <f>SUM($R$33:R54)</f>
        <v>9.337735923730488</v>
      </c>
      <c r="U54" s="26">
        <v>51</v>
      </c>
      <c r="V54" s="71">
        <v>0.88833444446899101</v>
      </c>
      <c r="W54" s="73">
        <f t="shared" si="22"/>
        <v>0.34098654287180413</v>
      </c>
      <c r="X54" s="74">
        <v>21</v>
      </c>
      <c r="Y54" s="34" t="s">
        <v>202</v>
      </c>
      <c r="Z54" s="34" t="s">
        <v>230</v>
      </c>
      <c r="AA54" s="71">
        <f t="shared" si="16"/>
        <v>0.29415540272272095</v>
      </c>
      <c r="AB54" s="71">
        <f t="shared" si="17"/>
        <v>0.1003030338414839</v>
      </c>
      <c r="AC54" s="71">
        <f>SUM($AB$33:AB54)</f>
        <v>10.001675408912199</v>
      </c>
      <c r="AE54" s="26">
        <v>51</v>
      </c>
      <c r="AF54" s="71">
        <v>0.88898197949707303</v>
      </c>
      <c r="AG54" s="73">
        <f t="shared" si="23"/>
        <v>0.35187920715554172</v>
      </c>
      <c r="AH54" s="74">
        <v>21</v>
      </c>
      <c r="AI54" s="34" t="s">
        <v>202</v>
      </c>
      <c r="AJ54" s="34" t="s">
        <v>230</v>
      </c>
      <c r="AK54" s="71">
        <f t="shared" si="18"/>
        <v>0.29415540272272095</v>
      </c>
      <c r="AL54" s="71">
        <f t="shared" si="19"/>
        <v>0.10350716989059013</v>
      </c>
      <c r="AM54" s="71">
        <f>SUM($AL$33:AL54)</f>
        <v>10.095179090593803</v>
      </c>
      <c r="AO54" s="26">
        <v>51</v>
      </c>
      <c r="AP54" s="71">
        <v>0.68695080072520098</v>
      </c>
      <c r="AQ54" s="73">
        <f t="shared" si="6"/>
        <v>1.5581376754961086E-2</v>
      </c>
      <c r="AR54" s="34">
        <v>31</v>
      </c>
      <c r="AS54" s="34" t="s">
        <v>202</v>
      </c>
      <c r="AT54" s="34" t="s">
        <v>240</v>
      </c>
      <c r="AU54" s="71">
        <f t="shared" si="0"/>
        <v>0.16425484048173042</v>
      </c>
      <c r="AV54" s="71">
        <f t="shared" si="1"/>
        <v>2.5593165533718755E-3</v>
      </c>
      <c r="AW54" s="114">
        <f>SUM($AV$23:AV54)</f>
        <v>9.3068052805224575</v>
      </c>
      <c r="AY54" s="26">
        <v>51</v>
      </c>
      <c r="AZ54" s="71">
        <v>0.68487034329397201</v>
      </c>
      <c r="BA54" s="73">
        <f t="shared" si="7"/>
        <v>2.1258494892877722E-2</v>
      </c>
      <c r="BB54" s="34">
        <v>31</v>
      </c>
      <c r="BC54" s="34" t="s">
        <v>202</v>
      </c>
      <c r="BD54" s="34" t="s">
        <v>240</v>
      </c>
      <c r="BE54" s="71">
        <f t="shared" si="2"/>
        <v>0.16425484048173042</v>
      </c>
      <c r="BF54" s="71">
        <f t="shared" si="3"/>
        <v>3.491810687511311E-3</v>
      </c>
      <c r="BG54" s="114">
        <f>SUM($BF$23:BF54)</f>
        <v>9.5412204597769517</v>
      </c>
      <c r="BI54" s="26">
        <v>51</v>
      </c>
      <c r="BJ54" s="71">
        <v>0.74504954394624501</v>
      </c>
      <c r="BK54" s="73">
        <f t="shared" si="8"/>
        <v>5.0882963095383101E-2</v>
      </c>
      <c r="BL54" s="34">
        <v>31</v>
      </c>
      <c r="BM54" s="34" t="s">
        <v>202</v>
      </c>
      <c r="BN54" s="34" t="s">
        <v>240</v>
      </c>
      <c r="BO54" s="71">
        <f t="shared" si="4"/>
        <v>0.16425484048173042</v>
      </c>
      <c r="BP54" s="71">
        <f t="shared" si="5"/>
        <v>8.3577729864699277E-3</v>
      </c>
      <c r="BQ54" s="114">
        <f>SUM($BP$23:BP54)</f>
        <v>10.375012492262076</v>
      </c>
      <c r="BS54" s="26">
        <v>51</v>
      </c>
      <c r="BT54" s="71">
        <v>0.74408003383350196</v>
      </c>
      <c r="BU54" s="73">
        <f t="shared" si="9"/>
        <v>5.5113851554778742E-2</v>
      </c>
      <c r="BV54" s="34">
        <v>31</v>
      </c>
      <c r="BW54" s="34" t="s">
        <v>202</v>
      </c>
      <c r="BX54" s="34" t="s">
        <v>240</v>
      </c>
      <c r="BY54" s="71">
        <f t="shared" si="10"/>
        <v>0.16425484048173042</v>
      </c>
      <c r="BZ54" s="71">
        <f t="shared" si="11"/>
        <v>9.0527168954639518E-3</v>
      </c>
      <c r="CA54" s="114">
        <f>SUM($BZ$23:BZ54)</f>
        <v>10.469279437968835</v>
      </c>
    </row>
    <row r="55" spans="1:79" x14ac:dyDescent="0.35">
      <c r="A55" s="26">
        <v>52</v>
      </c>
      <c r="B55" s="71">
        <v>0.83010344890871202</v>
      </c>
      <c r="C55" s="73">
        <f t="shared" si="20"/>
        <v>0.1746214143121684</v>
      </c>
      <c r="D55" s="34">
        <v>22</v>
      </c>
      <c r="E55" s="34" t="s">
        <v>202</v>
      </c>
      <c r="F55" s="34" t="s">
        <v>231</v>
      </c>
      <c r="G55" s="71">
        <f t="shared" si="12"/>
        <v>0.27750509690822728</v>
      </c>
      <c r="H55" s="71">
        <f t="shared" si="13"/>
        <v>4.8458332500949997E-2</v>
      </c>
      <c r="I55" s="71">
        <f>SUM($H$33:H55)</f>
        <v>9.1826324405055555</v>
      </c>
      <c r="K55" s="26">
        <v>52</v>
      </c>
      <c r="L55" s="71">
        <v>0.84211674290428795</v>
      </c>
      <c r="M55" s="73">
        <f t="shared" si="21"/>
        <v>0.20354349693530049</v>
      </c>
      <c r="N55" s="34">
        <v>22</v>
      </c>
      <c r="O55" s="34" t="s">
        <v>202</v>
      </c>
      <c r="P55" s="34" t="s">
        <v>231</v>
      </c>
      <c r="Q55" s="71">
        <f t="shared" si="14"/>
        <v>0.27750509690822728</v>
      </c>
      <c r="R55" s="71">
        <f t="shared" si="15"/>
        <v>5.6484357842070024E-2</v>
      </c>
      <c r="S55" s="71">
        <f>SUM($R$33:R55)</f>
        <v>9.394220281572558</v>
      </c>
      <c r="U55" s="26">
        <v>52</v>
      </c>
      <c r="V55" s="71">
        <v>0.87861798996855001</v>
      </c>
      <c r="W55" s="73">
        <f t="shared" si="22"/>
        <v>0.30291009113342593</v>
      </c>
      <c r="X55" s="74">
        <v>22</v>
      </c>
      <c r="Y55" s="34" t="s">
        <v>202</v>
      </c>
      <c r="Z55" s="34" t="s">
        <v>231</v>
      </c>
      <c r="AA55" s="71">
        <f t="shared" si="16"/>
        <v>0.27750509690822728</v>
      </c>
      <c r="AB55" s="71">
        <f t="shared" si="17"/>
        <v>8.4059094194461323E-2</v>
      </c>
      <c r="AC55" s="71">
        <f>SUM($AB$33:AB55)</f>
        <v>10.085734503106661</v>
      </c>
      <c r="AE55" s="26">
        <v>52</v>
      </c>
      <c r="AF55" s="71">
        <v>0.87891960901299904</v>
      </c>
      <c r="AG55" s="73">
        <f t="shared" si="23"/>
        <v>0.31281427412099411</v>
      </c>
      <c r="AH55" s="74">
        <v>22</v>
      </c>
      <c r="AI55" s="34" t="s">
        <v>202</v>
      </c>
      <c r="AJ55" s="34" t="s">
        <v>231</v>
      </c>
      <c r="AK55" s="71">
        <f t="shared" si="18"/>
        <v>0.27750509690822728</v>
      </c>
      <c r="AL55" s="71">
        <f t="shared" si="19"/>
        <v>8.6807555454223237E-2</v>
      </c>
      <c r="AM55" s="71">
        <f>SUM($AL$33:AL55)</f>
        <v>10.181986646048026</v>
      </c>
      <c r="AO55" s="26">
        <v>52</v>
      </c>
      <c r="AP55" s="71">
        <v>0.66952324734651103</v>
      </c>
      <c r="AQ55" s="73">
        <f t="shared" si="6"/>
        <v>1.0703639238221551E-2</v>
      </c>
      <c r="AR55" s="34">
        <v>32</v>
      </c>
      <c r="AS55" s="34" t="s">
        <v>202</v>
      </c>
      <c r="AT55" s="34" t="s">
        <v>241</v>
      </c>
      <c r="AU55" s="71">
        <f t="shared" si="0"/>
        <v>0.15495739668087777</v>
      </c>
      <c r="AV55" s="71">
        <f t="shared" si="1"/>
        <v>1.6586080713661053E-3</v>
      </c>
      <c r="AW55" s="114">
        <f>SUM($AV$23:AV55)</f>
        <v>9.308463888593824</v>
      </c>
      <c r="AY55" s="26">
        <v>52</v>
      </c>
      <c r="AZ55" s="71">
        <v>0.66147000115570198</v>
      </c>
      <c r="BA55" s="73">
        <f t="shared" si="7"/>
        <v>1.4559312695198317E-2</v>
      </c>
      <c r="BB55" s="34">
        <v>32</v>
      </c>
      <c r="BC55" s="34" t="s">
        <v>202</v>
      </c>
      <c r="BD55" s="34" t="s">
        <v>241</v>
      </c>
      <c r="BE55" s="71">
        <f t="shared" si="2"/>
        <v>0.15495739668087777</v>
      </c>
      <c r="BF55" s="71">
        <f t="shared" si="3"/>
        <v>2.2560731927107852E-3</v>
      </c>
      <c r="BG55" s="114">
        <f>SUM($BF$23:BF55)</f>
        <v>9.5434765329696631</v>
      </c>
      <c r="BI55" s="26">
        <v>52</v>
      </c>
      <c r="BJ55" s="71">
        <v>0.72605109541748503</v>
      </c>
      <c r="BK55" s="73">
        <f t="shared" si="8"/>
        <v>3.7910328448848792E-2</v>
      </c>
      <c r="BL55" s="34">
        <v>32</v>
      </c>
      <c r="BM55" s="34" t="s">
        <v>202</v>
      </c>
      <c r="BN55" s="34" t="s">
        <v>241</v>
      </c>
      <c r="BO55" s="71">
        <f t="shared" si="4"/>
        <v>0.15495739668087777</v>
      </c>
      <c r="BP55" s="71">
        <f t="shared" si="5"/>
        <v>5.8744858037506282E-3</v>
      </c>
      <c r="BQ55" s="114">
        <f>SUM($BP$23:BP55)</f>
        <v>10.380886978065828</v>
      </c>
      <c r="BS55" s="26">
        <v>52</v>
      </c>
      <c r="BT55" s="71">
        <v>0.72322102284013401</v>
      </c>
      <c r="BU55" s="73">
        <f t="shared" si="9"/>
        <v>4.1009116529574369E-2</v>
      </c>
      <c r="BV55" s="34">
        <v>32</v>
      </c>
      <c r="BW55" s="34" t="s">
        <v>202</v>
      </c>
      <c r="BX55" s="34" t="s">
        <v>241</v>
      </c>
      <c r="BY55" s="71">
        <f t="shared" si="10"/>
        <v>0.15495739668087777</v>
      </c>
      <c r="BZ55" s="71">
        <f t="shared" si="11"/>
        <v>6.3546659376055971E-3</v>
      </c>
      <c r="CA55" s="114">
        <f>SUM($BZ$23:BZ55)</f>
        <v>10.47563410390644</v>
      </c>
    </row>
    <row r="56" spans="1:79" x14ac:dyDescent="0.35">
      <c r="A56" s="26">
        <v>53</v>
      </c>
      <c r="B56" s="71">
        <v>0.81699259451546802</v>
      </c>
      <c r="C56" s="73">
        <f t="shared" si="20"/>
        <v>0.14495383827384811</v>
      </c>
      <c r="D56" s="34">
        <v>23</v>
      </c>
      <c r="E56" s="34" t="s">
        <v>202</v>
      </c>
      <c r="F56" s="34" t="s">
        <v>232</v>
      </c>
      <c r="G56" s="71">
        <f t="shared" si="12"/>
        <v>0.26179726123417668</v>
      </c>
      <c r="H56" s="71">
        <f t="shared" si="13"/>
        <v>3.7948517865475213E-2</v>
      </c>
      <c r="I56" s="71">
        <f>SUM($H$33:H56)</f>
        <v>9.2205809583710305</v>
      </c>
      <c r="K56" s="26">
        <v>53</v>
      </c>
      <c r="L56" s="71">
        <v>0.82883074122257405</v>
      </c>
      <c r="M56" s="73">
        <f t="shared" si="21"/>
        <v>0.17140738667850416</v>
      </c>
      <c r="N56" s="34">
        <v>23</v>
      </c>
      <c r="O56" s="34" t="s">
        <v>202</v>
      </c>
      <c r="P56" s="34" t="s">
        <v>232</v>
      </c>
      <c r="Q56" s="71">
        <f t="shared" si="14"/>
        <v>0.26179726123417668</v>
      </c>
      <c r="R56" s="71">
        <f t="shared" si="15"/>
        <v>4.4873984387739888E-2</v>
      </c>
      <c r="S56" s="71">
        <f>SUM($R$33:R56)</f>
        <v>9.4390942659602981</v>
      </c>
      <c r="U56" s="26">
        <v>53</v>
      </c>
      <c r="V56" s="71">
        <v>0.86812552390654196</v>
      </c>
      <c r="W56" s="73">
        <f t="shared" si="22"/>
        <v>0.26614225541284098</v>
      </c>
      <c r="X56" s="74">
        <v>23</v>
      </c>
      <c r="Y56" s="34" t="s">
        <v>202</v>
      </c>
      <c r="Z56" s="34" t="s">
        <v>232</v>
      </c>
      <c r="AA56" s="71">
        <f t="shared" si="16"/>
        <v>0.26179726123417668</v>
      </c>
      <c r="AB56" s="71">
        <f t="shared" si="17"/>
        <v>6.9675313565768504E-2</v>
      </c>
      <c r="AC56" s="71">
        <f>SUM($AB$33:AB56)</f>
        <v>10.15540981667243</v>
      </c>
      <c r="AE56" s="26">
        <v>53</v>
      </c>
      <c r="AF56" s="71">
        <v>0.86801082303583499</v>
      </c>
      <c r="AG56" s="73">
        <f t="shared" si="23"/>
        <v>0.27493859950410926</v>
      </c>
      <c r="AH56" s="74">
        <v>23</v>
      </c>
      <c r="AI56" s="34" t="s">
        <v>202</v>
      </c>
      <c r="AJ56" s="34" t="s">
        <v>232</v>
      </c>
      <c r="AK56" s="71">
        <f t="shared" si="18"/>
        <v>0.26179726123417668</v>
      </c>
      <c r="AL56" s="71">
        <f t="shared" si="19"/>
        <v>7.1978172357735973E-2</v>
      </c>
      <c r="AM56" s="71">
        <f>SUM($AL$33:AL56)</f>
        <v>10.253964818405763</v>
      </c>
      <c r="AO56" s="26">
        <v>53</v>
      </c>
      <c r="AP56" s="71">
        <v>0.65198726271468599</v>
      </c>
      <c r="AQ56" s="73">
        <f t="shared" si="6"/>
        <v>7.166335301199628E-3</v>
      </c>
      <c r="AR56" s="34">
        <v>33</v>
      </c>
      <c r="AS56" s="34" t="s">
        <v>202</v>
      </c>
      <c r="AT56" s="34" t="s">
        <v>242</v>
      </c>
      <c r="AU56" s="71">
        <f t="shared" si="0"/>
        <v>0.14618622328384695</v>
      </c>
      <c r="AV56" s="71">
        <f t="shared" si="1"/>
        <v>1.0476194924680833E-3</v>
      </c>
      <c r="AW56" s="114">
        <f>SUM($AV$23:AV56)</f>
        <v>9.3095115080862918</v>
      </c>
      <c r="AY56" s="26">
        <v>53</v>
      </c>
      <c r="AZ56" s="71">
        <v>0.63683259229868205</v>
      </c>
      <c r="BA56" s="73">
        <f t="shared" si="7"/>
        <v>9.630548585319058E-3</v>
      </c>
      <c r="BB56" s="34">
        <v>33</v>
      </c>
      <c r="BC56" s="34" t="s">
        <v>202</v>
      </c>
      <c r="BD56" s="34" t="s">
        <v>242</v>
      </c>
      <c r="BE56" s="71">
        <f t="shared" si="2"/>
        <v>0.14618622328384695</v>
      </c>
      <c r="BF56" s="71">
        <f t="shared" si="3"/>
        <v>1.4078535258393882E-3</v>
      </c>
      <c r="BG56" s="114">
        <f>SUM($BF$23:BF56)</f>
        <v>9.544884386495502</v>
      </c>
      <c r="BI56" s="26">
        <v>53</v>
      </c>
      <c r="BJ56" s="71">
        <v>0.70614170094794904</v>
      </c>
      <c r="BK56" s="73">
        <f t="shared" si="8"/>
        <v>2.7524835497923311E-2</v>
      </c>
      <c r="BL56" s="34">
        <v>33</v>
      </c>
      <c r="BM56" s="34" t="s">
        <v>202</v>
      </c>
      <c r="BN56" s="34" t="s">
        <v>242</v>
      </c>
      <c r="BO56" s="71">
        <f t="shared" si="4"/>
        <v>0.14618622328384695</v>
      </c>
      <c r="BP56" s="71">
        <f t="shared" si="5"/>
        <v>4.0237517479505738E-3</v>
      </c>
      <c r="BQ56" s="114">
        <f>SUM($BP$23:BP56)</f>
        <v>10.384910729813779</v>
      </c>
      <c r="BS56" s="26">
        <v>53</v>
      </c>
      <c r="BT56" s="71">
        <v>0.70102513849765002</v>
      </c>
      <c r="BU56" s="73">
        <f t="shared" si="9"/>
        <v>2.9658655202289021E-2</v>
      </c>
      <c r="BV56" s="34">
        <v>33</v>
      </c>
      <c r="BW56" s="34" t="s">
        <v>202</v>
      </c>
      <c r="BX56" s="34" t="s">
        <v>242</v>
      </c>
      <c r="BY56" s="71">
        <f t="shared" si="10"/>
        <v>0.14618622328384695</v>
      </c>
      <c r="BZ56" s="71">
        <f t="shared" si="11"/>
        <v>4.3356867917004518E-3</v>
      </c>
      <c r="CA56" s="114">
        <f>SUM($BZ$23:BZ56)</f>
        <v>10.47996979069814</v>
      </c>
    </row>
    <row r="57" spans="1:79" x14ac:dyDescent="0.35">
      <c r="A57" s="26">
        <v>54</v>
      </c>
      <c r="B57" s="71">
        <v>0.803189409647319</v>
      </c>
      <c r="C57" s="73">
        <f t="shared" si="20"/>
        <v>0.11842621241632673</v>
      </c>
      <c r="D57" s="34">
        <v>24</v>
      </c>
      <c r="E57" s="34" t="s">
        <v>202</v>
      </c>
      <c r="F57" s="34" t="s">
        <v>233</v>
      </c>
      <c r="G57" s="71">
        <f t="shared" si="12"/>
        <v>0.24697854833412897</v>
      </c>
      <c r="H57" s="71">
        <f t="shared" si="13"/>
        <v>2.9248734027293576E-2</v>
      </c>
      <c r="I57" s="71">
        <f>SUM($H$33:H57)</f>
        <v>9.2498296923983236</v>
      </c>
      <c r="K57" s="26">
        <v>54</v>
      </c>
      <c r="L57" s="71">
        <v>0.81455467160087403</v>
      </c>
      <c r="M57" s="73">
        <f t="shared" si="21"/>
        <v>0.14206771135176896</v>
      </c>
      <c r="N57" s="34">
        <v>24</v>
      </c>
      <c r="O57" s="34" t="s">
        <v>202</v>
      </c>
      <c r="P57" s="34" t="s">
        <v>233</v>
      </c>
      <c r="Q57" s="71">
        <f t="shared" si="14"/>
        <v>0.24697854833412897</v>
      </c>
      <c r="R57" s="71">
        <f t="shared" si="15"/>
        <v>3.5087677114811949E-2</v>
      </c>
      <c r="S57" s="71">
        <f>SUM($R$33:R57)</f>
        <v>9.4741819430751093</v>
      </c>
      <c r="U57" s="26">
        <v>54</v>
      </c>
      <c r="V57" s="71">
        <v>0.85680805790968195</v>
      </c>
      <c r="W57" s="73">
        <f t="shared" si="22"/>
        <v>0.23104488491394129</v>
      </c>
      <c r="X57" s="74">
        <v>24</v>
      </c>
      <c r="Y57" s="34" t="s">
        <v>202</v>
      </c>
      <c r="Z57" s="34" t="s">
        <v>233</v>
      </c>
      <c r="AA57" s="71">
        <f t="shared" si="16"/>
        <v>0.24697854833412897</v>
      </c>
      <c r="AB57" s="71">
        <f t="shared" si="17"/>
        <v>5.7063130276071114E-2</v>
      </c>
      <c r="AC57" s="71">
        <f>SUM($AB$33:AB57)</f>
        <v>10.2124729469485</v>
      </c>
      <c r="AE57" s="26">
        <v>54</v>
      </c>
      <c r="AF57" s="71">
        <v>0.85619812494896197</v>
      </c>
      <c r="AG57" s="73">
        <f t="shared" si="23"/>
        <v>0.23864968003988168</v>
      </c>
      <c r="AH57" s="74">
        <v>24</v>
      </c>
      <c r="AI57" s="34" t="s">
        <v>202</v>
      </c>
      <c r="AJ57" s="34" t="s">
        <v>233</v>
      </c>
      <c r="AK57" s="71">
        <f t="shared" si="18"/>
        <v>0.24697854833412897</v>
      </c>
      <c r="AL57" s="71">
        <f t="shared" si="19"/>
        <v>5.8941351536654328E-2</v>
      </c>
      <c r="AM57" s="71">
        <f>SUM($AL$33:AL57)</f>
        <v>10.312906169942417</v>
      </c>
      <c r="AO57" s="26">
        <v>54</v>
      </c>
      <c r="AP57" s="71">
        <v>0.63443253600385496</v>
      </c>
      <c r="AQ57" s="73">
        <f t="shared" si="6"/>
        <v>4.6723593367247705E-3</v>
      </c>
      <c r="AR57" s="34">
        <v>34</v>
      </c>
      <c r="AS57" s="34" t="s">
        <v>202</v>
      </c>
      <c r="AT57" s="34" t="s">
        <v>243</v>
      </c>
      <c r="AU57" s="71">
        <f t="shared" si="0"/>
        <v>0.1379115313998556</v>
      </c>
      <c r="AV57" s="71">
        <f t="shared" si="1"/>
        <v>6.4437223137812666E-4</v>
      </c>
      <c r="AW57" s="114">
        <f>SUM($AV$23:AV57)</f>
        <v>9.3101558803176694</v>
      </c>
      <c r="AY57" s="26">
        <v>54</v>
      </c>
      <c r="AZ57" s="71">
        <v>0.61097915332853303</v>
      </c>
      <c r="BA57" s="73">
        <f t="shared" si="7"/>
        <v>6.1330472208471409E-3</v>
      </c>
      <c r="BB57" s="34">
        <v>34</v>
      </c>
      <c r="BC57" s="34" t="s">
        <v>202</v>
      </c>
      <c r="BD57" s="34" t="s">
        <v>243</v>
      </c>
      <c r="BE57" s="71">
        <f t="shared" si="2"/>
        <v>0.1379115313998556</v>
      </c>
      <c r="BF57" s="71">
        <f t="shared" si="3"/>
        <v>8.4581793437465763E-4</v>
      </c>
      <c r="BG57" s="114">
        <f>SUM($BF$23:BF57)</f>
        <v>9.5457302044298764</v>
      </c>
      <c r="BI57" s="26">
        <v>54</v>
      </c>
      <c r="BJ57" s="71">
        <v>0.68535617472121302</v>
      </c>
      <c r="BK57" s="73">
        <f t="shared" si="8"/>
        <v>1.9436434156816056E-2</v>
      </c>
      <c r="BL57" s="34">
        <v>34</v>
      </c>
      <c r="BM57" s="34" t="s">
        <v>202</v>
      </c>
      <c r="BN57" s="34" t="s">
        <v>243</v>
      </c>
      <c r="BO57" s="71">
        <f t="shared" si="4"/>
        <v>0.1379115313998556</v>
      </c>
      <c r="BP57" s="71">
        <f t="shared" si="5"/>
        <v>2.6805083995189633E-3</v>
      </c>
      <c r="BQ57" s="114">
        <f>SUM($BP$23:BP57)</f>
        <v>10.387591238213298</v>
      </c>
      <c r="BS57" s="26">
        <v>54</v>
      </c>
      <c r="BT57" s="71">
        <v>0.67747433539113899</v>
      </c>
      <c r="BU57" s="73">
        <f t="shared" si="9"/>
        <v>2.079146287083871E-2</v>
      </c>
      <c r="BV57" s="34">
        <v>34</v>
      </c>
      <c r="BW57" s="34" t="s">
        <v>202</v>
      </c>
      <c r="BX57" s="34" t="s">
        <v>243</v>
      </c>
      <c r="BY57" s="71">
        <f t="shared" si="10"/>
        <v>0.1379115313998556</v>
      </c>
      <c r="BZ57" s="71">
        <f t="shared" si="11"/>
        <v>2.8673824845606047E-3</v>
      </c>
      <c r="CA57" s="114">
        <f>SUM($BZ$23:BZ57)</f>
        <v>10.4828371731827</v>
      </c>
    </row>
    <row r="58" spans="1:79" x14ac:dyDescent="0.35">
      <c r="A58" s="26">
        <v>55</v>
      </c>
      <c r="B58" s="71">
        <v>0.78870695740690899</v>
      </c>
      <c r="C58" s="73">
        <f t="shared" si="20"/>
        <v>9.5118679637437462E-2</v>
      </c>
      <c r="D58" s="34">
        <v>25</v>
      </c>
      <c r="E58" s="34" t="s">
        <v>202</v>
      </c>
      <c r="F58" s="34" t="s">
        <v>234</v>
      </c>
      <c r="G58" s="71">
        <f t="shared" si="12"/>
        <v>0.23299863050389524</v>
      </c>
      <c r="H58" s="71">
        <f t="shared" si="13"/>
        <v>2.2162522090861676E-2</v>
      </c>
      <c r="I58" s="71">
        <f>SUM($H$33:H58)</f>
        <v>9.2719922144891846</v>
      </c>
      <c r="K58" s="26">
        <v>55</v>
      </c>
      <c r="L58" s="71">
        <v>0.79923835105146401</v>
      </c>
      <c r="M58" s="73">
        <f t="shared" si="21"/>
        <v>0.11572191796522793</v>
      </c>
      <c r="N58" s="34">
        <v>25</v>
      </c>
      <c r="O58" s="34" t="s">
        <v>202</v>
      </c>
      <c r="P58" s="34" t="s">
        <v>234</v>
      </c>
      <c r="Q58" s="71">
        <f t="shared" si="14"/>
        <v>0.23299863050389524</v>
      </c>
      <c r="R58" s="71">
        <f t="shared" si="15"/>
        <v>2.6963048405182221E-2</v>
      </c>
      <c r="S58" s="71">
        <f>SUM($R$33:R58)</f>
        <v>9.5011449914802917</v>
      </c>
      <c r="U58" s="26">
        <v>55</v>
      </c>
      <c r="V58" s="71">
        <v>0.84461599332890103</v>
      </c>
      <c r="W58" s="73">
        <f t="shared" si="22"/>
        <v>0.19796111913308001</v>
      </c>
      <c r="X58" s="74">
        <v>25</v>
      </c>
      <c r="Y58" s="34" t="s">
        <v>202</v>
      </c>
      <c r="Z58" s="34" t="s">
        <v>234</v>
      </c>
      <c r="AA58" s="71">
        <f t="shared" si="16"/>
        <v>0.23299863050389524</v>
      </c>
      <c r="AB58" s="71">
        <f t="shared" si="17"/>
        <v>4.6124669651026094E-2</v>
      </c>
      <c r="AC58" s="71">
        <f>SUM($AB$33:AB58)</f>
        <v>10.258597616599527</v>
      </c>
      <c r="AE58" s="26">
        <v>55</v>
      </c>
      <c r="AF58" s="71">
        <v>0.84342287334158506</v>
      </c>
      <c r="AG58" s="73">
        <f t="shared" si="23"/>
        <v>0.20433140856981641</v>
      </c>
      <c r="AH58" s="74">
        <v>25</v>
      </c>
      <c r="AI58" s="34" t="s">
        <v>202</v>
      </c>
      <c r="AJ58" s="34" t="s">
        <v>234</v>
      </c>
      <c r="AK58" s="71">
        <f t="shared" si="18"/>
        <v>0.23299863050389524</v>
      </c>
      <c r="AL58" s="71">
        <f t="shared" si="19"/>
        <v>4.7608938365699106E-2</v>
      </c>
      <c r="AM58" s="71">
        <f>SUM($AL$33:AL58)</f>
        <v>10.360515108308116</v>
      </c>
      <c r="AO58" s="26">
        <v>55</v>
      </c>
      <c r="AP58" s="71">
        <v>0.61694949016964795</v>
      </c>
      <c r="AQ58" s="73">
        <f t="shared" si="6"/>
        <v>2.9642967831195861E-3</v>
      </c>
      <c r="AR58" s="34">
        <v>35</v>
      </c>
      <c r="AS58" s="34" t="s">
        <v>202</v>
      </c>
      <c r="AT58" s="34" t="s">
        <v>244</v>
      </c>
      <c r="AU58" s="71">
        <f t="shared" si="0"/>
        <v>0.13010521830175056</v>
      </c>
      <c r="AV58" s="71">
        <f t="shared" si="1"/>
        <v>3.8567048007895067E-4</v>
      </c>
      <c r="AW58" s="114">
        <f>SUM($AV$23:AV58)</f>
        <v>9.3105415507977476</v>
      </c>
      <c r="AY58" s="26">
        <v>55</v>
      </c>
      <c r="AZ58" s="71">
        <v>0.58394834534682805</v>
      </c>
      <c r="BA58" s="73">
        <f t="shared" si="7"/>
        <v>3.7471639983170987E-3</v>
      </c>
      <c r="BB58" s="34">
        <v>35</v>
      </c>
      <c r="BC58" s="34" t="s">
        <v>202</v>
      </c>
      <c r="BD58" s="34" t="s">
        <v>244</v>
      </c>
      <c r="BE58" s="71">
        <f t="shared" si="2"/>
        <v>0.13010521830175056</v>
      </c>
      <c r="BF58" s="71">
        <f t="shared" si="3"/>
        <v>4.8752559001350658E-4</v>
      </c>
      <c r="BG58" s="114">
        <f>SUM($BF$23:BF58)</f>
        <v>9.5462177300198903</v>
      </c>
      <c r="BI58" s="26">
        <v>55</v>
      </c>
      <c r="BJ58" s="71">
        <v>0.66374249544945996</v>
      </c>
      <c r="BK58" s="73">
        <f t="shared" si="8"/>
        <v>1.3320880163936177E-2</v>
      </c>
      <c r="BL58" s="34">
        <v>35</v>
      </c>
      <c r="BM58" s="34" t="s">
        <v>202</v>
      </c>
      <c r="BN58" s="34" t="s">
        <v>244</v>
      </c>
      <c r="BO58" s="71">
        <f t="shared" si="4"/>
        <v>0.13010521830175056</v>
      </c>
      <c r="BP58" s="71">
        <f t="shared" si="5"/>
        <v>1.7331160217003753E-3</v>
      </c>
      <c r="BQ58" s="114">
        <f>SUM($BP$23:BP58)</f>
        <v>10.389324354234999</v>
      </c>
      <c r="BS58" s="26">
        <v>55</v>
      </c>
      <c r="BT58" s="71">
        <v>0.65256433836702898</v>
      </c>
      <c r="BU58" s="73">
        <f t="shared" si="9"/>
        <v>1.4085682490230999E-2</v>
      </c>
      <c r="BV58" s="34">
        <v>35</v>
      </c>
      <c r="BW58" s="34" t="s">
        <v>202</v>
      </c>
      <c r="BX58" s="34" t="s">
        <v>244</v>
      </c>
      <c r="BY58" s="71">
        <f t="shared" si="10"/>
        <v>0.13010521830175056</v>
      </c>
      <c r="BZ58" s="71">
        <f t="shared" si="11"/>
        <v>1.8326207953206495E-3</v>
      </c>
      <c r="CA58" s="114">
        <f>SUM($BZ$23:BZ58)</f>
        <v>10.484669793978021</v>
      </c>
    </row>
    <row r="59" spans="1:79" x14ac:dyDescent="0.35">
      <c r="A59" s="26">
        <v>56</v>
      </c>
      <c r="B59" s="71">
        <v>0.77356655490446002</v>
      </c>
      <c r="C59" s="73">
        <f t="shared" si="20"/>
        <v>7.5020764409405805E-2</v>
      </c>
      <c r="D59" s="34">
        <v>26</v>
      </c>
      <c r="E59" s="34" t="s">
        <v>202</v>
      </c>
      <c r="F59" s="34" t="s">
        <v>235</v>
      </c>
      <c r="G59" s="71">
        <f t="shared" si="12"/>
        <v>0.21981002877725966</v>
      </c>
      <c r="H59" s="71">
        <f t="shared" si="13"/>
        <v>1.6490316383723509E-2</v>
      </c>
      <c r="I59" s="71">
        <f>SUM($H$33:H59)</f>
        <v>9.2884825308729084</v>
      </c>
      <c r="K59" s="26">
        <v>56</v>
      </c>
      <c r="L59" s="71">
        <v>0.78283359347483805</v>
      </c>
      <c r="M59" s="73">
        <f t="shared" si="21"/>
        <v>9.2489394895041557E-2</v>
      </c>
      <c r="N59" s="34">
        <v>26</v>
      </c>
      <c r="O59" s="34" t="s">
        <v>202</v>
      </c>
      <c r="P59" s="34" t="s">
        <v>235</v>
      </c>
      <c r="Q59" s="71">
        <f t="shared" si="14"/>
        <v>0.21981002877725966</v>
      </c>
      <c r="R59" s="71">
        <f t="shared" si="15"/>
        <v>2.0330096553470418E-2</v>
      </c>
      <c r="S59" s="71">
        <f>SUM($R$33:R59)</f>
        <v>9.5214750880337622</v>
      </c>
      <c r="U59" s="26">
        <v>56</v>
      </c>
      <c r="V59" s="71">
        <v>0.83149966554785604</v>
      </c>
      <c r="W59" s="73">
        <f t="shared" si="22"/>
        <v>0.16720112727708727</v>
      </c>
      <c r="X59" s="74">
        <v>26</v>
      </c>
      <c r="Y59" s="34" t="s">
        <v>202</v>
      </c>
      <c r="Z59" s="34" t="s">
        <v>235</v>
      </c>
      <c r="AA59" s="71">
        <f t="shared" si="16"/>
        <v>0.21981002877725966</v>
      </c>
      <c r="AB59" s="71">
        <f t="shared" si="17"/>
        <v>3.6752484598366809E-2</v>
      </c>
      <c r="AC59" s="71">
        <f>SUM($AB$33:AB59)</f>
        <v>10.295350101197894</v>
      </c>
      <c r="AE59" s="26">
        <v>56</v>
      </c>
      <c r="AF59" s="71">
        <v>0.82962589894110295</v>
      </c>
      <c r="AG59" s="73">
        <f t="shared" si="23"/>
        <v>0.17233778372988792</v>
      </c>
      <c r="AH59" s="74">
        <v>26</v>
      </c>
      <c r="AI59" s="34" t="s">
        <v>202</v>
      </c>
      <c r="AJ59" s="34" t="s">
        <v>235</v>
      </c>
      <c r="AK59" s="71">
        <f t="shared" si="18"/>
        <v>0.21981002877725966</v>
      </c>
      <c r="AL59" s="71">
        <f t="shared" si="19"/>
        <v>3.7881573201075817E-2</v>
      </c>
      <c r="AM59" s="71">
        <f>SUM($AL$33:AL59)</f>
        <v>10.398396681509192</v>
      </c>
      <c r="AO59" s="26">
        <v>56</v>
      </c>
      <c r="AP59" s="71">
        <v>0.59962738483667699</v>
      </c>
      <c r="AQ59" s="73">
        <f t="shared" si="6"/>
        <v>1.8288213890571561E-3</v>
      </c>
      <c r="AR59" s="34">
        <v>36</v>
      </c>
      <c r="AS59" s="34" t="s">
        <v>202</v>
      </c>
      <c r="AT59" s="34" t="s">
        <v>245</v>
      </c>
      <c r="AU59" s="71">
        <f t="shared" si="0"/>
        <v>0.12274077198278353</v>
      </c>
      <c r="AV59" s="71">
        <f t="shared" si="1"/>
        <v>2.2447094911150184E-4</v>
      </c>
      <c r="AW59" s="114">
        <f>SUM($AV$23:AV59)</f>
        <v>9.3107660217468595</v>
      </c>
      <c r="AY59" s="26">
        <v>56</v>
      </c>
      <c r="AZ59" s="71">
        <v>0.55579876661326</v>
      </c>
      <c r="BA59" s="73">
        <f t="shared" si="7"/>
        <v>2.1881502165604742E-3</v>
      </c>
      <c r="BB59" s="34">
        <v>36</v>
      </c>
      <c r="BC59" s="34" t="s">
        <v>202</v>
      </c>
      <c r="BD59" s="34" t="s">
        <v>245</v>
      </c>
      <c r="BE59" s="71">
        <f t="shared" si="2"/>
        <v>0.12274077198278353</v>
      </c>
      <c r="BF59" s="71">
        <f t="shared" si="3"/>
        <v>2.685752467949276E-4</v>
      </c>
      <c r="BG59" s="114">
        <f>SUM($BF$23:BF59)</f>
        <v>9.5464863052666846</v>
      </c>
      <c r="BI59" s="26">
        <v>56</v>
      </c>
      <c r="BJ59" s="71">
        <v>0.64136237259260198</v>
      </c>
      <c r="BK59" s="73">
        <f t="shared" si="8"/>
        <v>8.8416342415942092E-3</v>
      </c>
      <c r="BL59" s="34">
        <v>36</v>
      </c>
      <c r="BM59" s="34" t="s">
        <v>202</v>
      </c>
      <c r="BN59" s="34" t="s">
        <v>245</v>
      </c>
      <c r="BO59" s="71">
        <f t="shared" si="4"/>
        <v>0.12274077198278353</v>
      </c>
      <c r="BP59" s="71">
        <f t="shared" si="5"/>
        <v>1.0852290124026861E-3</v>
      </c>
      <c r="BQ59" s="114">
        <f>SUM($BP$23:BP59)</f>
        <v>10.390409583247402</v>
      </c>
      <c r="BS59" s="26">
        <v>56</v>
      </c>
      <c r="BT59" s="71">
        <v>0.62630734783258601</v>
      </c>
      <c r="BU59" s="73">
        <f t="shared" si="9"/>
        <v>9.1918140746856374E-3</v>
      </c>
      <c r="BV59" s="34">
        <v>36</v>
      </c>
      <c r="BW59" s="34" t="s">
        <v>202</v>
      </c>
      <c r="BX59" s="34" t="s">
        <v>245</v>
      </c>
      <c r="BY59" s="71">
        <f t="shared" si="10"/>
        <v>0.12274077198278353</v>
      </c>
      <c r="BZ59" s="71">
        <f t="shared" si="11"/>
        <v>1.1282103554491301E-3</v>
      </c>
      <c r="CA59" s="114">
        <f>SUM($BZ$23:BZ59)</f>
        <v>10.485798004333471</v>
      </c>
    </row>
    <row r="60" spans="1:79" x14ac:dyDescent="0.35">
      <c r="A60" s="26">
        <v>57</v>
      </c>
      <c r="B60" s="71">
        <v>0.75779827443468695</v>
      </c>
      <c r="C60" s="73">
        <f t="shared" si="20"/>
        <v>5.8033554270483179E-2</v>
      </c>
      <c r="D60" s="34">
        <v>27</v>
      </c>
      <c r="E60" s="34" t="s">
        <v>202</v>
      </c>
      <c r="F60" s="34" t="s">
        <v>236</v>
      </c>
      <c r="G60" s="71">
        <f t="shared" si="12"/>
        <v>0.20736795167666003</v>
      </c>
      <c r="H60" s="71">
        <f t="shared" si="13"/>
        <v>1.2034299277586383E-2</v>
      </c>
      <c r="I60" s="71">
        <f>SUM($H$33:H60)</f>
        <v>9.3005168301504941</v>
      </c>
      <c r="K60" s="26">
        <v>57</v>
      </c>
      <c r="L60" s="71">
        <v>0.76529530573910198</v>
      </c>
      <c r="M60" s="73">
        <f t="shared" si="21"/>
        <v>7.2403805363998722E-2</v>
      </c>
      <c r="N60" s="34">
        <v>27</v>
      </c>
      <c r="O60" s="34" t="s">
        <v>202</v>
      </c>
      <c r="P60" s="34" t="s">
        <v>236</v>
      </c>
      <c r="Q60" s="71">
        <f t="shared" si="14"/>
        <v>0.20736795167666003</v>
      </c>
      <c r="R60" s="71">
        <f t="shared" si="15"/>
        <v>1.5014228811927986E-2</v>
      </c>
      <c r="S60" s="71">
        <f>SUM($R$33:R60)</f>
        <v>9.5364893168456906</v>
      </c>
      <c r="U60" s="26">
        <v>57</v>
      </c>
      <c r="V60" s="71">
        <v>0.81741001041820505</v>
      </c>
      <c r="W60" s="73">
        <f t="shared" si="22"/>
        <v>0.13902768141012259</v>
      </c>
      <c r="X60" s="74">
        <v>27</v>
      </c>
      <c r="Y60" s="34" t="s">
        <v>202</v>
      </c>
      <c r="Z60" s="34" t="s">
        <v>236</v>
      </c>
      <c r="AA60" s="71">
        <f t="shared" si="16"/>
        <v>0.20736795167666003</v>
      </c>
      <c r="AB60" s="71">
        <f t="shared" si="17"/>
        <v>2.8829885520372387E-2</v>
      </c>
      <c r="AC60" s="71">
        <f>SUM($AB$33:AB60)</f>
        <v>10.324179986718265</v>
      </c>
      <c r="AE60" s="26">
        <v>57</v>
      </c>
      <c r="AF60" s="71">
        <v>0.81474827939662797</v>
      </c>
      <c r="AG60" s="73">
        <f t="shared" si="23"/>
        <v>0.14297588874842565</v>
      </c>
      <c r="AH60" s="74">
        <v>27</v>
      </c>
      <c r="AI60" s="34" t="s">
        <v>202</v>
      </c>
      <c r="AJ60" s="34" t="s">
        <v>236</v>
      </c>
      <c r="AK60" s="71">
        <f t="shared" si="18"/>
        <v>0.20736795167666003</v>
      </c>
      <c r="AL60" s="71">
        <f t="shared" si="19"/>
        <v>2.9648617188911052E-2</v>
      </c>
      <c r="AM60" s="71">
        <f>SUM($AL$33:AL60)</f>
        <v>10.428045298698104</v>
      </c>
      <c r="AO60" s="26">
        <v>57</v>
      </c>
      <c r="AP60" s="71">
        <v>0.58255245478301898</v>
      </c>
      <c r="AQ60" s="73">
        <f t="shared" si="6"/>
        <v>1.0966113868537215E-3</v>
      </c>
      <c r="AR60" s="34">
        <v>37</v>
      </c>
      <c r="AS60" s="34" t="s">
        <v>202</v>
      </c>
      <c r="AT60" s="34" t="s">
        <v>246</v>
      </c>
      <c r="AU60" s="71">
        <f t="shared" si="0"/>
        <v>0.11579318111583352</v>
      </c>
      <c r="AV60" s="71">
        <f t="shared" si="1"/>
        <v>1.2698012093163835E-4</v>
      </c>
      <c r="AW60" s="114">
        <f>SUM($AV$23:AV60)</f>
        <v>9.3108930018677913</v>
      </c>
      <c r="AY60" s="26">
        <v>57</v>
      </c>
      <c r="AZ60" s="71">
        <v>0.52661116813742603</v>
      </c>
      <c r="BA60" s="73">
        <f t="shared" si="7"/>
        <v>1.2161711915288493E-3</v>
      </c>
      <c r="BB60" s="34">
        <v>37</v>
      </c>
      <c r="BC60" s="34" t="s">
        <v>202</v>
      </c>
      <c r="BD60" s="34" t="s">
        <v>246</v>
      </c>
      <c r="BE60" s="71">
        <f t="shared" si="2"/>
        <v>0.11579318111583352</v>
      </c>
      <c r="BF60" s="71">
        <f t="shared" si="3"/>
        <v>1.408243310485591E-4</v>
      </c>
      <c r="BG60" s="114">
        <f>SUM($BF$23:BF60)</f>
        <v>9.5466271295977325</v>
      </c>
      <c r="BI60" s="26">
        <v>57</v>
      </c>
      <c r="BJ60" s="71">
        <v>0.61829147590899003</v>
      </c>
      <c r="BK60" s="73">
        <f t="shared" si="8"/>
        <v>5.670691514784853E-3</v>
      </c>
      <c r="BL60" s="34">
        <v>37</v>
      </c>
      <c r="BM60" s="34" t="s">
        <v>202</v>
      </c>
      <c r="BN60" s="34" t="s">
        <v>246</v>
      </c>
      <c r="BO60" s="71">
        <f t="shared" si="4"/>
        <v>0.11579318111583352</v>
      </c>
      <c r="BP60" s="71">
        <f t="shared" si="5"/>
        <v>6.5662740962350277E-4</v>
      </c>
      <c r="BQ60" s="114">
        <f>SUM($BP$23:BP60)</f>
        <v>10.391066210657026</v>
      </c>
      <c r="BS60" s="26">
        <v>57</v>
      </c>
      <c r="BT60" s="71">
        <v>0.59873488640602901</v>
      </c>
      <c r="BU60" s="73">
        <f t="shared" si="9"/>
        <v>5.7569006948865976E-3</v>
      </c>
      <c r="BV60" s="34">
        <v>37</v>
      </c>
      <c r="BW60" s="34" t="s">
        <v>202</v>
      </c>
      <c r="BX60" s="34" t="s">
        <v>246</v>
      </c>
      <c r="BY60" s="71">
        <f t="shared" si="10"/>
        <v>0.11579318111583352</v>
      </c>
      <c r="BZ60" s="71">
        <f t="shared" si="11"/>
        <v>6.6660984482887166E-4</v>
      </c>
      <c r="CA60" s="114">
        <f>SUM($BZ$23:BZ60)</f>
        <v>10.486464614178301</v>
      </c>
    </row>
    <row r="61" spans="1:79" x14ac:dyDescent="0.35">
      <c r="A61" s="26">
        <v>58</v>
      </c>
      <c r="B61" s="71">
        <v>0.74144126241787101</v>
      </c>
      <c r="C61" s="73">
        <f t="shared" si="20"/>
        <v>4.3977727285483909E-2</v>
      </c>
      <c r="D61" s="34">
        <v>28</v>
      </c>
      <c r="E61" s="34" t="s">
        <v>202</v>
      </c>
      <c r="F61" s="34" t="s">
        <v>237</v>
      </c>
      <c r="G61" s="71">
        <f t="shared" si="12"/>
        <v>0.1956301430911887</v>
      </c>
      <c r="H61" s="71">
        <f t="shared" si="13"/>
        <v>8.6033690816844904E-3</v>
      </c>
      <c r="I61" s="71">
        <f>SUM($H$33:H61)</f>
        <v>9.3091201992321793</v>
      </c>
      <c r="K61" s="26">
        <v>58</v>
      </c>
      <c r="L61" s="71">
        <v>0.74658276569536797</v>
      </c>
      <c r="M61" s="73">
        <f t="shared" si="21"/>
        <v>5.5410292362715836E-2</v>
      </c>
      <c r="N61" s="34">
        <v>28</v>
      </c>
      <c r="O61" s="34" t="s">
        <v>202</v>
      </c>
      <c r="P61" s="34" t="s">
        <v>237</v>
      </c>
      <c r="Q61" s="71">
        <f t="shared" si="14"/>
        <v>0.1956301430911887</v>
      </c>
      <c r="R61" s="71">
        <f t="shared" si="15"/>
        <v>1.08399234236427E-2</v>
      </c>
      <c r="S61" s="71">
        <f>SUM($R$33:R61)</f>
        <v>9.5473292402693328</v>
      </c>
      <c r="U61" s="26">
        <v>58</v>
      </c>
      <c r="V61" s="71">
        <v>0.80229936668104795</v>
      </c>
      <c r="W61" s="73">
        <f t="shared" si="22"/>
        <v>0.11364261850986719</v>
      </c>
      <c r="X61" s="74">
        <v>28</v>
      </c>
      <c r="Y61" s="34" t="s">
        <v>202</v>
      </c>
      <c r="Z61" s="34" t="s">
        <v>237</v>
      </c>
      <c r="AA61" s="71">
        <f t="shared" si="16"/>
        <v>0.1956301430911887</v>
      </c>
      <c r="AB61" s="71">
        <f t="shared" si="17"/>
        <v>2.223192172034269E-2</v>
      </c>
      <c r="AC61" s="71">
        <f>SUM($AB$33:AB61)</f>
        <v>10.346411908438608</v>
      </c>
      <c r="AE61" s="26">
        <v>58</v>
      </c>
      <c r="AF61" s="71">
        <v>0.79873229357725395</v>
      </c>
      <c r="AG61" s="73">
        <f t="shared" si="23"/>
        <v>0.1164893593529835</v>
      </c>
      <c r="AH61" s="74">
        <v>28</v>
      </c>
      <c r="AI61" s="34" t="s">
        <v>202</v>
      </c>
      <c r="AJ61" s="34" t="s">
        <v>237</v>
      </c>
      <c r="AK61" s="71">
        <f t="shared" si="18"/>
        <v>0.1956301430911887</v>
      </c>
      <c r="AL61" s="71">
        <f t="shared" si="19"/>
        <v>2.2788830038825064E-2</v>
      </c>
      <c r="AM61" s="71">
        <f>SUM($AL$33:AL61)</f>
        <v>10.450834128736929</v>
      </c>
      <c r="AO61" s="26">
        <v>58</v>
      </c>
      <c r="AP61" s="71">
        <v>0.56580616764518998</v>
      </c>
      <c r="AQ61" s="73">
        <f t="shared" si="6"/>
        <v>6.3883365535464631E-4</v>
      </c>
      <c r="AR61" s="34">
        <v>38</v>
      </c>
      <c r="AS61" s="34" t="s">
        <v>202</v>
      </c>
      <c r="AT61" s="34" t="s">
        <v>247</v>
      </c>
      <c r="AU61" s="71">
        <f t="shared" si="0"/>
        <v>0.10923885010927689</v>
      </c>
      <c r="AV61" s="71">
        <f t="shared" si="1"/>
        <v>6.9785453922047665E-5</v>
      </c>
      <c r="AW61" s="114">
        <f>SUM($AV$23:AV61)</f>
        <v>9.3109627873217136</v>
      </c>
      <c r="AY61" s="26">
        <v>58</v>
      </c>
      <c r="AZ61" s="71">
        <v>0.49649045145749199</v>
      </c>
      <c r="BA61" s="73">
        <f t="shared" si="7"/>
        <v>6.4044933182609261E-4</v>
      </c>
      <c r="BB61" s="34">
        <v>38</v>
      </c>
      <c r="BC61" s="34" t="s">
        <v>202</v>
      </c>
      <c r="BD61" s="34" t="s">
        <v>247</v>
      </c>
      <c r="BE61" s="71">
        <f t="shared" si="2"/>
        <v>0.10923885010927689</v>
      </c>
      <c r="BF61" s="71">
        <f t="shared" si="3"/>
        <v>6.9961948561937063E-5</v>
      </c>
      <c r="BG61" s="114">
        <f>SUM($BF$23:BF61)</f>
        <v>9.5466970915462941</v>
      </c>
      <c r="BI61" s="26">
        <v>58</v>
      </c>
      <c r="BJ61" s="71">
        <v>0.59461926303138501</v>
      </c>
      <c r="BK61" s="73">
        <f t="shared" si="8"/>
        <v>3.5061402261009132E-3</v>
      </c>
      <c r="BL61" s="34">
        <v>38</v>
      </c>
      <c r="BM61" s="34" t="s">
        <v>202</v>
      </c>
      <c r="BN61" s="34" t="s">
        <v>247</v>
      </c>
      <c r="BO61" s="71">
        <f t="shared" si="4"/>
        <v>0.10923885010927689</v>
      </c>
      <c r="BP61" s="71">
        <f t="shared" si="5"/>
        <v>3.8300672662114387E-4</v>
      </c>
      <c r="BQ61" s="114">
        <f>SUM($BP$23:BP61)</f>
        <v>10.391449217383647</v>
      </c>
      <c r="BS61" s="26">
        <v>58</v>
      </c>
      <c r="BT61" s="71">
        <v>0.569900706642123</v>
      </c>
      <c r="BU61" s="73">
        <f t="shared" si="9"/>
        <v>3.4468572836037167E-3</v>
      </c>
      <c r="BV61" s="34">
        <v>38</v>
      </c>
      <c r="BW61" s="34" t="s">
        <v>202</v>
      </c>
      <c r="BX61" s="34" t="s">
        <v>247</v>
      </c>
      <c r="BY61" s="71">
        <f t="shared" si="10"/>
        <v>0.10923885010927689</v>
      </c>
      <c r="BZ61" s="71">
        <f t="shared" si="11"/>
        <v>3.7653072615165571E-4</v>
      </c>
      <c r="CA61" s="114">
        <f>SUM($BZ$23:BZ61)</f>
        <v>10.486841144904453</v>
      </c>
    </row>
    <row r="62" spans="1:79" x14ac:dyDescent="0.35">
      <c r="A62" s="26">
        <v>59</v>
      </c>
      <c r="B62" s="71">
        <v>0.72454383641158204</v>
      </c>
      <c r="C62" s="73">
        <f t="shared" si="20"/>
        <v>3.2606901636818043E-2</v>
      </c>
      <c r="D62" s="34">
        <v>29</v>
      </c>
      <c r="E62" s="34" t="s">
        <v>202</v>
      </c>
      <c r="F62" s="34" t="s">
        <v>238</v>
      </c>
      <c r="G62" s="71">
        <f t="shared" si="12"/>
        <v>0.18455673876527234</v>
      </c>
      <c r="H62" s="71">
        <f t="shared" si="13"/>
        <v>6.0178234273311586E-3</v>
      </c>
      <c r="I62" s="71">
        <f>SUM($H$33:H62)</f>
        <v>9.3151380226595109</v>
      </c>
      <c r="K62" s="26">
        <v>59</v>
      </c>
      <c r="L62" s="71">
        <v>0.72666109216511499</v>
      </c>
      <c r="M62" s="73">
        <f t="shared" si="21"/>
        <v>4.1368369320145315E-2</v>
      </c>
      <c r="N62" s="34">
        <v>29</v>
      </c>
      <c r="O62" s="34" t="s">
        <v>202</v>
      </c>
      <c r="P62" s="34" t="s">
        <v>238</v>
      </c>
      <c r="Q62" s="71">
        <f t="shared" si="14"/>
        <v>0.18455673876527234</v>
      </c>
      <c r="R62" s="71">
        <f t="shared" si="15"/>
        <v>7.6348113297633659E-3</v>
      </c>
      <c r="S62" s="71">
        <f>SUM($R$33:R62)</f>
        <v>9.5549640515990966</v>
      </c>
      <c r="U62" s="26">
        <v>59</v>
      </c>
      <c r="V62" s="71">
        <v>0.786122427493535</v>
      </c>
      <c r="W62" s="73">
        <f t="shared" si="22"/>
        <v>9.117540085844239E-2</v>
      </c>
      <c r="X62" s="74">
        <v>29</v>
      </c>
      <c r="Y62" s="34" t="s">
        <v>202</v>
      </c>
      <c r="Z62" s="34" t="s">
        <v>238</v>
      </c>
      <c r="AA62" s="71">
        <f t="shared" si="16"/>
        <v>0.18455673876527234</v>
      </c>
      <c r="AB62" s="71">
        <f t="shared" si="17"/>
        <v>1.6827034638050541E-2</v>
      </c>
      <c r="AC62" s="71">
        <f>SUM($AB$33:AB62)</f>
        <v>10.363238943076658</v>
      </c>
      <c r="AE62" s="26">
        <v>59</v>
      </c>
      <c r="AF62" s="71">
        <v>0.78152257709918205</v>
      </c>
      <c r="AG62" s="73">
        <f t="shared" si="23"/>
        <v>9.304381317335346E-2</v>
      </c>
      <c r="AH62" s="74">
        <v>29</v>
      </c>
      <c r="AI62" s="34" t="s">
        <v>202</v>
      </c>
      <c r="AJ62" s="34" t="s">
        <v>238</v>
      </c>
      <c r="AK62" s="71">
        <f t="shared" si="18"/>
        <v>0.18455673876527234</v>
      </c>
      <c r="AL62" s="71">
        <f t="shared" si="19"/>
        <v>1.7171862721559399E-2</v>
      </c>
      <c r="AM62" s="71">
        <f>SUM($AL$33:AL62)</f>
        <v>10.468005991458488</v>
      </c>
      <c r="AO62" s="26">
        <v>59</v>
      </c>
      <c r="AP62" s="71">
        <v>0.54946367654061401</v>
      </c>
      <c r="AQ62" s="73">
        <f t="shared" si="6"/>
        <v>3.6145602229898055E-4</v>
      </c>
      <c r="AR62" s="34">
        <v>39</v>
      </c>
      <c r="AS62" s="34" t="s">
        <v>202</v>
      </c>
      <c r="AT62" s="34" t="s">
        <v>248</v>
      </c>
      <c r="AU62" s="71">
        <f t="shared" si="0"/>
        <v>0.10305551897101592</v>
      </c>
      <c r="AV62" s="71">
        <f t="shared" si="1"/>
        <v>3.7250037963220543E-5</v>
      </c>
      <c r="AW62" s="114">
        <f>SUM($AV$23:AV62)</f>
        <v>9.3110000373596762</v>
      </c>
      <c r="AY62" s="26">
        <v>59</v>
      </c>
      <c r="AZ62" s="71">
        <v>0.46556730166246502</v>
      </c>
      <c r="BA62" s="73">
        <f t="shared" si="7"/>
        <v>3.1797697789398582E-4</v>
      </c>
      <c r="BB62" s="34">
        <v>39</v>
      </c>
      <c r="BC62" s="34" t="s">
        <v>202</v>
      </c>
      <c r="BD62" s="34" t="s">
        <v>248</v>
      </c>
      <c r="BE62" s="71">
        <f t="shared" si="2"/>
        <v>0.10305551897101592</v>
      </c>
      <c r="BF62" s="71">
        <f t="shared" si="3"/>
        <v>3.2769282477699967E-5</v>
      </c>
      <c r="BG62" s="114">
        <f>SUM($BF$23:BF62)</f>
        <v>9.546729860828771</v>
      </c>
      <c r="BI62" s="26">
        <v>59</v>
      </c>
      <c r="BJ62" s="71">
        <v>0.57044835069140998</v>
      </c>
      <c r="BK62" s="73">
        <f t="shared" si="8"/>
        <v>2.0848185173288187E-3</v>
      </c>
      <c r="BL62" s="34">
        <v>39</v>
      </c>
      <c r="BM62" s="34" t="s">
        <v>202</v>
      </c>
      <c r="BN62" s="34" t="s">
        <v>248</v>
      </c>
      <c r="BO62" s="71">
        <f t="shared" si="4"/>
        <v>0.10305551897101592</v>
      </c>
      <c r="BP62" s="71">
        <f t="shared" si="5"/>
        <v>2.1485205426370534E-4</v>
      </c>
      <c r="BQ62" s="114">
        <f>SUM($BP$23:BP62)</f>
        <v>10.39166406943791</v>
      </c>
      <c r="BS62" s="26">
        <v>59</v>
      </c>
      <c r="BT62" s="71">
        <v>0.53988364891686702</v>
      </c>
      <c r="BU62" s="73">
        <f t="shared" si="9"/>
        <v>1.9643664016203068E-3</v>
      </c>
      <c r="BV62" s="34">
        <v>39</v>
      </c>
      <c r="BW62" s="34" t="s">
        <v>202</v>
      </c>
      <c r="BX62" s="34" t="s">
        <v>248</v>
      </c>
      <c r="BY62" s="71">
        <f t="shared" si="10"/>
        <v>0.10305551897101592</v>
      </c>
      <c r="BZ62" s="71">
        <f t="shared" si="11"/>
        <v>2.024387989682078E-4</v>
      </c>
      <c r="CA62" s="114">
        <f>SUM($BZ$23:BZ62)</f>
        <v>10.487043583703421</v>
      </c>
    </row>
    <row r="63" spans="1:79" x14ac:dyDescent="0.35">
      <c r="A63" s="26">
        <v>60</v>
      </c>
      <c r="B63" s="71">
        <v>0.70716332595315401</v>
      </c>
      <c r="C63" s="73">
        <f t="shared" si="20"/>
        <v>2.3625129605435238E-2</v>
      </c>
      <c r="D63" s="34">
        <v>30</v>
      </c>
      <c r="E63" s="34" t="s">
        <v>202</v>
      </c>
      <c r="F63" s="34" t="s">
        <v>239</v>
      </c>
      <c r="G63" s="71">
        <f t="shared" si="12"/>
        <v>0.17411013091063426</v>
      </c>
      <c r="H63" s="71">
        <f t="shared" si="13"/>
        <v>4.1133744083830309E-3</v>
      </c>
      <c r="I63" s="71">
        <f>SUM($H$33:H63)</f>
        <v>9.3192513970678945</v>
      </c>
      <c r="K63" s="26">
        <v>60</v>
      </c>
      <c r="L63" s="71">
        <v>0.70550291219227101</v>
      </c>
      <c r="M63" s="73">
        <f t="shared" si="21"/>
        <v>3.006078443126663E-2</v>
      </c>
      <c r="N63" s="34">
        <v>30</v>
      </c>
      <c r="O63" s="34" t="s">
        <v>202</v>
      </c>
      <c r="P63" s="34" t="s">
        <v>239</v>
      </c>
      <c r="Q63" s="71">
        <f t="shared" si="14"/>
        <v>0.17411013091063426</v>
      </c>
      <c r="R63" s="71">
        <f t="shared" si="15"/>
        <v>5.2338871126041894E-3</v>
      </c>
      <c r="S63" s="71">
        <f>SUM($R$33:R63)</f>
        <v>9.5601979387117009</v>
      </c>
      <c r="U63" s="26">
        <v>60</v>
      </c>
      <c r="V63" s="71">
        <v>0.76883735255544705</v>
      </c>
      <c r="W63" s="73">
        <f t="shared" si="22"/>
        <v>7.1675027450534862E-2</v>
      </c>
      <c r="X63" s="74">
        <v>30</v>
      </c>
      <c r="Y63" s="34" t="s">
        <v>202</v>
      </c>
      <c r="Z63" s="34" t="s">
        <v>239</v>
      </c>
      <c r="AA63" s="71">
        <f t="shared" si="16"/>
        <v>0.17411013091063426</v>
      </c>
      <c r="AB63" s="71">
        <f t="shared" si="17"/>
        <v>1.2479348412435929E-2</v>
      </c>
      <c r="AC63" s="71">
        <f>SUM($AB$33:AB63)</f>
        <v>10.375718291489093</v>
      </c>
      <c r="AE63" s="26">
        <v>60</v>
      </c>
      <c r="AF63" s="71">
        <v>0.76306749975580501</v>
      </c>
      <c r="AG63" s="73">
        <f t="shared" si="23"/>
        <v>7.2715840654374017E-2</v>
      </c>
      <c r="AH63" s="74">
        <v>30</v>
      </c>
      <c r="AI63" s="34" t="s">
        <v>202</v>
      </c>
      <c r="AJ63" s="34" t="s">
        <v>239</v>
      </c>
      <c r="AK63" s="71">
        <f t="shared" si="18"/>
        <v>0.17411013091063426</v>
      </c>
      <c r="AL63" s="71">
        <f t="shared" si="19"/>
        <v>1.2660564535609882E-2</v>
      </c>
      <c r="AM63" s="71">
        <f>SUM($AL$33:AL63)</f>
        <v>10.480666555994098</v>
      </c>
      <c r="AO63" s="26">
        <v>60</v>
      </c>
      <c r="AP63" s="71">
        <v>0.53359252968942295</v>
      </c>
      <c r="AQ63" s="73">
        <f t="shared" si="6"/>
        <v>1.9860695492014401E-4</v>
      </c>
      <c r="AR63" s="34">
        <v>40</v>
      </c>
      <c r="AS63" s="34" t="s">
        <v>202</v>
      </c>
      <c r="AT63" s="34" t="s">
        <v>271</v>
      </c>
      <c r="AU63" s="71">
        <f t="shared" si="0"/>
        <v>9.7222187708505589E-2</v>
      </c>
      <c r="AV63" s="71">
        <f t="shared" si="1"/>
        <v>1.9309002651460947E-5</v>
      </c>
      <c r="AW63" s="114">
        <f>SUM($AV$23:AV63)</f>
        <v>9.3110193463623272</v>
      </c>
      <c r="AY63" s="26">
        <v>60</v>
      </c>
      <c r="AZ63" s="71">
        <v>0.43399928353707301</v>
      </c>
      <c r="BA63" s="73">
        <f t="shared" si="7"/>
        <v>1.4803968358888828E-4</v>
      </c>
      <c r="BB63" s="34">
        <v>40</v>
      </c>
      <c r="BC63" s="34" t="s">
        <v>202</v>
      </c>
      <c r="BD63" s="34" t="s">
        <v>271</v>
      </c>
      <c r="BE63" s="71">
        <f t="shared" si="2"/>
        <v>9.7222187708505589E-2</v>
      </c>
      <c r="BF63" s="71">
        <f t="shared" si="3"/>
        <v>1.4392741906186671E-5</v>
      </c>
      <c r="BG63" s="114">
        <f>SUM($BF$23:BF63)</f>
        <v>9.5467442535706777</v>
      </c>
      <c r="BI63" s="26">
        <v>60</v>
      </c>
      <c r="BJ63" s="71">
        <v>0.54589339254952596</v>
      </c>
      <c r="BK63" s="73">
        <f t="shared" si="8"/>
        <v>1.1892812847011354E-3</v>
      </c>
      <c r="BL63" s="34">
        <v>40</v>
      </c>
      <c r="BM63" s="34" t="s">
        <v>202</v>
      </c>
      <c r="BN63" s="34" t="s">
        <v>271</v>
      </c>
      <c r="BO63" s="71">
        <f t="shared" si="4"/>
        <v>9.7222187708505589E-2</v>
      </c>
      <c r="BP63" s="71">
        <f t="shared" si="5"/>
        <v>1.1562452829942647E-4</v>
      </c>
      <c r="BQ63" s="114">
        <f>SUM($BP$23:BP63)</f>
        <v>10.39177969396621</v>
      </c>
      <c r="BS63" s="26">
        <v>60</v>
      </c>
      <c r="BT63" s="71">
        <v>0.508790303996701</v>
      </c>
      <c r="BU63" s="73">
        <f t="shared" si="9"/>
        <v>1.0605293007164671E-3</v>
      </c>
      <c r="BV63" s="34">
        <v>40</v>
      </c>
      <c r="BW63" s="34" t="s">
        <v>202</v>
      </c>
      <c r="BX63" s="34" t="s">
        <v>271</v>
      </c>
      <c r="BY63" s="71">
        <f t="shared" si="10"/>
        <v>9.7222187708505589E-2</v>
      </c>
      <c r="BZ63" s="71">
        <f t="shared" si="11"/>
        <v>1.0310697874462654E-4</v>
      </c>
      <c r="CA63" s="114">
        <f>SUM($BZ$23:BZ63)</f>
        <v>10.487146690682167</v>
      </c>
    </row>
    <row r="64" spans="1:79" x14ac:dyDescent="0.35">
      <c r="A64" s="26">
        <v>61</v>
      </c>
      <c r="B64" s="71">
        <v>0.68936563187756805</v>
      </c>
      <c r="C64" s="73">
        <f t="shared" si="20"/>
        <v>1.6706825227853907E-2</v>
      </c>
      <c r="D64" s="34">
        <v>31</v>
      </c>
      <c r="E64" s="34" t="s">
        <v>202</v>
      </c>
      <c r="F64" s="34" t="s">
        <v>240</v>
      </c>
      <c r="G64" s="71">
        <f t="shared" si="12"/>
        <v>0.16425484048173042</v>
      </c>
      <c r="H64" s="71">
        <f t="shared" si="13"/>
        <v>2.744176912757293E-3</v>
      </c>
      <c r="I64" s="71">
        <f>SUM($H$33:H64)</f>
        <v>9.3219955739806526</v>
      </c>
      <c r="K64" s="26">
        <v>61</v>
      </c>
      <c r="L64" s="71">
        <v>0.68309022407689302</v>
      </c>
      <c r="M64" s="73">
        <f t="shared" si="21"/>
        <v>2.1207970959042689E-2</v>
      </c>
      <c r="N64" s="34">
        <v>31</v>
      </c>
      <c r="O64" s="34" t="s">
        <v>202</v>
      </c>
      <c r="P64" s="34" t="s">
        <v>240</v>
      </c>
      <c r="Q64" s="71">
        <f t="shared" si="14"/>
        <v>0.16425484048173042</v>
      </c>
      <c r="R64" s="71">
        <f t="shared" si="15"/>
        <v>3.4835118868187282E-3</v>
      </c>
      <c r="S64" s="71">
        <f>SUM($R$33:R64)</f>
        <v>9.5636814505985193</v>
      </c>
      <c r="U64" s="26">
        <v>61</v>
      </c>
      <c r="V64" s="71">
        <v>0.75040704956916304</v>
      </c>
      <c r="W64" s="73">
        <f t="shared" si="22"/>
        <v>5.5106438349408218E-2</v>
      </c>
      <c r="X64" s="74">
        <v>31</v>
      </c>
      <c r="Y64" s="34" t="s">
        <v>202</v>
      </c>
      <c r="Z64" s="34" t="s">
        <v>240</v>
      </c>
      <c r="AA64" s="71">
        <f t="shared" si="16"/>
        <v>0.16425484048173042</v>
      </c>
      <c r="AB64" s="71">
        <f t="shared" si="17"/>
        <v>9.0514992405983583E-3</v>
      </c>
      <c r="AC64" s="71">
        <f>SUM($AB$33:AB64)</f>
        <v>10.384769790729692</v>
      </c>
      <c r="AE64" s="26">
        <v>61</v>
      </c>
      <c r="AF64" s="71">
        <v>0.74332078299155102</v>
      </c>
      <c r="AG64" s="73">
        <f t="shared" si="23"/>
        <v>5.5487094720774705E-2</v>
      </c>
      <c r="AH64" s="74">
        <v>31</v>
      </c>
      <c r="AI64" s="34" t="s">
        <v>202</v>
      </c>
      <c r="AJ64" s="34" t="s">
        <v>240</v>
      </c>
      <c r="AK64" s="71">
        <f t="shared" si="18"/>
        <v>0.16425484048173042</v>
      </c>
      <c r="AL64" s="71">
        <f t="shared" si="19"/>
        <v>9.114023892155515E-3</v>
      </c>
      <c r="AM64" s="71">
        <f>SUM($AL$33:AL64)</f>
        <v>10.489780579886254</v>
      </c>
      <c r="AO64" s="26">
        <v>61</v>
      </c>
      <c r="AP64" s="71">
        <v>0.51825168125666499</v>
      </c>
      <c r="AQ64" s="73">
        <f t="shared" si="6"/>
        <v>1.0597518748975282E-4</v>
      </c>
      <c r="AR64" s="34">
        <v>41</v>
      </c>
      <c r="AS64" s="34" t="s">
        <v>202</v>
      </c>
      <c r="AT64" s="34" t="s">
        <v>272</v>
      </c>
      <c r="AU64" s="71">
        <f t="shared" si="0"/>
        <v>9.171904500802415E-2</v>
      </c>
      <c r="AV64" s="71">
        <f t="shared" si="1"/>
        <v>9.7199429911064378E-6</v>
      </c>
      <c r="AW64" s="114">
        <f>SUM($AV$23:AV64)</f>
        <v>9.3110290663053181</v>
      </c>
      <c r="AY64" s="26">
        <v>61</v>
      </c>
      <c r="AZ64" s="71">
        <v>0.40197120729141</v>
      </c>
      <c r="BA64" s="73">
        <f t="shared" si="7"/>
        <v>6.4249116612632502E-5</v>
      </c>
      <c r="BB64" s="34">
        <v>41</v>
      </c>
      <c r="BC64" s="34" t="s">
        <v>202</v>
      </c>
      <c r="BD64" s="34" t="s">
        <v>272</v>
      </c>
      <c r="BE64" s="71">
        <f t="shared" si="2"/>
        <v>9.171904500802415E-2</v>
      </c>
      <c r="BF64" s="71">
        <f t="shared" si="3"/>
        <v>5.8928676183198329E-6</v>
      </c>
      <c r="BG64" s="114">
        <f>SUM($BF$23:BF64)</f>
        <v>9.5467501464382956</v>
      </c>
      <c r="BI64" s="26">
        <v>61</v>
      </c>
      <c r="BJ64" s="71">
        <v>0.521079450183485</v>
      </c>
      <c r="BK64" s="73">
        <f t="shared" si="8"/>
        <v>6.4922079520116148E-4</v>
      </c>
      <c r="BL64" s="34">
        <v>41</v>
      </c>
      <c r="BM64" s="34" t="s">
        <v>202</v>
      </c>
      <c r="BN64" s="34" t="s">
        <v>272</v>
      </c>
      <c r="BO64" s="71">
        <f t="shared" si="4"/>
        <v>9.171904500802415E-2</v>
      </c>
      <c r="BP64" s="71">
        <f t="shared" si="5"/>
        <v>5.9545911335200562E-5</v>
      </c>
      <c r="BQ64" s="114">
        <f>SUM($BP$23:BP64)</f>
        <v>10.391839239877546</v>
      </c>
      <c r="BS64" s="26">
        <v>61</v>
      </c>
      <c r="BT64" s="71">
        <v>0.47675729776082698</v>
      </c>
      <c r="BU64" s="73">
        <f t="shared" si="9"/>
        <v>5.3958702530894007E-4</v>
      </c>
      <c r="BV64" s="34">
        <v>41</v>
      </c>
      <c r="BW64" s="34" t="s">
        <v>202</v>
      </c>
      <c r="BX64" s="34" t="s">
        <v>272</v>
      </c>
      <c r="BY64" s="71">
        <f t="shared" si="10"/>
        <v>9.171904500802415E-2</v>
      </c>
      <c r="BZ64" s="71">
        <f t="shared" si="11"/>
        <v>4.9490406660056543E-5</v>
      </c>
      <c r="CA64" s="114">
        <f>SUM($BZ$23:BZ64)</f>
        <v>10.487196181088827</v>
      </c>
    </row>
    <row r="65" spans="1:79" x14ac:dyDescent="0.35">
      <c r="A65" s="26">
        <v>62</v>
      </c>
      <c r="B65" s="71">
        <v>0.67122449096450398</v>
      </c>
      <c r="C65" s="73">
        <f t="shared" si="20"/>
        <v>1.1517111129867605E-2</v>
      </c>
      <c r="D65" s="34">
        <v>32</v>
      </c>
      <c r="E65" s="34" t="s">
        <v>202</v>
      </c>
      <c r="F65" s="34" t="s">
        <v>241</v>
      </c>
      <c r="G65" s="71">
        <f t="shared" si="12"/>
        <v>0.15495739668087777</v>
      </c>
      <c r="H65" s="71">
        <f t="shared" si="13"/>
        <v>1.7846615579686466E-3</v>
      </c>
      <c r="I65" s="71">
        <f>SUM($H$33:H65)</f>
        <v>9.3237802355386208</v>
      </c>
      <c r="K65" s="26">
        <v>62</v>
      </c>
      <c r="L65" s="71">
        <v>0.65941644550195799</v>
      </c>
      <c r="M65" s="73">
        <f t="shared" si="21"/>
        <v>1.4486957634628711E-2</v>
      </c>
      <c r="N65" s="34">
        <v>32</v>
      </c>
      <c r="O65" s="34" t="s">
        <v>202</v>
      </c>
      <c r="P65" s="34" t="s">
        <v>241</v>
      </c>
      <c r="Q65" s="71">
        <f t="shared" si="14"/>
        <v>0.15495739668087777</v>
      </c>
      <c r="R65" s="71">
        <f t="shared" si="15"/>
        <v>2.244861240888232E-3</v>
      </c>
      <c r="S65" s="71">
        <f>SUM($R$33:R65)</f>
        <v>9.5659263118394069</v>
      </c>
      <c r="U65" s="26">
        <v>62</v>
      </c>
      <c r="V65" s="71">
        <v>0.73080062957894598</v>
      </c>
      <c r="W65" s="73">
        <f t="shared" si="22"/>
        <v>4.1352259814044397E-2</v>
      </c>
      <c r="X65" s="74">
        <v>32</v>
      </c>
      <c r="Y65" s="34" t="s">
        <v>202</v>
      </c>
      <c r="Z65" s="34" t="s">
        <v>241</v>
      </c>
      <c r="AA65" s="71">
        <f t="shared" si="16"/>
        <v>0.15495739668087777</v>
      </c>
      <c r="AB65" s="71">
        <f t="shared" si="17"/>
        <v>6.4078385276555979E-3</v>
      </c>
      <c r="AC65" s="71">
        <f>SUM($AB$33:AB65)</f>
        <v>10.391177629257347</v>
      </c>
      <c r="AE65" s="26">
        <v>62</v>
      </c>
      <c r="AF65" s="71">
        <v>0.72224337105434699</v>
      </c>
      <c r="AG65" s="73">
        <f t="shared" si="23"/>
        <v>4.1244710693772613E-2</v>
      </c>
      <c r="AH65" s="74">
        <v>32</v>
      </c>
      <c r="AI65" s="34" t="s">
        <v>202</v>
      </c>
      <c r="AJ65" s="34" t="s">
        <v>241</v>
      </c>
      <c r="AK65" s="71">
        <f t="shared" si="18"/>
        <v>0.15495739668087777</v>
      </c>
      <c r="AL65" s="71">
        <f t="shared" si="19"/>
        <v>6.3911729959629637E-3</v>
      </c>
      <c r="AM65" s="71">
        <f>SUM($AL$33:AL65)</f>
        <v>10.496171752882217</v>
      </c>
      <c r="AO65" s="26">
        <v>62</v>
      </c>
      <c r="AP65" s="71">
        <v>0.50349082741331597</v>
      </c>
      <c r="AQ65" s="73">
        <f t="shared" si="6"/>
        <v>5.4921819088054691E-5</v>
      </c>
      <c r="AR65" s="34">
        <v>42</v>
      </c>
      <c r="AS65" s="34" t="s">
        <v>202</v>
      </c>
      <c r="AT65" s="34" t="s">
        <v>273</v>
      </c>
      <c r="AU65" s="71">
        <f t="shared" si="0"/>
        <v>8.6527400950966171E-2</v>
      </c>
      <c r="AV65" s="71">
        <f t="shared" si="1"/>
        <v>4.7522422611885359E-6</v>
      </c>
      <c r="AW65" s="114">
        <f>SUM($AV$23:AV65)</f>
        <v>9.3110338185475801</v>
      </c>
      <c r="AY65" s="26">
        <v>62</v>
      </c>
      <c r="AZ65" s="71">
        <v>0.36969455630352299</v>
      </c>
      <c r="BA65" s="73">
        <f t="shared" si="7"/>
        <v>2.5826294972186474E-5</v>
      </c>
      <c r="BB65" s="34">
        <v>42</v>
      </c>
      <c r="BC65" s="34" t="s">
        <v>202</v>
      </c>
      <c r="BD65" s="34" t="s">
        <v>273</v>
      </c>
      <c r="BE65" s="71">
        <f t="shared" si="2"/>
        <v>8.6527400950966171E-2</v>
      </c>
      <c r="BF65" s="71">
        <f t="shared" si="3"/>
        <v>2.2346821801363009E-6</v>
      </c>
      <c r="BG65" s="114">
        <f>SUM($BF$23:BF65)</f>
        <v>9.5467523811204753</v>
      </c>
      <c r="BI65" s="26">
        <v>62</v>
      </c>
      <c r="BJ65" s="71">
        <v>0.49613987274024202</v>
      </c>
      <c r="BK65" s="73">
        <f t="shared" si="8"/>
        <v>3.3829561501110613E-4</v>
      </c>
      <c r="BL65" s="34">
        <v>42</v>
      </c>
      <c r="BM65" s="34" t="s">
        <v>202</v>
      </c>
      <c r="BN65" s="34" t="s">
        <v>273</v>
      </c>
      <c r="BO65" s="71">
        <f t="shared" si="4"/>
        <v>8.6527400950966171E-2</v>
      </c>
      <c r="BP65" s="71">
        <f t="shared" si="5"/>
        <v>2.9271840320019669E-5</v>
      </c>
      <c r="BQ65" s="114">
        <f>SUM($BP$23:BP65)</f>
        <v>10.391868511717867</v>
      </c>
      <c r="BS65" s="26">
        <v>62</v>
      </c>
      <c r="BT65" s="71">
        <v>0.44395297840493098</v>
      </c>
      <c r="BU65" s="73">
        <f t="shared" si="9"/>
        <v>2.5725205209309321E-4</v>
      </c>
      <c r="BV65" s="34">
        <v>42</v>
      </c>
      <c r="BW65" s="34" t="s">
        <v>202</v>
      </c>
      <c r="BX65" s="34" t="s">
        <v>273</v>
      </c>
      <c r="BY65" s="71">
        <f t="shared" si="10"/>
        <v>8.6527400950966171E-2</v>
      </c>
      <c r="BZ65" s="71">
        <f t="shared" si="11"/>
        <v>2.2259351456917912E-5</v>
      </c>
      <c r="CA65" s="114">
        <f>SUM($BZ$23:BZ65)</f>
        <v>10.487218440440284</v>
      </c>
    </row>
    <row r="66" spans="1:79" x14ac:dyDescent="0.35">
      <c r="A66" s="26">
        <v>63</v>
      </c>
      <c r="B66" s="71">
        <v>0.65282044780366899</v>
      </c>
      <c r="C66" s="73">
        <f t="shared" si="20"/>
        <v>7.7305670555270064E-3</v>
      </c>
      <c r="D66" s="34">
        <v>33</v>
      </c>
      <c r="E66" s="34" t="s">
        <v>202</v>
      </c>
      <c r="F66" s="34" t="s">
        <v>242</v>
      </c>
      <c r="G66" s="71">
        <f t="shared" si="12"/>
        <v>0.14618622328384695</v>
      </c>
      <c r="H66" s="71">
        <f t="shared" si="13"/>
        <v>1.1301024016900222E-3</v>
      </c>
      <c r="I66" s="71">
        <f>SUM($H$33:H66)</f>
        <v>9.3249103379403113</v>
      </c>
      <c r="K66" s="26">
        <v>63</v>
      </c>
      <c r="L66" s="71">
        <v>0.63448862404736095</v>
      </c>
      <c r="M66" s="73">
        <f t="shared" si="21"/>
        <v>9.5529381095643181E-3</v>
      </c>
      <c r="N66" s="34">
        <v>33</v>
      </c>
      <c r="O66" s="34" t="s">
        <v>202</v>
      </c>
      <c r="P66" s="34" t="s">
        <v>242</v>
      </c>
      <c r="Q66" s="71">
        <f t="shared" si="14"/>
        <v>0.14618622328384695</v>
      </c>
      <c r="R66" s="71">
        <f t="shared" si="15"/>
        <v>1.3965079435015401E-3</v>
      </c>
      <c r="S66" s="71">
        <f>SUM($R$33:R66)</f>
        <v>9.567322819782909</v>
      </c>
      <c r="U66" s="26">
        <v>63</v>
      </c>
      <c r="V66" s="71">
        <v>0.70999503482812198</v>
      </c>
      <c r="W66" s="73">
        <f t="shared" si="22"/>
        <v>3.0220257506615791E-2</v>
      </c>
      <c r="X66" s="74">
        <v>33</v>
      </c>
      <c r="Y66" s="34" t="s">
        <v>202</v>
      </c>
      <c r="Z66" s="34" t="s">
        <v>242</v>
      </c>
      <c r="AA66" s="71">
        <f t="shared" si="16"/>
        <v>0.14618622328384695</v>
      </c>
      <c r="AB66" s="71">
        <f t="shared" si="17"/>
        <v>4.4177853115574877E-3</v>
      </c>
      <c r="AC66" s="71">
        <f>SUM($AB$33:AB66)</f>
        <v>10.395595414568906</v>
      </c>
      <c r="AE66" s="26">
        <v>63</v>
      </c>
      <c r="AF66" s="71">
        <v>0.69980556243263103</v>
      </c>
      <c r="AG66" s="73">
        <f t="shared" si="23"/>
        <v>2.9788718889631607E-2</v>
      </c>
      <c r="AH66" s="74">
        <v>33</v>
      </c>
      <c r="AI66" s="34" t="s">
        <v>202</v>
      </c>
      <c r="AJ66" s="34" t="s">
        <v>242</v>
      </c>
      <c r="AK66" s="71">
        <f t="shared" si="18"/>
        <v>0.14618622328384695</v>
      </c>
      <c r="AL66" s="71">
        <f t="shared" si="19"/>
        <v>4.3547003109394352E-3</v>
      </c>
      <c r="AM66" s="71">
        <f>SUM($AL$33:AL66)</f>
        <v>10.500526453193157</v>
      </c>
      <c r="AO66" s="26">
        <v>63</v>
      </c>
      <c r="AP66" s="71">
        <v>0.489350071074037</v>
      </c>
      <c r="AQ66" s="73">
        <f t="shared" si="6"/>
        <v>2.7652632135689106E-5</v>
      </c>
      <c r="AR66" s="34">
        <v>43</v>
      </c>
      <c r="AS66" s="34" t="s">
        <v>202</v>
      </c>
      <c r="AT66" s="34" t="s">
        <v>274</v>
      </c>
      <c r="AU66" s="71">
        <f t="shared" si="0"/>
        <v>8.162962353864732E-2</v>
      </c>
      <c r="AV66" s="71">
        <f t="shared" si="1"/>
        <v>2.2572739510890029E-6</v>
      </c>
      <c r="AW66" s="114">
        <f>SUM($AV$23:AV66)</f>
        <v>9.3110360758215318</v>
      </c>
      <c r="AY66" s="26">
        <v>63</v>
      </c>
      <c r="AZ66" s="71">
        <v>0.33740576713696402</v>
      </c>
      <c r="BA66" s="73">
        <f t="shared" si="7"/>
        <v>9.5478406607063848E-6</v>
      </c>
      <c r="BB66" s="34">
        <v>43</v>
      </c>
      <c r="BC66" s="34" t="s">
        <v>202</v>
      </c>
      <c r="BD66" s="34" t="s">
        <v>274</v>
      </c>
      <c r="BE66" s="71">
        <f t="shared" si="2"/>
        <v>8.162962353864732E-2</v>
      </c>
      <c r="BF66" s="71">
        <f t="shared" si="3"/>
        <v>7.7938663874045188E-7</v>
      </c>
      <c r="BG66" s="114">
        <f>SUM($BF$23:BF66)</f>
        <v>9.5467531605071141</v>
      </c>
      <c r="BI66" s="26">
        <v>63</v>
      </c>
      <c r="BJ66" s="71">
        <v>0.47121373330535798</v>
      </c>
      <c r="BK66" s="73">
        <f t="shared" si="8"/>
        <v>1.6784194338019209E-4</v>
      </c>
      <c r="BL66" s="34">
        <v>43</v>
      </c>
      <c r="BM66" s="34" t="s">
        <v>202</v>
      </c>
      <c r="BN66" s="34" t="s">
        <v>274</v>
      </c>
      <c r="BO66" s="71">
        <f t="shared" si="4"/>
        <v>8.162962353864732E-2</v>
      </c>
      <c r="BP66" s="71">
        <f t="shared" si="5"/>
        <v>1.3700874652120039E-5</v>
      </c>
      <c r="BQ66" s="114">
        <f>SUM($BP$23:BP66)</f>
        <v>10.391882212592519</v>
      </c>
      <c r="BS66" s="26">
        <v>63</v>
      </c>
      <c r="BT66" s="71">
        <v>0.41057825287463401</v>
      </c>
      <c r="BU66" s="73">
        <f t="shared" si="9"/>
        <v>1.1420781472750918E-4</v>
      </c>
      <c r="BV66" s="34">
        <v>43</v>
      </c>
      <c r="BW66" s="34" t="s">
        <v>202</v>
      </c>
      <c r="BX66" s="34" t="s">
        <v>274</v>
      </c>
      <c r="BY66" s="71">
        <f t="shared" si="10"/>
        <v>8.162962353864732E-2</v>
      </c>
      <c r="BZ66" s="71">
        <f t="shared" si="11"/>
        <v>9.3227409213781564E-6</v>
      </c>
      <c r="CA66" s="114">
        <f>SUM($BZ$23:BZ66)</f>
        <v>10.487227763181204</v>
      </c>
    </row>
    <row r="67" spans="1:79" x14ac:dyDescent="0.35">
      <c r="A67" s="26">
        <v>64</v>
      </c>
      <c r="B67" s="71">
        <v>0.63423955271836996</v>
      </c>
      <c r="C67" s="73">
        <f t="shared" si="20"/>
        <v>5.0466722469654311E-3</v>
      </c>
      <c r="D67" s="34">
        <v>34</v>
      </c>
      <c r="E67" s="34" t="s">
        <v>202</v>
      </c>
      <c r="F67" s="34" t="s">
        <v>243</v>
      </c>
      <c r="G67" s="71">
        <f t="shared" si="12"/>
        <v>0.1379115313998556</v>
      </c>
      <c r="H67" s="71">
        <f t="shared" si="13"/>
        <v>6.9599429805215285E-4</v>
      </c>
      <c r="I67" s="71">
        <f>SUM($H$33:H67)</f>
        <v>9.3256063322383635</v>
      </c>
      <c r="K67" s="26">
        <v>64</v>
      </c>
      <c r="L67" s="71">
        <v>0.608329772232727</v>
      </c>
      <c r="M67" s="73">
        <f t="shared" si="21"/>
        <v>6.0612305567470616E-3</v>
      </c>
      <c r="N67" s="34">
        <v>34</v>
      </c>
      <c r="O67" s="34" t="s">
        <v>202</v>
      </c>
      <c r="P67" s="34" t="s">
        <v>243</v>
      </c>
      <c r="Q67" s="71">
        <f t="shared" si="14"/>
        <v>0.1379115313998556</v>
      </c>
      <c r="R67" s="71">
        <f t="shared" si="15"/>
        <v>8.3591358824858665E-4</v>
      </c>
      <c r="S67" s="71">
        <f>SUM($R$33:R67)</f>
        <v>9.568158733371158</v>
      </c>
      <c r="U67" s="26">
        <v>64</v>
      </c>
      <c r="V67" s="71">
        <v>0.68797682983838304</v>
      </c>
      <c r="W67" s="73">
        <f t="shared" si="22"/>
        <v>2.1456232780924494E-2</v>
      </c>
      <c r="X67" s="74">
        <v>34</v>
      </c>
      <c r="Y67" s="34" t="s">
        <v>202</v>
      </c>
      <c r="Z67" s="34" t="s">
        <v>243</v>
      </c>
      <c r="AA67" s="71">
        <f t="shared" si="16"/>
        <v>0.1379115313998556</v>
      </c>
      <c r="AB67" s="71">
        <f t="shared" si="17"/>
        <v>2.9590619208890792E-3</v>
      </c>
      <c r="AC67" s="71">
        <f>SUM($AB$33:AB67)</f>
        <v>10.398554476489794</v>
      </c>
      <c r="AE67" s="26">
        <v>64</v>
      </c>
      <c r="AF67" s="71">
        <v>0.67598939802526903</v>
      </c>
      <c r="AG67" s="73">
        <f t="shared" si="23"/>
        <v>2.0846311176706187E-2</v>
      </c>
      <c r="AH67" s="74">
        <v>34</v>
      </c>
      <c r="AI67" s="34" t="s">
        <v>202</v>
      </c>
      <c r="AJ67" s="34" t="s">
        <v>243</v>
      </c>
      <c r="AK67" s="71">
        <f t="shared" si="18"/>
        <v>0.1379115313998556</v>
      </c>
      <c r="AL67" s="71">
        <f t="shared" si="19"/>
        <v>2.8749466984174759E-3</v>
      </c>
      <c r="AM67" s="71">
        <f>SUM($AL$33:AL67)</f>
        <v>10.503401399891574</v>
      </c>
      <c r="AO67" s="26">
        <v>64</v>
      </c>
      <c r="AP67" s="71">
        <v>0.475859899829084</v>
      </c>
      <c r="AQ67" s="73">
        <f t="shared" si="6"/>
        <v>1.3531817500983664E-5</v>
      </c>
      <c r="AR67" s="34">
        <v>44</v>
      </c>
      <c r="AS67" s="34" t="s">
        <v>202</v>
      </c>
      <c r="AT67" s="34" t="s">
        <v>275</v>
      </c>
      <c r="AU67" s="71">
        <f t="shared" si="0"/>
        <v>7.7009078810044637E-2</v>
      </c>
      <c r="AV67" s="71">
        <f t="shared" si="1"/>
        <v>1.0420728003763922E-6</v>
      </c>
      <c r="AW67" s="114">
        <f>SUM($AV$23:AV67)</f>
        <v>9.3110371178943314</v>
      </c>
      <c r="AY67" s="26">
        <v>64</v>
      </c>
      <c r="AZ67" s="71">
        <v>0.30536316697092403</v>
      </c>
      <c r="BA67" s="73">
        <f t="shared" si="7"/>
        <v>3.2214965026271354E-6</v>
      </c>
      <c r="BB67" s="34">
        <v>44</v>
      </c>
      <c r="BC67" s="34" t="s">
        <v>202</v>
      </c>
      <c r="BD67" s="34" t="s">
        <v>275</v>
      </c>
      <c r="BE67" s="71">
        <f t="shared" si="2"/>
        <v>7.7009078810044637E-2</v>
      </c>
      <c r="BF67" s="71">
        <f t="shared" si="3"/>
        <v>2.4808447805709624E-7</v>
      </c>
      <c r="BG67" s="114">
        <f>SUM($BF$23:BF67)</f>
        <v>9.5467534085915915</v>
      </c>
      <c r="BI67" s="26">
        <v>64</v>
      </c>
      <c r="BJ67" s="71">
        <v>0.446442903622641</v>
      </c>
      <c r="BK67" s="73">
        <f t="shared" si="8"/>
        <v>7.9089428745406827E-5</v>
      </c>
      <c r="BL67" s="34">
        <v>44</v>
      </c>
      <c r="BM67" s="34" t="s">
        <v>202</v>
      </c>
      <c r="BN67" s="34" t="s">
        <v>275</v>
      </c>
      <c r="BO67" s="71">
        <f t="shared" si="4"/>
        <v>7.7009078810044637E-2</v>
      </c>
      <c r="BP67" s="71">
        <f t="shared" si="5"/>
        <v>6.0906040512964439E-6</v>
      </c>
      <c r="BQ67" s="114">
        <f>SUM($BP$23:BP67)</f>
        <v>10.39188830319657</v>
      </c>
      <c r="BS67" s="26">
        <v>64</v>
      </c>
      <c r="BT67" s="71">
        <v>0.37686629430315099</v>
      </c>
      <c r="BU67" s="73">
        <f t="shared" si="9"/>
        <v>4.6891245035450618E-5</v>
      </c>
      <c r="BV67" s="34">
        <v>44</v>
      </c>
      <c r="BW67" s="34" t="s">
        <v>202</v>
      </c>
      <c r="BX67" s="34" t="s">
        <v>275</v>
      </c>
      <c r="BY67" s="71">
        <f t="shared" si="10"/>
        <v>7.7009078810044637E-2</v>
      </c>
      <c r="BZ67" s="71">
        <f t="shared" si="11"/>
        <v>3.6110515844361311E-6</v>
      </c>
      <c r="CA67" s="114">
        <f>SUM($BZ$23:BZ67)</f>
        <v>10.487231374232788</v>
      </c>
    </row>
    <row r="68" spans="1:79" x14ac:dyDescent="0.35">
      <c r="A68" s="26">
        <v>65</v>
      </c>
      <c r="B68" s="71">
        <v>0.61557182216524398</v>
      </c>
      <c r="C68" s="73">
        <f t="shared" si="20"/>
        <v>3.2007991486315661E-3</v>
      </c>
      <c r="D68" s="34">
        <v>35</v>
      </c>
      <c r="E68" s="34" t="s">
        <v>202</v>
      </c>
      <c r="F68" s="34" t="s">
        <v>244</v>
      </c>
      <c r="G68" s="71">
        <f t="shared" si="12"/>
        <v>0.13010521830175056</v>
      </c>
      <c r="H68" s="71">
        <f t="shared" si="13"/>
        <v>4.1644067197276727E-4</v>
      </c>
      <c r="I68" s="71">
        <f>SUM($H$33:H68)</f>
        <v>9.3260227729103367</v>
      </c>
      <c r="K68" s="26">
        <v>65</v>
      </c>
      <c r="L68" s="71">
        <v>0.58098127074490002</v>
      </c>
      <c r="M68" s="73">
        <f t="shared" si="21"/>
        <v>3.687227004035985E-3</v>
      </c>
      <c r="N68" s="34">
        <v>35</v>
      </c>
      <c r="O68" s="34" t="s">
        <v>202</v>
      </c>
      <c r="P68" s="34" t="s">
        <v>244</v>
      </c>
      <c r="Q68" s="71">
        <f t="shared" si="14"/>
        <v>0.13010521830175056</v>
      </c>
      <c r="R68" s="71">
        <f t="shared" si="15"/>
        <v>4.7972747428821157E-4</v>
      </c>
      <c r="S68" s="71">
        <f>SUM($R$33:R68)</f>
        <v>9.5686384608454453</v>
      </c>
      <c r="U68" s="26">
        <v>65</v>
      </c>
      <c r="V68" s="71">
        <v>0.66474413617730699</v>
      </c>
      <c r="W68" s="73">
        <f t="shared" si="22"/>
        <v>1.4761391008894826E-2</v>
      </c>
      <c r="X68" s="74">
        <v>35</v>
      </c>
      <c r="Y68" s="34" t="s">
        <v>202</v>
      </c>
      <c r="Z68" s="34" t="s">
        <v>244</v>
      </c>
      <c r="AA68" s="71">
        <f t="shared" si="16"/>
        <v>0.13010521830175056</v>
      </c>
      <c r="AB68" s="71">
        <f t="shared" si="17"/>
        <v>1.9205339996497593E-3</v>
      </c>
      <c r="AC68" s="71">
        <f>SUM($AB$33:AB68)</f>
        <v>10.400475010489444</v>
      </c>
      <c r="AE68" s="26">
        <v>65</v>
      </c>
      <c r="AF68" s="71">
        <v>0.65079128857846602</v>
      </c>
      <c r="AG68" s="73">
        <f t="shared" si="23"/>
        <v>1.4091885343389053E-2</v>
      </c>
      <c r="AH68" s="74">
        <v>35</v>
      </c>
      <c r="AI68" s="34" t="s">
        <v>202</v>
      </c>
      <c r="AJ68" s="34" t="s">
        <v>244</v>
      </c>
      <c r="AK68" s="71">
        <f t="shared" si="18"/>
        <v>0.13010521830175056</v>
      </c>
      <c r="AL68" s="71">
        <f t="shared" si="19"/>
        <v>1.8334278188848719E-3</v>
      </c>
      <c r="AM68" s="71">
        <f>SUM($AL$33:AL68)</f>
        <v>10.50523482771046</v>
      </c>
      <c r="AO68" s="26">
        <v>65</v>
      </c>
      <c r="AP68" s="71">
        <v>0.46304144579331502</v>
      </c>
      <c r="AQ68" s="73">
        <f t="shared" si="6"/>
        <v>6.4392493205235319E-6</v>
      </c>
      <c r="AR68" s="34">
        <v>45</v>
      </c>
      <c r="AS68" s="34" t="s">
        <v>202</v>
      </c>
      <c r="AT68" s="34" t="s">
        <v>276</v>
      </c>
      <c r="AU68" s="71">
        <f t="shared" si="0"/>
        <v>7.2650074349098717E-2</v>
      </c>
      <c r="AV68" s="71">
        <f t="shared" si="1"/>
        <v>4.6781194188841798E-7</v>
      </c>
      <c r="AW68" s="114">
        <f>SUM($AV$23:AV68)</f>
        <v>9.3110375857062735</v>
      </c>
      <c r="AY68" s="26">
        <v>65</v>
      </c>
      <c r="AZ68" s="71">
        <v>0.27384241096875001</v>
      </c>
      <c r="BA68" s="73">
        <f t="shared" si="7"/>
        <v>9.8372637442797775E-7</v>
      </c>
      <c r="BB68" s="34">
        <v>45</v>
      </c>
      <c r="BC68" s="34" t="s">
        <v>202</v>
      </c>
      <c r="BD68" s="34" t="s">
        <v>276</v>
      </c>
      <c r="BE68" s="71">
        <f t="shared" si="2"/>
        <v>7.2650074349098717E-2</v>
      </c>
      <c r="BF68" s="71">
        <f t="shared" si="3"/>
        <v>7.1467794241361902E-8</v>
      </c>
      <c r="BG68" s="114">
        <f>SUM($BF$23:BF68)</f>
        <v>9.546753480059385</v>
      </c>
      <c r="BI68" s="26">
        <v>65</v>
      </c>
      <c r="BJ68" s="71">
        <v>0.42196888020249901</v>
      </c>
      <c r="BK68" s="73">
        <f t="shared" si="8"/>
        <v>3.5308914214955395E-5</v>
      </c>
      <c r="BL68" s="34">
        <v>45</v>
      </c>
      <c r="BM68" s="34" t="s">
        <v>202</v>
      </c>
      <c r="BN68" s="34" t="s">
        <v>276</v>
      </c>
      <c r="BO68" s="71">
        <f t="shared" si="4"/>
        <v>7.2650074349098717E-2</v>
      </c>
      <c r="BP68" s="71">
        <f t="shared" si="5"/>
        <v>2.565195242902458E-6</v>
      </c>
      <c r="BQ68" s="114">
        <f>SUM($BP$23:BP68)</f>
        <v>10.391890868391814</v>
      </c>
      <c r="BS68" s="26">
        <v>65</v>
      </c>
      <c r="BT68" s="71">
        <v>0.34308083235269599</v>
      </c>
      <c r="BU68" s="73">
        <f t="shared" si="9"/>
        <v>1.76717297517713E-5</v>
      </c>
      <c r="BV68" s="34">
        <v>45</v>
      </c>
      <c r="BW68" s="34" t="s">
        <v>202</v>
      </c>
      <c r="BX68" s="34" t="s">
        <v>276</v>
      </c>
      <c r="BY68" s="71">
        <f t="shared" si="10"/>
        <v>7.2650074349098717E-2</v>
      </c>
      <c r="BZ68" s="71">
        <f t="shared" si="11"/>
        <v>1.2838524803433648E-6</v>
      </c>
      <c r="CA68" s="114">
        <f>SUM($BZ$23:BZ68)</f>
        <v>10.487232658085269</v>
      </c>
    </row>
    <row r="69" spans="1:79" x14ac:dyDescent="0.35">
      <c r="A69" s="26">
        <v>66</v>
      </c>
      <c r="B69" s="71">
        <v>0.59690951467614395</v>
      </c>
      <c r="C69" s="73">
        <f t="shared" si="20"/>
        <v>1.9703217643080948E-3</v>
      </c>
      <c r="D69" s="34">
        <v>36</v>
      </c>
      <c r="E69" s="34" t="s">
        <v>202</v>
      </c>
      <c r="F69" s="34" t="s">
        <v>245</v>
      </c>
      <c r="G69" s="71">
        <f t="shared" si="12"/>
        <v>0.12274077198278353</v>
      </c>
      <c r="H69" s="71">
        <f t="shared" si="13"/>
        <v>2.4183881440565562E-4</v>
      </c>
      <c r="I69" s="71">
        <f>SUM($H$33:H69)</f>
        <v>9.3262646117247421</v>
      </c>
      <c r="K69" s="26">
        <v>66</v>
      </c>
      <c r="L69" s="71">
        <v>0.552505261700733</v>
      </c>
      <c r="M69" s="73">
        <f t="shared" si="21"/>
        <v>2.1422098303297372E-3</v>
      </c>
      <c r="N69" s="34">
        <v>36</v>
      </c>
      <c r="O69" s="34" t="s">
        <v>202</v>
      </c>
      <c r="P69" s="34" t="s">
        <v>245</v>
      </c>
      <c r="Q69" s="71">
        <f t="shared" si="14"/>
        <v>0.12274077198278353</v>
      </c>
      <c r="R69" s="71">
        <f t="shared" si="15"/>
        <v>2.6293648832377965E-4</v>
      </c>
      <c r="S69" s="71">
        <f>SUM($R$33:R69)</f>
        <v>9.5689013973337698</v>
      </c>
      <c r="U69" s="26">
        <v>66</v>
      </c>
      <c r="V69" s="71">
        <v>0.64030867864937702</v>
      </c>
      <c r="W69" s="73">
        <f t="shared" si="22"/>
        <v>9.8125481149832581E-3</v>
      </c>
      <c r="X69" s="74">
        <v>36</v>
      </c>
      <c r="Y69" s="34" t="s">
        <v>202</v>
      </c>
      <c r="Z69" s="34" t="s">
        <v>245</v>
      </c>
      <c r="AA69" s="71">
        <f t="shared" si="16"/>
        <v>0.12274077198278353</v>
      </c>
      <c r="AB69" s="71">
        <f t="shared" si="17"/>
        <v>1.2043997307512524E-3</v>
      </c>
      <c r="AC69" s="71">
        <f>SUM($AB$33:AB69)</f>
        <v>10.401679410220195</v>
      </c>
      <c r="AE69" s="26">
        <v>66</v>
      </c>
      <c r="AF69" s="71">
        <v>0.62422484565736902</v>
      </c>
      <c r="AG69" s="73">
        <f t="shared" si="23"/>
        <v>9.1708762211241621E-3</v>
      </c>
      <c r="AH69" s="74">
        <v>36</v>
      </c>
      <c r="AI69" s="34" t="s">
        <v>202</v>
      </c>
      <c r="AJ69" s="34" t="s">
        <v>245</v>
      </c>
      <c r="AK69" s="71">
        <f t="shared" si="18"/>
        <v>0.12274077198278353</v>
      </c>
      <c r="AL69" s="71">
        <f t="shared" si="19"/>
        <v>1.1256404271393324E-3</v>
      </c>
      <c r="AM69" s="71">
        <f>SUM($AL$33:AL69)</f>
        <v>10.506360468137599</v>
      </c>
      <c r="AO69" s="26">
        <v>66</v>
      </c>
      <c r="AP69" s="71">
        <v>0.45090698446316602</v>
      </c>
      <c r="AQ69" s="73">
        <f t="shared" si="6"/>
        <v>2.9816393151988376E-6</v>
      </c>
      <c r="AR69" s="34">
        <v>46</v>
      </c>
      <c r="AS69" s="34" t="s">
        <v>202</v>
      </c>
      <c r="AT69" s="34" t="s">
        <v>277</v>
      </c>
      <c r="AU69" s="71">
        <f t="shared" si="0"/>
        <v>6.8537805989715761E-2</v>
      </c>
      <c r="AV69" s="71">
        <f t="shared" si="1"/>
        <v>2.0435501691640689E-7</v>
      </c>
      <c r="AW69" s="114">
        <f>SUM($AV$23:AV69)</f>
        <v>9.31103779006129</v>
      </c>
      <c r="AY69" s="26">
        <v>66</v>
      </c>
      <c r="AZ69" s="71">
        <v>0.24313032710413601</v>
      </c>
      <c r="BA69" s="73">
        <f t="shared" si="7"/>
        <v>2.6938600210690472E-7</v>
      </c>
      <c r="BB69" s="34">
        <v>46</v>
      </c>
      <c r="BC69" s="34" t="s">
        <v>202</v>
      </c>
      <c r="BD69" s="34" t="s">
        <v>277</v>
      </c>
      <c r="BE69" s="71">
        <f t="shared" si="2"/>
        <v>6.8537805989715761E-2</v>
      </c>
      <c r="BF69" s="71">
        <f t="shared" si="3"/>
        <v>1.8463125548748199E-8</v>
      </c>
      <c r="BG69" s="114">
        <f>SUM($BF$23:BF69)</f>
        <v>9.5467534985225111</v>
      </c>
      <c r="BI69" s="26">
        <v>66</v>
      </c>
      <c r="BJ69" s="71">
        <v>0.39792950059895199</v>
      </c>
      <c r="BK69" s="73">
        <f t="shared" si="8"/>
        <v>1.4899262992450828E-5</v>
      </c>
      <c r="BL69" s="34">
        <v>46</v>
      </c>
      <c r="BM69" s="34" t="s">
        <v>202</v>
      </c>
      <c r="BN69" s="34" t="s">
        <v>277</v>
      </c>
      <c r="BO69" s="71">
        <f t="shared" si="4"/>
        <v>6.8537805989715761E-2</v>
      </c>
      <c r="BP69" s="71">
        <f t="shared" si="5"/>
        <v>1.0211627963663466E-6</v>
      </c>
      <c r="BQ69" s="114">
        <f>SUM($BP$23:BP69)</f>
        <v>10.391891889554611</v>
      </c>
      <c r="BS69" s="26">
        <v>66</v>
      </c>
      <c r="BT69" s="71">
        <v>0.30951275133977701</v>
      </c>
      <c r="BU69" s="73">
        <f t="shared" si="9"/>
        <v>6.0628317523495991E-6</v>
      </c>
      <c r="BV69" s="34">
        <v>46</v>
      </c>
      <c r="BW69" s="34" t="s">
        <v>202</v>
      </c>
      <c r="BX69" s="34" t="s">
        <v>277</v>
      </c>
      <c r="BY69" s="71">
        <f t="shared" si="10"/>
        <v>6.8537805989715761E-2</v>
      </c>
      <c r="BZ69" s="71">
        <f t="shared" si="11"/>
        <v>4.1553318639082527E-7</v>
      </c>
      <c r="CA69" s="114">
        <f>SUM($BZ$23:BZ69)</f>
        <v>10.487233073618455</v>
      </c>
    </row>
    <row r="70" spans="1:79" x14ac:dyDescent="0.35">
      <c r="A70" s="26">
        <v>67</v>
      </c>
      <c r="B70" s="71">
        <v>0.57834528946734698</v>
      </c>
      <c r="C70" s="73">
        <f t="shared" si="20"/>
        <v>1.1761038080889885E-3</v>
      </c>
      <c r="D70" s="34">
        <v>37</v>
      </c>
      <c r="E70" s="34" t="s">
        <v>202</v>
      </c>
      <c r="F70" s="34" t="s">
        <v>246</v>
      </c>
      <c r="G70" s="71">
        <f t="shared" si="12"/>
        <v>0.11579318111583352</v>
      </c>
      <c r="H70" s="71">
        <f t="shared" si="13"/>
        <v>1.3618480126106975E-4</v>
      </c>
      <c r="I70" s="71">
        <f>SUM($H$33:H70)</f>
        <v>9.3264007965260038</v>
      </c>
      <c r="K70" s="26">
        <v>67</v>
      </c>
      <c r="L70" s="71">
        <v>0.52298692900844101</v>
      </c>
      <c r="M70" s="73">
        <f t="shared" si="21"/>
        <v>1.1835822029242142E-3</v>
      </c>
      <c r="N70" s="34">
        <v>37</v>
      </c>
      <c r="O70" s="34" t="s">
        <v>202</v>
      </c>
      <c r="P70" s="34" t="s">
        <v>246</v>
      </c>
      <c r="Q70" s="71">
        <f t="shared" si="14"/>
        <v>0.11579318111583352</v>
      </c>
      <c r="R70" s="71">
        <f t="shared" si="15"/>
        <v>1.3705074838868075E-4</v>
      </c>
      <c r="S70" s="71">
        <f>SUM($R$33:R70)</f>
        <v>9.5690384480821589</v>
      </c>
      <c r="U70" s="26">
        <v>67</v>
      </c>
      <c r="V70" s="71">
        <v>0.61469789533188801</v>
      </c>
      <c r="W70" s="73">
        <f t="shared" si="22"/>
        <v>6.283059717688365E-3</v>
      </c>
      <c r="X70" s="74">
        <v>37</v>
      </c>
      <c r="Y70" s="34" t="s">
        <v>202</v>
      </c>
      <c r="Z70" s="34" t="s">
        <v>246</v>
      </c>
      <c r="AA70" s="71">
        <f t="shared" si="16"/>
        <v>0.11579318111583352</v>
      </c>
      <c r="AB70" s="71">
        <f t="shared" si="17"/>
        <v>7.2753547185188663E-4</v>
      </c>
      <c r="AC70" s="71">
        <f>SUM($AB$33:AB70)</f>
        <v>10.402406945692046</v>
      </c>
      <c r="AE70" s="26">
        <v>67</v>
      </c>
      <c r="AF70" s="71">
        <v>0.596323857322967</v>
      </c>
      <c r="AG70" s="73">
        <f t="shared" si="23"/>
        <v>5.7246887936740661E-3</v>
      </c>
      <c r="AH70" s="74">
        <v>37</v>
      </c>
      <c r="AI70" s="34" t="s">
        <v>202</v>
      </c>
      <c r="AJ70" s="34" t="s">
        <v>246</v>
      </c>
      <c r="AK70" s="71">
        <f t="shared" si="18"/>
        <v>0.11579318111583352</v>
      </c>
      <c r="AL70" s="71">
        <f t="shared" si="19"/>
        <v>6.6287992631768359E-4</v>
      </c>
      <c r="AM70" s="71">
        <f>SUM($AL$33:AL70)</f>
        <v>10.507023348063916</v>
      </c>
      <c r="AO70" s="26">
        <v>67</v>
      </c>
      <c r="AP70" s="71">
        <v>0.43946062263031199</v>
      </c>
      <c r="AQ70" s="73">
        <f t="shared" si="6"/>
        <v>1.3444419923731272E-6</v>
      </c>
      <c r="AR70" s="34">
        <v>47</v>
      </c>
      <c r="AS70" s="34" t="s">
        <v>202</v>
      </c>
      <c r="AT70" s="34" t="s">
        <v>278</v>
      </c>
      <c r="AU70" s="71">
        <f t="shared" si="0"/>
        <v>6.465830753746768E-2</v>
      </c>
      <c r="AV70" s="71">
        <f t="shared" si="1"/>
        <v>8.6929343809147437E-8</v>
      </c>
      <c r="AW70" s="114">
        <f>SUM($AV$23:AV70)</f>
        <v>9.3110378769906337</v>
      </c>
      <c r="AY70" s="26">
        <v>67</v>
      </c>
      <c r="AZ70" s="71">
        <v>0.21351717227519301</v>
      </c>
      <c r="BA70" s="73">
        <f t="shared" si="7"/>
        <v>6.5495906809527224E-8</v>
      </c>
      <c r="BB70" s="34">
        <v>47</v>
      </c>
      <c r="BC70" s="34" t="s">
        <v>202</v>
      </c>
      <c r="BD70" s="34" t="s">
        <v>278</v>
      </c>
      <c r="BE70" s="71">
        <f t="shared" si="2"/>
        <v>6.465830753746768E-2</v>
      </c>
      <c r="BF70" s="71">
        <f t="shared" si="3"/>
        <v>4.2348544849357352E-9</v>
      </c>
      <c r="BG70" s="114">
        <f>SUM($BF$23:BF70)</f>
        <v>9.5467535027573653</v>
      </c>
      <c r="BI70" s="26">
        <v>67</v>
      </c>
      <c r="BJ70" s="71">
        <v>0.37445570538397799</v>
      </c>
      <c r="BK70" s="73">
        <f t="shared" si="8"/>
        <v>5.9288562818784047E-6</v>
      </c>
      <c r="BL70" s="34">
        <v>47</v>
      </c>
      <c r="BM70" s="34" t="s">
        <v>202</v>
      </c>
      <c r="BN70" s="34" t="s">
        <v>278</v>
      </c>
      <c r="BO70" s="71">
        <f t="shared" si="4"/>
        <v>6.465830753746768E-2</v>
      </c>
      <c r="BP70" s="71">
        <f t="shared" si="5"/>
        <v>3.8334981281914106E-7</v>
      </c>
      <c r="BQ70" s="114">
        <f>SUM($BP$23:BP70)</f>
        <v>10.391892272904423</v>
      </c>
      <c r="BS70" s="26">
        <v>67</v>
      </c>
      <c r="BT70" s="71">
        <v>0.27647476535177801</v>
      </c>
      <c r="BU70" s="73">
        <f t="shared" si="9"/>
        <v>1.876523736579886E-6</v>
      </c>
      <c r="BV70" s="34">
        <v>47</v>
      </c>
      <c r="BW70" s="34" t="s">
        <v>202</v>
      </c>
      <c r="BX70" s="34" t="s">
        <v>278</v>
      </c>
      <c r="BY70" s="71">
        <f t="shared" si="10"/>
        <v>6.465830753746768E-2</v>
      </c>
      <c r="BZ70" s="71">
        <f t="shared" si="11"/>
        <v>1.2133284886114025E-7</v>
      </c>
      <c r="CA70" s="114">
        <f>SUM($BZ$23:BZ70)</f>
        <v>10.487233194951305</v>
      </c>
    </row>
    <row r="71" spans="1:79" x14ac:dyDescent="0.35">
      <c r="A71" s="26">
        <v>68</v>
      </c>
      <c r="B71" s="71">
        <v>0.55997032476766295</v>
      </c>
      <c r="C71" s="73">
        <f t="shared" si="20"/>
        <v>6.8019409733287512E-4</v>
      </c>
      <c r="D71" s="34">
        <v>38</v>
      </c>
      <c r="E71" s="34" t="s">
        <v>202</v>
      </c>
      <c r="F71" s="34" t="s">
        <v>247</v>
      </c>
      <c r="G71" s="71">
        <f t="shared" si="12"/>
        <v>0.10923885010927689</v>
      </c>
      <c r="H71" s="71">
        <f t="shared" si="13"/>
        <v>7.4303621043760848E-5</v>
      </c>
      <c r="I71" s="71">
        <f>SUM($H$33:H71)</f>
        <v>9.3264751001470483</v>
      </c>
      <c r="K71" s="26">
        <v>68</v>
      </c>
      <c r="L71" s="71">
        <v>0.49253653591587798</v>
      </c>
      <c r="M71" s="73">
        <f t="shared" si="21"/>
        <v>6.1899802153638026E-4</v>
      </c>
      <c r="N71" s="34">
        <v>38</v>
      </c>
      <c r="O71" s="34" t="s">
        <v>202</v>
      </c>
      <c r="P71" s="34" t="s">
        <v>247</v>
      </c>
      <c r="Q71" s="71">
        <f t="shared" si="14"/>
        <v>0.10923885010927689</v>
      </c>
      <c r="R71" s="71">
        <f t="shared" si="15"/>
        <v>6.7618632092551588E-5</v>
      </c>
      <c r="S71" s="71">
        <f>SUM($R$33:R71)</f>
        <v>9.5691060667142516</v>
      </c>
      <c r="U71" s="26">
        <v>68</v>
      </c>
      <c r="V71" s="71">
        <v>0.587957046125967</v>
      </c>
      <c r="W71" s="73">
        <f t="shared" si="22"/>
        <v>3.8621835847076043E-3</v>
      </c>
      <c r="X71" s="74">
        <v>38</v>
      </c>
      <c r="Y71" s="34" t="s">
        <v>202</v>
      </c>
      <c r="Z71" s="34" t="s">
        <v>247</v>
      </c>
      <c r="AA71" s="71">
        <f t="shared" si="16"/>
        <v>0.10923885010927689</v>
      </c>
      <c r="AB71" s="71">
        <f t="shared" si="17"/>
        <v>4.219004937043837E-4</v>
      </c>
      <c r="AC71" s="71">
        <f>SUM($AB$33:AB71)</f>
        <v>10.40282884618575</v>
      </c>
      <c r="AE71" s="26">
        <v>68</v>
      </c>
      <c r="AF71" s="71">
        <v>0.56714532151645403</v>
      </c>
      <c r="AG71" s="73">
        <f t="shared" si="23"/>
        <v>3.413768503417282E-3</v>
      </c>
      <c r="AH71" s="74">
        <v>38</v>
      </c>
      <c r="AI71" s="34" t="s">
        <v>202</v>
      </c>
      <c r="AJ71" s="34" t="s">
        <v>247</v>
      </c>
      <c r="AK71" s="71">
        <f t="shared" si="18"/>
        <v>0.10923885010927689</v>
      </c>
      <c r="AL71" s="71">
        <f t="shared" si="19"/>
        <v>3.7291614585257095E-4</v>
      </c>
      <c r="AM71" s="71">
        <f>SUM($AL$33:AL71)</f>
        <v>10.507396264209769</v>
      </c>
      <c r="AO71" s="26">
        <v>68</v>
      </c>
      <c r="AP71" s="71">
        <v>0.42869912282785899</v>
      </c>
      <c r="AQ71" s="73">
        <f t="shared" si="6"/>
        <v>5.9082931505863168E-7</v>
      </c>
      <c r="AR71" s="34">
        <v>48</v>
      </c>
      <c r="AS71" s="34" t="s">
        <v>202</v>
      </c>
      <c r="AT71" s="34" t="s">
        <v>279</v>
      </c>
      <c r="AU71" s="71">
        <f t="shared" si="0"/>
        <v>6.0998403337233678E-2</v>
      </c>
      <c r="AV71" s="71">
        <f t="shared" si="1"/>
        <v>3.603964486340793E-8</v>
      </c>
      <c r="AW71" s="114">
        <f>SUM($AV$23:AV71)</f>
        <v>9.3110379130302778</v>
      </c>
      <c r="AY71" s="26">
        <v>68</v>
      </c>
      <c r="AZ71" s="71">
        <v>0.18528743217070801</v>
      </c>
      <c r="BA71" s="73">
        <f t="shared" si="7"/>
        <v>1.3984500817569811E-8</v>
      </c>
      <c r="BB71" s="34">
        <v>48</v>
      </c>
      <c r="BC71" s="34" t="s">
        <v>202</v>
      </c>
      <c r="BD71" s="34" t="s">
        <v>279</v>
      </c>
      <c r="BE71" s="71">
        <f t="shared" si="2"/>
        <v>6.0998403337233678E-2</v>
      </c>
      <c r="BF71" s="71">
        <f t="shared" si="3"/>
        <v>8.530322213399975E-10</v>
      </c>
      <c r="BG71" s="114">
        <f>SUM($BF$23:BF71)</f>
        <v>9.5467535036103968</v>
      </c>
      <c r="BI71" s="26">
        <v>68</v>
      </c>
      <c r="BJ71" s="71">
        <v>0.35166850646443898</v>
      </c>
      <c r="BK71" s="73">
        <f t="shared" si="8"/>
        <v>2.220094061151007E-6</v>
      </c>
      <c r="BL71" s="34">
        <v>48</v>
      </c>
      <c r="BM71" s="34" t="s">
        <v>202</v>
      </c>
      <c r="BN71" s="34" t="s">
        <v>279</v>
      </c>
      <c r="BO71" s="71">
        <f t="shared" si="4"/>
        <v>6.0998403337233678E-2</v>
      </c>
      <c r="BP71" s="71">
        <f t="shared" si="5"/>
        <v>1.3542219298868625E-7</v>
      </c>
      <c r="BQ71" s="114">
        <f>SUM($BP$23:BP71)</f>
        <v>10.391892408326616</v>
      </c>
      <c r="BS71" s="26">
        <v>68</v>
      </c>
      <c r="BT71" s="71">
        <v>0.244294023463137</v>
      </c>
      <c r="BU71" s="73">
        <f t="shared" si="9"/>
        <v>5.1881145974796564E-7</v>
      </c>
      <c r="BV71" s="34">
        <v>48</v>
      </c>
      <c r="BW71" s="34" t="s">
        <v>202</v>
      </c>
      <c r="BX71" s="34" t="s">
        <v>279</v>
      </c>
      <c r="BY71" s="71">
        <f t="shared" si="10"/>
        <v>6.0998403337233678E-2</v>
      </c>
      <c r="BZ71" s="71">
        <f t="shared" si="11"/>
        <v>3.1646670677685385E-8</v>
      </c>
      <c r="CA71" s="114">
        <f>SUM($BZ$23:BZ71)</f>
        <v>10.487233226597976</v>
      </c>
    </row>
    <row r="72" spans="1:79" x14ac:dyDescent="0.35">
      <c r="A72" s="26">
        <v>69</v>
      </c>
      <c r="B72" s="71">
        <v>0.54187247750387402</v>
      </c>
      <c r="C72" s="73">
        <f t="shared" si="20"/>
        <v>3.808885095885374E-4</v>
      </c>
      <c r="D72" s="34">
        <v>39</v>
      </c>
      <c r="E72" s="34" t="s">
        <v>202</v>
      </c>
      <c r="F72" s="34" t="s">
        <v>248</v>
      </c>
      <c r="G72" s="71">
        <f t="shared" si="12"/>
        <v>0.10305551897101592</v>
      </c>
      <c r="H72" s="71">
        <f t="shared" si="13"/>
        <v>3.9252663025743496E-5</v>
      </c>
      <c r="I72" s="71">
        <f>SUM($H$33:H72)</f>
        <v>9.326514352810074</v>
      </c>
      <c r="K72" s="26">
        <v>69</v>
      </c>
      <c r="L72" s="71">
        <v>0.46129106207395298</v>
      </c>
      <c r="M72" s="73">
        <f t="shared" si="21"/>
        <v>3.0487914126631075E-4</v>
      </c>
      <c r="N72" s="34">
        <v>39</v>
      </c>
      <c r="O72" s="34" t="s">
        <v>202</v>
      </c>
      <c r="P72" s="34" t="s">
        <v>248</v>
      </c>
      <c r="Q72" s="71">
        <f t="shared" si="14"/>
        <v>0.10305551897101592</v>
      </c>
      <c r="R72" s="71">
        <f t="shared" si="15"/>
        <v>3.1419478126637327E-5</v>
      </c>
      <c r="S72" s="71">
        <f>SUM($R$33:R72)</f>
        <v>9.5691374861923784</v>
      </c>
      <c r="U72" s="26">
        <v>69</v>
      </c>
      <c r="V72" s="71">
        <v>0.56015123468954398</v>
      </c>
      <c r="W72" s="73">
        <f t="shared" si="22"/>
        <v>2.2707980520608813E-3</v>
      </c>
      <c r="X72" s="74">
        <v>39</v>
      </c>
      <c r="Y72" s="34" t="s">
        <v>202</v>
      </c>
      <c r="Z72" s="34" t="s">
        <v>248</v>
      </c>
      <c r="AA72" s="71">
        <f t="shared" si="16"/>
        <v>0.10305551897101592</v>
      </c>
      <c r="AB72" s="71">
        <f t="shared" si="17"/>
        <v>2.3401827173350615E-4</v>
      </c>
      <c r="AC72" s="71">
        <f>SUM($AB$33:AB72)</f>
        <v>10.403062864457484</v>
      </c>
      <c r="AE72" s="26">
        <v>69</v>
      </c>
      <c r="AF72" s="71">
        <v>0.53677241707271295</v>
      </c>
      <c r="AG72" s="73">
        <f t="shared" si="23"/>
        <v>1.9361028354533385E-3</v>
      </c>
      <c r="AH72" s="74">
        <v>39</v>
      </c>
      <c r="AI72" s="34" t="s">
        <v>202</v>
      </c>
      <c r="AJ72" s="34" t="s">
        <v>248</v>
      </c>
      <c r="AK72" s="71">
        <f t="shared" si="18"/>
        <v>0.10305551897101592</v>
      </c>
      <c r="AL72" s="71">
        <f t="shared" si="19"/>
        <v>1.9952608248889926E-4</v>
      </c>
      <c r="AM72" s="71">
        <f>SUM($AL$33:AL72)</f>
        <v>10.507595790292257</v>
      </c>
      <c r="AO72" s="26">
        <v>69</v>
      </c>
      <c r="AP72" s="71">
        <v>0.41861281312298598</v>
      </c>
      <c r="AQ72" s="73">
        <f t="shared" si="6"/>
        <v>2.5328800910662016E-7</v>
      </c>
      <c r="AR72" s="34">
        <v>49</v>
      </c>
      <c r="AS72" s="34" t="s">
        <v>202</v>
      </c>
      <c r="AT72" s="34" t="s">
        <v>280</v>
      </c>
      <c r="AU72" s="71">
        <f t="shared" si="0"/>
        <v>5.7545663525692139E-2</v>
      </c>
      <c r="AV72" s="71">
        <f t="shared" si="1"/>
        <v>1.457562654714201E-8</v>
      </c>
      <c r="AW72" s="114">
        <f>SUM($AV$23:AV72)</f>
        <v>9.3110379276059039</v>
      </c>
      <c r="AY72" s="26">
        <v>69</v>
      </c>
      <c r="AZ72" s="71">
        <v>0.158709455044171</v>
      </c>
      <c r="BA72" s="73">
        <f t="shared" si="7"/>
        <v>2.591152246676677E-9</v>
      </c>
      <c r="BB72" s="34">
        <v>49</v>
      </c>
      <c r="BC72" s="34" t="s">
        <v>202</v>
      </c>
      <c r="BD72" s="34" t="s">
        <v>280</v>
      </c>
      <c r="BE72" s="71">
        <f t="shared" si="2"/>
        <v>5.7545663525692139E-2</v>
      </c>
      <c r="BF72" s="71">
        <f t="shared" si="3"/>
        <v>1.491095753310973E-10</v>
      </c>
      <c r="BG72" s="114">
        <f>SUM($BF$23:BF72)</f>
        <v>9.5467535037595059</v>
      </c>
      <c r="BI72" s="26">
        <v>69</v>
      </c>
      <c r="BJ72" s="71">
        <v>0.329676314405485</v>
      </c>
      <c r="BK72" s="73">
        <f t="shared" si="8"/>
        <v>7.8073716269554546E-7</v>
      </c>
      <c r="BL72" s="34">
        <v>49</v>
      </c>
      <c r="BM72" s="34" t="s">
        <v>202</v>
      </c>
      <c r="BN72" s="34" t="s">
        <v>280</v>
      </c>
      <c r="BO72" s="71">
        <f t="shared" si="4"/>
        <v>5.7545663525692139E-2</v>
      </c>
      <c r="BP72" s="71">
        <f t="shared" si="5"/>
        <v>4.4928038066481422E-8</v>
      </c>
      <c r="BQ72" s="114">
        <f>SUM($BP$23:BP72)</f>
        <v>10.391892453254654</v>
      </c>
      <c r="BS72" s="26">
        <v>69</v>
      </c>
      <c r="BT72" s="71">
        <v>0.213302628031485</v>
      </c>
      <c r="BU72" s="73">
        <f t="shared" si="9"/>
        <v>1.2674253892061388E-7</v>
      </c>
      <c r="BV72" s="34">
        <v>49</v>
      </c>
      <c r="BW72" s="34" t="s">
        <v>202</v>
      </c>
      <c r="BX72" s="34" t="s">
        <v>280</v>
      </c>
      <c r="BY72" s="71">
        <f t="shared" si="10"/>
        <v>5.7545663525692139E-2</v>
      </c>
      <c r="BZ72" s="71">
        <f t="shared" si="11"/>
        <v>7.2934834991175867E-9</v>
      </c>
      <c r="CA72" s="114">
        <f>SUM($BZ$23:BZ72)</f>
        <v>10.487233233891459</v>
      </c>
    </row>
    <row r="73" spans="1:79" x14ac:dyDescent="0.35">
      <c r="A73" s="26">
        <v>70</v>
      </c>
      <c r="B73" s="71">
        <v>0.52413456455820395</v>
      </c>
      <c r="C73" s="73">
        <f t="shared" si="20"/>
        <v>2.0639300034349883E-4</v>
      </c>
      <c r="D73" s="34">
        <v>40</v>
      </c>
      <c r="E73" s="34" t="s">
        <v>202</v>
      </c>
      <c r="F73" s="34" t="s">
        <v>271</v>
      </c>
      <c r="G73" s="71">
        <f t="shared" si="12"/>
        <v>9.7222187708505589E-2</v>
      </c>
      <c r="H73" s="71">
        <f t="shared" si="13"/>
        <v>2.00659790211173E-5</v>
      </c>
      <c r="I73" s="71">
        <f>SUM($H$33:H73)</f>
        <v>9.3265344187890946</v>
      </c>
      <c r="K73" s="26">
        <v>70</v>
      </c>
      <c r="L73" s="71">
        <v>0.42941525605994202</v>
      </c>
      <c r="M73" s="73">
        <f t="shared" si="21"/>
        <v>1.4063802287893123E-4</v>
      </c>
      <c r="N73" s="34">
        <v>40</v>
      </c>
      <c r="O73" s="34" t="s">
        <v>202</v>
      </c>
      <c r="P73" s="34" t="s">
        <v>271</v>
      </c>
      <c r="Q73" s="71">
        <f t="shared" si="14"/>
        <v>9.7222187708505589E-2</v>
      </c>
      <c r="R73" s="71">
        <f t="shared" si="15"/>
        <v>1.3673136259288555E-5</v>
      </c>
      <c r="S73" s="71">
        <f>SUM($R$33:R73)</f>
        <v>9.5691511593286371</v>
      </c>
      <c r="U73" s="26">
        <v>70</v>
      </c>
      <c r="V73" s="71">
        <v>0.53136723758304305</v>
      </c>
      <c r="W73" s="73">
        <f t="shared" si="22"/>
        <v>1.271990332592514E-3</v>
      </c>
      <c r="X73" s="74">
        <v>40</v>
      </c>
      <c r="Y73" s="34" t="s">
        <v>202</v>
      </c>
      <c r="Z73" s="34" t="s">
        <v>271</v>
      </c>
      <c r="AA73" s="71">
        <f t="shared" si="16"/>
        <v>9.7222187708505589E-2</v>
      </c>
      <c r="AB73" s="71">
        <f t="shared" si="17"/>
        <v>1.2366568287871385E-4</v>
      </c>
      <c r="AC73" s="71">
        <f>SUM($AB$33:AB73)</f>
        <v>10.403186530140362</v>
      </c>
      <c r="AE73" s="26">
        <v>70</v>
      </c>
      <c r="AF73" s="71">
        <v>0.50531725505718905</v>
      </c>
      <c r="AG73" s="73">
        <f t="shared" si="23"/>
        <v>1.0392465986876216E-3</v>
      </c>
      <c r="AH73" s="74">
        <v>40</v>
      </c>
      <c r="AI73" s="34" t="s">
        <v>202</v>
      </c>
      <c r="AJ73" s="34" t="s">
        <v>271</v>
      </c>
      <c r="AK73" s="71">
        <f t="shared" si="18"/>
        <v>9.7222187708505589E-2</v>
      </c>
      <c r="AL73" s="71">
        <f t="shared" si="19"/>
        <v>1.0103782789303393E-4</v>
      </c>
      <c r="AM73" s="71">
        <f>SUM($AL$33:AL73)</f>
        <v>10.507696828120149</v>
      </c>
      <c r="AO73" s="26">
        <v>70</v>
      </c>
      <c r="AP73" s="71">
        <v>0.40918653547814998</v>
      </c>
      <c r="AQ73" s="73">
        <f t="shared" si="6"/>
        <v>1.0602960602244275E-7</v>
      </c>
      <c r="AR73" s="34">
        <v>50</v>
      </c>
      <c r="AS73" s="34" t="s">
        <v>202</v>
      </c>
      <c r="AT73" s="34" t="s">
        <v>281</v>
      </c>
      <c r="AU73" s="71">
        <f t="shared" si="0"/>
        <v>5.4288361816690701E-2</v>
      </c>
      <c r="AV73" s="71">
        <f t="shared" si="1"/>
        <v>5.7561736150275394E-9</v>
      </c>
      <c r="AW73" s="114">
        <f>SUM($AV$23:AV73)</f>
        <v>9.3110379333620781</v>
      </c>
      <c r="AY73" s="26">
        <v>70</v>
      </c>
      <c r="AZ73" s="71">
        <v>0.13402438716599899</v>
      </c>
      <c r="BA73" s="73">
        <f t="shared" si="7"/>
        <v>4.1124036100653474E-10</v>
      </c>
      <c r="BB73" s="34">
        <v>50</v>
      </c>
      <c r="BC73" s="34" t="s">
        <v>202</v>
      </c>
      <c r="BD73" s="34" t="s">
        <v>281</v>
      </c>
      <c r="BE73" s="71">
        <f t="shared" si="2"/>
        <v>5.4288361816690701E-2</v>
      </c>
      <c r="BF73" s="71">
        <f t="shared" si="3"/>
        <v>2.2325565511949262E-11</v>
      </c>
      <c r="BG73" s="114">
        <f>SUM($BF$23:BF73)</f>
        <v>9.5467535037818312</v>
      </c>
      <c r="BI73" s="26">
        <v>70</v>
      </c>
      <c r="BJ73" s="71">
        <v>0.30857275639987197</v>
      </c>
      <c r="BK73" s="73">
        <f t="shared" si="8"/>
        <v>2.5739055031686294E-7</v>
      </c>
      <c r="BL73" s="34">
        <v>50</v>
      </c>
      <c r="BM73" s="34" t="s">
        <v>202</v>
      </c>
      <c r="BN73" s="34" t="s">
        <v>281</v>
      </c>
      <c r="BO73" s="71">
        <f t="shared" si="4"/>
        <v>5.4288361816690701E-2</v>
      </c>
      <c r="BP73" s="71">
        <f t="shared" si="5"/>
        <v>1.3973311323798989E-8</v>
      </c>
      <c r="BQ73" s="114">
        <f>SUM($BP$23:BP73)</f>
        <v>10.391892467227965</v>
      </c>
      <c r="BS73" s="26">
        <v>70</v>
      </c>
      <c r="BT73" s="71">
        <v>0.18382622731139101</v>
      </c>
      <c r="BU73" s="73">
        <f t="shared" si="9"/>
        <v>2.7034516635149715E-8</v>
      </c>
      <c r="BV73" s="34">
        <v>50</v>
      </c>
      <c r="BW73" s="34" t="s">
        <v>202</v>
      </c>
      <c r="BX73" s="34" t="s">
        <v>281</v>
      </c>
      <c r="BY73" s="71">
        <f t="shared" si="10"/>
        <v>5.4288361816690701E-2</v>
      </c>
      <c r="BZ73" s="71">
        <f t="shared" si="11"/>
        <v>1.4676596206283515E-9</v>
      </c>
      <c r="CA73" s="114">
        <f>SUM($BZ$23:BZ73)</f>
        <v>10.487233235359119</v>
      </c>
    </row>
    <row r="74" spans="1:79" x14ac:dyDescent="0.35">
      <c r="A74" s="26">
        <v>71</v>
      </c>
      <c r="B74" s="71">
        <v>0.50683283836511095</v>
      </c>
      <c r="C74" s="73">
        <f t="shared" si="20"/>
        <v>1.08177705362901E-4</v>
      </c>
      <c r="D74" s="34">
        <v>41</v>
      </c>
      <c r="E74" s="34" t="s">
        <v>202</v>
      </c>
      <c r="F74" s="34" t="s">
        <v>272</v>
      </c>
      <c r="G74" s="71">
        <f t="shared" si="12"/>
        <v>9.171904500802415E-2</v>
      </c>
      <c r="H74" s="71">
        <f t="shared" si="13"/>
        <v>9.921955827044692E-6</v>
      </c>
      <c r="I74" s="71">
        <f>SUM($H$33:H74)</f>
        <v>9.3265443407449222</v>
      </c>
      <c r="K74" s="26">
        <v>71</v>
      </c>
      <c r="L74" s="71">
        <v>0.397101897350704</v>
      </c>
      <c r="M74" s="73">
        <f t="shared" si="21"/>
        <v>6.0392112606320238E-5</v>
      </c>
      <c r="N74" s="34">
        <v>41</v>
      </c>
      <c r="O74" s="34" t="s">
        <v>202</v>
      </c>
      <c r="P74" s="34" t="s">
        <v>272</v>
      </c>
      <c r="Q74" s="71">
        <f t="shared" si="14"/>
        <v>9.171904500802415E-2</v>
      </c>
      <c r="R74" s="71">
        <f t="shared" si="15"/>
        <v>5.5391068942687482E-6</v>
      </c>
      <c r="S74" s="71">
        <f>SUM($R$33:R74)</f>
        <v>9.5691566984355312</v>
      </c>
      <c r="U74" s="26">
        <v>71</v>
      </c>
      <c r="V74" s="71">
        <v>0.50171501343564895</v>
      </c>
      <c r="W74" s="73">
        <f t="shared" si="22"/>
        <v>6.7589398926202039E-4</v>
      </c>
      <c r="X74" s="74">
        <v>41</v>
      </c>
      <c r="Y74" s="34" t="s">
        <v>202</v>
      </c>
      <c r="Z74" s="34" t="s">
        <v>272</v>
      </c>
      <c r="AA74" s="71">
        <f t="shared" si="16"/>
        <v>9.171904500802415E-2</v>
      </c>
      <c r="AB74" s="71">
        <f t="shared" si="17"/>
        <v>6.1992351221776243E-5</v>
      </c>
      <c r="AC74" s="71">
        <f>SUM($AB$33:AB74)</f>
        <v>10.403248522491584</v>
      </c>
      <c r="AE74" s="26">
        <v>71</v>
      </c>
      <c r="AF74" s="71">
        <v>0.47292321336112803</v>
      </c>
      <c r="AG74" s="73">
        <f t="shared" si="23"/>
        <v>5.2514923857634903E-4</v>
      </c>
      <c r="AH74" s="74">
        <v>41</v>
      </c>
      <c r="AI74" s="34" t="s">
        <v>202</v>
      </c>
      <c r="AJ74" s="34" t="s">
        <v>272</v>
      </c>
      <c r="AK74" s="71">
        <f t="shared" si="18"/>
        <v>9.171904500802415E-2</v>
      </c>
      <c r="AL74" s="71">
        <f t="shared" si="19"/>
        <v>4.8166186648913772E-5</v>
      </c>
      <c r="AM74" s="71">
        <f>SUM($AL$33:AL74)</f>
        <v>10.507744994306798</v>
      </c>
      <c r="AO74" s="26">
        <v>71</v>
      </c>
      <c r="AP74" s="71">
        <v>0.40040059241353498</v>
      </c>
      <c r="AQ74" s="73">
        <f t="shared" si="6"/>
        <v>4.3385887146436534E-8</v>
      </c>
      <c r="AR74" s="34">
        <v>51</v>
      </c>
      <c r="AS74" s="34" t="s">
        <v>202</v>
      </c>
      <c r="AT74" s="34" t="s">
        <v>282</v>
      </c>
      <c r="AU74" s="71">
        <f t="shared" si="0"/>
        <v>5.12154356761233E-2</v>
      </c>
      <c r="AV74" s="71">
        <f t="shared" si="1"/>
        <v>2.222027112399865E-9</v>
      </c>
      <c r="AW74" s="114">
        <f>SUM($AV$23:AV74)</f>
        <v>9.3110379355841051</v>
      </c>
      <c r="AY74" s="26">
        <v>71</v>
      </c>
      <c r="AZ74" s="71">
        <v>0.111435058995528</v>
      </c>
      <c r="BA74" s="73">
        <f t="shared" si="7"/>
        <v>5.5116237361825006E-11</v>
      </c>
      <c r="BB74" s="34">
        <v>51</v>
      </c>
      <c r="BC74" s="34" t="s">
        <v>202</v>
      </c>
      <c r="BD74" s="34" t="s">
        <v>282</v>
      </c>
      <c r="BE74" s="71">
        <f t="shared" si="2"/>
        <v>5.12154356761233E-2</v>
      </c>
      <c r="BF74" s="71">
        <f t="shared" si="3"/>
        <v>2.8228021093144924E-12</v>
      </c>
      <c r="BG74" s="114">
        <f>SUM($BF$23:BF74)</f>
        <v>9.5467535037846538</v>
      </c>
      <c r="BI74" s="26">
        <v>71</v>
      </c>
      <c r="BJ74" s="71">
        <v>0.28843508415340202</v>
      </c>
      <c r="BK74" s="73">
        <f t="shared" si="8"/>
        <v>7.9423711582554342E-8</v>
      </c>
      <c r="BL74" s="34">
        <v>51</v>
      </c>
      <c r="BM74" s="34" t="s">
        <v>202</v>
      </c>
      <c r="BN74" s="34" t="s">
        <v>282</v>
      </c>
      <c r="BO74" s="71">
        <f t="shared" si="4"/>
        <v>5.12154356761233E-2</v>
      </c>
      <c r="BP74" s="71">
        <f t="shared" si="5"/>
        <v>4.0677199917152813E-9</v>
      </c>
      <c r="BQ74" s="114">
        <f>SUM($BP$23:BP74)</f>
        <v>10.391892471295685</v>
      </c>
      <c r="BS74" s="26">
        <v>71</v>
      </c>
      <c r="BT74" s="71">
        <v>0.156171066079065</v>
      </c>
      <c r="BU74" s="73">
        <f t="shared" si="9"/>
        <v>4.969653200226613E-9</v>
      </c>
      <c r="BV74" s="34">
        <v>51</v>
      </c>
      <c r="BW74" s="34" t="s">
        <v>202</v>
      </c>
      <c r="BX74" s="34" t="s">
        <v>282</v>
      </c>
      <c r="BY74" s="71">
        <f t="shared" si="10"/>
        <v>5.12154356761233E-2</v>
      </c>
      <c r="BZ74" s="71">
        <f t="shared" si="11"/>
        <v>2.5452295380884642E-10</v>
      </c>
      <c r="CA74" s="114">
        <f>SUM($BZ$23:BZ74)</f>
        <v>10.487233235613642</v>
      </c>
    </row>
    <row r="75" spans="1:79" x14ac:dyDescent="0.35">
      <c r="A75" s="26">
        <v>72</v>
      </c>
      <c r="B75" s="71">
        <v>0.49003571681828101</v>
      </c>
      <c r="C75" s="73">
        <f t="shared" si="20"/>
        <v>5.4828013456903802E-5</v>
      </c>
      <c r="D75" s="34">
        <v>42</v>
      </c>
      <c r="E75" s="34" t="s">
        <v>202</v>
      </c>
      <c r="F75" s="34" t="s">
        <v>273</v>
      </c>
      <c r="G75" s="71">
        <f t="shared" si="12"/>
        <v>8.6527400950966171E-2</v>
      </c>
      <c r="H75" s="71">
        <f t="shared" si="13"/>
        <v>4.7441255037304837E-6</v>
      </c>
      <c r="I75" s="71">
        <f>SUM($H$33:H75)</f>
        <v>9.3265490848704253</v>
      </c>
      <c r="K75" s="26">
        <v>72</v>
      </c>
      <c r="L75" s="71">
        <v>0.36457104822269198</v>
      </c>
      <c r="M75" s="73">
        <f t="shared" si="21"/>
        <v>2.3981822500987135E-5</v>
      </c>
      <c r="N75" s="34">
        <v>42</v>
      </c>
      <c r="O75" s="34" t="s">
        <v>202</v>
      </c>
      <c r="P75" s="34" t="s">
        <v>273</v>
      </c>
      <c r="Q75" s="71">
        <f t="shared" si="14"/>
        <v>8.6527400950966171E-2</v>
      </c>
      <c r="R75" s="71">
        <f t="shared" si="15"/>
        <v>2.0750847710778162E-6</v>
      </c>
      <c r="S75" s="71">
        <f>SUM($R$33:R75)</f>
        <v>9.5691587735203019</v>
      </c>
      <c r="U75" s="26">
        <v>72</v>
      </c>
      <c r="V75" s="71">
        <v>0.471328745780002</v>
      </c>
      <c r="W75" s="73">
        <f t="shared" si="22"/>
        <v>3.3910616190366895E-4</v>
      </c>
      <c r="X75" s="74">
        <v>42</v>
      </c>
      <c r="Y75" s="34" t="s">
        <v>202</v>
      </c>
      <c r="Z75" s="34" t="s">
        <v>273</v>
      </c>
      <c r="AA75" s="71">
        <f t="shared" si="16"/>
        <v>8.6527400950966171E-2</v>
      </c>
      <c r="AB75" s="71">
        <f t="shared" si="17"/>
        <v>2.9341974835982013E-5</v>
      </c>
      <c r="AC75" s="71">
        <f>SUM($AB$33:AB75)</f>
        <v>10.403277864466419</v>
      </c>
      <c r="AE75" s="26">
        <v>72</v>
      </c>
      <c r="AF75" s="71">
        <v>0.43976661792869798</v>
      </c>
      <c r="AG75" s="73">
        <f t="shared" si="23"/>
        <v>2.4835526540167662E-4</v>
      </c>
      <c r="AH75" s="74">
        <v>42</v>
      </c>
      <c r="AI75" s="34" t="s">
        <v>202</v>
      </c>
      <c r="AJ75" s="34" t="s">
        <v>273</v>
      </c>
      <c r="AK75" s="71">
        <f t="shared" si="18"/>
        <v>8.6527400950966171E-2</v>
      </c>
      <c r="AL75" s="71">
        <f t="shared" si="19"/>
        <v>2.1489535627694488E-5</v>
      </c>
      <c r="AM75" s="71">
        <f>SUM($AL$33:AL75)</f>
        <v>10.507766483842426</v>
      </c>
      <c r="AO75" s="26">
        <v>72</v>
      </c>
      <c r="AP75" s="71">
        <v>0.39223165936592103</v>
      </c>
      <c r="AQ75" s="73">
        <f t="shared" si="6"/>
        <v>1.737173491581996E-8</v>
      </c>
      <c r="AR75" s="34">
        <v>52</v>
      </c>
      <c r="AS75" s="34" t="s">
        <v>202</v>
      </c>
      <c r="AT75" s="34" t="s">
        <v>283</v>
      </c>
      <c r="AU75" s="71">
        <f t="shared" si="0"/>
        <v>4.8316448751059712E-2</v>
      </c>
      <c r="AV75" s="71">
        <f t="shared" si="1"/>
        <v>8.393405397772097E-10</v>
      </c>
      <c r="AW75" s="114">
        <f>SUM($AV$23:AV75)</f>
        <v>9.3110379364234461</v>
      </c>
      <c r="AY75" s="26">
        <v>72</v>
      </c>
      <c r="AZ75" s="71">
        <v>9.1095632222320005E-2</v>
      </c>
      <c r="BA75" s="73">
        <f t="shared" si="7"/>
        <v>6.141881162026494E-12</v>
      </c>
      <c r="BB75" s="34">
        <v>52</v>
      </c>
      <c r="BC75" s="34" t="s">
        <v>202</v>
      </c>
      <c r="BD75" s="34" t="s">
        <v>283</v>
      </c>
      <c r="BE75" s="71">
        <f t="shared" si="2"/>
        <v>4.8316448751059712E-2</v>
      </c>
      <c r="BF75" s="71">
        <f t="shared" si="3"/>
        <v>2.9675388640015215E-13</v>
      </c>
      <c r="BG75" s="114">
        <f>SUM($BF$23:BF75)</f>
        <v>9.5467535037849505</v>
      </c>
      <c r="BI75" s="26">
        <v>72</v>
      </c>
      <c r="BJ75" s="71">
        <v>0.26932323042376799</v>
      </c>
      <c r="BK75" s="73">
        <f t="shared" si="8"/>
        <v>2.2908584934089594E-8</v>
      </c>
      <c r="BL75" s="34">
        <v>52</v>
      </c>
      <c r="BM75" s="34" t="s">
        <v>202</v>
      </c>
      <c r="BN75" s="34" t="s">
        <v>283</v>
      </c>
      <c r="BO75" s="71">
        <f t="shared" si="4"/>
        <v>4.8316448751059712E-2</v>
      </c>
      <c r="BP75" s="71">
        <f t="shared" si="5"/>
        <v>1.1068614699272385E-9</v>
      </c>
      <c r="BQ75" s="114">
        <f>SUM($BP$23:BP75)</f>
        <v>10.391892472402548</v>
      </c>
      <c r="BS75" s="26">
        <v>72</v>
      </c>
      <c r="BT75" s="71">
        <v>0.130610131092531</v>
      </c>
      <c r="BU75" s="73">
        <f t="shared" si="9"/>
        <v>7.7611603832262728E-10</v>
      </c>
      <c r="BV75" s="34">
        <v>52</v>
      </c>
      <c r="BW75" s="34" t="s">
        <v>202</v>
      </c>
      <c r="BX75" s="34" t="s">
        <v>283</v>
      </c>
      <c r="BY75" s="71">
        <f t="shared" si="10"/>
        <v>4.8316448751059712E-2</v>
      </c>
      <c r="BZ75" s="71">
        <f t="shared" si="11"/>
        <v>3.7499170790490718E-11</v>
      </c>
      <c r="CA75" s="114">
        <f>SUM($BZ$23:BZ75)</f>
        <v>10.487233235651141</v>
      </c>
    </row>
    <row r="76" spans="1:79" x14ac:dyDescent="0.35">
      <c r="A76" s="26">
        <v>73</v>
      </c>
      <c r="B76" s="71">
        <v>0.47380281058991502</v>
      </c>
      <c r="C76" s="73">
        <f t="shared" si="20"/>
        <v>2.6867684876076213E-5</v>
      </c>
      <c r="D76" s="34">
        <v>43</v>
      </c>
      <c r="E76" s="34" t="s">
        <v>202</v>
      </c>
      <c r="F76" s="34" t="s">
        <v>274</v>
      </c>
      <c r="G76" s="71">
        <f t="shared" si="12"/>
        <v>8.162962353864732E-2</v>
      </c>
      <c r="H76" s="71">
        <f t="shared" si="13"/>
        <v>2.1931990017891096E-6</v>
      </c>
      <c r="I76" s="71">
        <f>SUM($H$33:H76)</f>
        <v>9.3265512780694273</v>
      </c>
      <c r="K76" s="26">
        <v>73</v>
      </c>
      <c r="L76" s="71">
        <v>0.33206807591759702</v>
      </c>
      <c r="M76" s="73">
        <f t="shared" si="21"/>
        <v>8.7430781674754213E-6</v>
      </c>
      <c r="N76" s="34">
        <v>43</v>
      </c>
      <c r="O76" s="34" t="s">
        <v>202</v>
      </c>
      <c r="P76" s="34" t="s">
        <v>274</v>
      </c>
      <c r="Q76" s="71">
        <f t="shared" si="14"/>
        <v>8.162962353864732E-2</v>
      </c>
      <c r="R76" s="71">
        <f t="shared" si="15"/>
        <v>7.1369417937998512E-7</v>
      </c>
      <c r="S76" s="71">
        <f>SUM($R$33:R76)</f>
        <v>9.5691594872144812</v>
      </c>
      <c r="U76" s="26">
        <v>73</v>
      </c>
      <c r="V76" s="71">
        <v>0.44036725833686802</v>
      </c>
      <c r="W76" s="73">
        <f t="shared" si="22"/>
        <v>1.5983048197632657E-4</v>
      </c>
      <c r="X76" s="74">
        <v>43</v>
      </c>
      <c r="Y76" s="34" t="s">
        <v>202</v>
      </c>
      <c r="Z76" s="34" t="s">
        <v>274</v>
      </c>
      <c r="AA76" s="71">
        <f t="shared" si="16"/>
        <v>8.162962353864732E-2</v>
      </c>
      <c r="AB76" s="71">
        <f t="shared" si="17"/>
        <v>1.3046902073728093E-5</v>
      </c>
      <c r="AC76" s="71">
        <f>SUM($AB$33:AB76)</f>
        <v>10.403290911368494</v>
      </c>
      <c r="AE76" s="26">
        <v>73</v>
      </c>
      <c r="AF76" s="71">
        <v>0.40605749872309799</v>
      </c>
      <c r="AG76" s="73">
        <f t="shared" si="23"/>
        <v>1.0921835511047951E-4</v>
      </c>
      <c r="AH76" s="74">
        <v>43</v>
      </c>
      <c r="AI76" s="34" t="s">
        <v>202</v>
      </c>
      <c r="AJ76" s="34" t="s">
        <v>274</v>
      </c>
      <c r="AK76" s="71">
        <f t="shared" si="18"/>
        <v>8.162962353864732E-2</v>
      </c>
      <c r="AL76" s="71">
        <f t="shared" si="19"/>
        <v>8.9154532111787403E-6</v>
      </c>
      <c r="AM76" s="71">
        <f>SUM($AL$33:AL76)</f>
        <v>10.507775399295637</v>
      </c>
      <c r="AO76" s="26">
        <v>73</v>
      </c>
      <c r="AP76" s="71">
        <v>0.38465363811773501</v>
      </c>
      <c r="AQ76" s="73">
        <f t="shared" si="6"/>
        <v>6.8137444120969716E-9</v>
      </c>
      <c r="AR76" s="34">
        <v>53</v>
      </c>
      <c r="AS76" s="34" t="s">
        <v>202</v>
      </c>
      <c r="AT76" s="34" t="s">
        <v>284</v>
      </c>
      <c r="AU76" s="71">
        <f t="shared" si="0"/>
        <v>4.5581555425528025E-2</v>
      </c>
      <c r="AV76" s="71">
        <f t="shared" si="1"/>
        <v>3.1058106857537996E-10</v>
      </c>
      <c r="AW76" s="114">
        <f>SUM($AV$23:AV76)</f>
        <v>9.3110379367340279</v>
      </c>
      <c r="AY76" s="26">
        <v>73</v>
      </c>
      <c r="AZ76" s="71">
        <v>7.3102928458380803E-2</v>
      </c>
      <c r="BA76" s="73">
        <f t="shared" si="7"/>
        <v>5.5949854748916096E-13</v>
      </c>
      <c r="BB76" s="34">
        <v>53</v>
      </c>
      <c r="BC76" s="34" t="s">
        <v>202</v>
      </c>
      <c r="BD76" s="34" t="s">
        <v>284</v>
      </c>
      <c r="BE76" s="71">
        <f t="shared" si="2"/>
        <v>4.5581555425528025E-2</v>
      </c>
      <c r="BF76" s="71">
        <f t="shared" si="3"/>
        <v>2.5502814052879615E-14</v>
      </c>
      <c r="BG76" s="115">
        <f>SUM($BF$23:BF76)</f>
        <v>9.5467535037849753</v>
      </c>
      <c r="BI76" s="26">
        <v>73</v>
      </c>
      <c r="BJ76" s="71">
        <v>0.25127952849247698</v>
      </c>
      <c r="BK76" s="73">
        <f t="shared" si="8"/>
        <v>6.1698140988862719E-9</v>
      </c>
      <c r="BL76" s="34">
        <v>53</v>
      </c>
      <c r="BM76" s="34" t="s">
        <v>202</v>
      </c>
      <c r="BN76" s="34" t="s">
        <v>284</v>
      </c>
      <c r="BO76" s="71">
        <f t="shared" si="4"/>
        <v>4.5581555425528025E-2</v>
      </c>
      <c r="BP76" s="71">
        <f t="shared" si="5"/>
        <v>2.8122972331358887E-10</v>
      </c>
      <c r="BQ76" s="114">
        <f>SUM($BP$23:BP76)</f>
        <v>10.391892472683777</v>
      </c>
      <c r="BS76" s="26">
        <v>73</v>
      </c>
      <c r="BT76" s="71">
        <v>0.10736928694620999</v>
      </c>
      <c r="BU76" s="73">
        <f t="shared" si="9"/>
        <v>1.0136861750833417E-10</v>
      </c>
      <c r="BV76" s="34">
        <v>53</v>
      </c>
      <c r="BW76" s="34" t="s">
        <v>202</v>
      </c>
      <c r="BX76" s="34" t="s">
        <v>284</v>
      </c>
      <c r="BY76" s="71">
        <f t="shared" si="10"/>
        <v>4.5581555425528025E-2</v>
      </c>
      <c r="BZ76" s="71">
        <f t="shared" si="11"/>
        <v>4.6205392573652844E-12</v>
      </c>
      <c r="CA76" s="114">
        <f>SUM($BZ$23:BZ76)</f>
        <v>10.487233235655761</v>
      </c>
    </row>
    <row r="77" spans="1:79" x14ac:dyDescent="0.35">
      <c r="A77" s="26">
        <v>74</v>
      </c>
      <c r="B77" s="71">
        <v>0.45818427172579002</v>
      </c>
      <c r="C77" s="73">
        <f t="shared" si="20"/>
        <v>1.2729984608329062E-5</v>
      </c>
      <c r="D77" s="34">
        <v>44</v>
      </c>
      <c r="E77" s="34" t="s">
        <v>202</v>
      </c>
      <c r="F77" s="34" t="s">
        <v>275</v>
      </c>
      <c r="G77" s="71">
        <f t="shared" si="12"/>
        <v>7.7009078810044637E-2</v>
      </c>
      <c r="H77" s="71">
        <f t="shared" si="13"/>
        <v>9.8032438795346794E-7</v>
      </c>
      <c r="I77" s="71">
        <f>SUM($H$33:H77)</f>
        <v>9.3265522583938161</v>
      </c>
      <c r="K77" s="26">
        <v>74</v>
      </c>
      <c r="L77" s="71">
        <v>0.29986024428689401</v>
      </c>
      <c r="M77" s="73">
        <f t="shared" si="21"/>
        <v>2.9032971446707133E-6</v>
      </c>
      <c r="N77" s="34">
        <v>44</v>
      </c>
      <c r="O77" s="34" t="s">
        <v>202</v>
      </c>
      <c r="P77" s="34" t="s">
        <v>275</v>
      </c>
      <c r="Q77" s="71">
        <f t="shared" si="14"/>
        <v>7.7009078810044637E-2</v>
      </c>
      <c r="R77" s="71">
        <f t="shared" si="15"/>
        <v>2.2358023862292453E-7</v>
      </c>
      <c r="S77" s="71">
        <f>SUM($R$33:R77)</f>
        <v>9.5691597107947199</v>
      </c>
      <c r="U77" s="26">
        <v>74</v>
      </c>
      <c r="V77" s="71">
        <v>0.40901363400588497</v>
      </c>
      <c r="W77" s="73">
        <f t="shared" si="22"/>
        <v>7.0384111146575134E-5</v>
      </c>
      <c r="X77" s="74">
        <v>44</v>
      </c>
      <c r="Y77" s="34" t="s">
        <v>202</v>
      </c>
      <c r="Z77" s="34" t="s">
        <v>275</v>
      </c>
      <c r="AA77" s="71">
        <f t="shared" si="16"/>
        <v>7.7009078810044637E-2</v>
      </c>
      <c r="AB77" s="71">
        <f t="shared" si="17"/>
        <v>5.4202155622615457E-6</v>
      </c>
      <c r="AC77" s="71">
        <f>SUM($AB$33:AB77)</f>
        <v>10.403296331584055</v>
      </c>
      <c r="AE77" s="26">
        <v>74</v>
      </c>
      <c r="AF77" s="71">
        <v>0.37203912321474297</v>
      </c>
      <c r="AG77" s="73">
        <f t="shared" si="23"/>
        <v>4.4348932090812394E-5</v>
      </c>
      <c r="AH77" s="74">
        <v>44</v>
      </c>
      <c r="AI77" s="34" t="s">
        <v>202</v>
      </c>
      <c r="AJ77" s="34" t="s">
        <v>275</v>
      </c>
      <c r="AK77" s="71">
        <f t="shared" si="18"/>
        <v>7.7009078810044637E-2</v>
      </c>
      <c r="AL77" s="71">
        <f t="shared" si="19"/>
        <v>3.4152704065226894E-6</v>
      </c>
      <c r="AM77" s="71">
        <f>SUM($AL$33:AL77)</f>
        <v>10.507778814566043</v>
      </c>
      <c r="AO77" s="26">
        <v>74</v>
      </c>
      <c r="AP77" s="71">
        <v>0.37763843430842498</v>
      </c>
      <c r="AQ77" s="73">
        <f t="shared" si="6"/>
        <v>2.6209315773174876E-9</v>
      </c>
      <c r="AR77" s="34">
        <v>54</v>
      </c>
      <c r="AS77" s="34" t="s">
        <v>202</v>
      </c>
      <c r="AT77" s="34" t="s">
        <v>285</v>
      </c>
      <c r="AU77" s="71">
        <f t="shared" si="0"/>
        <v>4.3001467382573606E-2</v>
      </c>
      <c r="AV77" s="71">
        <f t="shared" si="1"/>
        <v>1.1270390373397514E-10</v>
      </c>
      <c r="AW77" s="114">
        <f>SUM($AV$23:AV77)</f>
        <v>9.3110379368467324</v>
      </c>
      <c r="AY77" s="26">
        <v>74</v>
      </c>
      <c r="AZ77" s="71">
        <v>5.7490386860158997E-2</v>
      </c>
      <c r="BA77" s="73">
        <f t="shared" si="7"/>
        <v>4.090098228966811E-14</v>
      </c>
      <c r="BB77" s="34">
        <v>54</v>
      </c>
      <c r="BC77" s="34" t="s">
        <v>202</v>
      </c>
      <c r="BD77" s="34" t="s">
        <v>285</v>
      </c>
      <c r="BE77" s="71">
        <f t="shared" si="2"/>
        <v>4.3001467382573606E-2</v>
      </c>
      <c r="BF77" s="71">
        <f t="shared" si="3"/>
        <v>1.758802255844384E-15</v>
      </c>
      <c r="BG77" s="114">
        <f>SUM($BF$23:BF77)</f>
        <v>9.5467535037849771</v>
      </c>
      <c r="BI77" s="26">
        <v>74</v>
      </c>
      <c r="BJ77" s="71">
        <v>0.23432906514169399</v>
      </c>
      <c r="BK77" s="73">
        <f t="shared" si="8"/>
        <v>1.5503479776543791E-9</v>
      </c>
      <c r="BL77" s="34">
        <v>54</v>
      </c>
      <c r="BM77" s="34" t="s">
        <v>202</v>
      </c>
      <c r="BN77" s="34" t="s">
        <v>285</v>
      </c>
      <c r="BO77" s="71">
        <f t="shared" si="4"/>
        <v>4.3001467382573606E-2</v>
      </c>
      <c r="BP77" s="71">
        <f t="shared" si="5"/>
        <v>6.6667237992743735E-11</v>
      </c>
      <c r="BQ77" s="114">
        <f>SUM($BP$23:BP77)</f>
        <v>10.391892472750444</v>
      </c>
      <c r="BS77" s="26">
        <v>74</v>
      </c>
      <c r="BT77" s="71">
        <v>8.6614524848912203E-2</v>
      </c>
      <c r="BU77" s="73">
        <f t="shared" si="9"/>
        <v>1.0883876180592938E-11</v>
      </c>
      <c r="BV77" s="34">
        <v>54</v>
      </c>
      <c r="BW77" s="34" t="s">
        <v>202</v>
      </c>
      <c r="BX77" s="34" t="s">
        <v>285</v>
      </c>
      <c r="BY77" s="71">
        <f t="shared" si="10"/>
        <v>4.3001467382573606E-2</v>
      </c>
      <c r="BZ77" s="71">
        <f t="shared" si="11"/>
        <v>4.6802264657573699E-13</v>
      </c>
      <c r="CA77" s="114">
        <f>SUM($BZ$23:BZ77)</f>
        <v>10.487233235656229</v>
      </c>
    </row>
    <row r="78" spans="1:79" x14ac:dyDescent="0.35">
      <c r="A78" s="26">
        <v>75</v>
      </c>
      <c r="B78" s="71">
        <v>0.44322046765592199</v>
      </c>
      <c r="C78" s="73">
        <f t="shared" si="20"/>
        <v>5.8326787268477675E-6</v>
      </c>
      <c r="D78" s="34">
        <v>45</v>
      </c>
      <c r="E78" s="34" t="s">
        <v>202</v>
      </c>
      <c r="F78" s="34" t="s">
        <v>276</v>
      </c>
      <c r="G78" s="71">
        <f t="shared" si="12"/>
        <v>7.2650074349098717E-2</v>
      </c>
      <c r="H78" s="71">
        <f t="shared" si="13"/>
        <v>4.2374454315989676E-7</v>
      </c>
      <c r="I78" s="71">
        <f>SUM($H$33:H78)</f>
        <v>9.3265526821383595</v>
      </c>
      <c r="K78" s="26">
        <v>75</v>
      </c>
      <c r="L78" s="71">
        <v>0.26823171788942501</v>
      </c>
      <c r="M78" s="73">
        <f t="shared" si="21"/>
        <v>8.705833910384019E-7</v>
      </c>
      <c r="N78" s="34">
        <v>45</v>
      </c>
      <c r="O78" s="34" t="s">
        <v>202</v>
      </c>
      <c r="P78" s="34" t="s">
        <v>276</v>
      </c>
      <c r="Q78" s="71">
        <f t="shared" si="14"/>
        <v>7.2650074349098717E-2</v>
      </c>
      <c r="R78" s="71">
        <f t="shared" si="15"/>
        <v>6.3247948086030379E-8</v>
      </c>
      <c r="S78" s="71">
        <f>SUM($R$33:R78)</f>
        <v>9.5691597740426673</v>
      </c>
      <c r="U78" s="26">
        <v>75</v>
      </c>
      <c r="V78" s="71">
        <v>0.37747387214139599</v>
      </c>
      <c r="W78" s="73">
        <f t="shared" si="22"/>
        <v>2.8788061076334812E-5</v>
      </c>
      <c r="X78" s="74">
        <v>45</v>
      </c>
      <c r="Y78" s="34" t="s">
        <v>202</v>
      </c>
      <c r="Z78" s="34" t="s">
        <v>276</v>
      </c>
      <c r="AA78" s="71">
        <f t="shared" si="16"/>
        <v>7.2650074349098717E-2</v>
      </c>
      <c r="AB78" s="71">
        <f t="shared" si="17"/>
        <v>2.091454777562119E-6</v>
      </c>
      <c r="AC78" s="71">
        <f>SUM($AB$33:AB78)</f>
        <v>10.403298423038834</v>
      </c>
      <c r="AE78" s="26">
        <v>75</v>
      </c>
      <c r="AF78" s="71">
        <v>0.33798600201975898</v>
      </c>
      <c r="AG78" s="73">
        <f t="shared" si="23"/>
        <v>1.649953781057602E-5</v>
      </c>
      <c r="AH78" s="74">
        <v>45</v>
      </c>
      <c r="AI78" s="34" t="s">
        <v>202</v>
      </c>
      <c r="AJ78" s="34" t="s">
        <v>276</v>
      </c>
      <c r="AK78" s="71">
        <f t="shared" si="18"/>
        <v>7.2650074349098717E-2</v>
      </c>
      <c r="AL78" s="71">
        <f t="shared" si="19"/>
        <v>1.1986926486641133E-6</v>
      </c>
      <c r="AM78" s="71">
        <f>SUM($AL$33:AL78)</f>
        <v>10.507780013258692</v>
      </c>
      <c r="AO78" s="26">
        <v>75</v>
      </c>
      <c r="AP78" s="71">
        <v>0.37115664888044497</v>
      </c>
      <c r="AQ78" s="73">
        <f t="shared" si="6"/>
        <v>9.8976449728768665E-10</v>
      </c>
      <c r="AR78" s="34">
        <v>55</v>
      </c>
      <c r="AS78" s="34" t="s">
        <v>202</v>
      </c>
      <c r="AT78" s="34" t="s">
        <v>286</v>
      </c>
      <c r="AU78" s="71">
        <f t="shared" si="0"/>
        <v>4.0567422059031695E-2</v>
      </c>
      <c r="AV78" s="71">
        <f t="shared" si="1"/>
        <v>4.0152194100514915E-11</v>
      </c>
      <c r="AW78" s="114">
        <f>SUM($AV$23:AV78)</f>
        <v>9.3110379368868852</v>
      </c>
      <c r="AY78" s="26">
        <v>75</v>
      </c>
      <c r="AZ78" s="71">
        <v>4.4225508924349101E-2</v>
      </c>
      <c r="BA78" s="73">
        <f t="shared" si="7"/>
        <v>2.3514132947935313E-15</v>
      </c>
      <c r="BB78" s="34">
        <v>55</v>
      </c>
      <c r="BC78" s="34" t="s">
        <v>202</v>
      </c>
      <c r="BD78" s="34" t="s">
        <v>286</v>
      </c>
      <c r="BE78" s="71">
        <f t="shared" si="2"/>
        <v>4.0567422059031695E-2</v>
      </c>
      <c r="BF78" s="71">
        <f t="shared" si="3"/>
        <v>9.5390775565107502E-17</v>
      </c>
      <c r="BG78" s="114">
        <f>SUM($BF$23:BF78)</f>
        <v>9.5467535037849771</v>
      </c>
      <c r="BI78" s="26">
        <v>75</v>
      </c>
      <c r="BJ78" s="71">
        <v>0.21848059916389001</v>
      </c>
      <c r="BK78" s="73">
        <f t="shared" si="8"/>
        <v>3.6329159224806654E-10</v>
      </c>
      <c r="BL78" s="34">
        <v>55</v>
      </c>
      <c r="BM78" s="34" t="s">
        <v>202</v>
      </c>
      <c r="BN78" s="34" t="s">
        <v>286</v>
      </c>
      <c r="BO78" s="71">
        <f t="shared" si="4"/>
        <v>4.0567422059031695E-2</v>
      </c>
      <c r="BP78" s="71">
        <f t="shared" si="5"/>
        <v>1.4737803353224963E-11</v>
      </c>
      <c r="BQ78" s="114">
        <f>SUM($BP$23:BP78)</f>
        <v>10.391892472765182</v>
      </c>
      <c r="BS78" s="26">
        <v>75</v>
      </c>
      <c r="BT78" s="71">
        <v>6.8441594282738494E-2</v>
      </c>
      <c r="BU78" s="73">
        <f t="shared" si="9"/>
        <v>9.4270176389645073E-13</v>
      </c>
      <c r="BV78" s="34">
        <v>55</v>
      </c>
      <c r="BW78" s="34" t="s">
        <v>202</v>
      </c>
      <c r="BX78" s="34" t="s">
        <v>286</v>
      </c>
      <c r="BY78" s="71">
        <f t="shared" si="10"/>
        <v>4.0567422059031695E-2</v>
      </c>
      <c r="BZ78" s="71">
        <f t="shared" si="11"/>
        <v>3.8242980331780965E-14</v>
      </c>
      <c r="CA78" s="115">
        <f>SUM($BZ$23:BZ78)</f>
        <v>10.487233235656268</v>
      </c>
    </row>
    <row r="79" spans="1:79" x14ac:dyDescent="0.35">
      <c r="A79" s="26">
        <v>76</v>
      </c>
      <c r="B79" s="71">
        <v>0.42894196635954701</v>
      </c>
      <c r="C79" s="73">
        <f t="shared" si="20"/>
        <v>2.5851625930002151E-6</v>
      </c>
      <c r="D79" s="34">
        <v>46</v>
      </c>
      <c r="E79" s="34" t="s">
        <v>202</v>
      </c>
      <c r="F79" s="34" t="s">
        <v>277</v>
      </c>
      <c r="G79" s="71">
        <f t="shared" si="12"/>
        <v>6.8537805989715761E-2</v>
      </c>
      <c r="H79" s="71">
        <f t="shared" si="13"/>
        <v>1.7718137225091927E-7</v>
      </c>
      <c r="I79" s="71">
        <f>SUM($H$33:H79)</f>
        <v>9.3265528593197313</v>
      </c>
      <c r="K79" s="26">
        <v>76</v>
      </c>
      <c r="L79" s="71">
        <v>0.237476895488273</v>
      </c>
      <c r="M79" s="73">
        <f t="shared" si="21"/>
        <v>2.3351807854423159E-7</v>
      </c>
      <c r="N79" s="34">
        <v>46</v>
      </c>
      <c r="O79" s="34" t="s">
        <v>202</v>
      </c>
      <c r="P79" s="34" t="s">
        <v>277</v>
      </c>
      <c r="Q79" s="71">
        <f t="shared" si="14"/>
        <v>6.8537805989715761E-2</v>
      </c>
      <c r="R79" s="71">
        <f t="shared" si="15"/>
        <v>1.6004816762355753E-8</v>
      </c>
      <c r="S79" s="71">
        <f>SUM($R$33:R79)</f>
        <v>9.5691597900474843</v>
      </c>
      <c r="U79" s="26">
        <v>76</v>
      </c>
      <c r="V79" s="71">
        <v>0.34597443660208999</v>
      </c>
      <c r="W79" s="73">
        <f t="shared" si="22"/>
        <v>1.0866740885927106E-5</v>
      </c>
      <c r="X79" s="74">
        <v>46</v>
      </c>
      <c r="Y79" s="34" t="s">
        <v>202</v>
      </c>
      <c r="Z79" s="34" t="s">
        <v>277</v>
      </c>
      <c r="AA79" s="71">
        <f t="shared" si="16"/>
        <v>6.8537805989715761E-2</v>
      </c>
      <c r="AB79" s="71">
        <f t="shared" si="17"/>
        <v>7.4478257858018396E-7</v>
      </c>
      <c r="AC79" s="71">
        <f>SUM($AB$33:AB79)</f>
        <v>10.403299167821412</v>
      </c>
      <c r="AE79" s="26">
        <v>76</v>
      </c>
      <c r="AF79" s="71">
        <v>0.30420007889918099</v>
      </c>
      <c r="AG79" s="73">
        <f t="shared" si="23"/>
        <v>5.5766128197704367E-6</v>
      </c>
      <c r="AH79" s="74">
        <v>46</v>
      </c>
      <c r="AI79" s="34" t="s">
        <v>202</v>
      </c>
      <c r="AJ79" s="34" t="s">
        <v>277</v>
      </c>
      <c r="AK79" s="71">
        <f t="shared" si="18"/>
        <v>6.8537805989715761E-2</v>
      </c>
      <c r="AL79" s="71">
        <f t="shared" si="19"/>
        <v>3.8220880752118794E-7</v>
      </c>
      <c r="AM79" s="71">
        <f>SUM($AL$33:AL79)</f>
        <v>10.507780395467499</v>
      </c>
      <c r="AO79" s="26">
        <v>76</v>
      </c>
      <c r="AP79" s="71">
        <v>0.36517817908678202</v>
      </c>
      <c r="AQ79" s="73">
        <f t="shared" si="6"/>
        <v>3.6735767399413606E-10</v>
      </c>
      <c r="AR79" s="34">
        <v>56</v>
      </c>
      <c r="AS79" s="34" t="s">
        <v>202</v>
      </c>
      <c r="AT79" s="34" t="s">
        <v>287</v>
      </c>
      <c r="AU79" s="71">
        <f t="shared" si="0"/>
        <v>3.827115288587897E-2</v>
      </c>
      <c r="AV79" s="71">
        <f t="shared" si="1"/>
        <v>1.4059201705230466E-11</v>
      </c>
      <c r="AW79" s="114">
        <f>SUM($AV$23:AV79)</f>
        <v>9.3110379369009451</v>
      </c>
      <c r="AY79" s="26">
        <v>76</v>
      </c>
      <c r="AZ79" s="71">
        <v>3.32114228917086E-2</v>
      </c>
      <c r="BA79" s="73">
        <f t="shared" si="7"/>
        <v>1.0399244965372444E-16</v>
      </c>
      <c r="BB79" s="34">
        <v>56</v>
      </c>
      <c r="BC79" s="34" t="s">
        <v>202</v>
      </c>
      <c r="BD79" s="34" t="s">
        <v>287</v>
      </c>
      <c r="BE79" s="71">
        <f t="shared" si="2"/>
        <v>3.827115288587897E-2</v>
      </c>
      <c r="BF79" s="71">
        <f t="shared" si="3"/>
        <v>3.9799109396747596E-18</v>
      </c>
      <c r="BG79" s="114">
        <f>SUM($BF$23:BF79)</f>
        <v>9.5467535037849771</v>
      </c>
      <c r="BI79" s="26">
        <v>76</v>
      </c>
      <c r="BJ79" s="71">
        <v>0.20372794757127199</v>
      </c>
      <c r="BK79" s="73">
        <f t="shared" si="8"/>
        <v>7.9372164745561191E-11</v>
      </c>
      <c r="BL79" s="34">
        <v>56</v>
      </c>
      <c r="BM79" s="34" t="s">
        <v>202</v>
      </c>
      <c r="BN79" s="34" t="s">
        <v>287</v>
      </c>
      <c r="BO79" s="71">
        <f t="shared" si="4"/>
        <v>3.827115288587897E-2</v>
      </c>
      <c r="BP79" s="71">
        <f t="shared" si="5"/>
        <v>3.0376642518605451E-12</v>
      </c>
      <c r="BQ79" s="114">
        <f>SUM($BP$23:BP79)</f>
        <v>10.39189247276822</v>
      </c>
      <c r="BS79" s="26">
        <v>76</v>
      </c>
      <c r="BT79" s="71">
        <v>5.2869302840809401E-2</v>
      </c>
      <c r="BU79" s="73">
        <f t="shared" si="9"/>
        <v>6.4520011654222812E-14</v>
      </c>
      <c r="BV79" s="34">
        <v>56</v>
      </c>
      <c r="BW79" s="34" t="s">
        <v>202</v>
      </c>
      <c r="BX79" s="34" t="s">
        <v>287</v>
      </c>
      <c r="BY79" s="71">
        <f t="shared" si="10"/>
        <v>3.827115288587897E-2</v>
      </c>
      <c r="BZ79" s="71">
        <f t="shared" si="11"/>
        <v>2.4692552302174541E-15</v>
      </c>
      <c r="CA79" s="114">
        <f>SUM($BZ$23:BZ79)</f>
        <v>10.487233235656269</v>
      </c>
    </row>
    <row r="80" spans="1:79" x14ac:dyDescent="0.35">
      <c r="A80" s="26">
        <v>77</v>
      </c>
      <c r="B80" s="71">
        <v>0.41536980284856401</v>
      </c>
      <c r="C80" s="73">
        <f t="shared" si="20"/>
        <v>1.1088847260006577E-6</v>
      </c>
      <c r="D80" s="34">
        <v>47</v>
      </c>
      <c r="E80" s="34" t="s">
        <v>202</v>
      </c>
      <c r="F80" s="34" t="s">
        <v>278</v>
      </c>
      <c r="G80" s="71">
        <f t="shared" si="12"/>
        <v>6.465830753746768E-2</v>
      </c>
      <c r="H80" s="71">
        <f t="shared" si="13"/>
        <v>7.1698609637351103E-8</v>
      </c>
      <c r="I80" s="71">
        <f>SUM($H$33:H80)</f>
        <v>9.326552931018341</v>
      </c>
      <c r="K80" s="26">
        <v>77</v>
      </c>
      <c r="L80" s="71">
        <v>0.20789209770247799</v>
      </c>
      <c r="M80" s="73">
        <f t="shared" si="21"/>
        <v>5.5455148333070808E-8</v>
      </c>
      <c r="N80" s="34">
        <v>47</v>
      </c>
      <c r="O80" s="34" t="s">
        <v>202</v>
      </c>
      <c r="P80" s="34" t="s">
        <v>278</v>
      </c>
      <c r="Q80" s="71">
        <f t="shared" si="14"/>
        <v>6.465830753746768E-2</v>
      </c>
      <c r="R80" s="71">
        <f t="shared" si="15"/>
        <v>3.5856360354555803E-9</v>
      </c>
      <c r="S80" s="71">
        <f>SUM($R$33:R80)</f>
        <v>9.569159793633121</v>
      </c>
      <c r="U80" s="26">
        <v>77</v>
      </c>
      <c r="V80" s="71">
        <v>0.31475858309584198</v>
      </c>
      <c r="W80" s="73">
        <f t="shared" si="22"/>
        <v>3.7596145557095268E-6</v>
      </c>
      <c r="X80" s="74">
        <v>47</v>
      </c>
      <c r="Y80" s="34" t="s">
        <v>202</v>
      </c>
      <c r="Z80" s="34" t="s">
        <v>278</v>
      </c>
      <c r="AA80" s="71">
        <f t="shared" si="16"/>
        <v>6.465830753746768E-2</v>
      </c>
      <c r="AB80" s="71">
        <f t="shared" si="17"/>
        <v>2.4309031416540649E-7</v>
      </c>
      <c r="AC80" s="71">
        <f>SUM($AB$33:AB80)</f>
        <v>10.403299410911726</v>
      </c>
      <c r="AE80" s="26">
        <v>77</v>
      </c>
      <c r="AF80" s="71">
        <v>0.27100486991768902</v>
      </c>
      <c r="AG80" s="73">
        <f t="shared" si="23"/>
        <v>1.6964060597643511E-6</v>
      </c>
      <c r="AH80" s="74">
        <v>47</v>
      </c>
      <c r="AI80" s="34" t="s">
        <v>202</v>
      </c>
      <c r="AJ80" s="34" t="s">
        <v>278</v>
      </c>
      <c r="AK80" s="71">
        <f t="shared" si="18"/>
        <v>6.465830753746768E-2</v>
      </c>
      <c r="AL80" s="71">
        <f t="shared" si="19"/>
        <v>1.0968674472066719E-7</v>
      </c>
      <c r="AM80" s="71">
        <f>SUM($AL$33:AL80)</f>
        <v>10.507780505154244</v>
      </c>
      <c r="AO80" s="26">
        <v>77</v>
      </c>
      <c r="AP80" s="71">
        <v>0.35967272928961702</v>
      </c>
      <c r="AQ80" s="73">
        <f t="shared" si="6"/>
        <v>1.3415100646273432E-10</v>
      </c>
      <c r="AR80" s="34">
        <v>57</v>
      </c>
      <c r="AS80" s="34" t="s">
        <v>202</v>
      </c>
      <c r="AT80" s="34" t="s">
        <v>288</v>
      </c>
      <c r="AU80" s="71">
        <f t="shared" si="0"/>
        <v>3.6104861213093364E-2</v>
      </c>
      <c r="AV80" s="71">
        <f t="shared" si="1"/>
        <v>4.8435034699338137E-12</v>
      </c>
      <c r="AW80" s="114">
        <f>SUM($AV$23:AV80)</f>
        <v>9.3110379369057892</v>
      </c>
      <c r="AY80" s="26">
        <v>77</v>
      </c>
      <c r="AZ80" s="71">
        <v>2.4292835656901199E-2</v>
      </c>
      <c r="BA80" s="73">
        <f t="shared" si="7"/>
        <v>3.4537372229945582E-18</v>
      </c>
      <c r="BB80" s="34">
        <v>57</v>
      </c>
      <c r="BC80" s="34" t="s">
        <v>202</v>
      </c>
      <c r="BD80" s="34" t="s">
        <v>288</v>
      </c>
      <c r="BE80" s="71">
        <f t="shared" si="2"/>
        <v>3.6104861213093364E-2</v>
      </c>
      <c r="BF80" s="71">
        <f t="shared" si="3"/>
        <v>1.2469670310271301E-19</v>
      </c>
      <c r="BG80" s="114">
        <f>SUM($BF$23:BF80)</f>
        <v>9.5467535037849771</v>
      </c>
      <c r="BI80" s="26">
        <v>77</v>
      </c>
      <c r="BJ80" s="71">
        <v>0.19005172267454501</v>
      </c>
      <c r="BK80" s="73">
        <f t="shared" si="8"/>
        <v>1.6170328217902052E-11</v>
      </c>
      <c r="BL80" s="34">
        <v>57</v>
      </c>
      <c r="BM80" s="34" t="s">
        <v>202</v>
      </c>
      <c r="BN80" s="34" t="s">
        <v>288</v>
      </c>
      <c r="BO80" s="71">
        <f t="shared" si="4"/>
        <v>3.6104861213093364E-2</v>
      </c>
      <c r="BP80" s="71">
        <f t="shared" si="5"/>
        <v>5.8382745607752092E-13</v>
      </c>
      <c r="BQ80" s="114">
        <f>SUM($BP$23:BP80)</f>
        <v>10.391892472768804</v>
      </c>
      <c r="BS80" s="26">
        <v>77</v>
      </c>
      <c r="BT80" s="71">
        <v>3.9837605504334198E-2</v>
      </c>
      <c r="BU80" s="73">
        <f t="shared" si="9"/>
        <v>3.4111280354396577E-15</v>
      </c>
      <c r="BV80" s="34">
        <v>57</v>
      </c>
      <c r="BW80" s="34" t="s">
        <v>202</v>
      </c>
      <c r="BX80" s="34" t="s">
        <v>288</v>
      </c>
      <c r="BY80" s="71">
        <f t="shared" si="10"/>
        <v>3.6104861213093364E-2</v>
      </c>
      <c r="BZ80" s="71">
        <f t="shared" si="11"/>
        <v>1.2315830429964066E-16</v>
      </c>
      <c r="CA80" s="114">
        <f>SUM($BZ$23:BZ80)</f>
        <v>10.487233235656269</v>
      </c>
    </row>
    <row r="81" spans="1:79" x14ac:dyDescent="0.35">
      <c r="A81" s="26">
        <v>78</v>
      </c>
      <c r="B81" s="71">
        <v>0.40251598542151401</v>
      </c>
      <c r="C81" s="73">
        <f t="shared" si="20"/>
        <v>4.6059723002067707E-7</v>
      </c>
      <c r="D81" s="34">
        <v>48</v>
      </c>
      <c r="E81" s="34" t="s">
        <v>202</v>
      </c>
      <c r="F81" s="34" t="s">
        <v>279</v>
      </c>
      <c r="G81" s="71">
        <f t="shared" si="12"/>
        <v>6.0998403337233678E-2</v>
      </c>
      <c r="H81" s="71">
        <f t="shared" si="13"/>
        <v>2.8095695612813856E-8</v>
      </c>
      <c r="I81" s="71">
        <f>SUM($H$33:H81)</f>
        <v>9.3265529591140375</v>
      </c>
      <c r="K81" s="26">
        <v>78</v>
      </c>
      <c r="L81" s="71">
        <v>0.179765775645606</v>
      </c>
      <c r="M81" s="73">
        <f t="shared" si="21"/>
        <v>1.1528687115364167E-8</v>
      </c>
      <c r="N81" s="34">
        <v>48</v>
      </c>
      <c r="O81" s="34" t="s">
        <v>202</v>
      </c>
      <c r="P81" s="34" t="s">
        <v>279</v>
      </c>
      <c r="Q81" s="71">
        <f t="shared" si="14"/>
        <v>6.0998403337233678E-2</v>
      </c>
      <c r="R81" s="71">
        <f t="shared" si="15"/>
        <v>7.0323150661175247E-10</v>
      </c>
      <c r="S81" s="71">
        <f>SUM($R$33:R81)</f>
        <v>9.5691597943363522</v>
      </c>
      <c r="U81" s="26">
        <v>78</v>
      </c>
      <c r="V81" s="71">
        <v>0.28408141120575398</v>
      </c>
      <c r="W81" s="73">
        <f t="shared" si="22"/>
        <v>1.1833709505416342E-6</v>
      </c>
      <c r="X81" s="74">
        <v>48</v>
      </c>
      <c r="Y81" s="34" t="s">
        <v>202</v>
      </c>
      <c r="Z81" s="34" t="s">
        <v>279</v>
      </c>
      <c r="AA81" s="71">
        <f t="shared" si="16"/>
        <v>6.0998403337233678E-2</v>
      </c>
      <c r="AB81" s="71">
        <f t="shared" si="17"/>
        <v>7.2183738538704215E-8</v>
      </c>
      <c r="AC81" s="71">
        <f>SUM($AB$33:AB81)</f>
        <v>10.403299483095465</v>
      </c>
      <c r="AE81" s="26">
        <v>78</v>
      </c>
      <c r="AF81" s="71">
        <v>0.238737412946436</v>
      </c>
      <c r="AG81" s="73">
        <f t="shared" si="23"/>
        <v>4.5973430355401735E-7</v>
      </c>
      <c r="AH81" s="74">
        <v>48</v>
      </c>
      <c r="AI81" s="34" t="s">
        <v>202</v>
      </c>
      <c r="AJ81" s="34" t="s">
        <v>279</v>
      </c>
      <c r="AK81" s="71">
        <f t="shared" si="18"/>
        <v>6.0998403337233678E-2</v>
      </c>
      <c r="AL81" s="71">
        <f t="shared" si="19"/>
        <v>2.8043058476150172E-8</v>
      </c>
      <c r="AM81" s="71">
        <f>SUM($AL$33:AL81)</f>
        <v>10.507780533197302</v>
      </c>
      <c r="AO81" s="26">
        <v>78</v>
      </c>
      <c r="AP81" s="71">
        <v>0.35461023522843899</v>
      </c>
      <c r="AQ81" s="73">
        <f t="shared" si="6"/>
        <v>4.8250458631400701E-11</v>
      </c>
      <c r="AR81" s="34">
        <v>58</v>
      </c>
      <c r="AS81" s="34" t="s">
        <v>202</v>
      </c>
      <c r="AT81" s="34" t="s">
        <v>289</v>
      </c>
      <c r="AU81" s="71">
        <f t="shared" si="0"/>
        <v>3.406118982367299E-2</v>
      </c>
      <c r="AV81" s="71">
        <f t="shared" si="1"/>
        <v>1.6434680305234201E-12</v>
      </c>
      <c r="AW81" s="114">
        <f>SUM($AV$23:AV81)</f>
        <v>9.3110379369074323</v>
      </c>
      <c r="AY81" s="26">
        <v>78</v>
      </c>
      <c r="AZ81" s="71">
        <v>1.7266162426118899E-2</v>
      </c>
      <c r="BA81" s="73">
        <f t="shared" si="7"/>
        <v>8.3901070760329135E-20</v>
      </c>
      <c r="BB81" s="34">
        <v>58</v>
      </c>
      <c r="BC81" s="34" t="s">
        <v>202</v>
      </c>
      <c r="BD81" s="34" t="s">
        <v>289</v>
      </c>
      <c r="BE81" s="71">
        <f t="shared" si="2"/>
        <v>3.406118982367299E-2</v>
      </c>
      <c r="BF81" s="71">
        <f t="shared" si="3"/>
        <v>2.8577702975769903E-21</v>
      </c>
      <c r="BG81" s="114">
        <f>SUM($BF$23:BF81)</f>
        <v>9.5467535037849771</v>
      </c>
      <c r="BI81" s="26">
        <v>78</v>
      </c>
      <c r="BJ81" s="71">
        <v>0.177421295718796</v>
      </c>
      <c r="BK81" s="73">
        <f t="shared" si="8"/>
        <v>3.0731987340250905E-12</v>
      </c>
      <c r="BL81" s="34">
        <v>58</v>
      </c>
      <c r="BM81" s="34" t="s">
        <v>202</v>
      </c>
      <c r="BN81" s="34" t="s">
        <v>289</v>
      </c>
      <c r="BO81" s="71">
        <f t="shared" si="4"/>
        <v>3.406118982367299E-2</v>
      </c>
      <c r="BP81" s="71">
        <f t="shared" si="5"/>
        <v>1.0467680544550012E-13</v>
      </c>
      <c r="BQ81" s="115">
        <f>SUM($BP$23:BP81)</f>
        <v>10.391892472768909</v>
      </c>
      <c r="BS81" s="26">
        <v>78</v>
      </c>
      <c r="BT81" s="71">
        <v>2.9211233083620999E-2</v>
      </c>
      <c r="BU81" s="73">
        <f t="shared" si="9"/>
        <v>1.358911730006196E-16</v>
      </c>
      <c r="BV81" s="34">
        <v>58</v>
      </c>
      <c r="BW81" s="34" t="s">
        <v>202</v>
      </c>
      <c r="BX81" s="34" t="s">
        <v>289</v>
      </c>
      <c r="BY81" s="71">
        <f t="shared" si="10"/>
        <v>3.406118982367299E-2</v>
      </c>
      <c r="BZ81" s="71">
        <f t="shared" si="11"/>
        <v>4.6286150389356896E-18</v>
      </c>
      <c r="CA81" s="114">
        <f>SUM($BZ$23:BZ81)</f>
        <v>10.487233235656269</v>
      </c>
    </row>
    <row r="82" spans="1:79" x14ac:dyDescent="0.35">
      <c r="A82" s="26">
        <v>79</v>
      </c>
      <c r="B82" s="71">
        <v>0.39038419278896702</v>
      </c>
      <c r="C82" s="73">
        <f t="shared" si="20"/>
        <v>1.8539774792419258E-7</v>
      </c>
      <c r="D82" s="34">
        <v>49</v>
      </c>
      <c r="E82" s="34" t="s">
        <v>202</v>
      </c>
      <c r="F82" s="34" t="s">
        <v>280</v>
      </c>
      <c r="G82" s="71">
        <f t="shared" si="12"/>
        <v>5.7545663525692139E-2</v>
      </c>
      <c r="H82" s="71">
        <f t="shared" si="13"/>
        <v>1.0668836420466674E-8</v>
      </c>
      <c r="I82" s="71">
        <f>SUM($H$33:H82)</f>
        <v>9.326552969782874</v>
      </c>
      <c r="K82" s="26">
        <v>79</v>
      </c>
      <c r="L82" s="71">
        <v>0.153367579229437</v>
      </c>
      <c r="M82" s="73">
        <f t="shared" si="21"/>
        <v>2.0724633814689436E-9</v>
      </c>
      <c r="N82" s="34">
        <v>49</v>
      </c>
      <c r="O82" s="34" t="s">
        <v>202</v>
      </c>
      <c r="P82" s="34" t="s">
        <v>280</v>
      </c>
      <c r="Q82" s="71">
        <f t="shared" si="14"/>
        <v>5.7545663525692139E-2</v>
      </c>
      <c r="R82" s="71">
        <f t="shared" si="15"/>
        <v>1.1926128041932998E-10</v>
      </c>
      <c r="S82" s="71">
        <f>SUM($R$33:R82)</f>
        <v>9.5691597944556133</v>
      </c>
      <c r="U82" s="26">
        <v>79</v>
      </c>
      <c r="V82" s="71">
        <v>0.25420366529985799</v>
      </c>
      <c r="W82" s="73">
        <f t="shared" si="22"/>
        <v>3.3617368960976193E-7</v>
      </c>
      <c r="X82" s="74">
        <v>49</v>
      </c>
      <c r="Y82" s="34" t="s">
        <v>202</v>
      </c>
      <c r="Z82" s="34" t="s">
        <v>280</v>
      </c>
      <c r="AA82" s="71">
        <f t="shared" si="16"/>
        <v>5.7545663525692139E-2</v>
      </c>
      <c r="AB82" s="71">
        <f t="shared" si="17"/>
        <v>1.9345338028473827E-8</v>
      </c>
      <c r="AC82" s="71">
        <f>SUM($AB$33:AB82)</f>
        <v>10.403299502440802</v>
      </c>
      <c r="AE82" s="26">
        <v>79</v>
      </c>
      <c r="AF82" s="71">
        <v>0.20773803537034399</v>
      </c>
      <c r="AG82" s="73">
        <f t="shared" si="23"/>
        <v>1.0975577827321759E-7</v>
      </c>
      <c r="AH82" s="74">
        <v>49</v>
      </c>
      <c r="AI82" s="34" t="s">
        <v>202</v>
      </c>
      <c r="AJ82" s="34" t="s">
        <v>280</v>
      </c>
      <c r="AK82" s="71">
        <f t="shared" si="18"/>
        <v>5.7545663525692139E-2</v>
      </c>
      <c r="AL82" s="71">
        <f t="shared" si="19"/>
        <v>6.3159690865110518E-9</v>
      </c>
      <c r="AM82" s="71">
        <f>SUM($AL$33:AL82)</f>
        <v>10.507780539513272</v>
      </c>
      <c r="AO82" s="26">
        <v>79</v>
      </c>
      <c r="AP82" s="71">
        <v>0.34996120783138002</v>
      </c>
      <c r="AQ82" s="73">
        <f t="shared" si="6"/>
        <v>1.7110106485161068E-11</v>
      </c>
      <c r="AR82" s="34">
        <v>59</v>
      </c>
      <c r="AS82" s="34" t="s">
        <v>202</v>
      </c>
      <c r="AT82" s="34" t="s">
        <v>290</v>
      </c>
      <c r="AU82" s="71">
        <f t="shared" si="0"/>
        <v>3.21331979468613E-2</v>
      </c>
      <c r="AV82" s="71">
        <f t="shared" si="1"/>
        <v>5.4980243857955585E-13</v>
      </c>
      <c r="AW82" s="114">
        <f>SUM($AV$23:AV82)</f>
        <v>9.311037936907983</v>
      </c>
      <c r="AY82" s="26">
        <v>79</v>
      </c>
      <c r="AZ82" s="71">
        <v>1.18930910801721E-2</v>
      </c>
      <c r="BA82" s="73">
        <f t="shared" si="7"/>
        <v>1.4486495154731379E-21</v>
      </c>
      <c r="BB82" s="34">
        <v>59</v>
      </c>
      <c r="BC82" s="34" t="s">
        <v>202</v>
      </c>
      <c r="BD82" s="34" t="s">
        <v>290</v>
      </c>
      <c r="BE82" s="71">
        <f t="shared" si="2"/>
        <v>3.21331979468613E-2</v>
      </c>
      <c r="BF82" s="71">
        <f t="shared" si="3"/>
        <v>4.6549741636323048E-23</v>
      </c>
      <c r="BG82" s="114">
        <f>SUM($BF$23:BF82)</f>
        <v>9.5467535037849771</v>
      </c>
      <c r="BI82" s="26">
        <v>79</v>
      </c>
      <c r="BJ82" s="71">
        <v>0.16579686601254401</v>
      </c>
      <c r="BK82" s="73">
        <f t="shared" si="8"/>
        <v>5.4525090139209513E-13</v>
      </c>
      <c r="BL82" s="34">
        <v>59</v>
      </c>
      <c r="BM82" s="34" t="s">
        <v>202</v>
      </c>
      <c r="BN82" s="34" t="s">
        <v>290</v>
      </c>
      <c r="BO82" s="71">
        <f t="shared" si="4"/>
        <v>3.21331979468613E-2</v>
      </c>
      <c r="BP82" s="71">
        <f t="shared" si="5"/>
        <v>1.7520655145136743E-14</v>
      </c>
      <c r="BQ82" s="114">
        <f>SUM($BP$23:BP82)</f>
        <v>10.391892472768927</v>
      </c>
      <c r="BS82" s="26">
        <v>79</v>
      </c>
      <c r="BT82" s="71">
        <v>2.0789037111237099E-2</v>
      </c>
      <c r="BU82" s="73">
        <f t="shared" si="9"/>
        <v>3.9695487285277639E-18</v>
      </c>
      <c r="BV82" s="34">
        <v>59</v>
      </c>
      <c r="BW82" s="34" t="s">
        <v>202</v>
      </c>
      <c r="BX82" s="34" t="s">
        <v>290</v>
      </c>
      <c r="BY82" s="71">
        <f t="shared" si="10"/>
        <v>3.21331979468613E-2</v>
      </c>
      <c r="BZ82" s="71">
        <f t="shared" si="11"/>
        <v>1.2755429505349424E-19</v>
      </c>
      <c r="CA82" s="114">
        <f>SUM($BZ$23:BZ82)</f>
        <v>10.487233235656269</v>
      </c>
    </row>
    <row r="83" spans="1:79" x14ac:dyDescent="0.35">
      <c r="A83" s="26">
        <v>80</v>
      </c>
      <c r="B83" s="71">
        <v>0.37897061015694</v>
      </c>
      <c r="C83" s="73">
        <f t="shared" si="20"/>
        <v>7.23763501682783E-8</v>
      </c>
      <c r="D83" s="34">
        <v>50</v>
      </c>
      <c r="E83" s="34" t="s">
        <v>202</v>
      </c>
      <c r="F83" s="34" t="s">
        <v>281</v>
      </c>
      <c r="G83" s="71">
        <f t="shared" si="12"/>
        <v>5.4288361816690701E-2</v>
      </c>
      <c r="H83" s="71">
        <f t="shared" si="13"/>
        <v>3.929193484906995E-9</v>
      </c>
      <c r="I83" s="71">
        <f>SUM($H$33:H83)</f>
        <v>9.3265529737120669</v>
      </c>
      <c r="K83" s="26">
        <v>80</v>
      </c>
      <c r="L83" s="71">
        <v>0.128936814291958</v>
      </c>
      <c r="M83" s="73">
        <f t="shared" si="21"/>
        <v>3.1784869185754511E-10</v>
      </c>
      <c r="N83" s="34">
        <v>50</v>
      </c>
      <c r="O83" s="34" t="s">
        <v>202</v>
      </c>
      <c r="P83" s="34" t="s">
        <v>281</v>
      </c>
      <c r="Q83" s="71">
        <f t="shared" si="14"/>
        <v>5.4288361816690701E-2</v>
      </c>
      <c r="R83" s="71">
        <f t="shared" si="15"/>
        <v>1.7255484786524241E-11</v>
      </c>
      <c r="S83" s="71">
        <f>SUM($R$33:R83)</f>
        <v>9.5691597944728688</v>
      </c>
      <c r="U83" s="26">
        <v>80</v>
      </c>
      <c r="V83" s="71">
        <v>0.225384407910485</v>
      </c>
      <c r="W83" s="73">
        <f t="shared" si="22"/>
        <v>8.5456584076178274E-8</v>
      </c>
      <c r="X83" s="74">
        <v>50</v>
      </c>
      <c r="Y83" s="34" t="s">
        <v>202</v>
      </c>
      <c r="Z83" s="34" t="s">
        <v>281</v>
      </c>
      <c r="AA83" s="71">
        <f t="shared" si="16"/>
        <v>5.4288361816690701E-2</v>
      </c>
      <c r="AB83" s="71">
        <f t="shared" si="17"/>
        <v>4.639297955946015E-9</v>
      </c>
      <c r="AC83" s="71">
        <f>SUM($AB$33:AB83)</f>
        <v>10.403299507080101</v>
      </c>
      <c r="AE83" s="26">
        <v>80</v>
      </c>
      <c r="AF83" s="71">
        <v>0.17833814655213301</v>
      </c>
      <c r="AG83" s="73">
        <f t="shared" si="23"/>
        <v>2.2800449749021309E-8</v>
      </c>
      <c r="AH83" s="74">
        <v>50</v>
      </c>
      <c r="AI83" s="34" t="s">
        <v>202</v>
      </c>
      <c r="AJ83" s="34" t="s">
        <v>281</v>
      </c>
      <c r="AK83" s="71">
        <f t="shared" si="18"/>
        <v>5.4288361816690701E-2</v>
      </c>
      <c r="AL83" s="71">
        <f t="shared" si="19"/>
        <v>1.2377990655581435E-9</v>
      </c>
      <c r="AM83" s="71">
        <f>SUM($AL$33:AL83)</f>
        <v>10.507780540751071</v>
      </c>
      <c r="AO83" s="26">
        <v>80</v>
      </c>
      <c r="AP83" s="71">
        <v>0.34569700413534599</v>
      </c>
      <c r="AQ83" s="73">
        <f t="shared" si="6"/>
        <v>5.9878735316704956E-12</v>
      </c>
      <c r="AR83" s="34">
        <v>60</v>
      </c>
      <c r="AS83" s="34" t="s">
        <v>202</v>
      </c>
      <c r="AT83" s="34" t="s">
        <v>291</v>
      </c>
      <c r="AU83" s="71">
        <f t="shared" si="0"/>
        <v>3.0314337685718208E-2</v>
      </c>
      <c r="AV83" s="71">
        <f t="shared" si="1"/>
        <v>1.8151842025843348E-13</v>
      </c>
      <c r="AW83" s="114">
        <f>SUM($AV$23:AV83)</f>
        <v>9.3110379369081642</v>
      </c>
      <c r="AY83" s="26">
        <v>80</v>
      </c>
      <c r="AZ83" s="71">
        <v>7.9163356599327699E-3</v>
      </c>
      <c r="BA83" s="73">
        <f t="shared" si="7"/>
        <v>1.722892063076921E-23</v>
      </c>
      <c r="BB83" s="34">
        <v>60</v>
      </c>
      <c r="BC83" s="34" t="s">
        <v>202</v>
      </c>
      <c r="BD83" s="34" t="s">
        <v>291</v>
      </c>
      <c r="BE83" s="71">
        <f t="shared" si="2"/>
        <v>3.0314337685718208E-2</v>
      </c>
      <c r="BF83" s="71">
        <f t="shared" si="3"/>
        <v>5.2228331796157503E-25</v>
      </c>
      <c r="BG83" s="114">
        <f>SUM($BF$23:BF83)</f>
        <v>9.5467535037849771</v>
      </c>
      <c r="BI83" s="26">
        <v>80</v>
      </c>
      <c r="BJ83" s="71">
        <v>0.15513152654516901</v>
      </c>
      <c r="BK83" s="73">
        <f t="shared" si="8"/>
        <v>9.0400890641324039E-14</v>
      </c>
      <c r="BL83" s="34">
        <v>60</v>
      </c>
      <c r="BM83" s="34" t="s">
        <v>202</v>
      </c>
      <c r="BN83" s="34" t="s">
        <v>291</v>
      </c>
      <c r="BO83" s="71">
        <f t="shared" si="4"/>
        <v>3.0314337685718208E-2</v>
      </c>
      <c r="BP83" s="71">
        <f t="shared" si="5"/>
        <v>2.74044312599078E-15</v>
      </c>
      <c r="BQ83" s="114">
        <f>SUM($BP$23:BP83)</f>
        <v>10.39189247276893</v>
      </c>
      <c r="BS83" s="26">
        <v>80</v>
      </c>
      <c r="BT83" s="71">
        <v>1.4318509306438699E-2</v>
      </c>
      <c r="BU83" s="73">
        <f t="shared" si="9"/>
        <v>8.2523095832227729E-20</v>
      </c>
      <c r="BV83" s="34">
        <v>60</v>
      </c>
      <c r="BW83" s="34" t="s">
        <v>202</v>
      </c>
      <c r="BX83" s="34" t="s">
        <v>291</v>
      </c>
      <c r="BY83" s="71">
        <f t="shared" si="10"/>
        <v>3.0314337685718208E-2</v>
      </c>
      <c r="BZ83" s="71">
        <f t="shared" si="11"/>
        <v>2.5016329939290363E-21</v>
      </c>
      <c r="CA83" s="114">
        <f>SUM($BZ$23:BZ83)</f>
        <v>10.487233235656269</v>
      </c>
    </row>
    <row r="84" spans="1:79" x14ac:dyDescent="0.35">
      <c r="A84" s="26">
        <v>81</v>
      </c>
      <c r="B84" s="71">
        <v>0.368264853219401</v>
      </c>
      <c r="C84" s="73">
        <f t="shared" si="20"/>
        <v>2.7428509584204774E-8</v>
      </c>
      <c r="D84" s="34">
        <v>51</v>
      </c>
      <c r="E84" s="34" t="s">
        <v>202</v>
      </c>
      <c r="F84" s="34" t="s">
        <v>282</v>
      </c>
      <c r="G84" s="71">
        <f t="shared" si="12"/>
        <v>5.12154356761233E-2</v>
      </c>
      <c r="H84" s="71">
        <f t="shared" si="13"/>
        <v>1.4047630683017709E-9</v>
      </c>
      <c r="I84" s="71">
        <f>SUM($H$33:H84)</f>
        <v>9.3265529751168295</v>
      </c>
      <c r="K84" s="26">
        <v>81</v>
      </c>
      <c r="L84" s="71">
        <v>0.10667100779533401</v>
      </c>
      <c r="M84" s="73">
        <f t="shared" si="21"/>
        <v>4.0982397754978076E-11</v>
      </c>
      <c r="N84" s="34">
        <v>51</v>
      </c>
      <c r="O84" s="34" t="s">
        <v>202</v>
      </c>
      <c r="P84" s="34" t="s">
        <v>282</v>
      </c>
      <c r="Q84" s="71">
        <f t="shared" si="14"/>
        <v>5.12154356761233E-2</v>
      </c>
      <c r="R84" s="71">
        <f t="shared" si="15"/>
        <v>2.0989313560733796E-12</v>
      </c>
      <c r="S84" s="71">
        <f>SUM($R$33:R84)</f>
        <v>9.5691597944749685</v>
      </c>
      <c r="U84" s="26">
        <v>81</v>
      </c>
      <c r="V84" s="71">
        <v>0.197872804392908</v>
      </c>
      <c r="W84" s="73">
        <f t="shared" si="22"/>
        <v>1.9260581604062021E-8</v>
      </c>
      <c r="X84" s="74">
        <v>51</v>
      </c>
      <c r="Y84" s="34" t="s">
        <v>202</v>
      </c>
      <c r="Z84" s="34" t="s">
        <v>282</v>
      </c>
      <c r="AA84" s="71">
        <f t="shared" si="16"/>
        <v>5.12154356761233E-2</v>
      </c>
      <c r="AB84" s="71">
        <f t="shared" si="17"/>
        <v>9.8643907822756225E-10</v>
      </c>
      <c r="AC84" s="71">
        <f>SUM($AB$33:AB84)</f>
        <v>10.40329950806654</v>
      </c>
      <c r="AE84" s="26">
        <v>81</v>
      </c>
      <c r="AF84" s="71">
        <v>0.15084650632736299</v>
      </c>
      <c r="AG84" s="73">
        <f t="shared" si="23"/>
        <v>4.0661899487955067E-9</v>
      </c>
      <c r="AH84" s="74">
        <v>51</v>
      </c>
      <c r="AI84" s="34" t="s">
        <v>202</v>
      </c>
      <c r="AJ84" s="34" t="s">
        <v>282</v>
      </c>
      <c r="AK84" s="71">
        <f t="shared" si="18"/>
        <v>5.12154356761233E-2</v>
      </c>
      <c r="AL84" s="71">
        <f t="shared" si="19"/>
        <v>2.0825168976943536E-10</v>
      </c>
      <c r="AM84" s="71">
        <f>SUM($AL$33:AL84)</f>
        <v>10.507780540959322</v>
      </c>
      <c r="AO84" s="26">
        <v>81</v>
      </c>
      <c r="AP84" s="71">
        <v>0.34179003363788302</v>
      </c>
      <c r="AQ84" s="73">
        <f t="shared" si="6"/>
        <v>2.0699899410398242E-12</v>
      </c>
      <c r="AR84" s="34">
        <v>61</v>
      </c>
      <c r="AS84" s="34" t="s">
        <v>202</v>
      </c>
      <c r="AT84" s="34" t="s">
        <v>292</v>
      </c>
      <c r="AU84" s="71">
        <f t="shared" si="0"/>
        <v>2.8598431778979437E-2</v>
      </c>
      <c r="AV84" s="71">
        <f t="shared" si="1"/>
        <v>5.9198466112001084E-14</v>
      </c>
      <c r="AW84" s="114">
        <f>SUM($AV$23:AV84)</f>
        <v>9.3110379369082228</v>
      </c>
      <c r="AY84" s="26">
        <v>81</v>
      </c>
      <c r="AZ84" s="71">
        <v>5.0759640034105796E-3</v>
      </c>
      <c r="BA84" s="73">
        <f t="shared" si="7"/>
        <v>1.3638991877150969E-25</v>
      </c>
      <c r="BB84" s="34">
        <v>61</v>
      </c>
      <c r="BC84" s="34" t="s">
        <v>202</v>
      </c>
      <c r="BD84" s="34" t="s">
        <v>292</v>
      </c>
      <c r="BE84" s="71">
        <f t="shared" si="2"/>
        <v>2.8598431778979437E-2</v>
      </c>
      <c r="BF84" s="71">
        <f t="shared" si="3"/>
        <v>3.9005377873275668E-27</v>
      </c>
      <c r="BG84" s="114">
        <f>SUM($BF$23:BF84)</f>
        <v>9.5467535037849771</v>
      </c>
      <c r="BI84" s="26">
        <v>81</v>
      </c>
      <c r="BJ84" s="71">
        <v>0.14537323535170699</v>
      </c>
      <c r="BK84" s="73">
        <f t="shared" si="8"/>
        <v>1.4024028166231481E-14</v>
      </c>
      <c r="BL84" s="34">
        <v>61</v>
      </c>
      <c r="BM84" s="34" t="s">
        <v>202</v>
      </c>
      <c r="BN84" s="34" t="s">
        <v>292</v>
      </c>
      <c r="BO84" s="71">
        <f t="shared" si="4"/>
        <v>2.8598431778979437E-2</v>
      </c>
      <c r="BP84" s="71">
        <f t="shared" si="5"/>
        <v>4.010652127784571E-16</v>
      </c>
      <c r="BQ84" s="114">
        <f>SUM($BP$23:BP84)</f>
        <v>10.39189247276893</v>
      </c>
      <c r="BS84" s="26">
        <v>81</v>
      </c>
      <c r="BT84" s="71">
        <v>9.5141737405999797E-3</v>
      </c>
      <c r="BU84" s="73">
        <f t="shared" si="9"/>
        <v>1.1816077156698854E-21</v>
      </c>
      <c r="BV84" s="34">
        <v>61</v>
      </c>
      <c r="BW84" s="34" t="s">
        <v>202</v>
      </c>
      <c r="BX84" s="34" t="s">
        <v>292</v>
      </c>
      <c r="BY84" s="71">
        <f t="shared" si="10"/>
        <v>2.8598431778979437E-2</v>
      </c>
      <c r="BZ84" s="71">
        <f t="shared" si="11"/>
        <v>3.379212764610095E-23</v>
      </c>
      <c r="CA84" s="114">
        <f>SUM($BZ$23:BZ84)</f>
        <v>10.487233235656269</v>
      </c>
    </row>
    <row r="85" spans="1:79" x14ac:dyDescent="0.35">
      <c r="A85" s="26">
        <v>82</v>
      </c>
      <c r="B85" s="71">
        <v>0.358250932996663</v>
      </c>
      <c r="C85" s="73">
        <f t="shared" si="20"/>
        <v>1.0100956056054104E-8</v>
      </c>
      <c r="D85" s="34">
        <v>52</v>
      </c>
      <c r="E85" s="34" t="s">
        <v>202</v>
      </c>
      <c r="F85" s="34" t="s">
        <v>283</v>
      </c>
      <c r="G85" s="71">
        <f t="shared" si="12"/>
        <v>4.8316448751059712E-2</v>
      </c>
      <c r="H85" s="71">
        <f t="shared" si="13"/>
        <v>4.8804232561904431E-10</v>
      </c>
      <c r="I85" s="71">
        <f>SUM($H$33:H85)</f>
        <v>9.3265529756048711</v>
      </c>
      <c r="K85" s="26">
        <v>82</v>
      </c>
      <c r="L85" s="71">
        <v>8.6715462904911694E-2</v>
      </c>
      <c r="M85" s="73">
        <f t="shared" si="21"/>
        <v>4.3716336703927451E-12</v>
      </c>
      <c r="N85" s="34">
        <v>52</v>
      </c>
      <c r="O85" s="34" t="s">
        <v>202</v>
      </c>
      <c r="P85" s="34" t="s">
        <v>283</v>
      </c>
      <c r="Q85" s="71">
        <f t="shared" si="14"/>
        <v>4.8316448751059712E-2</v>
      </c>
      <c r="R85" s="71">
        <f t="shared" si="15"/>
        <v>2.1122181419393813E-13</v>
      </c>
      <c r="S85" s="71">
        <f>SUM($R$33:R85)</f>
        <v>9.5691597944751798</v>
      </c>
      <c r="U85" s="26">
        <v>82</v>
      </c>
      <c r="V85" s="71">
        <v>0.171899380002077</v>
      </c>
      <c r="W85" s="73">
        <f t="shared" si="22"/>
        <v>3.8111452962342067E-9</v>
      </c>
      <c r="X85" s="74">
        <v>52</v>
      </c>
      <c r="Y85" s="34" t="s">
        <v>202</v>
      </c>
      <c r="Z85" s="34" t="s">
        <v>283</v>
      </c>
      <c r="AA85" s="71">
        <f t="shared" si="16"/>
        <v>4.8316448751059712E-2</v>
      </c>
      <c r="AB85" s="71">
        <f t="shared" si="17"/>
        <v>1.8414100638834232E-10</v>
      </c>
      <c r="AC85" s="71">
        <f>SUM($AB$33:AB85)</f>
        <v>10.403299508250681</v>
      </c>
      <c r="AE85" s="26">
        <v>82</v>
      </c>
      <c r="AF85" s="71">
        <v>0.12553469487250399</v>
      </c>
      <c r="AG85" s="73">
        <f t="shared" si="23"/>
        <v>6.1337054783924117E-10</v>
      </c>
      <c r="AH85" s="74">
        <v>52</v>
      </c>
      <c r="AI85" s="34" t="s">
        <v>202</v>
      </c>
      <c r="AJ85" s="34" t="s">
        <v>283</v>
      </c>
      <c r="AK85" s="71">
        <f t="shared" si="18"/>
        <v>4.8316448751059712E-2</v>
      </c>
      <c r="AL85" s="71">
        <f t="shared" si="19"/>
        <v>2.9635886640084117E-11</v>
      </c>
      <c r="AM85" s="71">
        <f>SUM($AL$33:AL85)</f>
        <v>10.507780540988959</v>
      </c>
      <c r="AO85" s="26">
        <v>82</v>
      </c>
      <c r="AP85" s="71">
        <v>0.33821390859463402</v>
      </c>
      <c r="AQ85" s="73">
        <f t="shared" si="6"/>
        <v>7.0750193157808098E-13</v>
      </c>
      <c r="AR85" s="34">
        <v>62</v>
      </c>
      <c r="AS85" s="34" t="s">
        <v>202</v>
      </c>
      <c r="AT85" s="34" t="s">
        <v>293</v>
      </c>
      <c r="AU85" s="71">
        <f t="shared" si="0"/>
        <v>2.6979652621678712E-2</v>
      </c>
      <c r="AV85" s="71">
        <f t="shared" si="1"/>
        <v>1.9088156343143325E-14</v>
      </c>
      <c r="AW85" s="114">
        <f>SUM($AV$23:AV85)</f>
        <v>9.3110379369082423</v>
      </c>
      <c r="AY85" s="26">
        <v>82</v>
      </c>
      <c r="AZ85" s="71">
        <v>3.1245441337997499E-3</v>
      </c>
      <c r="BA85" s="73">
        <f t="shared" si="7"/>
        <v>6.9231031811227603E-28</v>
      </c>
      <c r="BB85" s="34">
        <v>62</v>
      </c>
      <c r="BC85" s="34" t="s">
        <v>202</v>
      </c>
      <c r="BD85" s="34" t="s">
        <v>293</v>
      </c>
      <c r="BE85" s="71">
        <f t="shared" si="2"/>
        <v>2.6979652621678712E-2</v>
      </c>
      <c r="BF85" s="71">
        <f t="shared" si="3"/>
        <v>1.867829188907309E-29</v>
      </c>
      <c r="BG85" s="114">
        <f>SUM($BF$23:BF85)</f>
        <v>9.5467535037849771</v>
      </c>
      <c r="BI85" s="26">
        <v>82</v>
      </c>
      <c r="BJ85" s="71">
        <v>0.136466623529262</v>
      </c>
      <c r="BK85" s="73">
        <f t="shared" si="8"/>
        <v>2.0387183471885368E-15</v>
      </c>
      <c r="BL85" s="34">
        <v>62</v>
      </c>
      <c r="BM85" s="34" t="s">
        <v>202</v>
      </c>
      <c r="BN85" s="34" t="s">
        <v>293</v>
      </c>
      <c r="BO85" s="71">
        <f t="shared" si="4"/>
        <v>2.6979652621678712E-2</v>
      </c>
      <c r="BP85" s="71">
        <f t="shared" si="5"/>
        <v>5.5003912800589696E-17</v>
      </c>
      <c r="BQ85" s="114">
        <f>SUM($BP$23:BP85)</f>
        <v>10.39189247276893</v>
      </c>
      <c r="BS85" s="26">
        <v>82</v>
      </c>
      <c r="BT85" s="71">
        <v>6.0778961401052496E-3</v>
      </c>
      <c r="BU85" s="73">
        <f t="shared" si="9"/>
        <v>1.1242021100116751E-23</v>
      </c>
      <c r="BV85" s="34">
        <v>62</v>
      </c>
      <c r="BW85" s="34" t="s">
        <v>202</v>
      </c>
      <c r="BX85" s="34" t="s">
        <v>293</v>
      </c>
      <c r="BY85" s="71">
        <f t="shared" si="10"/>
        <v>2.6979652621678712E-2</v>
      </c>
      <c r="BZ85" s="71">
        <f t="shared" si="11"/>
        <v>3.0330582404673231E-25</v>
      </c>
      <c r="CA85" s="114">
        <f>SUM($BZ$23:BZ85)</f>
        <v>10.487233235656269</v>
      </c>
    </row>
    <row r="86" spans="1:79" x14ac:dyDescent="0.35">
      <c r="A86" s="26">
        <v>83</v>
      </c>
      <c r="B86" s="71">
        <v>0.348908220652555</v>
      </c>
      <c r="C86" s="73">
        <f t="shared" si="20"/>
        <v>3.6186769312396761E-9</v>
      </c>
      <c r="D86" s="34">
        <v>53</v>
      </c>
      <c r="E86" s="34" t="s">
        <v>202</v>
      </c>
      <c r="F86" s="34" t="s">
        <v>284</v>
      </c>
      <c r="G86" s="71">
        <f t="shared" si="12"/>
        <v>4.5581555425528025E-2</v>
      </c>
      <c r="H86" s="71">
        <f t="shared" si="13"/>
        <v>1.6494492310838096E-10</v>
      </c>
      <c r="I86" s="71">
        <f>SUM($H$33:H86)</f>
        <v>9.3265529757698165</v>
      </c>
      <c r="K86" s="26">
        <v>83</v>
      </c>
      <c r="L86" s="71">
        <v>6.9154787137705703E-2</v>
      </c>
      <c r="M86" s="73">
        <f t="shared" si="21"/>
        <v>3.7908823737880506E-13</v>
      </c>
      <c r="N86" s="34">
        <v>53</v>
      </c>
      <c r="O86" s="34" t="s">
        <v>202</v>
      </c>
      <c r="P86" s="34" t="s">
        <v>284</v>
      </c>
      <c r="Q86" s="71">
        <f t="shared" si="14"/>
        <v>4.5581555425528025E-2</v>
      </c>
      <c r="R86" s="71">
        <f t="shared" si="15"/>
        <v>1.7279431503247729E-14</v>
      </c>
      <c r="S86" s="113">
        <f>SUM($R$33:R86)</f>
        <v>9.5691597944751976</v>
      </c>
      <c r="U86" s="26">
        <v>83</v>
      </c>
      <c r="V86" s="71">
        <v>0.14766722709545299</v>
      </c>
      <c r="W86" s="73">
        <f t="shared" si="22"/>
        <v>6.5513351352049218E-10</v>
      </c>
      <c r="X86" s="74">
        <v>53</v>
      </c>
      <c r="Y86" s="34" t="s">
        <v>202</v>
      </c>
      <c r="Z86" s="34" t="s">
        <v>284</v>
      </c>
      <c r="AA86" s="71">
        <f t="shared" si="16"/>
        <v>4.5581555425528025E-2</v>
      </c>
      <c r="AB86" s="71">
        <f t="shared" si="17"/>
        <v>2.986200455765523E-11</v>
      </c>
      <c r="AC86" s="71">
        <f>SUM($AB$33:AB86)</f>
        <v>10.403299508280544</v>
      </c>
      <c r="AE86" s="26">
        <v>83</v>
      </c>
      <c r="AF86" s="71">
        <v>0.10262278306624301</v>
      </c>
      <c r="AG86" s="73">
        <f t="shared" si="23"/>
        <v>7.6999284566779754E-11</v>
      </c>
      <c r="AH86" s="74">
        <v>53</v>
      </c>
      <c r="AI86" s="34" t="s">
        <v>202</v>
      </c>
      <c r="AJ86" s="34" t="s">
        <v>284</v>
      </c>
      <c r="AK86" s="71">
        <f t="shared" si="18"/>
        <v>4.5581555425528025E-2</v>
      </c>
      <c r="AL86" s="71">
        <f t="shared" si="19"/>
        <v>3.5097471572066762E-12</v>
      </c>
      <c r="AM86" s="71">
        <f>SUM($AL$33:AL86)</f>
        <v>10.507780540992469</v>
      </c>
      <c r="AO86" s="26">
        <v>83</v>
      </c>
      <c r="AP86" s="71">
        <v>0.33494354655477998</v>
      </c>
      <c r="AQ86" s="73">
        <f t="shared" si="6"/>
        <v>2.392869936172761E-13</v>
      </c>
      <c r="AR86" s="34">
        <v>63</v>
      </c>
      <c r="AS86" s="34" t="s">
        <v>202</v>
      </c>
      <c r="AT86" s="34" t="s">
        <v>294</v>
      </c>
      <c r="AU86" s="71">
        <f t="shared" si="0"/>
        <v>2.5452502473281798E-2</v>
      </c>
      <c r="AV86" s="71">
        <f t="shared" si="1"/>
        <v>6.0904527968678858E-15</v>
      </c>
      <c r="AW86" s="115">
        <f>SUM($AV$23:AV86)</f>
        <v>9.3110379369082477</v>
      </c>
      <c r="AY86" s="26">
        <v>83</v>
      </c>
      <c r="AZ86" s="71">
        <v>1.8395032674659701E-3</v>
      </c>
      <c r="BA86" s="73">
        <f t="shared" si="7"/>
        <v>2.1631541432267508E-30</v>
      </c>
      <c r="BB86" s="34">
        <v>63</v>
      </c>
      <c r="BC86" s="34" t="s">
        <v>202</v>
      </c>
      <c r="BD86" s="34" t="s">
        <v>294</v>
      </c>
      <c r="BE86" s="71">
        <f t="shared" si="2"/>
        <v>2.5452502473281798E-2</v>
      </c>
      <c r="BF86" s="71">
        <f t="shared" si="3"/>
        <v>5.5057686180568641E-32</v>
      </c>
      <c r="BG86" s="114">
        <f>SUM($BF$23:BF86)</f>
        <v>9.5467535037849771</v>
      </c>
      <c r="BI86" s="26">
        <v>83</v>
      </c>
      <c r="BJ86" s="71">
        <v>0.12835459320956999</v>
      </c>
      <c r="BK86" s="73">
        <f t="shared" si="8"/>
        <v>2.7821700916797732E-16</v>
      </c>
      <c r="BL86" s="34">
        <v>63</v>
      </c>
      <c r="BM86" s="34" t="s">
        <v>202</v>
      </c>
      <c r="BN86" s="34" t="s">
        <v>294</v>
      </c>
      <c r="BO86" s="71">
        <f t="shared" si="4"/>
        <v>2.5452502473281798E-2</v>
      </c>
      <c r="BP86" s="71">
        <f t="shared" si="5"/>
        <v>7.0813191139570077E-18</v>
      </c>
      <c r="BQ86" s="114">
        <f>SUM($BP$23:BP86)</f>
        <v>10.39189247276893</v>
      </c>
      <c r="BS86" s="26">
        <v>83</v>
      </c>
      <c r="BT86" s="71">
        <v>3.7187671214924398E-3</v>
      </c>
      <c r="BU86" s="73">
        <f t="shared" si="9"/>
        <v>6.8327836651381376E-26</v>
      </c>
      <c r="BV86" s="34">
        <v>63</v>
      </c>
      <c r="BW86" s="34" t="s">
        <v>202</v>
      </c>
      <c r="BX86" s="34" t="s">
        <v>294</v>
      </c>
      <c r="BY86" s="71">
        <f t="shared" si="10"/>
        <v>2.5452502473281798E-2</v>
      </c>
      <c r="BZ86" s="71">
        <f t="shared" si="11"/>
        <v>1.739114431363279E-27</v>
      </c>
      <c r="CA86" s="114">
        <f>SUM($BZ$23:BZ86)</f>
        <v>10.487233235656269</v>
      </c>
    </row>
    <row r="87" spans="1:79" x14ac:dyDescent="0.35">
      <c r="A87" s="26">
        <v>84</v>
      </c>
      <c r="B87" s="71">
        <v>0.34021237890354</v>
      </c>
      <c r="C87" s="73">
        <f t="shared" si="20"/>
        <v>1.2625861291952836E-9</v>
      </c>
      <c r="D87" s="34">
        <v>54</v>
      </c>
      <c r="E87" s="34" t="s">
        <v>202</v>
      </c>
      <c r="F87" s="34" t="s">
        <v>285</v>
      </c>
      <c r="G87" s="71">
        <f t="shared" si="12"/>
        <v>4.3001467382573606E-2</v>
      </c>
      <c r="H87" s="71">
        <f t="shared" si="13"/>
        <v>5.4293056252280853E-11</v>
      </c>
      <c r="I87" s="71">
        <f>SUM($H$33:H87)</f>
        <v>9.326552975824109</v>
      </c>
      <c r="K87" s="26">
        <v>84</v>
      </c>
      <c r="L87" s="71">
        <v>5.4007380713433299E-2</v>
      </c>
      <c r="M87" s="73">
        <f t="shared" si="21"/>
        <v>2.6215766362339316E-14</v>
      </c>
      <c r="N87" s="34">
        <v>54</v>
      </c>
      <c r="O87" s="34" t="s">
        <v>202</v>
      </c>
      <c r="P87" s="34" t="s">
        <v>285</v>
      </c>
      <c r="Q87" s="71">
        <f t="shared" si="14"/>
        <v>4.3001467382573606E-2</v>
      </c>
      <c r="R87" s="71">
        <f t="shared" si="15"/>
        <v>1.1273164221393044E-15</v>
      </c>
      <c r="S87" s="71">
        <f>SUM($R$33:R87)</f>
        <v>9.5691597944751994</v>
      </c>
      <c r="U87" s="26">
        <v>84</v>
      </c>
      <c r="V87" s="71">
        <v>0.12534373457963699</v>
      </c>
      <c r="W87" s="73">
        <f t="shared" si="22"/>
        <v>9.6741749318872544E-11</v>
      </c>
      <c r="X87" s="74">
        <v>54</v>
      </c>
      <c r="Y87" s="34" t="s">
        <v>202</v>
      </c>
      <c r="Z87" s="34" t="s">
        <v>285</v>
      </c>
      <c r="AA87" s="71">
        <f t="shared" si="16"/>
        <v>4.3001467382573606E-2</v>
      </c>
      <c r="AB87" s="71">
        <f t="shared" si="17"/>
        <v>4.1600371778686104E-12</v>
      </c>
      <c r="AC87" s="71">
        <f>SUM($AB$33:AB87)</f>
        <v>10.403299508284704</v>
      </c>
      <c r="AE87" s="26">
        <v>84</v>
      </c>
      <c r="AF87" s="71">
        <v>8.2266432964911901E-2</v>
      </c>
      <c r="AG87" s="73">
        <f t="shared" si="23"/>
        <v>7.9018808763525525E-12</v>
      </c>
      <c r="AH87" s="74">
        <v>54</v>
      </c>
      <c r="AI87" s="34" t="s">
        <v>202</v>
      </c>
      <c r="AJ87" s="34" t="s">
        <v>285</v>
      </c>
      <c r="AK87" s="71">
        <f t="shared" si="18"/>
        <v>4.3001467382573606E-2</v>
      </c>
      <c r="AL87" s="71">
        <f t="shared" si="19"/>
        <v>3.3979247276545642E-13</v>
      </c>
      <c r="AM87" s="113">
        <f>SUM($AL$33:AL87)</f>
        <v>10.507780540992808</v>
      </c>
      <c r="AO87" s="26">
        <v>84</v>
      </c>
      <c r="AP87" s="71">
        <v>0.33195523292454399</v>
      </c>
      <c r="AQ87" s="73">
        <f t="shared" si="6"/>
        <v>8.0147634286601461E-14</v>
      </c>
      <c r="AR87" s="34">
        <v>64</v>
      </c>
      <c r="AS87" s="34" t="s">
        <v>202</v>
      </c>
      <c r="AT87" s="34" t="s">
        <v>295</v>
      </c>
      <c r="AU87" s="71">
        <f t="shared" si="0"/>
        <v>2.4011794786114912E-2</v>
      </c>
      <c r="AV87" s="71">
        <f t="shared" si="1"/>
        <v>1.9244885470824615E-15</v>
      </c>
      <c r="AW87" s="114">
        <f>SUM($AV$23:AV87)</f>
        <v>9.3110379369082494</v>
      </c>
      <c r="AY87" s="26">
        <v>84</v>
      </c>
      <c r="AZ87" s="71">
        <v>1.0315319528651E-3</v>
      </c>
      <c r="BA87" s="73">
        <f t="shared" si="7"/>
        <v>3.9791291144981588E-33</v>
      </c>
      <c r="BB87" s="34">
        <v>64</v>
      </c>
      <c r="BC87" s="34" t="s">
        <v>202</v>
      </c>
      <c r="BD87" s="34" t="s">
        <v>295</v>
      </c>
      <c r="BE87" s="71">
        <f t="shared" si="2"/>
        <v>2.4011794786114912E-2</v>
      </c>
      <c r="BF87" s="71">
        <f t="shared" si="3"/>
        <v>9.5546031724784936E-35</v>
      </c>
      <c r="BG87" s="114">
        <f>SUM($BF$23:BF87)</f>
        <v>9.5467535037849771</v>
      </c>
      <c r="BI87" s="26">
        <v>84</v>
      </c>
      <c r="BJ87" s="71">
        <v>0.120979679811189</v>
      </c>
      <c r="BK87" s="73">
        <f t="shared" si="8"/>
        <v>3.5710431035738933E-17</v>
      </c>
      <c r="BL87" s="34">
        <v>64</v>
      </c>
      <c r="BM87" s="34" t="s">
        <v>202</v>
      </c>
      <c r="BN87" s="34" t="s">
        <v>295</v>
      </c>
      <c r="BO87" s="71">
        <f t="shared" si="4"/>
        <v>2.4011794786114912E-2</v>
      </c>
      <c r="BP87" s="71">
        <f t="shared" si="5"/>
        <v>8.5747154175387222E-19</v>
      </c>
      <c r="BQ87" s="114">
        <f>SUM($BP$23:BP87)</f>
        <v>10.39189247276893</v>
      </c>
      <c r="BS87" s="26">
        <v>84</v>
      </c>
      <c r="BT87" s="71">
        <v>2.1702230883015902E-3</v>
      </c>
      <c r="BU87" s="73">
        <f t="shared" si="9"/>
        <v>2.5409531242186314E-28</v>
      </c>
      <c r="BV87" s="34">
        <v>64</v>
      </c>
      <c r="BW87" s="34" t="s">
        <v>202</v>
      </c>
      <c r="BX87" s="34" t="s">
        <v>295</v>
      </c>
      <c r="BY87" s="71">
        <f t="shared" si="10"/>
        <v>2.4011794786114912E-2</v>
      </c>
      <c r="BZ87" s="71">
        <f t="shared" si="11"/>
        <v>6.1012844979875329E-30</v>
      </c>
      <c r="CA87" s="114">
        <f>SUM($BZ$23:BZ87)</f>
        <v>10.487233235656269</v>
      </c>
    </row>
    <row r="88" spans="1:79" x14ac:dyDescent="0.35">
      <c r="A88" s="26">
        <v>85</v>
      </c>
      <c r="B88" s="71">
        <v>0.33213623456015101</v>
      </c>
      <c r="C88" s="73">
        <f t="shared" si="20"/>
        <v>4.2954743058413971E-10</v>
      </c>
      <c r="D88" s="34">
        <v>55</v>
      </c>
      <c r="E88" s="34" t="s">
        <v>202</v>
      </c>
      <c r="F88" s="34" t="s">
        <v>286</v>
      </c>
      <c r="G88" s="71">
        <f t="shared" si="12"/>
        <v>4.0567422059031695E-2</v>
      </c>
      <c r="H88" s="71">
        <f t="shared" si="13"/>
        <v>1.7425631910879416E-11</v>
      </c>
      <c r="I88" s="71">
        <f>SUM($H$33:H88)</f>
        <v>9.3265529758415351</v>
      </c>
      <c r="K88" s="26">
        <v>85</v>
      </c>
      <c r="L88" s="71">
        <v>4.1223746614151201E-2</v>
      </c>
      <c r="M88" s="73">
        <f t="shared" si="21"/>
        <v>1.4158448746252779E-15</v>
      </c>
      <c r="N88" s="34">
        <v>55</v>
      </c>
      <c r="O88" s="34" t="s">
        <v>202</v>
      </c>
      <c r="P88" s="34" t="s">
        <v>286</v>
      </c>
      <c r="Q88" s="71">
        <f t="shared" si="14"/>
        <v>4.0567422059031695E-2</v>
      </c>
      <c r="R88" s="71">
        <f t="shared" si="15"/>
        <v>5.7437176599040462E-17</v>
      </c>
      <c r="S88" s="71">
        <f>SUM($R$33:R88)</f>
        <v>9.5691597944751994</v>
      </c>
      <c r="U88" s="26">
        <v>85</v>
      </c>
      <c r="V88" s="71">
        <v>0.105053465665973</v>
      </c>
      <c r="W88" s="73">
        <f t="shared" si="22"/>
        <v>1.2125972149394538E-11</v>
      </c>
      <c r="X88" s="74">
        <v>55</v>
      </c>
      <c r="Y88" s="34" t="s">
        <v>202</v>
      </c>
      <c r="Z88" s="34" t="s">
        <v>286</v>
      </c>
      <c r="AA88" s="71">
        <f t="shared" si="16"/>
        <v>4.0567422059031695E-2</v>
      </c>
      <c r="AB88" s="71">
        <f t="shared" si="17"/>
        <v>4.9191943006055201E-13</v>
      </c>
      <c r="AC88" s="113">
        <f>SUM($AB$33:AB88)</f>
        <v>10.403299508285196</v>
      </c>
      <c r="AE88" s="26">
        <v>85</v>
      </c>
      <c r="AF88" s="71">
        <v>6.4546791668709705E-2</v>
      </c>
      <c r="AG88" s="73">
        <f t="shared" si="23"/>
        <v>6.5005955341117653E-13</v>
      </c>
      <c r="AH88" s="74">
        <v>55</v>
      </c>
      <c r="AI88" s="34" t="s">
        <v>202</v>
      </c>
      <c r="AJ88" s="34" t="s">
        <v>286</v>
      </c>
      <c r="AK88" s="71">
        <f t="shared" si="18"/>
        <v>4.0567422059031695E-2</v>
      </c>
      <c r="AL88" s="71">
        <f t="shared" si="19"/>
        <v>2.6371240266736856E-14</v>
      </c>
      <c r="AM88" s="71">
        <f>SUM($AL$33:AL88)</f>
        <v>10.507780540992835</v>
      </c>
      <c r="AO88" s="26">
        <v>85</v>
      </c>
      <c r="AP88" s="71">
        <v>0.32922665067402301</v>
      </c>
      <c r="AQ88" s="73">
        <f t="shared" si="6"/>
        <v>2.6605426607959956E-14</v>
      </c>
      <c r="AR88" s="34">
        <v>65</v>
      </c>
      <c r="AS88" s="34" t="s">
        <v>202</v>
      </c>
      <c r="AT88" s="34" t="s">
        <v>296</v>
      </c>
      <c r="AU88" s="71">
        <f t="shared" ref="AU88:AU151" si="24">1/(1+6%)^AR88</f>
        <v>2.2652636590674444E-2</v>
      </c>
      <c r="AV88" s="71">
        <f t="shared" ref="AV88:AV151" si="25">AU88*AQ88</f>
        <v>6.0268306028997719E-16</v>
      </c>
      <c r="AW88" s="114">
        <f>SUM($AV$23:AV88)</f>
        <v>9.3110379369082494</v>
      </c>
      <c r="AY88" s="26">
        <v>85</v>
      </c>
      <c r="AZ88" s="71">
        <v>5.4851969301594403E-4</v>
      </c>
      <c r="BA88" s="73">
        <f t="shared" si="7"/>
        <v>4.1045988261806616E-36</v>
      </c>
      <c r="BB88" s="34">
        <v>65</v>
      </c>
      <c r="BC88" s="34" t="s">
        <v>202</v>
      </c>
      <c r="BD88" s="34" t="s">
        <v>296</v>
      </c>
      <c r="BE88" s="71">
        <f t="shared" ref="BE88:BE151" si="26">1/(1+6%)^BB88</f>
        <v>2.2652636590674444E-2</v>
      </c>
      <c r="BF88" s="71">
        <f t="shared" ref="BF88:BF151" si="27">BE88*BA88</f>
        <v>9.2979985559979422E-38</v>
      </c>
      <c r="BG88" s="114">
        <f>SUM($BF$23:BF88)</f>
        <v>9.5467535037849771</v>
      </c>
      <c r="BI88" s="26">
        <v>85</v>
      </c>
      <c r="BJ88" s="71">
        <v>0.11428517103748601</v>
      </c>
      <c r="BK88" s="73">
        <f t="shared" si="8"/>
        <v>4.3202365126232423E-18</v>
      </c>
      <c r="BL88" s="34">
        <v>65</v>
      </c>
      <c r="BM88" s="34" t="s">
        <v>202</v>
      </c>
      <c r="BN88" s="34" t="s">
        <v>296</v>
      </c>
      <c r="BO88" s="71">
        <f t="shared" si="4"/>
        <v>2.2652636590674444E-2</v>
      </c>
      <c r="BP88" s="71">
        <f t="shared" si="5"/>
        <v>9.7864747706217011E-20</v>
      </c>
      <c r="BQ88" s="114">
        <f>SUM($BP$23:BP88)</f>
        <v>10.39189247276893</v>
      </c>
      <c r="BS88" s="26">
        <v>85</v>
      </c>
      <c r="BT88" s="71">
        <v>1.20251909866406E-3</v>
      </c>
      <c r="BU88" s="73">
        <f t="shared" si="9"/>
        <v>5.5144351364713321E-31</v>
      </c>
      <c r="BV88" s="34">
        <v>65</v>
      </c>
      <c r="BW88" s="34" t="s">
        <v>202</v>
      </c>
      <c r="BX88" s="34" t="s">
        <v>296</v>
      </c>
      <c r="BY88" s="71">
        <f t="shared" si="10"/>
        <v>2.2652636590674444E-2</v>
      </c>
      <c r="BZ88" s="71">
        <f t="shared" si="11"/>
        <v>1.2491649514933132E-32</v>
      </c>
      <c r="CA88" s="114">
        <f>SUM($BZ$23:BZ88)</f>
        <v>10.487233235656269</v>
      </c>
    </row>
    <row r="89" spans="1:79" x14ac:dyDescent="0.35">
      <c r="A89" s="26">
        <v>86</v>
      </c>
      <c r="B89" s="71">
        <v>0.324650574436817</v>
      </c>
      <c r="C89" s="73">
        <f t="shared" si="20"/>
        <v>1.4266826615920402E-10</v>
      </c>
      <c r="D89" s="34">
        <v>56</v>
      </c>
      <c r="E89" s="34" t="s">
        <v>202</v>
      </c>
      <c r="F89" s="34" t="s">
        <v>287</v>
      </c>
      <c r="G89" s="71">
        <f t="shared" si="12"/>
        <v>3.827115288587897E-2</v>
      </c>
      <c r="H89" s="71">
        <f t="shared" si="13"/>
        <v>5.4600790261421702E-12</v>
      </c>
      <c r="I89" s="71">
        <f>SUM($H$33:H89)</f>
        <v>9.3265529758469956</v>
      </c>
      <c r="K89" s="26">
        <v>86</v>
      </c>
      <c r="L89" s="71">
        <v>3.0689209661798E-2</v>
      </c>
      <c r="M89" s="73">
        <f t="shared" si="21"/>
        <v>5.8366430356497129E-17</v>
      </c>
      <c r="N89" s="34">
        <v>56</v>
      </c>
      <c r="O89" s="34" t="s">
        <v>202</v>
      </c>
      <c r="P89" s="34" t="s">
        <v>287</v>
      </c>
      <c r="Q89" s="71">
        <f t="shared" si="14"/>
        <v>3.827115288587897E-2</v>
      </c>
      <c r="R89" s="71">
        <f t="shared" si="15"/>
        <v>2.233750579576509E-18</v>
      </c>
      <c r="S89" s="71">
        <f>SUM($R$33:R89)</f>
        <v>9.5691597944751994</v>
      </c>
      <c r="U89" s="26">
        <v>86</v>
      </c>
      <c r="V89" s="71">
        <v>8.6872805958307805E-2</v>
      </c>
      <c r="W89" s="73">
        <f t="shared" si="22"/>
        <v>1.2738753988629639E-12</v>
      </c>
      <c r="X89" s="74">
        <v>56</v>
      </c>
      <c r="Y89" s="34" t="s">
        <v>202</v>
      </c>
      <c r="Z89" s="34" t="s">
        <v>287</v>
      </c>
      <c r="AA89" s="71">
        <f t="shared" si="16"/>
        <v>3.827115288587897E-2</v>
      </c>
      <c r="AB89" s="71">
        <f t="shared" si="17"/>
        <v>4.8752680147444544E-14</v>
      </c>
      <c r="AC89" s="71">
        <f>SUM($AB$33:AB89)</f>
        <v>10.403299508285244</v>
      </c>
      <c r="AE89" s="26">
        <v>86</v>
      </c>
      <c r="AF89" s="71">
        <v>4.9464521674745202E-2</v>
      </c>
      <c r="AG89" s="73">
        <f t="shared" si="23"/>
        <v>4.1959258566285681E-14</v>
      </c>
      <c r="AH89" s="74">
        <v>56</v>
      </c>
      <c r="AI89" s="34" t="s">
        <v>202</v>
      </c>
      <c r="AJ89" s="34" t="s">
        <v>287</v>
      </c>
      <c r="AK89" s="71">
        <f t="shared" si="18"/>
        <v>3.827115288587897E-2</v>
      </c>
      <c r="AL89" s="71">
        <f t="shared" si="19"/>
        <v>1.6058291995684462E-15</v>
      </c>
      <c r="AM89" s="71">
        <f>SUM($AL$33:AL89)</f>
        <v>10.507780540992837</v>
      </c>
      <c r="AO89" s="26">
        <v>86</v>
      </c>
      <c r="AP89" s="71">
        <v>0.32673688353881702</v>
      </c>
      <c r="AQ89" s="73">
        <f t="shared" ref="AQ89:AQ152" si="28">AQ88*AP88</f>
        <v>8.7592154918921898E-15</v>
      </c>
      <c r="AR89" s="34">
        <v>66</v>
      </c>
      <c r="AS89" s="34" t="s">
        <v>202</v>
      </c>
      <c r="AT89" s="34" t="s">
        <v>297</v>
      </c>
      <c r="AU89" s="71">
        <f t="shared" si="24"/>
        <v>2.1370411877994759E-2</v>
      </c>
      <c r="AV89" s="71">
        <f t="shared" si="25"/>
        <v>1.8718804278984855E-16</v>
      </c>
      <c r="AW89" s="114">
        <f>SUM($AV$23:AV89)</f>
        <v>9.3110379369082494</v>
      </c>
      <c r="AY89" s="26">
        <v>86</v>
      </c>
      <c r="AZ89" s="71">
        <v>2.7523909887497102E-4</v>
      </c>
      <c r="BA89" s="73">
        <f t="shared" si="7"/>
        <v>2.2514532880902206E-39</v>
      </c>
      <c r="BB89" s="34">
        <v>66</v>
      </c>
      <c r="BC89" s="34" t="s">
        <v>202</v>
      </c>
      <c r="BD89" s="34" t="s">
        <v>297</v>
      </c>
      <c r="BE89" s="71">
        <f t="shared" si="26"/>
        <v>2.1370411877994759E-2</v>
      </c>
      <c r="BF89" s="71">
        <f t="shared" si="27"/>
        <v>4.8114484090553608E-41</v>
      </c>
      <c r="BG89" s="114">
        <f>SUM($BF$23:BF89)</f>
        <v>9.5467535037849771</v>
      </c>
      <c r="BI89" s="26">
        <v>86</v>
      </c>
      <c r="BJ89" s="71">
        <v>0.108215989521983</v>
      </c>
      <c r="BK89" s="73">
        <f t="shared" si="8"/>
        <v>4.9373896876753927E-19</v>
      </c>
      <c r="BL89" s="34">
        <v>66</v>
      </c>
      <c r="BM89" s="34" t="s">
        <v>202</v>
      </c>
      <c r="BN89" s="34" t="s">
        <v>297</v>
      </c>
      <c r="BO89" s="71">
        <f t="shared" ref="BO89:BO152" si="29">1/(1+6%)^BL89</f>
        <v>2.1370411877994759E-2</v>
      </c>
      <c r="BP89" s="71">
        <f t="shared" ref="BP89:BP152" si="30">BO89*BK89</f>
        <v>1.0551405122778705E-20</v>
      </c>
      <c r="BQ89" s="114">
        <f>SUM($BP$23:BP89)</f>
        <v>10.39189247276893</v>
      </c>
      <c r="BS89" s="26">
        <v>86</v>
      </c>
      <c r="BT89" s="71">
        <v>6.2949738583319799E-4</v>
      </c>
      <c r="BU89" s="73">
        <f t="shared" si="9"/>
        <v>6.6312135699509292E-34</v>
      </c>
      <c r="BV89" s="34">
        <v>66</v>
      </c>
      <c r="BW89" s="34" t="s">
        <v>202</v>
      </c>
      <c r="BX89" s="34" t="s">
        <v>297</v>
      </c>
      <c r="BY89" s="71">
        <f t="shared" si="10"/>
        <v>2.1370411877994759E-2</v>
      </c>
      <c r="BZ89" s="71">
        <f t="shared" si="11"/>
        <v>1.4171176524079937E-35</v>
      </c>
      <c r="CA89" s="114">
        <f>SUM($BZ$23:BZ89)</f>
        <v>10.487233235656269</v>
      </c>
    </row>
    <row r="90" spans="1:79" x14ac:dyDescent="0.35">
      <c r="A90" s="26">
        <v>87</v>
      </c>
      <c r="B90" s="71">
        <v>0.31772485384023302</v>
      </c>
      <c r="C90" s="73">
        <f t="shared" si="20"/>
        <v>4.6317334562490281E-11</v>
      </c>
      <c r="D90" s="34">
        <v>57</v>
      </c>
      <c r="E90" s="34" t="s">
        <v>202</v>
      </c>
      <c r="F90" s="34" t="s">
        <v>288</v>
      </c>
      <c r="G90" s="71">
        <f t="shared" si="12"/>
        <v>3.6104861213093364E-2</v>
      </c>
      <c r="H90" s="71">
        <f t="shared" si="13"/>
        <v>1.6722809361391241E-12</v>
      </c>
      <c r="I90" s="71">
        <f>SUM($H$33:H90)</f>
        <v>9.3265529758486672</v>
      </c>
      <c r="K90" s="26">
        <v>87</v>
      </c>
      <c r="L90" s="71">
        <v>2.2231213282585201E-2</v>
      </c>
      <c r="M90" s="73">
        <f t="shared" si="21"/>
        <v>1.7912196184212718E-18</v>
      </c>
      <c r="N90" s="34">
        <v>57</v>
      </c>
      <c r="O90" s="34" t="s">
        <v>202</v>
      </c>
      <c r="P90" s="34" t="s">
        <v>288</v>
      </c>
      <c r="Q90" s="71">
        <f t="shared" si="14"/>
        <v>3.6104861213093364E-2</v>
      </c>
      <c r="R90" s="71">
        <f t="shared" si="15"/>
        <v>6.4671735725270072E-20</v>
      </c>
      <c r="S90" s="71">
        <f>SUM($R$33:R90)</f>
        <v>9.5691597944751994</v>
      </c>
      <c r="U90" s="26">
        <v>87</v>
      </c>
      <c r="V90" s="71">
        <v>7.0826928699867106E-2</v>
      </c>
      <c r="W90" s="73">
        <f t="shared" si="22"/>
        <v>1.1066513034048422E-13</v>
      </c>
      <c r="X90" s="74">
        <v>57</v>
      </c>
      <c r="Y90" s="34" t="s">
        <v>202</v>
      </c>
      <c r="Z90" s="34" t="s">
        <v>288</v>
      </c>
      <c r="AA90" s="71">
        <f t="shared" si="16"/>
        <v>3.6104861213093364E-2</v>
      </c>
      <c r="AB90" s="71">
        <f t="shared" si="17"/>
        <v>3.9955491720720703E-15</v>
      </c>
      <c r="AC90" s="71">
        <f>SUM($AB$33:AB90)</f>
        <v>10.403299508285247</v>
      </c>
      <c r="AE90" s="26">
        <v>87</v>
      </c>
      <c r="AF90" s="71">
        <v>3.6939088430029902E-2</v>
      </c>
      <c r="AG90" s="73">
        <f t="shared" si="23"/>
        <v>2.0754946548082765E-15</v>
      </c>
      <c r="AH90" s="74">
        <v>57</v>
      </c>
      <c r="AI90" s="34" t="s">
        <v>202</v>
      </c>
      <c r="AJ90" s="34" t="s">
        <v>288</v>
      </c>
      <c r="AK90" s="71">
        <f t="shared" si="18"/>
        <v>3.6104861213093364E-2</v>
      </c>
      <c r="AL90" s="71">
        <f t="shared" si="19"/>
        <v>7.4935446460369948E-17</v>
      </c>
      <c r="AM90" s="71">
        <f>SUM($AL$33:AL90)</f>
        <v>10.507780540992837</v>
      </c>
      <c r="AO90" s="26">
        <v>87</v>
      </c>
      <c r="AP90" s="71">
        <v>0.32446639827656598</v>
      </c>
      <c r="AQ90" s="73">
        <f t="shared" si="28"/>
        <v>2.8619587720657805E-15</v>
      </c>
      <c r="AR90" s="34">
        <v>67</v>
      </c>
      <c r="AS90" s="34" t="s">
        <v>202</v>
      </c>
      <c r="AT90" s="34" t="s">
        <v>298</v>
      </c>
      <c r="AU90" s="71">
        <f t="shared" si="24"/>
        <v>2.0160765922636562E-2</v>
      </c>
      <c r="AV90" s="71">
        <f t="shared" si="25"/>
        <v>5.7699280883854561E-17</v>
      </c>
      <c r="AW90" s="114">
        <f>SUM($AV$23:AV90)</f>
        <v>9.3110379369082494</v>
      </c>
      <c r="AY90" s="26">
        <v>87</v>
      </c>
      <c r="AZ90" s="71">
        <v>1.2963513403084099E-4</v>
      </c>
      <c r="BA90" s="73">
        <f t="shared" ref="BA90:BA153" si="31">BA89*AZ89</f>
        <v>6.1968797417304287E-43</v>
      </c>
      <c r="BB90" s="34">
        <v>67</v>
      </c>
      <c r="BC90" s="34" t="s">
        <v>202</v>
      </c>
      <c r="BD90" s="34" t="s">
        <v>298</v>
      </c>
      <c r="BE90" s="71">
        <f t="shared" si="26"/>
        <v>2.0160765922636562E-2</v>
      </c>
      <c r="BF90" s="71">
        <f t="shared" si="27"/>
        <v>1.2493384192375568E-44</v>
      </c>
      <c r="BG90" s="114">
        <f>SUM($BF$23:BF90)</f>
        <v>9.5467535037849771</v>
      </c>
      <c r="BI90" s="26">
        <v>87</v>
      </c>
      <c r="BJ90" s="71">
        <v>0.102719356504316</v>
      </c>
      <c r="BK90" s="73">
        <f t="shared" si="8"/>
        <v>5.3430451070742721E-20</v>
      </c>
      <c r="BL90" s="34">
        <v>67</v>
      </c>
      <c r="BM90" s="34" t="s">
        <v>202</v>
      </c>
      <c r="BN90" s="34" t="s">
        <v>298</v>
      </c>
      <c r="BO90" s="71">
        <f t="shared" si="29"/>
        <v>2.0160765922636562E-2</v>
      </c>
      <c r="BP90" s="71">
        <f t="shared" si="30"/>
        <v>1.07719881717813E-21</v>
      </c>
      <c r="BQ90" s="114">
        <f>SUM($BP$23:BP90)</f>
        <v>10.39189247276893</v>
      </c>
      <c r="BS90" s="26">
        <v>87</v>
      </c>
      <c r="BT90" s="71">
        <v>3.0962331492640697E-4</v>
      </c>
      <c r="BU90" s="73">
        <f t="shared" si="9"/>
        <v>4.1743316071857379E-37</v>
      </c>
      <c r="BV90" s="34">
        <v>67</v>
      </c>
      <c r="BW90" s="34" t="s">
        <v>202</v>
      </c>
      <c r="BX90" s="34" t="s">
        <v>298</v>
      </c>
      <c r="BY90" s="71">
        <f t="shared" si="10"/>
        <v>2.0160765922636562E-2</v>
      </c>
      <c r="BZ90" s="71">
        <f t="shared" si="11"/>
        <v>8.415772241593493E-39</v>
      </c>
      <c r="CA90" s="114">
        <f>SUM($BZ$23:BZ90)</f>
        <v>10.487233235656269</v>
      </c>
    </row>
    <row r="91" spans="1:79" x14ac:dyDescent="0.35">
      <c r="A91" s="26">
        <v>88</v>
      </c>
      <c r="B91" s="71">
        <v>0.31132781279636701</v>
      </c>
      <c r="C91" s="73">
        <f t="shared" si="20"/>
        <v>1.4716168354136399E-11</v>
      </c>
      <c r="D91" s="34">
        <v>58</v>
      </c>
      <c r="E91" s="34" t="s">
        <v>202</v>
      </c>
      <c r="F91" s="34" t="s">
        <v>289</v>
      </c>
      <c r="G91" s="71">
        <f t="shared" si="12"/>
        <v>3.406118982367299E-2</v>
      </c>
      <c r="H91" s="71">
        <f t="shared" si="13"/>
        <v>5.0125020378736924E-13</v>
      </c>
      <c r="I91" s="71">
        <f>SUM($H$33:H91)</f>
        <v>9.3265529758491681</v>
      </c>
      <c r="K91" s="26">
        <v>88</v>
      </c>
      <c r="L91" s="71">
        <v>1.56308351205319E-2</v>
      </c>
      <c r="M91" s="73">
        <f t="shared" si="21"/>
        <v>3.9820985373074172E-20</v>
      </c>
      <c r="N91" s="34">
        <v>58</v>
      </c>
      <c r="O91" s="34" t="s">
        <v>202</v>
      </c>
      <c r="P91" s="34" t="s">
        <v>289</v>
      </c>
      <c r="Q91" s="71">
        <f t="shared" si="14"/>
        <v>3.406118982367299E-2</v>
      </c>
      <c r="R91" s="71">
        <f t="shared" si="15"/>
        <v>1.3563501417579849E-21</v>
      </c>
      <c r="S91" s="71">
        <f>SUM($R$33:R91)</f>
        <v>9.5691597944751994</v>
      </c>
      <c r="U91" s="26">
        <v>88</v>
      </c>
      <c r="V91" s="71">
        <v>5.6889472779094702E-2</v>
      </c>
      <c r="W91" s="73">
        <f t="shared" si="22"/>
        <v>7.8380712961869759E-15</v>
      </c>
      <c r="X91" s="74">
        <v>58</v>
      </c>
      <c r="Y91" s="34" t="s">
        <v>202</v>
      </c>
      <c r="Z91" s="34" t="s">
        <v>289</v>
      </c>
      <c r="AA91" s="71">
        <f t="shared" si="16"/>
        <v>3.406118982367299E-2</v>
      </c>
      <c r="AB91" s="71">
        <f t="shared" si="17"/>
        <v>2.6697403427090718E-16</v>
      </c>
      <c r="AC91" s="71">
        <f>SUM($AB$33:AB91)</f>
        <v>10.403299508285247</v>
      </c>
      <c r="AE91" s="26">
        <v>88</v>
      </c>
      <c r="AF91" s="71">
        <v>2.6813977510332002E-2</v>
      </c>
      <c r="AG91" s="73">
        <f t="shared" si="23"/>
        <v>7.6666880590017313E-17</v>
      </c>
      <c r="AH91" s="74">
        <v>58</v>
      </c>
      <c r="AI91" s="34" t="s">
        <v>202</v>
      </c>
      <c r="AJ91" s="34" t="s">
        <v>289</v>
      </c>
      <c r="AK91" s="71">
        <f t="shared" si="18"/>
        <v>3.406118982367299E-2</v>
      </c>
      <c r="AL91" s="71">
        <f t="shared" si="19"/>
        <v>2.6113651729654498E-18</v>
      </c>
      <c r="AM91" s="71">
        <f>SUM($AL$33:AL91)</f>
        <v>10.507780540992837</v>
      </c>
      <c r="AO91" s="26">
        <v>88</v>
      </c>
      <c r="AP91" s="71">
        <v>0.32239701076451199</v>
      </c>
      <c r="AQ91" s="73">
        <f t="shared" si="28"/>
        <v>9.2860945478820723E-16</v>
      </c>
      <c r="AR91" s="34">
        <v>68</v>
      </c>
      <c r="AS91" s="34" t="s">
        <v>202</v>
      </c>
      <c r="AT91" s="34" t="s">
        <v>299</v>
      </c>
      <c r="AU91" s="71">
        <f t="shared" si="24"/>
        <v>1.9019590493053358E-2</v>
      </c>
      <c r="AV91" s="71">
        <f t="shared" si="25"/>
        <v>1.7661771558049248E-17</v>
      </c>
      <c r="AW91" s="114">
        <f>SUM($AV$23:AV91)</f>
        <v>9.3110379369082494</v>
      </c>
      <c r="AY91" s="26">
        <v>88</v>
      </c>
      <c r="AZ91" s="71">
        <v>5.6977558755199898E-5</v>
      </c>
      <c r="BA91" s="73">
        <f t="shared" si="31"/>
        <v>8.0333333589222739E-47</v>
      </c>
      <c r="BB91" s="34">
        <v>68</v>
      </c>
      <c r="BC91" s="34" t="s">
        <v>202</v>
      </c>
      <c r="BD91" s="34" t="s">
        <v>299</v>
      </c>
      <c r="BE91" s="71">
        <f t="shared" si="26"/>
        <v>1.9019590493053358E-2</v>
      </c>
      <c r="BF91" s="71">
        <f t="shared" si="27"/>
        <v>1.5279071078088649E-48</v>
      </c>
      <c r="BG91" s="114">
        <f>SUM($BF$23:BF91)</f>
        <v>9.5467535037849771</v>
      </c>
      <c r="BI91" s="26">
        <v>88</v>
      </c>
      <c r="BJ91" s="71">
        <v>9.7745260653475594E-2</v>
      </c>
      <c r="BK91" s="73">
        <f t="shared" ref="BK91:BK154" si="32">BK90*BJ90</f>
        <v>5.4883415517220344E-21</v>
      </c>
      <c r="BL91" s="34">
        <v>68</v>
      </c>
      <c r="BM91" s="34" t="s">
        <v>202</v>
      </c>
      <c r="BN91" s="34" t="s">
        <v>299</v>
      </c>
      <c r="BO91" s="71">
        <f t="shared" si="29"/>
        <v>1.9019590493053358E-2</v>
      </c>
      <c r="BP91" s="71">
        <f t="shared" si="30"/>
        <v>1.0438600879976212E-22</v>
      </c>
      <c r="BQ91" s="114">
        <f>SUM($BP$23:BP91)</f>
        <v>10.39189247276893</v>
      </c>
      <c r="BS91" s="26">
        <v>88</v>
      </c>
      <c r="BT91" s="71">
        <v>1.4223477490164999E-4</v>
      </c>
      <c r="BU91" s="73">
        <f t="shared" ref="BU91:BU154" si="33">BU90*BT90</f>
        <v>1.2924703898189244E-40</v>
      </c>
      <c r="BV91" s="34">
        <v>68</v>
      </c>
      <c r="BW91" s="34" t="s">
        <v>202</v>
      </c>
      <c r="BX91" s="34" t="s">
        <v>299</v>
      </c>
      <c r="BY91" s="71">
        <f t="shared" ref="BY91:BY154" si="34">1/(1+6%)^BV91</f>
        <v>1.9019590493053358E-2</v>
      </c>
      <c r="BZ91" s="71">
        <f t="shared" ref="BZ91:BZ154" si="35">BY91*BU91</f>
        <v>2.4582257538752982E-42</v>
      </c>
      <c r="CA91" s="114">
        <f>SUM($BZ$23:BZ91)</f>
        <v>10.487233235656269</v>
      </c>
    </row>
    <row r="92" spans="1:79" x14ac:dyDescent="0.35">
      <c r="A92" s="26">
        <v>89</v>
      </c>
      <c r="B92" s="71">
        <v>0.30542799996546399</v>
      </c>
      <c r="C92" s="73">
        <f t="shared" si="20"/>
        <v>4.5815525064363972E-12</v>
      </c>
      <c r="D92" s="34">
        <v>59</v>
      </c>
      <c r="E92" s="34" t="s">
        <v>202</v>
      </c>
      <c r="F92" s="34" t="s">
        <v>290</v>
      </c>
      <c r="G92" s="71">
        <f t="shared" si="12"/>
        <v>3.21331979468613E-2</v>
      </c>
      <c r="H92" s="71">
        <f t="shared" si="13"/>
        <v>1.4721993359325928E-13</v>
      </c>
      <c r="I92" s="71">
        <f>SUM($H$33:H92)</f>
        <v>9.3265529758493155</v>
      </c>
      <c r="K92" s="26">
        <v>89</v>
      </c>
      <c r="L92" s="71">
        <v>1.06375964278699E-2</v>
      </c>
      <c r="M92" s="73">
        <f t="shared" si="21"/>
        <v>6.2243525670363481E-22</v>
      </c>
      <c r="N92" s="34">
        <v>59</v>
      </c>
      <c r="O92" s="34" t="s">
        <v>202</v>
      </c>
      <c r="P92" s="34" t="s">
        <v>290</v>
      </c>
      <c r="Q92" s="71">
        <f t="shared" si="14"/>
        <v>3.21331979468613E-2</v>
      </c>
      <c r="R92" s="71">
        <f t="shared" si="15"/>
        <v>2.0000835312763326E-23</v>
      </c>
      <c r="S92" s="71">
        <f>SUM($R$33:R92)</f>
        <v>9.5691597944751994</v>
      </c>
      <c r="U92" s="26">
        <v>89</v>
      </c>
      <c r="V92" s="71">
        <v>4.4985108670381801E-2</v>
      </c>
      <c r="W92" s="73">
        <f t="shared" si="22"/>
        <v>4.4590374364503252E-16</v>
      </c>
      <c r="X92" s="74">
        <v>59</v>
      </c>
      <c r="Y92" s="34" t="s">
        <v>202</v>
      </c>
      <c r="Z92" s="34" t="s">
        <v>290</v>
      </c>
      <c r="AA92" s="71">
        <f t="shared" si="16"/>
        <v>3.21331979468613E-2</v>
      </c>
      <c r="AB92" s="71">
        <f t="shared" si="17"/>
        <v>1.4328313259792326E-17</v>
      </c>
      <c r="AC92" s="71">
        <f>SUM($AB$33:AB92)</f>
        <v>10.403299508285247</v>
      </c>
      <c r="AE92" s="26">
        <v>89</v>
      </c>
      <c r="AF92" s="71">
        <v>1.8867857626636699E-2</v>
      </c>
      <c r="AG92" s="73">
        <f t="shared" si="23"/>
        <v>2.0557440119280332E-18</v>
      </c>
      <c r="AH92" s="74">
        <v>59</v>
      </c>
      <c r="AI92" s="34" t="s">
        <v>202</v>
      </c>
      <c r="AJ92" s="34" t="s">
        <v>290</v>
      </c>
      <c r="AK92" s="71">
        <f t="shared" si="18"/>
        <v>3.21331979468613E-2</v>
      </c>
      <c r="AL92" s="71">
        <f t="shared" si="19"/>
        <v>6.6057629263358293E-20</v>
      </c>
      <c r="AM92" s="71">
        <f>SUM($AL$33:AL92)</f>
        <v>10.507780540992837</v>
      </c>
      <c r="AO92" s="26">
        <v>89</v>
      </c>
      <c r="AP92" s="71">
        <v>0.32051183999483901</v>
      </c>
      <c r="AQ92" s="73">
        <f t="shared" si="28"/>
        <v>2.9938091239138128E-16</v>
      </c>
      <c r="AR92" s="34">
        <v>69</v>
      </c>
      <c r="AS92" s="34" t="s">
        <v>202</v>
      </c>
      <c r="AT92" s="34" t="s">
        <v>300</v>
      </c>
      <c r="AU92" s="71">
        <f t="shared" si="24"/>
        <v>1.7943009899106941E-2</v>
      </c>
      <c r="AV92" s="71">
        <f t="shared" si="25"/>
        <v>5.3717946746422224E-18</v>
      </c>
      <c r="AW92" s="114">
        <f>SUM($AV$23:AV92)</f>
        <v>9.3110379369082494</v>
      </c>
      <c r="AY92" s="26">
        <v>89</v>
      </c>
      <c r="AZ92" s="71">
        <v>2.3221768897534699E-5</v>
      </c>
      <c r="BA92" s="73">
        <f t="shared" si="31"/>
        <v>4.5771972345810123E-51</v>
      </c>
      <c r="BB92" s="34">
        <v>69</v>
      </c>
      <c r="BC92" s="34" t="s">
        <v>202</v>
      </c>
      <c r="BD92" s="34" t="s">
        <v>300</v>
      </c>
      <c r="BE92" s="71">
        <f t="shared" si="26"/>
        <v>1.7943009899106941E-2</v>
      </c>
      <c r="BF92" s="71">
        <f t="shared" si="27"/>
        <v>8.2128695290252015E-53</v>
      </c>
      <c r="BG92" s="114">
        <f>SUM($BF$23:BF92)</f>
        <v>9.5467535037849771</v>
      </c>
      <c r="BI92" s="26">
        <v>89</v>
      </c>
      <c r="BJ92" s="71">
        <v>9.3246759639962207E-2</v>
      </c>
      <c r="BK92" s="73">
        <f t="shared" si="32"/>
        <v>5.36459375528371E-22</v>
      </c>
      <c r="BL92" s="34">
        <v>69</v>
      </c>
      <c r="BM92" s="34" t="s">
        <v>202</v>
      </c>
      <c r="BN92" s="34" t="s">
        <v>300</v>
      </c>
      <c r="BO92" s="71">
        <f t="shared" si="29"/>
        <v>1.7943009899106941E-2</v>
      </c>
      <c r="BP92" s="71">
        <f t="shared" si="30"/>
        <v>9.6256958855742893E-24</v>
      </c>
      <c r="BQ92" s="114">
        <f>SUM($BP$23:BP92)</f>
        <v>10.39189247276893</v>
      </c>
      <c r="BS92" s="26">
        <v>89</v>
      </c>
      <c r="BT92" s="71">
        <v>6.0625332955769702E-5</v>
      </c>
      <c r="BU92" s="73">
        <f t="shared" si="33"/>
        <v>1.8383423496294253E-44</v>
      </c>
      <c r="BV92" s="34">
        <v>69</v>
      </c>
      <c r="BW92" s="34" t="s">
        <v>202</v>
      </c>
      <c r="BX92" s="34" t="s">
        <v>300</v>
      </c>
      <c r="BY92" s="71">
        <f t="shared" si="34"/>
        <v>1.7943009899106941E-2</v>
      </c>
      <c r="BZ92" s="71">
        <f t="shared" si="35"/>
        <v>3.298539497734829E-46</v>
      </c>
      <c r="CA92" s="114">
        <f>SUM($BZ$23:BZ92)</f>
        <v>10.487233235656269</v>
      </c>
    </row>
    <row r="93" spans="1:79" x14ac:dyDescent="0.35">
      <c r="A93" s="26">
        <v>90</v>
      </c>
      <c r="B93" s="71">
        <v>0.29999420781623498</v>
      </c>
      <c r="C93" s="73">
        <f t="shared" si="20"/>
        <v>1.3993344187776273E-12</v>
      </c>
      <c r="D93" s="34">
        <v>60</v>
      </c>
      <c r="E93" s="34" t="s">
        <v>202</v>
      </c>
      <c r="F93" s="34" t="s">
        <v>291</v>
      </c>
      <c r="G93" s="71">
        <f t="shared" si="12"/>
        <v>3.0314337685718208E-2</v>
      </c>
      <c r="H93" s="71">
        <f t="shared" si="13"/>
        <v>4.2419896106073213E-14</v>
      </c>
      <c r="I93" s="71">
        <f>SUM($H$33:H93)</f>
        <v>9.3265529758493582</v>
      </c>
      <c r="K93" s="26">
        <v>90</v>
      </c>
      <c r="L93" s="71">
        <v>6.9861341314239496E-3</v>
      </c>
      <c r="M93" s="73">
        <f t="shared" si="21"/>
        <v>6.6212150632908697E-24</v>
      </c>
      <c r="N93" s="34">
        <v>60</v>
      </c>
      <c r="O93" s="34" t="s">
        <v>202</v>
      </c>
      <c r="P93" s="34" t="s">
        <v>291</v>
      </c>
      <c r="Q93" s="71">
        <f t="shared" si="14"/>
        <v>3.0314337685718208E-2</v>
      </c>
      <c r="R93" s="71">
        <f t="shared" si="15"/>
        <v>2.0071774931836347E-25</v>
      </c>
      <c r="S93" s="71">
        <f>SUM($R$33:R93)</f>
        <v>9.5691597944751994</v>
      </c>
      <c r="U93" s="26">
        <v>90</v>
      </c>
      <c r="V93" s="71">
        <v>3.4994898203245098E-2</v>
      </c>
      <c r="W93" s="73">
        <f t="shared" si="22"/>
        <v>2.0059028364401858E-17</v>
      </c>
      <c r="X93" s="74">
        <v>60</v>
      </c>
      <c r="Y93" s="34" t="s">
        <v>202</v>
      </c>
      <c r="Z93" s="34" t="s">
        <v>291</v>
      </c>
      <c r="AA93" s="71">
        <f t="shared" si="16"/>
        <v>3.0314337685718208E-2</v>
      </c>
      <c r="AB93" s="71">
        <f t="shared" si="17"/>
        <v>6.0807615948587768E-19</v>
      </c>
      <c r="AC93" s="71">
        <f>SUM($AB$33:AB93)</f>
        <v>10.403299508285247</v>
      </c>
      <c r="AE93" s="26">
        <v>90</v>
      </c>
      <c r="AF93" s="71">
        <v>1.2830913755054799E-2</v>
      </c>
      <c r="AG93" s="73">
        <f t="shared" si="23"/>
        <v>3.8787485333869068E-20</v>
      </c>
      <c r="AH93" s="74">
        <v>60</v>
      </c>
      <c r="AI93" s="34" t="s">
        <v>202</v>
      </c>
      <c r="AJ93" s="34" t="s">
        <v>291</v>
      </c>
      <c r="AK93" s="71">
        <f t="shared" si="18"/>
        <v>3.0314337685718208E-2</v>
      </c>
      <c r="AL93" s="71">
        <f t="shared" si="19"/>
        <v>1.1758169283907494E-21</v>
      </c>
      <c r="AM93" s="71">
        <f>SUM($AL$33:AL93)</f>
        <v>10.507780540992837</v>
      </c>
      <c r="AO93" s="26">
        <v>90</v>
      </c>
      <c r="AP93" s="71">
        <v>0.31879525335800701</v>
      </c>
      <c r="AQ93" s="73">
        <f t="shared" si="28"/>
        <v>9.5955127089895313E-17</v>
      </c>
      <c r="AR93" s="34">
        <v>70</v>
      </c>
      <c r="AS93" s="34" t="s">
        <v>202</v>
      </c>
      <c r="AT93" s="34" t="s">
        <v>301</v>
      </c>
      <c r="AU93" s="71">
        <f t="shared" si="24"/>
        <v>1.692736782934617E-2</v>
      </c>
      <c r="AV93" s="71">
        <f t="shared" si="25"/>
        <v>1.6242677313623172E-18</v>
      </c>
      <c r="AW93" s="114">
        <f>SUM($AV$23:AV93)</f>
        <v>9.3110379369082494</v>
      </c>
      <c r="AY93" s="26">
        <v>90</v>
      </c>
      <c r="AZ93" s="71">
        <v>8.7153655293481706E-6</v>
      </c>
      <c r="BA93" s="73">
        <f t="shared" si="31"/>
        <v>1.0629061637987519E-55</v>
      </c>
      <c r="BB93" s="34">
        <v>70</v>
      </c>
      <c r="BC93" s="34" t="s">
        <v>202</v>
      </c>
      <c r="BD93" s="34" t="s">
        <v>301</v>
      </c>
      <c r="BE93" s="71">
        <f t="shared" si="26"/>
        <v>1.692736782934617E-2</v>
      </c>
      <c r="BF93" s="71">
        <f t="shared" si="27"/>
        <v>1.7992203602700743E-57</v>
      </c>
      <c r="BG93" s="114">
        <f>SUM($BF$23:BF93)</f>
        <v>9.5467535037849771</v>
      </c>
      <c r="BI93" s="26">
        <v>90</v>
      </c>
      <c r="BJ93" s="71">
        <v>8.9180142947020105E-2</v>
      </c>
      <c r="BK93" s="73">
        <f t="shared" si="32"/>
        <v>5.0023098446498231E-23</v>
      </c>
      <c r="BL93" s="34">
        <v>70</v>
      </c>
      <c r="BM93" s="34" t="s">
        <v>202</v>
      </c>
      <c r="BN93" s="34" t="s">
        <v>301</v>
      </c>
      <c r="BO93" s="71">
        <f t="shared" si="29"/>
        <v>1.692736782934617E-2</v>
      </c>
      <c r="BP93" s="71">
        <f t="shared" si="30"/>
        <v>8.4675938736747057E-25</v>
      </c>
      <c r="BQ93" s="114">
        <f>SUM($BP$23:BP93)</f>
        <v>10.39189247276893</v>
      </c>
      <c r="BS93" s="26">
        <v>90</v>
      </c>
      <c r="BT93" s="71">
        <v>2.38038676156627E-5</v>
      </c>
      <c r="BU93" s="73">
        <f t="shared" si="33"/>
        <v>1.1145011703297591E-48</v>
      </c>
      <c r="BV93" s="34">
        <v>70</v>
      </c>
      <c r="BW93" s="34" t="s">
        <v>202</v>
      </c>
      <c r="BX93" s="34" t="s">
        <v>301</v>
      </c>
      <c r="BY93" s="71">
        <f t="shared" si="34"/>
        <v>1.692736782934617E-2</v>
      </c>
      <c r="BZ93" s="71">
        <f t="shared" si="35"/>
        <v>1.886557125640862E-50</v>
      </c>
      <c r="CA93" s="114">
        <f>SUM($BZ$23:BZ93)</f>
        <v>10.487233235656269</v>
      </c>
    </row>
    <row r="94" spans="1:79" x14ac:dyDescent="0.35">
      <c r="A94" s="26">
        <v>91</v>
      </c>
      <c r="B94" s="71">
        <v>0.29499582517093198</v>
      </c>
      <c r="C94" s="73">
        <f t="shared" si="20"/>
        <v>4.1979222043118592E-13</v>
      </c>
      <c r="D94" s="34">
        <v>61</v>
      </c>
      <c r="E94" s="34" t="s">
        <v>202</v>
      </c>
      <c r="F94" s="34" t="s">
        <v>292</v>
      </c>
      <c r="G94" s="71">
        <f t="shared" si="12"/>
        <v>2.8598431778979437E-2</v>
      </c>
      <c r="H94" s="71">
        <f t="shared" si="13"/>
        <v>1.2005399177347568E-14</v>
      </c>
      <c r="I94" s="71">
        <f>SUM($H$33:H94)</f>
        <v>9.3265529758493706</v>
      </c>
      <c r="K94" s="26">
        <v>91</v>
      </c>
      <c r="L94" s="71">
        <v>4.41296950580138E-3</v>
      </c>
      <c r="M94" s="73">
        <f t="shared" si="21"/>
        <v>4.6256696545154734E-26</v>
      </c>
      <c r="N94" s="34">
        <v>61</v>
      </c>
      <c r="O94" s="34" t="s">
        <v>202</v>
      </c>
      <c r="P94" s="34" t="s">
        <v>292</v>
      </c>
      <c r="Q94" s="71">
        <f t="shared" si="14"/>
        <v>2.8598431778979437E-2</v>
      </c>
      <c r="R94" s="71">
        <f t="shared" si="15"/>
        <v>1.3228689804675615E-27</v>
      </c>
      <c r="S94" s="71">
        <f>SUM($R$33:R94)</f>
        <v>9.5691597944751994</v>
      </c>
      <c r="U94" s="26">
        <v>91</v>
      </c>
      <c r="V94" s="71">
        <v>2.67640688780077E-2</v>
      </c>
      <c r="W94" s="73">
        <f t="shared" si="22"/>
        <v>7.0196365566824905E-19</v>
      </c>
      <c r="X94" s="74">
        <v>61</v>
      </c>
      <c r="Y94" s="34" t="s">
        <v>202</v>
      </c>
      <c r="Z94" s="34" t="s">
        <v>292</v>
      </c>
      <c r="AA94" s="71">
        <f t="shared" si="16"/>
        <v>2.8598431778979437E-2</v>
      </c>
      <c r="AB94" s="71">
        <f t="shared" si="17"/>
        <v>2.0075059717951432E-20</v>
      </c>
      <c r="AC94" s="71">
        <f>SUM($AB$33:AB94)</f>
        <v>10.403299508285247</v>
      </c>
      <c r="AE94" s="26">
        <v>91</v>
      </c>
      <c r="AF94" s="71">
        <v>8.4047749363568795E-3</v>
      </c>
      <c r="AG94" s="73">
        <f t="shared" si="23"/>
        <v>4.9767887909432691E-22</v>
      </c>
      <c r="AH94" s="74">
        <v>61</v>
      </c>
      <c r="AI94" s="34" t="s">
        <v>202</v>
      </c>
      <c r="AJ94" s="34" t="s">
        <v>292</v>
      </c>
      <c r="AK94" s="71">
        <f t="shared" si="18"/>
        <v>2.8598431778979437E-2</v>
      </c>
      <c r="AL94" s="71">
        <f t="shared" si="19"/>
        <v>1.4232835471618063E-23</v>
      </c>
      <c r="AM94" s="71">
        <f>SUM($AL$33:AL94)</f>
        <v>10.507780540992837</v>
      </c>
      <c r="AO94" s="26">
        <v>91</v>
      </c>
      <c r="AP94" s="71">
        <v>0.31723280600821702</v>
      </c>
      <c r="AQ94" s="73">
        <f t="shared" si="28"/>
        <v>3.059003905162294E-17</v>
      </c>
      <c r="AR94" s="34">
        <v>71</v>
      </c>
      <c r="AS94" s="34" t="s">
        <v>202</v>
      </c>
      <c r="AT94" s="34" t="s">
        <v>303</v>
      </c>
      <c r="AU94" s="71">
        <f t="shared" si="24"/>
        <v>1.5969214933345442E-2</v>
      </c>
      <c r="AV94" s="71">
        <f t="shared" si="25"/>
        <v>4.8849890843479731E-19</v>
      </c>
      <c r="AW94" s="114">
        <f>SUM($AV$23:AV94)</f>
        <v>9.3110379369082494</v>
      </c>
      <c r="AY94" s="26">
        <v>91</v>
      </c>
      <c r="AZ94" s="71">
        <v>2.98941823129859E-6</v>
      </c>
      <c r="BA94" s="73">
        <f t="shared" si="31"/>
        <v>9.263615740903343E-61</v>
      </c>
      <c r="BB94" s="34">
        <v>71</v>
      </c>
      <c r="BC94" s="34" t="s">
        <v>202</v>
      </c>
      <c r="BD94" s="34" t="s">
        <v>303</v>
      </c>
      <c r="BE94" s="71">
        <f t="shared" si="26"/>
        <v>1.5969214933345442E-2</v>
      </c>
      <c r="BF94" s="71">
        <f t="shared" si="27"/>
        <v>1.4793267082640757E-62</v>
      </c>
      <c r="BG94" s="114">
        <f>SUM($BF$23:BF94)</f>
        <v>9.5467535037849771</v>
      </c>
      <c r="BI94" s="26">
        <v>91</v>
      </c>
      <c r="BJ94" s="71">
        <v>8.5504983388758504E-2</v>
      </c>
      <c r="BK94" s="73">
        <f t="shared" si="32"/>
        <v>4.4610670701115717E-24</v>
      </c>
      <c r="BL94" s="34">
        <v>71</v>
      </c>
      <c r="BM94" s="34" t="s">
        <v>202</v>
      </c>
      <c r="BN94" s="34" t="s">
        <v>303</v>
      </c>
      <c r="BO94" s="71">
        <f t="shared" si="29"/>
        <v>1.5969214933345442E-2</v>
      </c>
      <c r="BP94" s="71">
        <f t="shared" si="30"/>
        <v>7.1239738874681307E-26</v>
      </c>
      <c r="BQ94" s="114">
        <f>SUM($BP$23:BP94)</f>
        <v>10.39189247276893</v>
      </c>
      <c r="BS94" s="26">
        <v>91</v>
      </c>
      <c r="BT94" s="71">
        <v>8.5418775160158807E-6</v>
      </c>
      <c r="BU94" s="73">
        <f t="shared" si="33"/>
        <v>2.6529438316030729E-53</v>
      </c>
      <c r="BV94" s="34">
        <v>71</v>
      </c>
      <c r="BW94" s="34" t="s">
        <v>202</v>
      </c>
      <c r="BX94" s="34" t="s">
        <v>303</v>
      </c>
      <c r="BY94" s="71">
        <f t="shared" si="34"/>
        <v>1.5969214933345442E-2</v>
      </c>
      <c r="BZ94" s="71">
        <f t="shared" si="35"/>
        <v>4.2365430252962469E-55</v>
      </c>
      <c r="CA94" s="114">
        <f>SUM($BZ$23:BZ94)</f>
        <v>10.487233235656269</v>
      </c>
    </row>
    <row r="95" spans="1:79" x14ac:dyDescent="0.35">
      <c r="A95" s="26">
        <v>92</v>
      </c>
      <c r="B95" s="71">
        <v>0.29040311483395098</v>
      </c>
      <c r="C95" s="73">
        <f t="shared" si="20"/>
        <v>1.2383695246643545E-13</v>
      </c>
      <c r="D95" s="34">
        <v>62</v>
      </c>
      <c r="E95" s="34" t="s">
        <v>202</v>
      </c>
      <c r="F95" s="34" t="s">
        <v>293</v>
      </c>
      <c r="G95" s="71">
        <f t="shared" si="12"/>
        <v>2.6979652621678712E-2</v>
      </c>
      <c r="H95" s="71">
        <f t="shared" si="13"/>
        <v>3.3410779592717672E-15</v>
      </c>
      <c r="I95" s="71">
        <f>SUM($H$33:H95)</f>
        <v>9.3265529758493741</v>
      </c>
      <c r="K95" s="26">
        <v>92</v>
      </c>
      <c r="L95" s="71">
        <v>2.6715393031370598E-3</v>
      </c>
      <c r="M95" s="73">
        <f t="shared" si="21"/>
        <v>2.041293912928759E-28</v>
      </c>
      <c r="N95" s="34">
        <v>62</v>
      </c>
      <c r="O95" s="34" t="s">
        <v>202</v>
      </c>
      <c r="P95" s="34" t="s">
        <v>293</v>
      </c>
      <c r="Q95" s="71">
        <f t="shared" si="14"/>
        <v>2.6979652621678712E-2</v>
      </c>
      <c r="R95" s="71">
        <f t="shared" si="15"/>
        <v>5.5073400669565188E-30</v>
      </c>
      <c r="S95" s="71">
        <f>SUM($R$33:R95)</f>
        <v>9.5691597944751994</v>
      </c>
      <c r="U95" s="26">
        <v>92</v>
      </c>
      <c r="V95" s="71">
        <v>2.0111563813354001E-2</v>
      </c>
      <c r="W95" s="73">
        <f t="shared" si="22"/>
        <v>1.8787403630163098E-20</v>
      </c>
      <c r="X95" s="74">
        <v>62</v>
      </c>
      <c r="Y95" s="34" t="s">
        <v>202</v>
      </c>
      <c r="Z95" s="34" t="s">
        <v>293</v>
      </c>
      <c r="AA95" s="71">
        <f t="shared" si="16"/>
        <v>2.6979652621678712E-2</v>
      </c>
      <c r="AB95" s="71">
        <f t="shared" si="17"/>
        <v>5.0687762360506602E-22</v>
      </c>
      <c r="AC95" s="71">
        <f>SUM($AB$33:AB95)</f>
        <v>10.403299508285247</v>
      </c>
      <c r="AE95" s="26">
        <v>92</v>
      </c>
      <c r="AF95" s="71">
        <v>5.2838207223849304E-3</v>
      </c>
      <c r="AG95" s="73">
        <f t="shared" si="23"/>
        <v>4.1828789693661848E-24</v>
      </c>
      <c r="AH95" s="74">
        <v>62</v>
      </c>
      <c r="AI95" s="34" t="s">
        <v>202</v>
      </c>
      <c r="AJ95" s="34" t="s">
        <v>293</v>
      </c>
      <c r="AK95" s="71">
        <f t="shared" si="18"/>
        <v>2.6979652621678712E-2</v>
      </c>
      <c r="AL95" s="71">
        <f t="shared" si="19"/>
        <v>1.1285262155202513E-25</v>
      </c>
      <c r="AM95" s="71">
        <f>SUM($AL$33:AL95)</f>
        <v>10.507780540992837</v>
      </c>
      <c r="AO95" s="26">
        <v>92</v>
      </c>
      <c r="AP95" s="71">
        <v>0.31581117658249602</v>
      </c>
      <c r="AQ95" s="73">
        <f t="shared" si="28"/>
        <v>9.7041639242472821E-18</v>
      </c>
      <c r="AR95" s="34">
        <v>72</v>
      </c>
      <c r="AS95" s="34" t="s">
        <v>202</v>
      </c>
      <c r="AT95" s="34" t="s">
        <v>304</v>
      </c>
      <c r="AU95" s="71">
        <f t="shared" si="24"/>
        <v>1.5065297106929661E-2</v>
      </c>
      <c r="AV95" s="71">
        <f t="shared" si="25"/>
        <v>1.4619611269313377E-19</v>
      </c>
      <c r="AW95" s="114">
        <f>SUM($AV$23:AV95)</f>
        <v>9.3110379369082494</v>
      </c>
      <c r="AY95" s="26">
        <v>92</v>
      </c>
      <c r="AZ95" s="71">
        <v>9.2941236517314498E-7</v>
      </c>
      <c r="BA95" s="73">
        <f t="shared" si="31"/>
        <v>2.769282178360105E-66</v>
      </c>
      <c r="BB95" s="34">
        <v>72</v>
      </c>
      <c r="BC95" s="34" t="s">
        <v>202</v>
      </c>
      <c r="BD95" s="34" t="s">
        <v>304</v>
      </c>
      <c r="BE95" s="71">
        <f t="shared" si="26"/>
        <v>1.5065297106929661E-2</v>
      </c>
      <c r="BF95" s="71">
        <f t="shared" si="27"/>
        <v>4.1720058789920362E-68</v>
      </c>
      <c r="BG95" s="114">
        <f>SUM($BF$23:BF95)</f>
        <v>9.5467535037849771</v>
      </c>
      <c r="BI95" s="26">
        <v>92</v>
      </c>
      <c r="BJ95" s="71">
        <v>8.2184102508452997E-2</v>
      </c>
      <c r="BK95" s="73">
        <f t="shared" si="32"/>
        <v>3.8144346572602749E-25</v>
      </c>
      <c r="BL95" s="34">
        <v>72</v>
      </c>
      <c r="BM95" s="34" t="s">
        <v>202</v>
      </c>
      <c r="BN95" s="34" t="s">
        <v>304</v>
      </c>
      <c r="BO95" s="71">
        <f t="shared" si="29"/>
        <v>1.5065297106929661E-2</v>
      </c>
      <c r="BP95" s="71">
        <f t="shared" si="30"/>
        <v>5.7465591406595452E-27</v>
      </c>
      <c r="BQ95" s="114">
        <f>SUM($BP$23:BP95)</f>
        <v>10.39189247276893</v>
      </c>
      <c r="BS95" s="26">
        <v>92</v>
      </c>
      <c r="BT95" s="71">
        <v>2.7772085202135301E-6</v>
      </c>
      <c r="BU95" s="73">
        <f t="shared" si="33"/>
        <v>2.2661121266423307E-58</v>
      </c>
      <c r="BV95" s="34">
        <v>72</v>
      </c>
      <c r="BW95" s="34" t="s">
        <v>202</v>
      </c>
      <c r="BX95" s="34" t="s">
        <v>304</v>
      </c>
      <c r="BY95" s="71">
        <f t="shared" si="34"/>
        <v>1.5065297106929661E-2</v>
      </c>
      <c r="BZ95" s="71">
        <f t="shared" si="35"/>
        <v>3.413965246548293E-60</v>
      </c>
      <c r="CA95" s="114">
        <f>SUM($BZ$23:BZ95)</f>
        <v>10.487233235656269</v>
      </c>
    </row>
    <row r="96" spans="1:79" x14ac:dyDescent="0.35">
      <c r="A96" s="26">
        <v>93</v>
      </c>
      <c r="B96" s="71">
        <v>0.28618742484631199</v>
      </c>
      <c r="C96" s="73">
        <f t="shared" si="20"/>
        <v>3.5962636727796783E-14</v>
      </c>
      <c r="D96" s="34">
        <v>63</v>
      </c>
      <c r="E96" s="34" t="s">
        <v>202</v>
      </c>
      <c r="F96" s="34" t="s">
        <v>294</v>
      </c>
      <c r="G96" s="71">
        <f t="shared" si="12"/>
        <v>2.5452502473281798E-2</v>
      </c>
      <c r="H96" s="71">
        <f t="shared" si="13"/>
        <v>9.1533910025998249E-16</v>
      </c>
      <c r="I96" s="113">
        <f>SUM($H$33:H96)</f>
        <v>9.3265529758493759</v>
      </c>
      <c r="K96" s="26">
        <v>93</v>
      </c>
      <c r="L96" s="71">
        <v>1.5439034725270599E-3</v>
      </c>
      <c r="M96" s="73">
        <f t="shared" si="21"/>
        <v>5.453396917643619E-31</v>
      </c>
      <c r="N96" s="34">
        <v>63</v>
      </c>
      <c r="O96" s="34" t="s">
        <v>202</v>
      </c>
      <c r="P96" s="34" t="s">
        <v>294</v>
      </c>
      <c r="Q96" s="71">
        <f t="shared" si="14"/>
        <v>2.5452502473281798E-2</v>
      </c>
      <c r="R96" s="71">
        <f t="shared" si="15"/>
        <v>1.3880259853411154E-32</v>
      </c>
      <c r="S96" s="71">
        <f>SUM($R$33:R96)</f>
        <v>9.5691597944751994</v>
      </c>
      <c r="U96" s="26">
        <v>93</v>
      </c>
      <c r="V96" s="71">
        <v>1.48405369911169E-2</v>
      </c>
      <c r="W96" s="73">
        <f t="shared" si="22"/>
        <v>3.7784406699526377E-22</v>
      </c>
      <c r="X96" s="74">
        <v>63</v>
      </c>
      <c r="Y96" s="34" t="s">
        <v>202</v>
      </c>
      <c r="Z96" s="34" t="s">
        <v>294</v>
      </c>
      <c r="AA96" s="71">
        <f t="shared" si="16"/>
        <v>2.5452502473281798E-2</v>
      </c>
      <c r="AB96" s="71">
        <f t="shared" si="17"/>
        <v>9.6170770497118042E-24</v>
      </c>
      <c r="AC96" s="71">
        <f>SUM($AB$33:AB96)</f>
        <v>10.403299508285247</v>
      </c>
      <c r="AE96" s="26">
        <v>93</v>
      </c>
      <c r="AF96" s="71">
        <v>3.17533860968918E-3</v>
      </c>
      <c r="AG96" s="73">
        <f t="shared" si="23"/>
        <v>2.2101582577565167E-26</v>
      </c>
      <c r="AH96" s="74">
        <v>63</v>
      </c>
      <c r="AI96" s="34" t="s">
        <v>202</v>
      </c>
      <c r="AJ96" s="34" t="s">
        <v>294</v>
      </c>
      <c r="AK96" s="71">
        <f t="shared" si="18"/>
        <v>2.5452502473281798E-2</v>
      </c>
      <c r="AL96" s="71">
        <f t="shared" si="19"/>
        <v>5.6254058521891933E-28</v>
      </c>
      <c r="AM96" s="71">
        <f>SUM($AL$33:AL96)</f>
        <v>10.507780540992837</v>
      </c>
      <c r="AO96" s="26">
        <v>93</v>
      </c>
      <c r="AP96" s="71">
        <v>0.314518101093335</v>
      </c>
      <c r="AQ96" s="73">
        <f t="shared" si="28"/>
        <v>3.064683426665946E-18</v>
      </c>
      <c r="AR96" s="34">
        <v>73</v>
      </c>
      <c r="AS96" s="34" t="s">
        <v>202</v>
      </c>
      <c r="AT96" s="34" t="s">
        <v>305</v>
      </c>
      <c r="AU96" s="71">
        <f t="shared" si="24"/>
        <v>1.4212544440499682E-2</v>
      </c>
      <c r="AV96" s="71">
        <f t="shared" si="25"/>
        <v>4.3556949397552605E-20</v>
      </c>
      <c r="AW96" s="114">
        <f>SUM($AV$23:AV96)</f>
        <v>9.3110379369082494</v>
      </c>
      <c r="AY96" s="26">
        <v>93</v>
      </c>
      <c r="AZ96" s="71">
        <v>2.5955602636009998E-7</v>
      </c>
      <c r="BA96" s="73">
        <f t="shared" si="31"/>
        <v>2.5738050992215042E-72</v>
      </c>
      <c r="BB96" s="34">
        <v>73</v>
      </c>
      <c r="BC96" s="34" t="s">
        <v>202</v>
      </c>
      <c r="BD96" s="34" t="s">
        <v>305</v>
      </c>
      <c r="BE96" s="71">
        <f t="shared" si="26"/>
        <v>1.4212544440499682E-2</v>
      </c>
      <c r="BF96" s="71">
        <f t="shared" si="27"/>
        <v>3.6580319353870322E-74</v>
      </c>
      <c r="BG96" s="114">
        <f>SUM($BF$23:BF96)</f>
        <v>9.5467535037849771</v>
      </c>
      <c r="BI96" s="26">
        <v>93</v>
      </c>
      <c r="BJ96" s="71">
        <v>7.9183472005001601E-2</v>
      </c>
      <c r="BK96" s="73">
        <f t="shared" si="32"/>
        <v>3.1348588888407423E-26</v>
      </c>
      <c r="BL96" s="34">
        <v>73</v>
      </c>
      <c r="BM96" s="34" t="s">
        <v>202</v>
      </c>
      <c r="BN96" s="34" t="s">
        <v>305</v>
      </c>
      <c r="BO96" s="71">
        <f t="shared" si="29"/>
        <v>1.4212544440499682E-2</v>
      </c>
      <c r="BP96" s="71">
        <f t="shared" si="30"/>
        <v>4.4554321272344499E-28</v>
      </c>
      <c r="BQ96" s="114">
        <f>SUM($BP$23:BP96)</f>
        <v>10.39189247276893</v>
      </c>
      <c r="BS96" s="26">
        <v>93</v>
      </c>
      <c r="BT96" s="71">
        <v>8.1037792355448605E-7</v>
      </c>
      <c r="BU96" s="73">
        <f t="shared" si="33"/>
        <v>6.2934659058702824E-64</v>
      </c>
      <c r="BV96" s="34">
        <v>73</v>
      </c>
      <c r="BW96" s="34" t="s">
        <v>202</v>
      </c>
      <c r="BX96" s="34" t="s">
        <v>305</v>
      </c>
      <c r="BY96" s="71">
        <f t="shared" si="34"/>
        <v>1.4212544440499682E-2</v>
      </c>
      <c r="BZ96" s="71">
        <f t="shared" si="35"/>
        <v>8.9446163871950985E-66</v>
      </c>
      <c r="CA96" s="114">
        <f>SUM($BZ$23:BZ96)</f>
        <v>10.487233235656269</v>
      </c>
    </row>
    <row r="97" spans="1:79" x14ac:dyDescent="0.35">
      <c r="A97" s="26">
        <v>94</v>
      </c>
      <c r="B97" s="71">
        <v>0.28232134213814097</v>
      </c>
      <c r="C97" s="73">
        <f t="shared" si="20"/>
        <v>1.0292054395811561E-14</v>
      </c>
      <c r="D97" s="34">
        <v>64</v>
      </c>
      <c r="E97" s="34" t="s">
        <v>202</v>
      </c>
      <c r="F97" s="34" t="s">
        <v>295</v>
      </c>
      <c r="G97" s="71">
        <f t="shared" si="12"/>
        <v>2.4011794786114912E-2</v>
      </c>
      <c r="H97" s="71">
        <f t="shared" si="13"/>
        <v>2.4713069807975908E-16</v>
      </c>
      <c r="I97" s="71">
        <f>SUM($H$33:H97)</f>
        <v>9.3265529758493759</v>
      </c>
      <c r="K97" s="26">
        <v>94</v>
      </c>
      <c r="L97" s="71">
        <v>8.4808586097073605E-4</v>
      </c>
      <c r="M97" s="73">
        <f t="shared" si="21"/>
        <v>8.4195184382183482E-34</v>
      </c>
      <c r="N97" s="34">
        <v>64</v>
      </c>
      <c r="O97" s="34" t="s">
        <v>202</v>
      </c>
      <c r="P97" s="34" t="s">
        <v>295</v>
      </c>
      <c r="Q97" s="71">
        <f t="shared" si="14"/>
        <v>2.4011794786114912E-2</v>
      </c>
      <c r="R97" s="71">
        <f t="shared" si="15"/>
        <v>2.0216774893640971E-35</v>
      </c>
      <c r="S97" s="71">
        <f>SUM($R$33:R97)</f>
        <v>9.5691597944751994</v>
      </c>
      <c r="U97" s="26">
        <v>94</v>
      </c>
      <c r="V97" s="71">
        <v>1.0748875115700199E-2</v>
      </c>
      <c r="W97" s="73">
        <f t="shared" si="22"/>
        <v>5.6074088531172638E-24</v>
      </c>
      <c r="X97" s="74">
        <v>64</v>
      </c>
      <c r="Y97" s="34" t="s">
        <v>202</v>
      </c>
      <c r="Z97" s="34" t="s">
        <v>295</v>
      </c>
      <c r="AA97" s="71">
        <f t="shared" si="16"/>
        <v>2.4011794786114912E-2</v>
      </c>
      <c r="AB97" s="71">
        <f t="shared" si="17"/>
        <v>1.3464395066289572E-25</v>
      </c>
      <c r="AC97" s="71">
        <f>SUM($AB$33:AB97)</f>
        <v>10.403299508285247</v>
      </c>
      <c r="AE97" s="26">
        <v>94</v>
      </c>
      <c r="AF97" s="71">
        <v>1.8161433313040099E-3</v>
      </c>
      <c r="AG97" s="73">
        <f t="shared" si="23"/>
        <v>7.0180008493776382E-29</v>
      </c>
      <c r="AH97" s="74">
        <v>64</v>
      </c>
      <c r="AI97" s="34" t="s">
        <v>202</v>
      </c>
      <c r="AJ97" s="34" t="s">
        <v>295</v>
      </c>
      <c r="AK97" s="71">
        <f t="shared" si="18"/>
        <v>2.4011794786114912E-2</v>
      </c>
      <c r="AL97" s="71">
        <f t="shared" si="19"/>
        <v>1.6851479620403602E-30</v>
      </c>
      <c r="AM97" s="71">
        <f>SUM($AL$33:AL97)</f>
        <v>10.507780540992837</v>
      </c>
      <c r="AO97" s="26">
        <v>94</v>
      </c>
      <c r="AP97" s="71">
        <v>0.31334230643024702</v>
      </c>
      <c r="AQ97" s="73">
        <f t="shared" si="28"/>
        <v>9.6389841180718822E-19</v>
      </c>
      <c r="AR97" s="34">
        <v>74</v>
      </c>
      <c r="AS97" s="34" t="s">
        <v>202</v>
      </c>
      <c r="AT97" s="34" t="s">
        <v>306</v>
      </c>
      <c r="AU97" s="71">
        <f t="shared" si="24"/>
        <v>1.3408060792924227E-2</v>
      </c>
      <c r="AV97" s="71">
        <f t="shared" si="25"/>
        <v>1.2924008503713892E-20</v>
      </c>
      <c r="AW97" s="114">
        <f>SUM($AV$23:AV97)</f>
        <v>9.3110379369082494</v>
      </c>
      <c r="AY97" s="26">
        <v>94</v>
      </c>
      <c r="AZ97" s="71">
        <v>6.4472556825476E-8</v>
      </c>
      <c r="BA97" s="73">
        <f t="shared" si="31"/>
        <v>6.6804662417929651E-79</v>
      </c>
      <c r="BB97" s="34">
        <v>74</v>
      </c>
      <c r="BC97" s="34" t="s">
        <v>202</v>
      </c>
      <c r="BD97" s="34" t="s">
        <v>306</v>
      </c>
      <c r="BE97" s="71">
        <f t="shared" si="26"/>
        <v>1.3408060792924227E-2</v>
      </c>
      <c r="BF97" s="71">
        <f t="shared" si="27"/>
        <v>8.9572097495038116E-81</v>
      </c>
      <c r="BG97" s="114">
        <f>SUM($BF$23:BF97)</f>
        <v>9.5467535037849771</v>
      </c>
      <c r="BI97" s="26">
        <v>94</v>
      </c>
      <c r="BJ97" s="71">
        <v>7.6472070006401105E-2</v>
      </c>
      <c r="BK97" s="73">
        <f t="shared" si="32"/>
        <v>2.4822901106415133E-27</v>
      </c>
      <c r="BL97" s="34">
        <v>74</v>
      </c>
      <c r="BM97" s="34" t="s">
        <v>202</v>
      </c>
      <c r="BN97" s="34" t="s">
        <v>306</v>
      </c>
      <c r="BO97" s="71">
        <f t="shared" si="29"/>
        <v>1.3408060792924227E-2</v>
      </c>
      <c r="BP97" s="71">
        <f t="shared" si="30"/>
        <v>3.3282696709156016E-29</v>
      </c>
      <c r="BQ97" s="114">
        <f>SUM($BP$23:BP97)</f>
        <v>10.39189247276893</v>
      </c>
      <c r="BS97" s="26">
        <v>94</v>
      </c>
      <c r="BT97" s="71">
        <v>2.10023620698156E-7</v>
      </c>
      <c r="BU97" s="73">
        <f t="shared" si="33"/>
        <v>5.1000858327601118E-70</v>
      </c>
      <c r="BV97" s="34">
        <v>74</v>
      </c>
      <c r="BW97" s="34" t="s">
        <v>202</v>
      </c>
      <c r="BX97" s="34" t="s">
        <v>306</v>
      </c>
      <c r="BY97" s="71">
        <f t="shared" si="34"/>
        <v>1.3408060792924227E-2</v>
      </c>
      <c r="BZ97" s="71">
        <f t="shared" si="35"/>
        <v>6.8382260894779161E-72</v>
      </c>
      <c r="CA97" s="114">
        <f>SUM($BZ$23:BZ97)</f>
        <v>10.487233235656269</v>
      </c>
    </row>
    <row r="98" spans="1:79" x14ac:dyDescent="0.35">
      <c r="A98" s="26">
        <v>95</v>
      </c>
      <c r="B98" s="71">
        <v>0.27877879714100801</v>
      </c>
      <c r="C98" s="73">
        <f t="shared" si="20"/>
        <v>2.9056666103842734E-15</v>
      </c>
      <c r="D98" s="34">
        <v>65</v>
      </c>
      <c r="E98" s="34" t="s">
        <v>202</v>
      </c>
      <c r="F98" s="34" t="s">
        <v>296</v>
      </c>
      <c r="G98" s="71">
        <f t="shared" ref="G98:G161" si="36">1/(1+6%)^D98</f>
        <v>2.2652636590674444E-2</v>
      </c>
      <c r="H98" s="71">
        <f t="shared" ref="H98:H161" si="37">G98*C98</f>
        <v>6.5821009778691772E-17</v>
      </c>
      <c r="I98" s="71">
        <f>SUM($H$33:H98)</f>
        <v>9.3265529758493759</v>
      </c>
      <c r="K98" s="26">
        <v>95</v>
      </c>
      <c r="L98" s="71">
        <v>4.4073851632489298E-4</v>
      </c>
      <c r="M98" s="73">
        <f t="shared" si="21"/>
        <v>7.1404745436353948E-37</v>
      </c>
      <c r="N98" s="34">
        <v>65</v>
      </c>
      <c r="O98" s="34" t="s">
        <v>202</v>
      </c>
      <c r="P98" s="34" t="s">
        <v>296</v>
      </c>
      <c r="Q98" s="71">
        <f t="shared" ref="Q98:Q161" si="38">1/(1+6%)^N98</f>
        <v>2.2652636590674444E-2</v>
      </c>
      <c r="R98" s="71">
        <f t="shared" ref="R98:R161" si="39">Q98*M98</f>
        <v>1.6175057492193455E-38</v>
      </c>
      <c r="S98" s="71">
        <f>SUM($R$33:R98)</f>
        <v>9.5691597944751994</v>
      </c>
      <c r="U98" s="26">
        <v>95</v>
      </c>
      <c r="V98" s="71">
        <v>7.6388605117508898E-3</v>
      </c>
      <c r="W98" s="73">
        <f t="shared" si="22"/>
        <v>6.0273337484829151E-26</v>
      </c>
      <c r="X98" s="74">
        <v>65</v>
      </c>
      <c r="Y98" s="34" t="s">
        <v>202</v>
      </c>
      <c r="Z98" s="34" t="s">
        <v>296</v>
      </c>
      <c r="AA98" s="71">
        <f t="shared" ref="AA98:AA161" si="40">1/(1+6%)^X98</f>
        <v>2.2652636590674444E-2</v>
      </c>
      <c r="AB98" s="71">
        <f t="shared" ref="AB98:AB161" si="41">AA98*W98</f>
        <v>1.3653500101509104E-27</v>
      </c>
      <c r="AC98" s="71">
        <f>SUM($AB$33:AB98)</f>
        <v>10.403299508285247</v>
      </c>
      <c r="AE98" s="26">
        <v>95</v>
      </c>
      <c r="AF98" s="71">
        <v>9.8387899090871802E-4</v>
      </c>
      <c r="AG98" s="73">
        <f t="shared" si="23"/>
        <v>1.2745695441683076E-31</v>
      </c>
      <c r="AH98" s="74">
        <v>65</v>
      </c>
      <c r="AI98" s="34" t="s">
        <v>202</v>
      </c>
      <c r="AJ98" s="34" t="s">
        <v>296</v>
      </c>
      <c r="AK98" s="71">
        <f t="shared" ref="AK98:AK161" si="42">1/(1+6%)^AH98</f>
        <v>2.2652636590674444E-2</v>
      </c>
      <c r="AL98" s="71">
        <f t="shared" ref="AL98:AL161" si="43">AK98*AG98</f>
        <v>2.8872360693586251E-33</v>
      </c>
      <c r="AM98" s="71">
        <f>SUM($AL$33:AL98)</f>
        <v>10.507780540992837</v>
      </c>
      <c r="AO98" s="26">
        <v>95</v>
      </c>
      <c r="AP98" s="71">
        <v>0.31227344458183898</v>
      </c>
      <c r="AQ98" s="73">
        <f t="shared" si="28"/>
        <v>3.0203015152011642E-19</v>
      </c>
      <c r="AR98" s="34">
        <v>75</v>
      </c>
      <c r="AS98" s="34" t="s">
        <v>202</v>
      </c>
      <c r="AT98" s="34" t="s">
        <v>307</v>
      </c>
      <c r="AU98" s="71">
        <f t="shared" si="24"/>
        <v>1.2649113955588891E-2</v>
      </c>
      <c r="AV98" s="71">
        <f t="shared" si="25"/>
        <v>3.8204138046017317E-21</v>
      </c>
      <c r="AW98" s="114">
        <f>SUM($AV$23:AV98)</f>
        <v>9.3110379369082494</v>
      </c>
      <c r="AY98" s="26">
        <v>95</v>
      </c>
      <c r="AZ98" s="71">
        <v>1.4091814276042901E-8</v>
      </c>
      <c r="BA98" s="73">
        <f t="shared" si="31"/>
        <v>4.3070673939467102E-86</v>
      </c>
      <c r="BB98" s="34">
        <v>75</v>
      </c>
      <c r="BC98" s="34" t="s">
        <v>202</v>
      </c>
      <c r="BD98" s="34" t="s">
        <v>307</v>
      </c>
      <c r="BE98" s="71">
        <f t="shared" si="26"/>
        <v>1.2649113955588891E-2</v>
      </c>
      <c r="BF98" s="71">
        <f t="shared" si="27"/>
        <v>5.4480586280433211E-88</v>
      </c>
      <c r="BG98" s="114">
        <f>SUM($BF$23:BF98)</f>
        <v>9.5467535037849771</v>
      </c>
      <c r="BI98" s="26">
        <v>95</v>
      </c>
      <c r="BJ98" s="71">
        <v>7.4021707685069396E-2</v>
      </c>
      <c r="BK98" s="73">
        <f t="shared" si="32"/>
        <v>1.8982586311717495E-28</v>
      </c>
      <c r="BL98" s="34">
        <v>75</v>
      </c>
      <c r="BM98" s="34" t="s">
        <v>202</v>
      </c>
      <c r="BN98" s="34" t="s">
        <v>307</v>
      </c>
      <c r="BO98" s="71">
        <f t="shared" si="29"/>
        <v>1.2649113955588891E-2</v>
      </c>
      <c r="BP98" s="71">
        <f t="shared" si="30"/>
        <v>2.4011289742871641E-30</v>
      </c>
      <c r="BQ98" s="114">
        <f>SUM($BP$23:BP98)</f>
        <v>10.39189247276893</v>
      </c>
      <c r="BS98" s="26">
        <v>95</v>
      </c>
      <c r="BT98" s="71">
        <v>4.77960683440045E-8</v>
      </c>
      <c r="BU98" s="73">
        <f t="shared" si="33"/>
        <v>1.0711384924676488E-76</v>
      </c>
      <c r="BV98" s="34">
        <v>75</v>
      </c>
      <c r="BW98" s="34" t="s">
        <v>202</v>
      </c>
      <c r="BX98" s="34" t="s">
        <v>307</v>
      </c>
      <c r="BY98" s="71">
        <f t="shared" si="34"/>
        <v>1.2649113955588891E-2</v>
      </c>
      <c r="BZ98" s="71">
        <f t="shared" si="35"/>
        <v>1.3548952853440982E-78</v>
      </c>
      <c r="CA98" s="114">
        <f>SUM($BZ$23:BZ98)</f>
        <v>10.487233235656269</v>
      </c>
    </row>
    <row r="99" spans="1:79" x14ac:dyDescent="0.35">
      <c r="A99" s="26">
        <v>96</v>
      </c>
      <c r="B99" s="71">
        <v>0.27553512741032798</v>
      </c>
      <c r="C99" s="73">
        <f t="shared" ref="C99:C162" si="44">C98*B98</f>
        <v>8.1003824253571771E-16</v>
      </c>
      <c r="D99" s="34">
        <v>66</v>
      </c>
      <c r="E99" s="34" t="s">
        <v>202</v>
      </c>
      <c r="F99" s="34" t="s">
        <v>297</v>
      </c>
      <c r="G99" s="71">
        <f t="shared" si="36"/>
        <v>2.1370411877994759E-2</v>
      </c>
      <c r="H99" s="71">
        <f t="shared" si="37"/>
        <v>1.7310850879915301E-17</v>
      </c>
      <c r="I99" s="71">
        <f>SUM($H$33:H99)</f>
        <v>9.3265529758493759</v>
      </c>
      <c r="K99" s="26">
        <v>96</v>
      </c>
      <c r="L99" s="71">
        <v>2.15583409963732E-4</v>
      </c>
      <c r="M99" s="73">
        <f t="shared" ref="M99:M162" si="45">M98*L98</f>
        <v>3.1470821562175311E-40</v>
      </c>
      <c r="N99" s="34">
        <v>66</v>
      </c>
      <c r="O99" s="34" t="s">
        <v>202</v>
      </c>
      <c r="P99" s="34" t="s">
        <v>297</v>
      </c>
      <c r="Q99" s="71">
        <f t="shared" si="38"/>
        <v>2.1370411877994759E-2</v>
      </c>
      <c r="R99" s="71">
        <f t="shared" si="39"/>
        <v>6.7254441892256481E-42</v>
      </c>
      <c r="S99" s="71">
        <f>SUM($R$33:R99)</f>
        <v>9.5691597944751994</v>
      </c>
      <c r="U99" s="26">
        <v>96</v>
      </c>
      <c r="V99" s="71">
        <v>5.3252402573939596E-3</v>
      </c>
      <c r="W99" s="73">
        <f t="shared" ref="W99:W162" si="46">W98*V98</f>
        <v>4.6041961762429607E-28</v>
      </c>
      <c r="X99" s="74">
        <v>66</v>
      </c>
      <c r="Y99" s="34" t="s">
        <v>202</v>
      </c>
      <c r="Z99" s="34" t="s">
        <v>297</v>
      </c>
      <c r="AA99" s="71">
        <f t="shared" si="40"/>
        <v>2.1370411877994759E-2</v>
      </c>
      <c r="AB99" s="71">
        <f t="shared" si="41"/>
        <v>9.8393568653400624E-30</v>
      </c>
      <c r="AC99" s="71">
        <f>SUM($AB$33:AB99)</f>
        <v>10.403299508285247</v>
      </c>
      <c r="AE99" s="26">
        <v>96</v>
      </c>
      <c r="AF99" s="71">
        <v>5.0219854253220203E-4</v>
      </c>
      <c r="AG99" s="73">
        <f t="shared" ref="AG99:AG162" si="47">AG98*AF98</f>
        <v>1.2540221969592992E-34</v>
      </c>
      <c r="AH99" s="74">
        <v>66</v>
      </c>
      <c r="AI99" s="34" t="s">
        <v>202</v>
      </c>
      <c r="AJ99" s="34" t="s">
        <v>297</v>
      </c>
      <c r="AK99" s="71">
        <f t="shared" si="42"/>
        <v>2.1370411877994759E-2</v>
      </c>
      <c r="AL99" s="71">
        <f t="shared" si="43"/>
        <v>2.6798970853168092E-36</v>
      </c>
      <c r="AM99" s="71">
        <f>SUM($AL$33:AL99)</f>
        <v>10.507780540992837</v>
      </c>
      <c r="AO99" s="26">
        <v>96</v>
      </c>
      <c r="AP99" s="71">
        <v>0.31130202842064197</v>
      </c>
      <c r="AQ99" s="73">
        <f t="shared" si="28"/>
        <v>9.4315995782761507E-20</v>
      </c>
      <c r="AR99" s="34">
        <v>76</v>
      </c>
      <c r="AS99" s="34" t="s">
        <v>202</v>
      </c>
      <c r="AT99" s="34" t="s">
        <v>308</v>
      </c>
      <c r="AU99" s="71">
        <f t="shared" si="24"/>
        <v>1.1933126373197067E-2</v>
      </c>
      <c r="AV99" s="71">
        <f t="shared" si="25"/>
        <v>1.1254846966896147E-21</v>
      </c>
      <c r="AW99" s="114">
        <f>SUM($AV$23:AV99)</f>
        <v>9.3110379369082494</v>
      </c>
      <c r="AY99" s="26">
        <v>96</v>
      </c>
      <c r="AZ99" s="71">
        <v>2.6785831496571802E-9</v>
      </c>
      <c r="BA99" s="73">
        <f t="shared" si="31"/>
        <v>6.0694393789897147E-94</v>
      </c>
      <c r="BB99" s="34">
        <v>76</v>
      </c>
      <c r="BC99" s="34" t="s">
        <v>202</v>
      </c>
      <c r="BD99" s="34" t="s">
        <v>308</v>
      </c>
      <c r="BE99" s="71">
        <f t="shared" si="26"/>
        <v>1.1933126373197067E-2</v>
      </c>
      <c r="BF99" s="71">
        <f t="shared" si="27"/>
        <v>7.2427387123942994E-96</v>
      </c>
      <c r="BG99" s="114">
        <f>SUM($BF$23:BF99)</f>
        <v>9.5467535037849771</v>
      </c>
      <c r="BI99" s="26">
        <v>96</v>
      </c>
      <c r="BJ99" s="71">
        <v>7.1806838597274894E-2</v>
      </c>
      <c r="BK99" s="73">
        <f t="shared" si="32"/>
        <v>1.4051234550725521E-29</v>
      </c>
      <c r="BL99" s="34">
        <v>76</v>
      </c>
      <c r="BM99" s="34" t="s">
        <v>202</v>
      </c>
      <c r="BN99" s="34" t="s">
        <v>308</v>
      </c>
      <c r="BO99" s="71">
        <f t="shared" si="29"/>
        <v>1.1933126373197067E-2</v>
      </c>
      <c r="BP99" s="71">
        <f t="shared" si="30"/>
        <v>1.6767515759324055E-31</v>
      </c>
      <c r="BQ99" s="114">
        <f>SUM($BP$23:BP99)</f>
        <v>10.39189247276893</v>
      </c>
      <c r="BS99" s="26">
        <v>96</v>
      </c>
      <c r="BT99" s="71">
        <v>9.4324485853182493E-9</v>
      </c>
      <c r="BU99" s="73">
        <f t="shared" si="33"/>
        <v>5.119620859187769E-84</v>
      </c>
      <c r="BV99" s="34">
        <v>76</v>
      </c>
      <c r="BW99" s="34" t="s">
        <v>202</v>
      </c>
      <c r="BX99" s="34" t="s">
        <v>308</v>
      </c>
      <c r="BY99" s="71">
        <f t="shared" si="34"/>
        <v>1.1933126373197067E-2</v>
      </c>
      <c r="BZ99" s="71">
        <f t="shared" si="35"/>
        <v>6.1093082695543398E-86</v>
      </c>
      <c r="CA99" s="114">
        <f>SUM($BZ$23:BZ99)</f>
        <v>10.487233235656269</v>
      </c>
    </row>
    <row r="100" spans="1:79" x14ac:dyDescent="0.35">
      <c r="A100" s="26">
        <v>97</v>
      </c>
      <c r="B100" s="71">
        <v>0.272567107610026</v>
      </c>
      <c r="C100" s="73">
        <f t="shared" si="44"/>
        <v>2.2319399036431712E-16</v>
      </c>
      <c r="D100" s="34">
        <v>67</v>
      </c>
      <c r="E100" s="34" t="s">
        <v>202</v>
      </c>
      <c r="F100" s="34" t="s">
        <v>298</v>
      </c>
      <c r="G100" s="71">
        <f t="shared" si="36"/>
        <v>2.0160765922636562E-2</v>
      </c>
      <c r="H100" s="71">
        <f t="shared" si="37"/>
        <v>4.4997617950741974E-18</v>
      </c>
      <c r="I100" s="71">
        <f>SUM($H$33:H100)</f>
        <v>9.3265529758493759</v>
      </c>
      <c r="K100" s="26">
        <v>97</v>
      </c>
      <c r="L100" s="71">
        <v>9.8697974356827704E-5</v>
      </c>
      <c r="M100" s="73">
        <f t="shared" si="45"/>
        <v>6.7845870267338971E-44</v>
      </c>
      <c r="N100" s="34">
        <v>67</v>
      </c>
      <c r="O100" s="34" t="s">
        <v>202</v>
      </c>
      <c r="P100" s="34" t="s">
        <v>298</v>
      </c>
      <c r="Q100" s="71">
        <f t="shared" si="38"/>
        <v>2.0160765922636562E-2</v>
      </c>
      <c r="R100" s="71">
        <f t="shared" si="39"/>
        <v>1.3678247092773886E-45</v>
      </c>
      <c r="S100" s="71">
        <f>SUM($R$33:R100)</f>
        <v>9.5691597944751994</v>
      </c>
      <c r="U100" s="26">
        <v>97</v>
      </c>
      <c r="V100" s="71">
        <v>3.6412086423823599E-3</v>
      </c>
      <c r="W100" s="73">
        <f t="shared" si="46"/>
        <v>2.4518450830668348E-30</v>
      </c>
      <c r="X100" s="74">
        <v>67</v>
      </c>
      <c r="Y100" s="34" t="s">
        <v>202</v>
      </c>
      <c r="Z100" s="34" t="s">
        <v>298</v>
      </c>
      <c r="AA100" s="71">
        <f t="shared" si="40"/>
        <v>2.0160765922636562E-2</v>
      </c>
      <c r="AB100" s="71">
        <f t="shared" si="41"/>
        <v>4.9431074798277849E-32</v>
      </c>
      <c r="AC100" s="71">
        <f>SUM($AB$33:AB100)</f>
        <v>10.403299508285247</v>
      </c>
      <c r="AE100" s="26">
        <v>97</v>
      </c>
      <c r="AF100" s="71">
        <v>2.4012630564300899E-4</v>
      </c>
      <c r="AG100" s="73">
        <f t="shared" si="47"/>
        <v>6.2976811961599006E-38</v>
      </c>
      <c r="AH100" s="74">
        <v>67</v>
      </c>
      <c r="AI100" s="34" t="s">
        <v>202</v>
      </c>
      <c r="AJ100" s="34" t="s">
        <v>298</v>
      </c>
      <c r="AK100" s="71">
        <f t="shared" si="42"/>
        <v>2.0160765922636562E-2</v>
      </c>
      <c r="AL100" s="71">
        <f t="shared" si="43"/>
        <v>1.2696607645116958E-39</v>
      </c>
      <c r="AM100" s="71">
        <f>SUM($AL$33:AL100)</f>
        <v>10.507780540992837</v>
      </c>
      <c r="AO100" s="26">
        <v>97</v>
      </c>
      <c r="AP100" s="71">
        <v>0.31041936967088601</v>
      </c>
      <c r="AQ100" s="73">
        <f t="shared" si="28"/>
        <v>2.9360760799686372E-20</v>
      </c>
      <c r="AR100" s="34">
        <v>77</v>
      </c>
      <c r="AS100" s="34" t="s">
        <v>202</v>
      </c>
      <c r="AT100" s="34" t="s">
        <v>309</v>
      </c>
      <c r="AU100" s="71">
        <f t="shared" si="24"/>
        <v>1.1257666389808553E-2</v>
      </c>
      <c r="AV100" s="71">
        <f t="shared" si="25"/>
        <v>3.3053365003383775E-22</v>
      </c>
      <c r="AW100" s="114">
        <f>SUM($AV$23:AV100)</f>
        <v>9.3110379369082494</v>
      </c>
      <c r="AY100" s="26">
        <v>97</v>
      </c>
      <c r="AZ100" s="71">
        <v>4.3713837883941899E-10</v>
      </c>
      <c r="BA100" s="73">
        <f t="shared" si="31"/>
        <v>1.6257498048427591E-102</v>
      </c>
      <c r="BB100" s="34">
        <v>77</v>
      </c>
      <c r="BC100" s="34" t="s">
        <v>202</v>
      </c>
      <c r="BD100" s="34" t="s">
        <v>309</v>
      </c>
      <c r="BE100" s="71">
        <f t="shared" si="26"/>
        <v>1.1257666389808553E-2</v>
      </c>
      <c r="BF100" s="71">
        <f t="shared" si="27"/>
        <v>1.8302148936216142E-104</v>
      </c>
      <c r="BG100" s="114">
        <f>SUM($BF$23:BF100)</f>
        <v>9.5467535037849771</v>
      </c>
      <c r="BI100" s="26">
        <v>97</v>
      </c>
      <c r="BJ100" s="71">
        <v>6.9804360348321007E-2</v>
      </c>
      <c r="BK100" s="73">
        <f t="shared" si="32"/>
        <v>1.0089747314763999E-30</v>
      </c>
      <c r="BL100" s="34">
        <v>77</v>
      </c>
      <c r="BM100" s="34" t="s">
        <v>202</v>
      </c>
      <c r="BN100" s="34" t="s">
        <v>309</v>
      </c>
      <c r="BO100" s="71">
        <f t="shared" si="29"/>
        <v>1.1257666389808553E-2</v>
      </c>
      <c r="BP100" s="71">
        <f t="shared" si="30"/>
        <v>1.1358700922707977E-32</v>
      </c>
      <c r="BQ100" s="114">
        <f>SUM($BP$23:BP100)</f>
        <v>10.39189247276893</v>
      </c>
      <c r="BS100" s="26">
        <v>97</v>
      </c>
      <c r="BT100" s="71">
        <v>1.59223233700944E-9</v>
      </c>
      <c r="BU100" s="73">
        <f t="shared" si="33"/>
        <v>4.8290560530611473E-92</v>
      </c>
      <c r="BV100" s="34">
        <v>77</v>
      </c>
      <c r="BW100" s="34" t="s">
        <v>202</v>
      </c>
      <c r="BX100" s="34" t="s">
        <v>309</v>
      </c>
      <c r="BY100" s="71">
        <f t="shared" si="34"/>
        <v>1.1257666389808553E-2</v>
      </c>
      <c r="BZ100" s="71">
        <f t="shared" si="35"/>
        <v>5.4363902023048025E-94</v>
      </c>
      <c r="CA100" s="114">
        <f>SUM($BZ$23:BZ100)</f>
        <v>10.487233235656269</v>
      </c>
    </row>
    <row r="101" spans="1:79" x14ac:dyDescent="0.35">
      <c r="A101" s="26">
        <v>98</v>
      </c>
      <c r="B101" s="71">
        <v>0.26985295241625901</v>
      </c>
      <c r="C101" s="73">
        <f t="shared" si="44"/>
        <v>6.0835340389541938E-17</v>
      </c>
      <c r="D101" s="34">
        <v>68</v>
      </c>
      <c r="E101" s="34" t="s">
        <v>202</v>
      </c>
      <c r="F101" s="34" t="s">
        <v>299</v>
      </c>
      <c r="G101" s="71">
        <f t="shared" si="36"/>
        <v>1.9019590493053358E-2</v>
      </c>
      <c r="H101" s="71">
        <f t="shared" si="37"/>
        <v>1.1570632617145968E-18</v>
      </c>
      <c r="I101" s="71">
        <f>SUM($H$33:H101)</f>
        <v>9.3265529758493759</v>
      </c>
      <c r="K101" s="26">
        <v>98</v>
      </c>
      <c r="L101" s="71">
        <v>4.2033913387526403E-5</v>
      </c>
      <c r="M101" s="73">
        <f t="shared" si="45"/>
        <v>6.6962499638624811E-48</v>
      </c>
      <c r="N101" s="34">
        <v>68</v>
      </c>
      <c r="O101" s="34" t="s">
        <v>202</v>
      </c>
      <c r="P101" s="34" t="s">
        <v>299</v>
      </c>
      <c r="Q101" s="71">
        <f t="shared" si="38"/>
        <v>1.9019590493053358E-2</v>
      </c>
      <c r="R101" s="71">
        <f t="shared" si="39"/>
        <v>1.2735993215178773E-49</v>
      </c>
      <c r="S101" s="71">
        <f>SUM($R$33:R101)</f>
        <v>9.5691597944751994</v>
      </c>
      <c r="U101" s="26">
        <v>98</v>
      </c>
      <c r="V101" s="71">
        <v>2.4420990251649601E-3</v>
      </c>
      <c r="W101" s="73">
        <f t="shared" si="46"/>
        <v>8.9276795062456538E-33</v>
      </c>
      <c r="X101" s="74">
        <v>68</v>
      </c>
      <c r="Y101" s="34" t="s">
        <v>202</v>
      </c>
      <c r="Z101" s="34" t="s">
        <v>299</v>
      </c>
      <c r="AA101" s="71">
        <f t="shared" si="40"/>
        <v>1.9019590493053358E-2</v>
      </c>
      <c r="AB101" s="71">
        <f t="shared" si="41"/>
        <v>1.6980080826201713E-34</v>
      </c>
      <c r="AC101" s="71">
        <f>SUM($AB$33:AB101)</f>
        <v>10.403299508285247</v>
      </c>
      <c r="AE101" s="26">
        <v>98</v>
      </c>
      <c r="AF101" s="71">
        <v>1.06875689565268E-4</v>
      </c>
      <c r="AG101" s="73">
        <f t="shared" si="47"/>
        <v>1.5122389197513227E-41</v>
      </c>
      <c r="AH101" s="74">
        <v>68</v>
      </c>
      <c r="AI101" s="34" t="s">
        <v>202</v>
      </c>
      <c r="AJ101" s="34" t="s">
        <v>299</v>
      </c>
      <c r="AK101" s="71">
        <f t="shared" si="42"/>
        <v>1.9019590493053358E-2</v>
      </c>
      <c r="AL101" s="71">
        <f t="shared" si="43"/>
        <v>2.8762164981327537E-43</v>
      </c>
      <c r="AM101" s="71">
        <f>SUM($AL$33:AL101)</f>
        <v>10.507780540992837</v>
      </c>
      <c r="AO101" s="26">
        <v>98</v>
      </c>
      <c r="AP101" s="71">
        <v>0.30961751949891397</v>
      </c>
      <c r="AQ101" s="73">
        <f t="shared" si="28"/>
        <v>9.1141488604963033E-21</v>
      </c>
      <c r="AR101" s="34">
        <v>78</v>
      </c>
      <c r="AS101" s="34" t="s">
        <v>202</v>
      </c>
      <c r="AT101" s="34" t="s">
        <v>310</v>
      </c>
      <c r="AU101" s="71">
        <f t="shared" si="24"/>
        <v>1.0620439990385427E-2</v>
      </c>
      <c r="AV101" s="71">
        <f t="shared" si="25"/>
        <v>9.6796271036340704E-23</v>
      </c>
      <c r="AW101" s="114">
        <f>SUM($AV$23:AV101)</f>
        <v>9.3110379369082494</v>
      </c>
      <c r="AY101" s="26">
        <v>98</v>
      </c>
      <c r="AZ101" s="71">
        <v>6.0398490081185903E-11</v>
      </c>
      <c r="BA101" s="73">
        <f t="shared" si="31"/>
        <v>7.1067763408746546E-112</v>
      </c>
      <c r="BB101" s="34">
        <v>78</v>
      </c>
      <c r="BC101" s="34" t="s">
        <v>202</v>
      </c>
      <c r="BD101" s="34" t="s">
        <v>310</v>
      </c>
      <c r="BE101" s="71">
        <f t="shared" si="26"/>
        <v>1.0620439990385427E-2</v>
      </c>
      <c r="BF101" s="71">
        <f t="shared" si="27"/>
        <v>7.5477091653350197E-114</v>
      </c>
      <c r="BG101" s="114">
        <f>SUM($BF$23:BF101)</f>
        <v>9.5467535037849771</v>
      </c>
      <c r="BI101" s="26">
        <v>98</v>
      </c>
      <c r="BJ101" s="71">
        <v>6.7993415792381107E-2</v>
      </c>
      <c r="BK101" s="73">
        <f t="shared" si="32"/>
        <v>7.0430835738329048E-32</v>
      </c>
      <c r="BL101" s="34">
        <v>78</v>
      </c>
      <c r="BM101" s="34" t="s">
        <v>202</v>
      </c>
      <c r="BN101" s="34" t="s">
        <v>310</v>
      </c>
      <c r="BO101" s="71">
        <f t="shared" si="29"/>
        <v>1.0620439990385427E-2</v>
      </c>
      <c r="BP101" s="71">
        <f t="shared" si="30"/>
        <v>7.4800646443161697E-34</v>
      </c>
      <c r="BQ101" s="114">
        <f>SUM($BP$23:BP101)</f>
        <v>10.39189247276893</v>
      </c>
      <c r="BS101" s="26">
        <v>98</v>
      </c>
      <c r="BT101" s="71">
        <v>2.2646755230554199E-10</v>
      </c>
      <c r="BU101" s="73">
        <f t="shared" si="33"/>
        <v>7.6889792049151326E-101</v>
      </c>
      <c r="BV101" s="34">
        <v>78</v>
      </c>
      <c r="BW101" s="34" t="s">
        <v>202</v>
      </c>
      <c r="BX101" s="34" t="s">
        <v>310</v>
      </c>
      <c r="BY101" s="71">
        <f t="shared" si="34"/>
        <v>1.0620439990385427E-2</v>
      </c>
      <c r="BZ101" s="71">
        <f t="shared" si="35"/>
        <v>8.1660342233122624E-103</v>
      </c>
      <c r="CA101" s="114">
        <f>SUM($BZ$23:BZ101)</f>
        <v>10.487233235656269</v>
      </c>
    </row>
    <row r="102" spans="1:79" x14ac:dyDescent="0.35">
      <c r="A102" s="26">
        <v>99</v>
      </c>
      <c r="B102" s="71">
        <v>0.26737229807169499</v>
      </c>
      <c r="C102" s="73">
        <f t="shared" si="44"/>
        <v>1.641659621536598E-17</v>
      </c>
      <c r="D102" s="34">
        <v>69</v>
      </c>
      <c r="E102" s="34" t="s">
        <v>202</v>
      </c>
      <c r="F102" s="34" t="s">
        <v>300</v>
      </c>
      <c r="G102" s="71">
        <f t="shared" si="36"/>
        <v>1.7943009899106941E-2</v>
      </c>
      <c r="H102" s="71">
        <f t="shared" si="37"/>
        <v>2.9456314840195333E-19</v>
      </c>
      <c r="I102" s="71">
        <f>SUM($H$33:H102)</f>
        <v>9.3265529758493759</v>
      </c>
      <c r="K102" s="26">
        <v>99</v>
      </c>
      <c r="L102" s="71">
        <v>1.6541848758667E-5</v>
      </c>
      <c r="M102" s="73">
        <f t="shared" si="45"/>
        <v>2.8146959100222234E-52</v>
      </c>
      <c r="N102" s="34">
        <v>69</v>
      </c>
      <c r="O102" s="34" t="s">
        <v>202</v>
      </c>
      <c r="P102" s="34" t="s">
        <v>300</v>
      </c>
      <c r="Q102" s="71">
        <f t="shared" si="38"/>
        <v>1.7943009899106941E-2</v>
      </c>
      <c r="R102" s="71">
        <f t="shared" si="39"/>
        <v>5.0504116576504574E-54</v>
      </c>
      <c r="S102" s="71">
        <f>SUM($R$33:R102)</f>
        <v>9.5691597944751994</v>
      </c>
      <c r="U102" s="26">
        <v>99</v>
      </c>
      <c r="V102" s="71">
        <v>1.60686579343194E-3</v>
      </c>
      <c r="W102" s="73">
        <f t="shared" si="46"/>
        <v>2.1802277419187704E-35</v>
      </c>
      <c r="X102" s="74">
        <v>69</v>
      </c>
      <c r="Y102" s="34" t="s">
        <v>202</v>
      </c>
      <c r="Z102" s="34" t="s">
        <v>300</v>
      </c>
      <c r="AA102" s="71">
        <f t="shared" si="40"/>
        <v>1.7943009899106941E-2</v>
      </c>
      <c r="AB102" s="71">
        <f t="shared" si="41"/>
        <v>3.9119847955556074E-37</v>
      </c>
      <c r="AC102" s="71">
        <f>SUM($AB$33:AB102)</f>
        <v>10.403299508285247</v>
      </c>
      <c r="AE102" s="26">
        <v>99</v>
      </c>
      <c r="AF102" s="71">
        <v>4.3971342356134703E-5</v>
      </c>
      <c r="AG102" s="73">
        <f t="shared" si="47"/>
        <v>1.6162157733585859E-45</v>
      </c>
      <c r="AH102" s="74">
        <v>69</v>
      </c>
      <c r="AI102" s="34" t="s">
        <v>202</v>
      </c>
      <c r="AJ102" s="34" t="s">
        <v>300</v>
      </c>
      <c r="AK102" s="71">
        <f t="shared" si="42"/>
        <v>1.7943009899106941E-2</v>
      </c>
      <c r="AL102" s="71">
        <f t="shared" si="43"/>
        <v>2.8999775620465888E-47</v>
      </c>
      <c r="AM102" s="71">
        <f>SUM($AL$33:AL102)</f>
        <v>10.507780540992837</v>
      </c>
      <c r="AO102" s="26">
        <v>99</v>
      </c>
      <c r="AP102" s="71">
        <v>0.30888921201972303</v>
      </c>
      <c r="AQ102" s="73">
        <f t="shared" si="28"/>
        <v>2.8219001625307186E-21</v>
      </c>
      <c r="AR102" s="34">
        <v>79</v>
      </c>
      <c r="AS102" s="34" t="s">
        <v>202</v>
      </c>
      <c r="AT102" s="34" t="s">
        <v>311</v>
      </c>
      <c r="AU102" s="71">
        <f t="shared" si="24"/>
        <v>1.0019283009797571E-2</v>
      </c>
      <c r="AV102" s="71">
        <f t="shared" si="25"/>
        <v>2.8273416353789034E-23</v>
      </c>
      <c r="AW102" s="114">
        <f>SUM($AV$23:AV102)</f>
        <v>9.3110379369082494</v>
      </c>
      <c r="AY102" s="26">
        <v>99</v>
      </c>
      <c r="AZ102" s="71">
        <v>6.9580206133196401E-12</v>
      </c>
      <c r="BA102" s="73">
        <f t="shared" si="31"/>
        <v>4.292385603335245E-122</v>
      </c>
      <c r="BB102" s="34">
        <v>79</v>
      </c>
      <c r="BC102" s="34" t="s">
        <v>202</v>
      </c>
      <c r="BD102" s="34" t="s">
        <v>311</v>
      </c>
      <c r="BE102" s="71">
        <f t="shared" si="26"/>
        <v>1.0019283009797571E-2</v>
      </c>
      <c r="BF102" s="71">
        <f t="shared" si="27"/>
        <v>4.3006626146996517E-124</v>
      </c>
      <c r="BG102" s="114">
        <f>SUM($BF$23:BF102)</f>
        <v>9.5467535037849771</v>
      </c>
      <c r="BI102" s="26">
        <v>99</v>
      </c>
      <c r="BJ102" s="71">
        <v>6.6355198980846394E-2</v>
      </c>
      <c r="BK102" s="73">
        <f t="shared" si="32"/>
        <v>4.7888330989611017E-33</v>
      </c>
      <c r="BL102" s="34">
        <v>79</v>
      </c>
      <c r="BM102" s="34" t="s">
        <v>202</v>
      </c>
      <c r="BN102" s="34" t="s">
        <v>311</v>
      </c>
      <c r="BO102" s="71">
        <f t="shared" si="29"/>
        <v>1.0019283009797571E-2</v>
      </c>
      <c r="BP102" s="71">
        <f t="shared" si="30"/>
        <v>4.7980674105177219E-35</v>
      </c>
      <c r="BQ102" s="114">
        <f>SUM($BP$23:BP102)</f>
        <v>10.39189247276893</v>
      </c>
      <c r="BS102" s="26">
        <v>99</v>
      </c>
      <c r="BT102" s="71">
        <v>2.6696974439885199E-11</v>
      </c>
      <c r="BU102" s="73">
        <f t="shared" si="33"/>
        <v>1.7413043002653424E-110</v>
      </c>
      <c r="BV102" s="34">
        <v>79</v>
      </c>
      <c r="BW102" s="34" t="s">
        <v>202</v>
      </c>
      <c r="BX102" s="34" t="s">
        <v>311</v>
      </c>
      <c r="BY102" s="71">
        <f t="shared" si="34"/>
        <v>1.0019283009797571E-2</v>
      </c>
      <c r="BZ102" s="71">
        <f t="shared" si="35"/>
        <v>1.7446620590535993E-112</v>
      </c>
      <c r="CA102" s="114">
        <f>SUM($BZ$23:BZ102)</f>
        <v>10.487233235656269</v>
      </c>
    </row>
    <row r="103" spans="1:79" x14ac:dyDescent="0.35">
      <c r="A103" s="26">
        <v>100</v>
      </c>
      <c r="B103" s="71">
        <v>0.265106167513258</v>
      </c>
      <c r="C103" s="73">
        <f t="shared" si="44"/>
        <v>4.3893430566174924E-18</v>
      </c>
      <c r="D103" s="34">
        <v>70</v>
      </c>
      <c r="E103" s="34" t="s">
        <v>202</v>
      </c>
      <c r="F103" s="34" t="s">
        <v>301</v>
      </c>
      <c r="G103" s="71">
        <f t="shared" si="36"/>
        <v>1.692736782934617E-2</v>
      </c>
      <c r="H103" s="71">
        <f t="shared" si="37"/>
        <v>7.4300024448550929E-20</v>
      </c>
      <c r="I103" s="71">
        <f>SUM($H$33:H103)</f>
        <v>9.3265529758493759</v>
      </c>
      <c r="K103" s="26">
        <v>100</v>
      </c>
      <c r="L103" s="71">
        <v>5.9715340407211996E-6</v>
      </c>
      <c r="M103" s="73">
        <f t="shared" si="45"/>
        <v>4.6560274045226199E-57</v>
      </c>
      <c r="N103" s="34">
        <v>70</v>
      </c>
      <c r="O103" s="34" t="s">
        <v>202</v>
      </c>
      <c r="P103" s="34" t="s">
        <v>301</v>
      </c>
      <c r="Q103" s="71">
        <f t="shared" si="38"/>
        <v>1.692736782934617E-2</v>
      </c>
      <c r="R103" s="71">
        <f t="shared" si="39"/>
        <v>7.8814288499870343E-59</v>
      </c>
      <c r="S103" s="71">
        <f>SUM($R$33:R103)</f>
        <v>9.5691597944751994</v>
      </c>
      <c r="U103" s="26">
        <v>100</v>
      </c>
      <c r="V103" s="71">
        <v>1.03767057167745E-3</v>
      </c>
      <c r="W103" s="73">
        <f t="shared" si="46"/>
        <v>3.5033333803806319E-38</v>
      </c>
      <c r="X103" s="74">
        <v>70</v>
      </c>
      <c r="Y103" s="34" t="s">
        <v>202</v>
      </c>
      <c r="Z103" s="34" t="s">
        <v>301</v>
      </c>
      <c r="AA103" s="71">
        <f t="shared" si="40"/>
        <v>1.692736782934617E-2</v>
      </c>
      <c r="AB103" s="71">
        <f t="shared" si="41"/>
        <v>5.9302212758529676E-40</v>
      </c>
      <c r="AC103" s="71">
        <f>SUM($AB$33:AB103)</f>
        <v>10.403299508285247</v>
      </c>
      <c r="AE103" s="26">
        <v>100</v>
      </c>
      <c r="AF103" s="71">
        <v>1.6595684203628801E-5</v>
      </c>
      <c r="AG103" s="73">
        <f t="shared" si="47"/>
        <v>7.1067177091735389E-50</v>
      </c>
      <c r="AH103" s="74">
        <v>70</v>
      </c>
      <c r="AI103" s="34" t="s">
        <v>202</v>
      </c>
      <c r="AJ103" s="34" t="s">
        <v>301</v>
      </c>
      <c r="AK103" s="71">
        <f t="shared" si="42"/>
        <v>1.692736782934617E-2</v>
      </c>
      <c r="AL103" s="71">
        <f t="shared" si="43"/>
        <v>1.2029802472250887E-51</v>
      </c>
      <c r="AM103" s="71">
        <f>SUM($AL$33:AL103)</f>
        <v>10.507780540992837</v>
      </c>
      <c r="AO103" s="26">
        <v>100</v>
      </c>
      <c r="AP103" s="71">
        <v>0.308227810897166</v>
      </c>
      <c r="AQ103" s="73">
        <f t="shared" si="28"/>
        <v>8.7165451760244207E-22</v>
      </c>
      <c r="AR103" s="34">
        <v>80</v>
      </c>
      <c r="AS103" s="34" t="s">
        <v>202</v>
      </c>
      <c r="AT103" s="34" t="s">
        <v>312</v>
      </c>
      <c r="AU103" s="71">
        <f t="shared" si="24"/>
        <v>9.4521537828278993E-3</v>
      </c>
      <c r="AV103" s="71">
        <f t="shared" si="25"/>
        <v>8.2390125458749512E-24</v>
      </c>
      <c r="AW103" s="114">
        <f>SUM($AV$23:AV103)</f>
        <v>9.3110379369082494</v>
      </c>
      <c r="AY103" s="26">
        <v>100</v>
      </c>
      <c r="AZ103" s="71">
        <v>6.5727491126699702E-13</v>
      </c>
      <c r="BA103" s="73">
        <f t="shared" si="31"/>
        <v>2.9866507508323093E-133</v>
      </c>
      <c r="BB103" s="34">
        <v>80</v>
      </c>
      <c r="BC103" s="34" t="s">
        <v>202</v>
      </c>
      <c r="BD103" s="34" t="s">
        <v>312</v>
      </c>
      <c r="BE103" s="71">
        <f t="shared" si="26"/>
        <v>9.4521537828278993E-3</v>
      </c>
      <c r="BF103" s="71">
        <f t="shared" si="27"/>
        <v>2.8230282192465399E-135</v>
      </c>
      <c r="BG103" s="114">
        <f>SUM($BF$23:BF103)</f>
        <v>9.5467535037849771</v>
      </c>
      <c r="BI103" s="26">
        <v>100</v>
      </c>
      <c r="BJ103" s="71">
        <v>6.4872769455381396E-2</v>
      </c>
      <c r="BK103" s="73">
        <f t="shared" si="32"/>
        <v>3.177639731676272E-34</v>
      </c>
      <c r="BL103" s="34">
        <v>80</v>
      </c>
      <c r="BM103" s="34" t="s">
        <v>202</v>
      </c>
      <c r="BN103" s="34" t="s">
        <v>312</v>
      </c>
      <c r="BO103" s="71">
        <f t="shared" si="29"/>
        <v>9.4521537828278993E-3</v>
      </c>
      <c r="BP103" s="71">
        <f t="shared" si="30"/>
        <v>3.0035539410228106E-36</v>
      </c>
      <c r="BQ103" s="114">
        <f>SUM($BP$23:BP103)</f>
        <v>10.39189247276893</v>
      </c>
      <c r="BS103" s="26">
        <v>100</v>
      </c>
      <c r="BT103" s="71">
        <v>2.5616757779155799E-12</v>
      </c>
      <c r="BU103" s="73">
        <f t="shared" si="33"/>
        <v>4.6487556396246029E-121</v>
      </c>
      <c r="BV103" s="34">
        <v>80</v>
      </c>
      <c r="BW103" s="34" t="s">
        <v>202</v>
      </c>
      <c r="BX103" s="34" t="s">
        <v>312</v>
      </c>
      <c r="BY103" s="71">
        <f t="shared" si="34"/>
        <v>9.4521537828278993E-3</v>
      </c>
      <c r="BZ103" s="71">
        <f t="shared" si="35"/>
        <v>4.394075320452022E-123</v>
      </c>
      <c r="CA103" s="114">
        <f>SUM($BZ$23:BZ103)</f>
        <v>10.487233235656269</v>
      </c>
    </row>
    <row r="104" spans="1:79" x14ac:dyDescent="0.35">
      <c r="A104" s="26">
        <v>101</v>
      </c>
      <c r="B104" s="71">
        <v>0.26303692323560401</v>
      </c>
      <c r="C104" s="73">
        <f t="shared" si="44"/>
        <v>1.1636419156407927E-18</v>
      </c>
      <c r="D104" s="34">
        <v>71</v>
      </c>
      <c r="E104" s="34" t="s">
        <v>202</v>
      </c>
      <c r="F104" s="34" t="s">
        <v>303</v>
      </c>
      <c r="G104" s="71">
        <f t="shared" si="36"/>
        <v>1.5969214933345442E-2</v>
      </c>
      <c r="H104" s="71">
        <f t="shared" si="37"/>
        <v>1.8582447856317644E-20</v>
      </c>
      <c r="I104" s="71">
        <f>SUM($H$33:H104)</f>
        <v>9.3265529758493759</v>
      </c>
      <c r="K104" s="26">
        <v>101</v>
      </c>
      <c r="L104" s="71">
        <v>1.9617181246431499E-6</v>
      </c>
      <c r="M104" s="73">
        <f t="shared" si="45"/>
        <v>2.7803626140637598E-62</v>
      </c>
      <c r="N104" s="34">
        <v>71</v>
      </c>
      <c r="O104" s="34" t="s">
        <v>202</v>
      </c>
      <c r="P104" s="34" t="s">
        <v>303</v>
      </c>
      <c r="Q104" s="71">
        <f t="shared" si="38"/>
        <v>1.5969214933345442E-2</v>
      </c>
      <c r="R104" s="71">
        <f t="shared" si="39"/>
        <v>4.4400208176622361E-64</v>
      </c>
      <c r="S104" s="71">
        <f>SUM($R$33:R104)</f>
        <v>9.5691597944751994</v>
      </c>
      <c r="U104" s="26">
        <v>101</v>
      </c>
      <c r="V104" s="71">
        <v>6.5803724423569698E-4</v>
      </c>
      <c r="W104" s="73">
        <f t="shared" si="46"/>
        <v>3.6353059515962636E-41</v>
      </c>
      <c r="X104" s="74">
        <v>71</v>
      </c>
      <c r="Y104" s="34" t="s">
        <v>202</v>
      </c>
      <c r="Z104" s="34" t="s">
        <v>303</v>
      </c>
      <c r="AA104" s="71">
        <f t="shared" si="40"/>
        <v>1.5969214933345442E-2</v>
      </c>
      <c r="AB104" s="71">
        <f t="shared" si="41"/>
        <v>5.8052982089510611E-43</v>
      </c>
      <c r="AC104" s="71">
        <f>SUM($AB$33:AB104)</f>
        <v>10.403299508285247</v>
      </c>
      <c r="AE104" s="26">
        <v>101</v>
      </c>
      <c r="AF104" s="71">
        <v>5.6979167060907201E-6</v>
      </c>
      <c r="AG104" s="73">
        <f t="shared" si="47"/>
        <v>1.1794084282578036E-54</v>
      </c>
      <c r="AH104" s="74">
        <v>71</v>
      </c>
      <c r="AI104" s="34" t="s">
        <v>202</v>
      </c>
      <c r="AJ104" s="34" t="s">
        <v>303</v>
      </c>
      <c r="AK104" s="71">
        <f t="shared" si="42"/>
        <v>1.5969214933345442E-2</v>
      </c>
      <c r="AL104" s="71">
        <f t="shared" si="43"/>
        <v>1.8834226685047994E-56</v>
      </c>
      <c r="AM104" s="71">
        <f>SUM($AL$33:AL104)</f>
        <v>10.507780540992837</v>
      </c>
      <c r="AO104" s="26">
        <v>101</v>
      </c>
      <c r="AP104" s="71">
        <v>0.307627259123678</v>
      </c>
      <c r="AQ104" s="73">
        <f t="shared" si="28"/>
        <v>2.6866816381922597E-22</v>
      </c>
      <c r="AR104" s="34">
        <v>81</v>
      </c>
      <c r="AS104" s="34" t="s">
        <v>202</v>
      </c>
      <c r="AT104" s="34" t="s">
        <v>316</v>
      </c>
      <c r="AU104" s="71">
        <f t="shared" si="24"/>
        <v>8.9171262102149974E-3</v>
      </c>
      <c r="AV104" s="71">
        <f t="shared" si="25"/>
        <v>2.3957479254427567E-24</v>
      </c>
      <c r="AW104" s="114">
        <f>SUM($AV$23:AV104)</f>
        <v>9.3110379369082494</v>
      </c>
      <c r="AY104" s="26">
        <v>101</v>
      </c>
      <c r="AZ104" s="71">
        <v>4.9991182799907999E-14</v>
      </c>
      <c r="BA104" s="73">
        <f t="shared" si="31"/>
        <v>1.9630506072388163E-145</v>
      </c>
      <c r="BB104" s="34">
        <v>81</v>
      </c>
      <c r="BC104" s="34" t="s">
        <v>202</v>
      </c>
      <c r="BD104" s="34" t="s">
        <v>316</v>
      </c>
      <c r="BE104" s="71">
        <f t="shared" si="26"/>
        <v>8.9171262102149974E-3</v>
      </c>
      <c r="BF104" s="71">
        <f t="shared" si="27"/>
        <v>1.7504770021787716E-147</v>
      </c>
      <c r="BG104" s="114">
        <f>SUM($BF$23:BF104)</f>
        <v>9.5467535037849771</v>
      </c>
      <c r="BI104" s="26">
        <v>101</v>
      </c>
      <c r="BJ104" s="71">
        <v>6.3530877204450595E-2</v>
      </c>
      <c r="BK104" s="73">
        <f t="shared" si="32"/>
        <v>2.0614228972529478E-35</v>
      </c>
      <c r="BL104" s="34">
        <v>81</v>
      </c>
      <c r="BM104" s="34" t="s">
        <v>202</v>
      </c>
      <c r="BN104" s="34" t="s">
        <v>316</v>
      </c>
      <c r="BO104" s="71">
        <f t="shared" si="29"/>
        <v>8.9171262102149974E-3</v>
      </c>
      <c r="BP104" s="71">
        <f t="shared" si="30"/>
        <v>1.8381968147431598E-37</v>
      </c>
      <c r="BQ104" s="114">
        <f>SUM($BP$23:BP104)</f>
        <v>10.39189247276893</v>
      </c>
      <c r="BS104" s="26">
        <v>101</v>
      </c>
      <c r="BT104" s="71">
        <v>1.96148995776926E-13</v>
      </c>
      <c r="BU104" s="73">
        <f t="shared" si="33"/>
        <v>1.1908604719474794E-132</v>
      </c>
      <c r="BV104" s="34">
        <v>81</v>
      </c>
      <c r="BW104" s="34" t="s">
        <v>202</v>
      </c>
      <c r="BX104" s="34" t="s">
        <v>316</v>
      </c>
      <c r="BY104" s="71">
        <f t="shared" si="34"/>
        <v>8.9171262102149974E-3</v>
      </c>
      <c r="BZ104" s="71">
        <f t="shared" si="35"/>
        <v>1.061905312711187E-134</v>
      </c>
      <c r="CA104" s="114">
        <f>SUM($BZ$23:BZ104)</f>
        <v>10.487233235656269</v>
      </c>
    </row>
    <row r="105" spans="1:79" x14ac:dyDescent="0.35">
      <c r="A105" s="26">
        <v>102</v>
      </c>
      <c r="B105" s="71">
        <v>0.26114821135830402</v>
      </c>
      <c r="C105" s="73">
        <f t="shared" si="44"/>
        <v>3.0608078923813841E-19</v>
      </c>
      <c r="D105" s="34">
        <v>72</v>
      </c>
      <c r="E105" s="34" t="s">
        <v>202</v>
      </c>
      <c r="F105" s="34" t="s">
        <v>304</v>
      </c>
      <c r="G105" s="71">
        <f t="shared" si="36"/>
        <v>1.5065297106929661E-2</v>
      </c>
      <c r="H105" s="71">
        <f t="shared" si="37"/>
        <v>4.6111980285960743E-21</v>
      </c>
      <c r="I105" s="71">
        <f>SUM($H$33:H105)</f>
        <v>9.3265529758493759</v>
      </c>
      <c r="K105" s="26">
        <v>102</v>
      </c>
      <c r="L105" s="71">
        <v>5.8136151522862404E-7</v>
      </c>
      <c r="M105" s="73">
        <f t="shared" si="45"/>
        <v>5.4542877330890847E-68</v>
      </c>
      <c r="N105" s="34">
        <v>72</v>
      </c>
      <c r="O105" s="34" t="s">
        <v>202</v>
      </c>
      <c r="P105" s="34" t="s">
        <v>304</v>
      </c>
      <c r="Q105" s="71">
        <f t="shared" si="38"/>
        <v>1.5065297106929661E-2</v>
      </c>
      <c r="R105" s="71">
        <f t="shared" si="39"/>
        <v>8.217046520566893E-70</v>
      </c>
      <c r="S105" s="71">
        <f>SUM($R$33:R105)</f>
        <v>9.5691597944751994</v>
      </c>
      <c r="U105" s="26">
        <v>102</v>
      </c>
      <c r="V105" s="71">
        <v>4.1009668571796601E-4</v>
      </c>
      <c r="W105" s="73">
        <f t="shared" si="46"/>
        <v>2.3921667103420334E-44</v>
      </c>
      <c r="X105" s="74">
        <v>72</v>
      </c>
      <c r="Y105" s="34" t="s">
        <v>202</v>
      </c>
      <c r="Z105" s="34" t="s">
        <v>304</v>
      </c>
      <c r="AA105" s="71">
        <f t="shared" si="40"/>
        <v>1.5065297106929661E-2</v>
      </c>
      <c r="AB105" s="71">
        <f t="shared" si="41"/>
        <v>3.6038702220609284E-46</v>
      </c>
      <c r="AC105" s="71">
        <f>SUM($AB$33:AB105)</f>
        <v>10.403299508285247</v>
      </c>
      <c r="AE105" s="26">
        <v>102</v>
      </c>
      <c r="AF105" s="71">
        <v>1.7633555724820301E-6</v>
      </c>
      <c r="AG105" s="73">
        <f t="shared" si="47"/>
        <v>6.7201709866743375E-60</v>
      </c>
      <c r="AH105" s="74">
        <v>72</v>
      </c>
      <c r="AI105" s="34" t="s">
        <v>202</v>
      </c>
      <c r="AJ105" s="34" t="s">
        <v>304</v>
      </c>
      <c r="AK105" s="71">
        <f t="shared" si="42"/>
        <v>1.5065297106929661E-2</v>
      </c>
      <c r="AL105" s="71">
        <f t="shared" si="43"/>
        <v>1.0124137252361754E-61</v>
      </c>
      <c r="AM105" s="71">
        <f>SUM($AL$33:AL105)</f>
        <v>10.507780540992837</v>
      </c>
      <c r="AO105" s="26">
        <v>102</v>
      </c>
      <c r="AP105" s="71">
        <v>0.307082031994377</v>
      </c>
      <c r="AQ105" s="73">
        <f t="shared" si="28"/>
        <v>8.2649650849499799E-23</v>
      </c>
      <c r="AR105" s="34">
        <v>82</v>
      </c>
      <c r="AS105" s="34" t="s">
        <v>202</v>
      </c>
      <c r="AT105" s="34" t="s">
        <v>317</v>
      </c>
      <c r="AU105" s="71">
        <f t="shared" si="24"/>
        <v>8.4123832171839608E-3</v>
      </c>
      <c r="AV105" s="71">
        <f t="shared" si="25"/>
        <v>6.9528053571244621E-25</v>
      </c>
      <c r="AW105" s="114">
        <f>SUM($AV$23:AV105)</f>
        <v>9.3110379369082494</v>
      </c>
      <c r="AY105" s="26">
        <v>102</v>
      </c>
      <c r="AZ105" s="71">
        <v>3.0011035981019698E-15</v>
      </c>
      <c r="BA105" s="73">
        <f t="shared" si="31"/>
        <v>9.813522175194606E-159</v>
      </c>
      <c r="BB105" s="34">
        <v>82</v>
      </c>
      <c r="BC105" s="34" t="s">
        <v>202</v>
      </c>
      <c r="BD105" s="34" t="s">
        <v>317</v>
      </c>
      <c r="BE105" s="71">
        <f t="shared" si="26"/>
        <v>8.4123832171839608E-3</v>
      </c>
      <c r="BF105" s="71">
        <f t="shared" si="27"/>
        <v>8.255510924806974E-161</v>
      </c>
      <c r="BG105" s="114">
        <f>SUM($BF$23:BF105)</f>
        <v>9.5467535037849771</v>
      </c>
      <c r="BI105" s="26">
        <v>102</v>
      </c>
      <c r="BJ105" s="71">
        <v>6.2315799618357398E-2</v>
      </c>
      <c r="BK105" s="73">
        <f t="shared" si="32"/>
        <v>1.309640049518198E-36</v>
      </c>
      <c r="BL105" s="34">
        <v>82</v>
      </c>
      <c r="BM105" s="34" t="s">
        <v>202</v>
      </c>
      <c r="BN105" s="34" t="s">
        <v>317</v>
      </c>
      <c r="BO105" s="71">
        <f t="shared" si="29"/>
        <v>8.4123832171839608E-3</v>
      </c>
      <c r="BP105" s="71">
        <f t="shared" si="30"/>
        <v>1.101719397311886E-38</v>
      </c>
      <c r="BQ105" s="114">
        <f>SUM($BP$23:BP105)</f>
        <v>10.39189247276893</v>
      </c>
      <c r="BS105" s="26">
        <v>102</v>
      </c>
      <c r="BT105" s="71">
        <v>1.17277049316612E-14</v>
      </c>
      <c r="BU105" s="73">
        <f t="shared" si="33"/>
        <v>2.3358608568293425E-145</v>
      </c>
      <c r="BV105" s="34">
        <v>82</v>
      </c>
      <c r="BW105" s="34" t="s">
        <v>202</v>
      </c>
      <c r="BX105" s="34" t="s">
        <v>317</v>
      </c>
      <c r="BY105" s="71">
        <f t="shared" si="34"/>
        <v>8.4123832171839608E-3</v>
      </c>
      <c r="BZ105" s="71">
        <f t="shared" si="35"/>
        <v>1.9650156669668106E-147</v>
      </c>
      <c r="CA105" s="114">
        <f>SUM($BZ$23:BZ105)</f>
        <v>10.487233235656269</v>
      </c>
    </row>
    <row r="106" spans="1:79" x14ac:dyDescent="0.35">
      <c r="A106" s="26">
        <v>103</v>
      </c>
      <c r="B106" s="71">
        <v>0.25942489974570199</v>
      </c>
      <c r="C106" s="73">
        <f t="shared" si="44"/>
        <v>7.993245064067787E-20</v>
      </c>
      <c r="D106" s="34">
        <v>73</v>
      </c>
      <c r="E106" s="34" t="s">
        <v>202</v>
      </c>
      <c r="F106" s="34" t="s">
        <v>305</v>
      </c>
      <c r="G106" s="71">
        <f t="shared" si="36"/>
        <v>1.4212544440499682E-2</v>
      </c>
      <c r="H106" s="71">
        <f t="shared" si="37"/>
        <v>1.1360435069686816E-21</v>
      </c>
      <c r="I106" s="71">
        <f>SUM($H$33:H106)</f>
        <v>9.3265529758493759</v>
      </c>
      <c r="K106" s="26">
        <v>103</v>
      </c>
      <c r="L106" s="71">
        <v>1.5394810934656E-7</v>
      </c>
      <c r="M106" s="73">
        <f t="shared" si="45"/>
        <v>3.1709129810015672E-74</v>
      </c>
      <c r="N106" s="34">
        <v>73</v>
      </c>
      <c r="O106" s="34" t="s">
        <v>202</v>
      </c>
      <c r="P106" s="34" t="s">
        <v>305</v>
      </c>
      <c r="Q106" s="71">
        <f t="shared" si="38"/>
        <v>1.4212544440499682E-2</v>
      </c>
      <c r="R106" s="71">
        <f t="shared" si="39"/>
        <v>4.5066741659442102E-76</v>
      </c>
      <c r="S106" s="71">
        <f>SUM($R$33:R106)</f>
        <v>9.5691597944751994</v>
      </c>
      <c r="U106" s="26">
        <v>103</v>
      </c>
      <c r="V106" s="71">
        <v>2.51413619989499E-4</v>
      </c>
      <c r="W106" s="73">
        <f t="shared" si="46"/>
        <v>9.8101963959611749E-48</v>
      </c>
      <c r="X106" s="74">
        <v>73</v>
      </c>
      <c r="Y106" s="34" t="s">
        <v>202</v>
      </c>
      <c r="Z106" s="34" t="s">
        <v>305</v>
      </c>
      <c r="AA106" s="71">
        <f t="shared" si="40"/>
        <v>1.4212544440499682E-2</v>
      </c>
      <c r="AB106" s="71">
        <f t="shared" si="41"/>
        <v>1.3942785224762801E-49</v>
      </c>
      <c r="AC106" s="71">
        <f>SUM($AB$33:AB106)</f>
        <v>10.403299508285247</v>
      </c>
      <c r="AE106" s="26">
        <v>103</v>
      </c>
      <c r="AF106" s="71">
        <v>4.8695194640435195E-7</v>
      </c>
      <c r="AG106" s="73">
        <f t="shared" si="47"/>
        <v>1.1850050957384255E-65</v>
      </c>
      <c r="AH106" s="74">
        <v>73</v>
      </c>
      <c r="AI106" s="34" t="s">
        <v>202</v>
      </c>
      <c r="AJ106" s="34" t="s">
        <v>305</v>
      </c>
      <c r="AK106" s="71">
        <f t="shared" si="42"/>
        <v>1.4212544440499682E-2</v>
      </c>
      <c r="AL106" s="71">
        <f t="shared" si="43"/>
        <v>1.6841937585400954E-67</v>
      </c>
      <c r="AM106" s="71">
        <f>SUM($AL$33:AL106)</f>
        <v>10.507780540992837</v>
      </c>
      <c r="AO106" s="26">
        <v>103</v>
      </c>
      <c r="AP106" s="71">
        <v>0.306587093236109</v>
      </c>
      <c r="AQ106" s="73">
        <f t="shared" si="28"/>
        <v>2.5380222726490187E-23</v>
      </c>
      <c r="AR106" s="34">
        <v>83</v>
      </c>
      <c r="AS106" s="34" t="s">
        <v>202</v>
      </c>
      <c r="AT106" s="34" t="s">
        <v>318</v>
      </c>
      <c r="AU106" s="71">
        <f t="shared" si="24"/>
        <v>7.9362105822490189E-3</v>
      </c>
      <c r="AV106" s="71">
        <f t="shared" si="25"/>
        <v>2.0142279218180847E-25</v>
      </c>
      <c r="AW106" s="114">
        <f>SUM($AV$23:AV106)</f>
        <v>9.3110379369082494</v>
      </c>
      <c r="AY106" s="26">
        <v>103</v>
      </c>
      <c r="AZ106" s="71">
        <v>1.39146444773584E-16</v>
      </c>
      <c r="BA106" s="73">
        <f t="shared" si="31"/>
        <v>2.9451396710030002E-173</v>
      </c>
      <c r="BB106" s="34">
        <v>83</v>
      </c>
      <c r="BC106" s="34" t="s">
        <v>202</v>
      </c>
      <c r="BD106" s="34" t="s">
        <v>318</v>
      </c>
      <c r="BE106" s="71">
        <f t="shared" si="26"/>
        <v>7.9362105822490189E-3</v>
      </c>
      <c r="BF106" s="71">
        <f t="shared" si="27"/>
        <v>2.3373248623215406E-175</v>
      </c>
      <c r="BG106" s="114">
        <f>SUM($BF$23:BF106)</f>
        <v>9.5467535037849771</v>
      </c>
      <c r="BI106" s="26">
        <v>103</v>
      </c>
      <c r="BJ106" s="71">
        <v>6.1215191041171499E-2</v>
      </c>
      <c r="BK106" s="73">
        <f t="shared" si="32"/>
        <v>8.1611266897951686E-38</v>
      </c>
      <c r="BL106" s="34">
        <v>83</v>
      </c>
      <c r="BM106" s="34" t="s">
        <v>202</v>
      </c>
      <c r="BN106" s="34" t="s">
        <v>318</v>
      </c>
      <c r="BO106" s="71">
        <f t="shared" si="29"/>
        <v>7.9362105822490189E-3</v>
      </c>
      <c r="BP106" s="71">
        <f t="shared" si="30"/>
        <v>6.4768419998627327E-40</v>
      </c>
      <c r="BQ106" s="114">
        <f>SUM($BP$23:BP106)</f>
        <v>10.39189247276893</v>
      </c>
      <c r="BS106" s="26">
        <v>103</v>
      </c>
      <c r="BT106" s="71">
        <v>5.3464052096561402E-16</v>
      </c>
      <c r="BU106" s="73">
        <f t="shared" si="33"/>
        <v>2.7394286890311838E-159</v>
      </c>
      <c r="BV106" s="34">
        <v>83</v>
      </c>
      <c r="BW106" s="34" t="s">
        <v>202</v>
      </c>
      <c r="BX106" s="34" t="s">
        <v>318</v>
      </c>
      <c r="BY106" s="71">
        <f t="shared" si="34"/>
        <v>7.9362105822490189E-3</v>
      </c>
      <c r="BZ106" s="71">
        <f t="shared" si="35"/>
        <v>2.1740682951205837E-161</v>
      </c>
      <c r="CA106" s="114">
        <f>SUM($BZ$23:BZ106)</f>
        <v>10.487233235656269</v>
      </c>
    </row>
    <row r="107" spans="1:79" x14ac:dyDescent="0.35">
      <c r="A107" s="26">
        <v>104</v>
      </c>
      <c r="B107" s="71">
        <v>0.25785301248722597</v>
      </c>
      <c r="C107" s="73">
        <f t="shared" si="44"/>
        <v>2.073646799388613E-20</v>
      </c>
      <c r="D107" s="34">
        <v>74</v>
      </c>
      <c r="E107" s="34" t="s">
        <v>202</v>
      </c>
      <c r="F107" s="34" t="s">
        <v>306</v>
      </c>
      <c r="G107" s="71">
        <f t="shared" si="36"/>
        <v>1.3408060792924227E-2</v>
      </c>
      <c r="H107" s="71">
        <f t="shared" si="37"/>
        <v>2.7803582349255273E-22</v>
      </c>
      <c r="I107" s="71">
        <f>SUM($H$33:H107)</f>
        <v>9.3265529758493759</v>
      </c>
      <c r="K107" s="26">
        <v>104</v>
      </c>
      <c r="L107" s="71">
        <v>3.6049320145115997E-8</v>
      </c>
      <c r="M107" s="73">
        <f t="shared" si="45"/>
        <v>4.881560583276558E-81</v>
      </c>
      <c r="N107" s="34">
        <v>74</v>
      </c>
      <c r="O107" s="34" t="s">
        <v>202</v>
      </c>
      <c r="P107" s="34" t="s">
        <v>306</v>
      </c>
      <c r="Q107" s="71">
        <f t="shared" si="38"/>
        <v>1.3408060792924227E-2</v>
      </c>
      <c r="R107" s="71">
        <f t="shared" si="39"/>
        <v>6.5452261064914741E-83</v>
      </c>
      <c r="S107" s="71">
        <f>SUM($R$33:R107)</f>
        <v>9.5691597944751994</v>
      </c>
      <c r="U107" s="26">
        <v>104</v>
      </c>
      <c r="V107" s="71">
        <v>1.51798826597829E-4</v>
      </c>
      <c r="W107" s="73">
        <f t="shared" si="46"/>
        <v>2.4664169887165356E-51</v>
      </c>
      <c r="X107" s="74">
        <v>74</v>
      </c>
      <c r="Y107" s="34" t="s">
        <v>202</v>
      </c>
      <c r="Z107" s="34" t="s">
        <v>306</v>
      </c>
      <c r="AA107" s="71">
        <f t="shared" si="40"/>
        <v>1.3408060792924227E-2</v>
      </c>
      <c r="AB107" s="71">
        <f t="shared" si="41"/>
        <v>3.3069868925412417E-53</v>
      </c>
      <c r="AC107" s="71">
        <f>SUM($AB$33:AB107)</f>
        <v>10.403299508285247</v>
      </c>
      <c r="AE107" s="26">
        <v>104</v>
      </c>
      <c r="AF107" s="71">
        <v>1.1867214451441299E-7</v>
      </c>
      <c r="AG107" s="73">
        <f t="shared" si="47"/>
        <v>5.7704053786890172E-72</v>
      </c>
      <c r="AH107" s="74">
        <v>74</v>
      </c>
      <c r="AI107" s="34" t="s">
        <v>202</v>
      </c>
      <c r="AJ107" s="34" t="s">
        <v>306</v>
      </c>
      <c r="AK107" s="71">
        <f t="shared" si="42"/>
        <v>1.3408060792924227E-2</v>
      </c>
      <c r="AL107" s="71">
        <f t="shared" si="43"/>
        <v>7.7369946117279286E-74</v>
      </c>
      <c r="AM107" s="71">
        <f>SUM($AL$33:AL107)</f>
        <v>10.507780540992837</v>
      </c>
      <c r="AO107" s="26">
        <v>104</v>
      </c>
      <c r="AP107" s="71">
        <v>0.30613785421161599</v>
      </c>
      <c r="AQ107" s="73">
        <f t="shared" si="28"/>
        <v>7.7812487113996594E-24</v>
      </c>
      <c r="AR107" s="34">
        <v>84</v>
      </c>
      <c r="AS107" s="34" t="s">
        <v>202</v>
      </c>
      <c r="AT107" s="34" t="s">
        <v>319</v>
      </c>
      <c r="AU107" s="71">
        <f t="shared" si="24"/>
        <v>7.4869911153292628E-3</v>
      </c>
      <c r="AV107" s="71">
        <f t="shared" si="25"/>
        <v>5.8258139968416523E-26</v>
      </c>
      <c r="AW107" s="114">
        <f>SUM($AV$23:AV107)</f>
        <v>9.3110379369082494</v>
      </c>
      <c r="AY107" s="26">
        <v>104</v>
      </c>
      <c r="AZ107" s="71">
        <v>4.8658906415117999E-18</v>
      </c>
      <c r="BA107" s="73">
        <f t="shared" si="31"/>
        <v>4.0980571458171037E-189</v>
      </c>
      <c r="BB107" s="34">
        <v>84</v>
      </c>
      <c r="BC107" s="34" t="s">
        <v>202</v>
      </c>
      <c r="BD107" s="34" t="s">
        <v>319</v>
      </c>
      <c r="BE107" s="71">
        <f t="shared" si="26"/>
        <v>7.4869911153292628E-3</v>
      </c>
      <c r="BF107" s="71">
        <f t="shared" si="27"/>
        <v>3.0682117440844252E-191</v>
      </c>
      <c r="BG107" s="114">
        <f>SUM($BF$23:BF107)</f>
        <v>9.5467535037849771</v>
      </c>
      <c r="BI107" s="26">
        <v>104</v>
      </c>
      <c r="BJ107" s="71">
        <v>6.0217944982101097E-2</v>
      </c>
      <c r="BK107" s="73">
        <f t="shared" si="32"/>
        <v>4.9958492942701483E-39</v>
      </c>
      <c r="BL107" s="34">
        <v>84</v>
      </c>
      <c r="BM107" s="34" t="s">
        <v>202</v>
      </c>
      <c r="BN107" s="34" t="s">
        <v>319</v>
      </c>
      <c r="BO107" s="71">
        <f t="shared" si="29"/>
        <v>7.4869911153292628E-3</v>
      </c>
      <c r="BP107" s="71">
        <f t="shared" si="30"/>
        <v>3.7403879279724567E-41</v>
      </c>
      <c r="BQ107" s="114">
        <f>SUM($BP$23:BP107)</f>
        <v>10.39189247276893</v>
      </c>
      <c r="BS107" s="26">
        <v>104</v>
      </c>
      <c r="BT107" s="71">
        <v>1.810479995234E-17</v>
      </c>
      <c r="BU107" s="73">
        <f t="shared" si="33"/>
        <v>1.4646095814517811E-174</v>
      </c>
      <c r="BV107" s="34">
        <v>84</v>
      </c>
      <c r="BW107" s="34" t="s">
        <v>202</v>
      </c>
      <c r="BX107" s="34" t="s">
        <v>319</v>
      </c>
      <c r="BY107" s="71">
        <f t="shared" si="34"/>
        <v>7.4869911153292628E-3</v>
      </c>
      <c r="BZ107" s="71">
        <f t="shared" si="35"/>
        <v>1.0965518923755595E-176</v>
      </c>
      <c r="CA107" s="114">
        <f>SUM($BZ$23:BZ107)</f>
        <v>10.487233235656269</v>
      </c>
    </row>
    <row r="108" spans="1:79" x14ac:dyDescent="0.35">
      <c r="A108" s="26">
        <v>105</v>
      </c>
      <c r="B108" s="71">
        <v>0.25641966258019699</v>
      </c>
      <c r="C108" s="73">
        <f t="shared" si="44"/>
        <v>5.3469607405684821E-21</v>
      </c>
      <c r="D108" s="34">
        <v>75</v>
      </c>
      <c r="E108" s="34" t="s">
        <v>202</v>
      </c>
      <c r="F108" s="34" t="s">
        <v>307</v>
      </c>
      <c r="G108" s="71">
        <f t="shared" si="36"/>
        <v>1.2649113955588891E-2</v>
      </c>
      <c r="H108" s="71">
        <f t="shared" si="37"/>
        <v>6.7634315723510695E-23</v>
      </c>
      <c r="I108" s="71">
        <f>SUM($H$33:H108)</f>
        <v>9.3265529758493759</v>
      </c>
      <c r="K108" s="26">
        <v>105</v>
      </c>
      <c r="L108" s="71">
        <v>7.3802660003065004E-9</v>
      </c>
      <c r="M108" s="73">
        <f t="shared" si="45"/>
        <v>1.7597694027431581E-88</v>
      </c>
      <c r="N108" s="34">
        <v>75</v>
      </c>
      <c r="O108" s="34" t="s">
        <v>202</v>
      </c>
      <c r="P108" s="34" t="s">
        <v>307</v>
      </c>
      <c r="Q108" s="71">
        <f t="shared" si="38"/>
        <v>1.2649113955588891E-2</v>
      </c>
      <c r="R108" s="71">
        <f t="shared" si="39"/>
        <v>2.2259523710856808E-90</v>
      </c>
      <c r="S108" s="71">
        <f>SUM($R$33:R108)</f>
        <v>9.5691597944751994</v>
      </c>
      <c r="U108" s="26">
        <v>105</v>
      </c>
      <c r="V108" s="71">
        <v>9.0390308763727402E-5</v>
      </c>
      <c r="W108" s="73">
        <f t="shared" si="46"/>
        <v>3.7439920478812096E-55</v>
      </c>
      <c r="X108" s="74">
        <v>75</v>
      </c>
      <c r="Y108" s="34" t="s">
        <v>202</v>
      </c>
      <c r="Z108" s="34" t="s">
        <v>307</v>
      </c>
      <c r="AA108" s="71">
        <f t="shared" si="40"/>
        <v>1.2649113955588891E-2</v>
      </c>
      <c r="AB108" s="71">
        <f t="shared" si="41"/>
        <v>4.7358182062468041E-57</v>
      </c>
      <c r="AC108" s="71">
        <f>SUM($AB$33:AB108)</f>
        <v>10.403299508285247</v>
      </c>
      <c r="AE108" s="26">
        <v>105</v>
      </c>
      <c r="AF108" s="71">
        <v>2.5214780330462698E-8</v>
      </c>
      <c r="AG108" s="73">
        <f t="shared" si="47"/>
        <v>6.8478638100652908E-79</v>
      </c>
      <c r="AH108" s="74">
        <v>75</v>
      </c>
      <c r="AI108" s="34" t="s">
        <v>202</v>
      </c>
      <c r="AJ108" s="34" t="s">
        <v>307</v>
      </c>
      <c r="AK108" s="71">
        <f t="shared" si="42"/>
        <v>1.2649113955588891E-2</v>
      </c>
      <c r="AL108" s="71">
        <f t="shared" si="43"/>
        <v>8.6619409685868993E-81</v>
      </c>
      <c r="AM108" s="71">
        <f>SUM($AL$33:AL108)</f>
        <v>10.507780540992837</v>
      </c>
      <c r="AO108" s="26">
        <v>105</v>
      </c>
      <c r="AP108" s="71">
        <v>0.30573013608952798</v>
      </c>
      <c r="AQ108" s="73">
        <f t="shared" si="28"/>
        <v>2.3821347835947935E-24</v>
      </c>
      <c r="AR108" s="34">
        <v>85</v>
      </c>
      <c r="AS108" s="34" t="s">
        <v>202</v>
      </c>
      <c r="AT108" s="34" t="s">
        <v>320</v>
      </c>
      <c r="AU108" s="71">
        <f t="shared" si="24"/>
        <v>7.0631991654049632E-3</v>
      </c>
      <c r="AV108" s="71">
        <f t="shared" si="25"/>
        <v>1.6825492415368878E-26</v>
      </c>
      <c r="AW108" s="114">
        <f>SUM($AV$23:AV108)</f>
        <v>9.3110379369082494</v>
      </c>
      <c r="AY108" s="26">
        <v>105</v>
      </c>
      <c r="AZ108" s="71">
        <v>1.2505493558027601E-19</v>
      </c>
      <c r="BA108" s="73">
        <f t="shared" si="31"/>
        <v>1.9940697914212002E-206</v>
      </c>
      <c r="BB108" s="34">
        <v>85</v>
      </c>
      <c r="BC108" s="34" t="s">
        <v>202</v>
      </c>
      <c r="BD108" s="34" t="s">
        <v>320</v>
      </c>
      <c r="BE108" s="71">
        <f t="shared" si="26"/>
        <v>7.0631991654049632E-3</v>
      </c>
      <c r="BF108" s="71">
        <f t="shared" si="27"/>
        <v>1.408451208652547E-208</v>
      </c>
      <c r="BG108" s="114">
        <f>SUM($BF$23:BF108)</f>
        <v>9.5467535037849771</v>
      </c>
      <c r="BI108" s="26">
        <v>105</v>
      </c>
      <c r="BJ108" s="71">
        <v>5.9314068673437803E-2</v>
      </c>
      <c r="BK108" s="73">
        <f t="shared" si="32"/>
        <v>3.0083977794122838E-40</v>
      </c>
      <c r="BL108" s="34">
        <v>85</v>
      </c>
      <c r="BM108" s="34" t="s">
        <v>202</v>
      </c>
      <c r="BN108" s="34" t="s">
        <v>320</v>
      </c>
      <c r="BO108" s="71">
        <f t="shared" si="29"/>
        <v>7.0631991654049632E-3</v>
      </c>
      <c r="BP108" s="71">
        <f t="shared" si="30"/>
        <v>2.1248912684750988E-42</v>
      </c>
      <c r="BQ108" s="114">
        <f>SUM($BP$23:BP108)</f>
        <v>10.39189247276893</v>
      </c>
      <c r="BS108" s="26">
        <v>105</v>
      </c>
      <c r="BT108" s="71">
        <v>4.4256605125204996E-19</v>
      </c>
      <c r="BU108" s="73">
        <f t="shared" si="33"/>
        <v>2.6516463480464914E-191</v>
      </c>
      <c r="BV108" s="34">
        <v>85</v>
      </c>
      <c r="BW108" s="34" t="s">
        <v>202</v>
      </c>
      <c r="BX108" s="34" t="s">
        <v>320</v>
      </c>
      <c r="BY108" s="71">
        <f t="shared" si="34"/>
        <v>7.0631991654049632E-3</v>
      </c>
      <c r="BZ108" s="71">
        <f t="shared" si="35"/>
        <v>1.8729106272471096E-193</v>
      </c>
      <c r="CA108" s="114">
        <f>SUM($BZ$23:BZ108)</f>
        <v>10.487233235656269</v>
      </c>
    </row>
    <row r="109" spans="1:79" x14ac:dyDescent="0.35">
      <c r="A109" s="26">
        <v>106</v>
      </c>
      <c r="B109" s="71">
        <v>0.25511298426213802</v>
      </c>
      <c r="C109" s="73">
        <f t="shared" si="44"/>
        <v>1.3710658689261304E-21</v>
      </c>
      <c r="D109" s="34">
        <v>76</v>
      </c>
      <c r="E109" s="34" t="s">
        <v>202</v>
      </c>
      <c r="F109" s="34" t="s">
        <v>308</v>
      </c>
      <c r="G109" s="71">
        <f t="shared" si="36"/>
        <v>1.1933126373197067E-2</v>
      </c>
      <c r="H109" s="71">
        <f t="shared" si="37"/>
        <v>1.6361102279872762E-23</v>
      </c>
      <c r="I109" s="71">
        <f>SUM($H$33:H109)</f>
        <v>9.3265529758493759</v>
      </c>
      <c r="K109" s="26">
        <v>106</v>
      </c>
      <c r="L109" s="71">
        <v>1.30466601127807E-9</v>
      </c>
      <c r="M109" s="73">
        <f t="shared" si="45"/>
        <v>1.2987566291445007E-96</v>
      </c>
      <c r="N109" s="34">
        <v>76</v>
      </c>
      <c r="O109" s="34" t="s">
        <v>202</v>
      </c>
      <c r="P109" s="34" t="s">
        <v>308</v>
      </c>
      <c r="Q109" s="71">
        <f t="shared" si="38"/>
        <v>1.1933126373197067E-2</v>
      </c>
      <c r="R109" s="71">
        <f t="shared" si="39"/>
        <v>1.5498226983608764E-98</v>
      </c>
      <c r="S109" s="71">
        <f>SUM($R$33:R109)</f>
        <v>9.5691597944751994</v>
      </c>
      <c r="U109" s="26">
        <v>106</v>
      </c>
      <c r="V109" s="71">
        <v>5.3165303187353502E-5</v>
      </c>
      <c r="W109" s="73">
        <f t="shared" si="46"/>
        <v>3.3842059721692261E-59</v>
      </c>
      <c r="X109" s="74">
        <v>76</v>
      </c>
      <c r="Y109" s="34" t="s">
        <v>202</v>
      </c>
      <c r="Z109" s="34" t="s">
        <v>308</v>
      </c>
      <c r="AA109" s="71">
        <f t="shared" si="40"/>
        <v>1.1933126373197067E-2</v>
      </c>
      <c r="AB109" s="71">
        <f t="shared" si="41"/>
        <v>4.0384157538823611E-61</v>
      </c>
      <c r="AC109" s="71">
        <f>SUM($AB$33:AB109)</f>
        <v>10.403299508285247</v>
      </c>
      <c r="AE109" s="26">
        <v>106</v>
      </c>
      <c r="AF109" s="71">
        <v>4.6091450961167303E-9</v>
      </c>
      <c r="AG109" s="73">
        <f t="shared" si="47"/>
        <v>1.7266738170372165E-86</v>
      </c>
      <c r="AH109" s="74">
        <v>76</v>
      </c>
      <c r="AI109" s="34" t="s">
        <v>202</v>
      </c>
      <c r="AJ109" s="34" t="s">
        <v>308</v>
      </c>
      <c r="AK109" s="71">
        <f t="shared" si="42"/>
        <v>1.1933126373197067E-2</v>
      </c>
      <c r="AL109" s="71">
        <f t="shared" si="43"/>
        <v>2.0604616863995656E-88</v>
      </c>
      <c r="AM109" s="71">
        <f>SUM($AL$33:AL109)</f>
        <v>10.507780540992837</v>
      </c>
      <c r="AO109" s="26">
        <v>106</v>
      </c>
      <c r="AP109" s="71">
        <v>0.30536013485052799</v>
      </c>
      <c r="AQ109" s="73">
        <f t="shared" si="28"/>
        <v>7.2829039157203452E-25</v>
      </c>
      <c r="AR109" s="34">
        <v>86</v>
      </c>
      <c r="AS109" s="34" t="s">
        <v>202</v>
      </c>
      <c r="AT109" s="34" t="s">
        <v>321</v>
      </c>
      <c r="AU109" s="71">
        <f t="shared" si="24"/>
        <v>6.6633954390612855E-3</v>
      </c>
      <c r="AV109" s="71">
        <f t="shared" si="25"/>
        <v>4.8528868735132528E-27</v>
      </c>
      <c r="AW109" s="114">
        <f>SUM($AV$23:AV109)</f>
        <v>9.3110379369082494</v>
      </c>
      <c r="AY109" s="26">
        <v>106</v>
      </c>
      <c r="AZ109" s="71">
        <v>2.2961668509874901E-21</v>
      </c>
      <c r="BA109" s="73">
        <f t="shared" si="31"/>
        <v>2.4936826930875261E-225</v>
      </c>
      <c r="BB109" s="34">
        <v>86</v>
      </c>
      <c r="BC109" s="34" t="s">
        <v>202</v>
      </c>
      <c r="BD109" s="34" t="s">
        <v>321</v>
      </c>
      <c r="BE109" s="71">
        <f t="shared" si="26"/>
        <v>6.6633954390612855E-3</v>
      </c>
      <c r="BF109" s="71">
        <f t="shared" si="27"/>
        <v>1.6616393883585485E-227</v>
      </c>
      <c r="BG109" s="114">
        <f>SUM($BF$23:BF109)</f>
        <v>9.5467535037849771</v>
      </c>
      <c r="BI109" s="26">
        <v>106</v>
      </c>
      <c r="BJ109" s="71">
        <v>5.8494569411490498E-2</v>
      </c>
      <c r="BK109" s="73">
        <f t="shared" si="32"/>
        <v>1.7844031248507799E-41</v>
      </c>
      <c r="BL109" s="34">
        <v>86</v>
      </c>
      <c r="BM109" s="34" t="s">
        <v>202</v>
      </c>
      <c r="BN109" s="34" t="s">
        <v>321</v>
      </c>
      <c r="BO109" s="71">
        <f t="shared" si="29"/>
        <v>6.6633954390612855E-3</v>
      </c>
      <c r="BP109" s="71">
        <f t="shared" si="30"/>
        <v>1.1890183643577392E-43</v>
      </c>
      <c r="BQ109" s="114">
        <f>SUM($BP$23:BP109)</f>
        <v>10.39189247276893</v>
      </c>
      <c r="BS109" s="26">
        <v>106</v>
      </c>
      <c r="BT109" s="71">
        <v>7.5681151708671801E-21</v>
      </c>
      <c r="BU109" s="73">
        <f t="shared" si="33"/>
        <v>1.1735286535718547E-209</v>
      </c>
      <c r="BV109" s="34">
        <v>86</v>
      </c>
      <c r="BW109" s="34" t="s">
        <v>202</v>
      </c>
      <c r="BX109" s="34" t="s">
        <v>321</v>
      </c>
      <c r="BY109" s="71">
        <f t="shared" si="34"/>
        <v>6.6633954390612855E-3</v>
      </c>
      <c r="BZ109" s="71">
        <f t="shared" si="35"/>
        <v>7.8196854778184273E-212</v>
      </c>
      <c r="CA109" s="114">
        <f>SUM($BZ$23:BZ109)</f>
        <v>10.487233235656269</v>
      </c>
    </row>
    <row r="110" spans="1:79" x14ac:dyDescent="0.35">
      <c r="A110" s="26">
        <v>107</v>
      </c>
      <c r="B110" s="71">
        <v>0.25392206610850199</v>
      </c>
      <c r="C110" s="73">
        <f t="shared" si="44"/>
        <v>3.4977670544170652E-22</v>
      </c>
      <c r="D110" s="34">
        <v>77</v>
      </c>
      <c r="E110" s="34" t="s">
        <v>202</v>
      </c>
      <c r="F110" s="34" t="s">
        <v>309</v>
      </c>
      <c r="G110" s="71">
        <f t="shared" si="36"/>
        <v>1.1257666389808553E-2</v>
      </c>
      <c r="H110" s="71">
        <f t="shared" si="37"/>
        <v>3.9376694607890657E-24</v>
      </c>
      <c r="I110" s="71">
        <f>SUM($H$33:H110)</f>
        <v>9.3265529758493759</v>
      </c>
      <c r="K110" s="26">
        <v>107</v>
      </c>
      <c r="L110" s="71">
        <v>1.9646243867842599E-10</v>
      </c>
      <c r="M110" s="73">
        <f t="shared" si="45"/>
        <v>1.6944436309669073E-105</v>
      </c>
      <c r="N110" s="34">
        <v>77</v>
      </c>
      <c r="O110" s="34" t="s">
        <v>202</v>
      </c>
      <c r="P110" s="34" t="s">
        <v>309</v>
      </c>
      <c r="Q110" s="71">
        <f t="shared" si="38"/>
        <v>1.1257666389808553E-2</v>
      </c>
      <c r="R110" s="71">
        <f t="shared" si="39"/>
        <v>1.907548111376132E-107</v>
      </c>
      <c r="S110" s="71">
        <f>SUM($R$33:R110)</f>
        <v>9.5691597944751994</v>
      </c>
      <c r="U110" s="26">
        <v>107</v>
      </c>
      <c r="V110" s="71">
        <v>3.0941604798988601E-5</v>
      </c>
      <c r="W110" s="73">
        <f t="shared" si="46"/>
        <v>1.7992233655882932E-63</v>
      </c>
      <c r="X110" s="74">
        <v>77</v>
      </c>
      <c r="Y110" s="34" t="s">
        <v>202</v>
      </c>
      <c r="Z110" s="34" t="s">
        <v>309</v>
      </c>
      <c r="AA110" s="71">
        <f t="shared" si="40"/>
        <v>1.1257666389808553E-2</v>
      </c>
      <c r="AB110" s="71">
        <f t="shared" si="41"/>
        <v>2.0255056410541556E-65</v>
      </c>
      <c r="AC110" s="71">
        <f>SUM($AB$33:AB110)</f>
        <v>10.403299508285247</v>
      </c>
      <c r="AE110" s="26">
        <v>107</v>
      </c>
      <c r="AF110" s="71">
        <v>7.1432776566250697E-10</v>
      </c>
      <c r="AG110" s="73">
        <f t="shared" si="47"/>
        <v>7.9584901563902428E-95</v>
      </c>
      <c r="AH110" s="74">
        <v>77</v>
      </c>
      <c r="AI110" s="34" t="s">
        <v>202</v>
      </c>
      <c r="AJ110" s="34" t="s">
        <v>309</v>
      </c>
      <c r="AK110" s="71">
        <f t="shared" si="42"/>
        <v>1.1257666389808553E-2</v>
      </c>
      <c r="AL110" s="71">
        <f t="shared" si="43"/>
        <v>8.9594027147216654E-97</v>
      </c>
      <c r="AM110" s="71">
        <f>SUM($AL$33:AL110)</f>
        <v>10.507780540992837</v>
      </c>
      <c r="AO110" s="26">
        <v>107</v>
      </c>
      <c r="AP110" s="71">
        <v>0.30502438898658202</v>
      </c>
      <c r="AQ110" s="73">
        <f t="shared" si="28"/>
        <v>2.223908521807803E-25</v>
      </c>
      <c r="AR110" s="34">
        <v>87</v>
      </c>
      <c r="AS110" s="34" t="s">
        <v>202</v>
      </c>
      <c r="AT110" s="34" t="s">
        <v>322</v>
      </c>
      <c r="AU110" s="71">
        <f t="shared" si="24"/>
        <v>6.286222112321967E-3</v>
      </c>
      <c r="AV110" s="71">
        <f t="shared" si="25"/>
        <v>1.3979982925569471E-27</v>
      </c>
      <c r="AW110" s="114">
        <f>SUM($AV$23:AV110)</f>
        <v>9.3110379369082494</v>
      </c>
      <c r="AY110" s="26">
        <v>107</v>
      </c>
      <c r="AZ110" s="71">
        <v>2.9205039672511098E-23</v>
      </c>
      <c r="BA110" s="73">
        <f t="shared" si="31"/>
        <v>5.7259115367487884E-246</v>
      </c>
      <c r="BB110" s="34">
        <v>87</v>
      </c>
      <c r="BC110" s="34" t="s">
        <v>202</v>
      </c>
      <c r="BD110" s="34" t="s">
        <v>322</v>
      </c>
      <c r="BE110" s="71">
        <f t="shared" si="26"/>
        <v>6.286222112321967E-3</v>
      </c>
      <c r="BF110" s="71">
        <f t="shared" si="27"/>
        <v>3.5994351715509686E-248</v>
      </c>
      <c r="BG110" s="114">
        <f>SUM($BF$23:BF110)</f>
        <v>9.5467535037849771</v>
      </c>
      <c r="BI110" s="26">
        <v>107</v>
      </c>
      <c r="BJ110" s="71">
        <v>5.7751351961328301E-2</v>
      </c>
      <c r="BK110" s="73">
        <f t="shared" si="32"/>
        <v>1.0437789244466449E-42</v>
      </c>
      <c r="BL110" s="34">
        <v>87</v>
      </c>
      <c r="BM110" s="34" t="s">
        <v>202</v>
      </c>
      <c r="BN110" s="34" t="s">
        <v>322</v>
      </c>
      <c r="BO110" s="71">
        <f t="shared" si="29"/>
        <v>6.286222112321967E-3</v>
      </c>
      <c r="BP110" s="71">
        <f t="shared" si="30"/>
        <v>6.5614261552321394E-45</v>
      </c>
      <c r="BQ110" s="114">
        <f>SUM($BP$23:BP110)</f>
        <v>10.39189247276893</v>
      </c>
      <c r="BS110" s="26">
        <v>107</v>
      </c>
      <c r="BT110" s="71">
        <v>8.7474901558540105E-23</v>
      </c>
      <c r="BU110" s="73">
        <f t="shared" si="33"/>
        <v>8.8814000065444888E-230</v>
      </c>
      <c r="BV110" s="34">
        <v>87</v>
      </c>
      <c r="BW110" s="34" t="s">
        <v>202</v>
      </c>
      <c r="BX110" s="34" t="s">
        <v>322</v>
      </c>
      <c r="BY110" s="71">
        <f t="shared" si="34"/>
        <v>6.286222112321967E-3</v>
      </c>
      <c r="BZ110" s="71">
        <f t="shared" si="35"/>
        <v>5.5830453109516428E-232</v>
      </c>
      <c r="CA110" s="114">
        <f>SUM($BZ$23:BZ110)</f>
        <v>10.487233235656269</v>
      </c>
    </row>
    <row r="111" spans="1:79" x14ac:dyDescent="0.35">
      <c r="A111" s="26">
        <v>108</v>
      </c>
      <c r="B111" s="71">
        <v>0.25283688573753099</v>
      </c>
      <c r="C111" s="73">
        <f t="shared" si="44"/>
        <v>8.8816023722383027E-23</v>
      </c>
      <c r="D111" s="34">
        <v>78</v>
      </c>
      <c r="E111" s="34" t="s">
        <v>202</v>
      </c>
      <c r="F111" s="34" t="s">
        <v>310</v>
      </c>
      <c r="G111" s="71">
        <f t="shared" si="36"/>
        <v>1.0620439990385427E-2</v>
      </c>
      <c r="H111" s="71">
        <f t="shared" si="37"/>
        <v>9.4326525012821741E-25</v>
      </c>
      <c r="I111" s="71">
        <f>SUM($H$33:H111)</f>
        <v>9.3265529758493759</v>
      </c>
      <c r="K111" s="26">
        <v>108</v>
      </c>
      <c r="L111" s="71">
        <v>2.4829446416750702E-11</v>
      </c>
      <c r="M111" s="73">
        <f t="shared" si="45"/>
        <v>3.3289452794288549E-115</v>
      </c>
      <c r="N111" s="34">
        <v>78</v>
      </c>
      <c r="O111" s="34" t="s">
        <v>202</v>
      </c>
      <c r="P111" s="34" t="s">
        <v>310</v>
      </c>
      <c r="Q111" s="71">
        <f t="shared" si="38"/>
        <v>1.0620439990385427E-2</v>
      </c>
      <c r="R111" s="71">
        <f t="shared" si="39"/>
        <v>3.5354863571451E-117</v>
      </c>
      <c r="S111" s="71">
        <f>SUM($R$33:R111)</f>
        <v>9.5691597944751994</v>
      </c>
      <c r="U111" s="26">
        <v>108</v>
      </c>
      <c r="V111" s="71">
        <v>1.7852051257930302E-5</v>
      </c>
      <c r="W111" s="73">
        <f t="shared" si="46"/>
        <v>5.5670858323139157E-68</v>
      </c>
      <c r="X111" s="74">
        <v>78</v>
      </c>
      <c r="Y111" s="34" t="s">
        <v>202</v>
      </c>
      <c r="Z111" s="34" t="s">
        <v>310</v>
      </c>
      <c r="AA111" s="71">
        <f t="shared" si="40"/>
        <v>1.0620439990385427E-2</v>
      </c>
      <c r="AB111" s="71">
        <f t="shared" si="41"/>
        <v>5.9124901003414851E-70</v>
      </c>
      <c r="AC111" s="71">
        <f>SUM($AB$33:AB111)</f>
        <v>10.403299508285247</v>
      </c>
      <c r="AE111" s="26">
        <v>108</v>
      </c>
      <c r="AF111" s="71">
        <v>9.2368378488362594E-11</v>
      </c>
      <c r="AG111" s="73">
        <f t="shared" si="47"/>
        <v>5.684970491461298E-104</v>
      </c>
      <c r="AH111" s="74">
        <v>78</v>
      </c>
      <c r="AI111" s="34" t="s">
        <v>202</v>
      </c>
      <c r="AJ111" s="34" t="s">
        <v>310</v>
      </c>
      <c r="AK111" s="71">
        <f t="shared" si="42"/>
        <v>1.0620439990385427E-2</v>
      </c>
      <c r="AL111" s="71">
        <f t="shared" si="43"/>
        <v>6.0376887951676662E-106</v>
      </c>
      <c r="AM111" s="71">
        <f>SUM($AL$33:AL111)</f>
        <v>10.507780540992837</v>
      </c>
      <c r="AO111" s="26">
        <v>108</v>
      </c>
      <c r="AP111" s="71">
        <v>0.30471974974242999</v>
      </c>
      <c r="AQ111" s="73">
        <f t="shared" si="28"/>
        <v>6.7834633802647788E-26</v>
      </c>
      <c r="AR111" s="34">
        <v>88</v>
      </c>
      <c r="AS111" s="34" t="s">
        <v>202</v>
      </c>
      <c r="AT111" s="34" t="s">
        <v>323</v>
      </c>
      <c r="AU111" s="71">
        <f t="shared" si="24"/>
        <v>5.9303982191716677E-3</v>
      </c>
      <c r="AV111" s="71">
        <f t="shared" si="25"/>
        <v>4.0228639150138464E-28</v>
      </c>
      <c r="AW111" s="114">
        <f>SUM($AV$23:AV111)</f>
        <v>9.3110379369082494</v>
      </c>
      <c r="AY111" s="26">
        <v>108</v>
      </c>
      <c r="AZ111" s="71">
        <v>2.4878243690286902E-25</v>
      </c>
      <c r="BA111" s="73">
        <f t="shared" si="31"/>
        <v>1.6722547359203734E-268</v>
      </c>
      <c r="BB111" s="34">
        <v>88</v>
      </c>
      <c r="BC111" s="34" t="s">
        <v>202</v>
      </c>
      <c r="BD111" s="34" t="s">
        <v>323</v>
      </c>
      <c r="BE111" s="71">
        <f t="shared" si="26"/>
        <v>5.9303982191716677E-3</v>
      </c>
      <c r="BF111" s="71">
        <f t="shared" si="27"/>
        <v>9.9171365079035706E-271</v>
      </c>
      <c r="BG111" s="114">
        <f>SUM($BF$23:BF111)</f>
        <v>9.5467535037849771</v>
      </c>
      <c r="BI111" s="26">
        <v>108</v>
      </c>
      <c r="BJ111" s="71">
        <v>5.7077126221150201E-2</v>
      </c>
      <c r="BK111" s="73">
        <f t="shared" si="32"/>
        <v>6.027964403553489E-44</v>
      </c>
      <c r="BL111" s="34">
        <v>88</v>
      </c>
      <c r="BM111" s="34" t="s">
        <v>202</v>
      </c>
      <c r="BN111" s="34" t="s">
        <v>323</v>
      </c>
      <c r="BO111" s="71">
        <f t="shared" si="29"/>
        <v>5.9303982191716677E-3</v>
      </c>
      <c r="BP111" s="71">
        <f t="shared" si="30"/>
        <v>3.5748229364063814E-46</v>
      </c>
      <c r="BQ111" s="114">
        <f>SUM($BP$23:BP111)</f>
        <v>10.39189247276893</v>
      </c>
      <c r="BS111" s="26">
        <v>108</v>
      </c>
      <c r="BT111" s="71">
        <v>6.5809390369069802E-25</v>
      </c>
      <c r="BU111" s="73">
        <f t="shared" si="33"/>
        <v>7.7689959127449658E-252</v>
      </c>
      <c r="BV111" s="34">
        <v>88</v>
      </c>
      <c r="BW111" s="34" t="s">
        <v>202</v>
      </c>
      <c r="BX111" s="34" t="s">
        <v>323</v>
      </c>
      <c r="BY111" s="71">
        <f t="shared" si="34"/>
        <v>5.9303982191716677E-3</v>
      </c>
      <c r="BZ111" s="71">
        <f t="shared" si="35"/>
        <v>4.6073239525694713E-254</v>
      </c>
      <c r="CA111" s="114">
        <f>SUM($BZ$23:BZ111)</f>
        <v>10.487233235656269</v>
      </c>
    </row>
    <row r="112" spans="1:79" x14ac:dyDescent="0.35">
      <c r="A112" s="26">
        <v>109</v>
      </c>
      <c r="B112" s="71">
        <v>0.25184824673918699</v>
      </c>
      <c r="C112" s="73">
        <f t="shared" si="44"/>
        <v>2.2455966841558E-23</v>
      </c>
      <c r="D112" s="34">
        <v>79</v>
      </c>
      <c r="E112" s="34" t="s">
        <v>202</v>
      </c>
      <c r="F112" s="34" t="s">
        <v>311</v>
      </c>
      <c r="G112" s="71">
        <f t="shared" si="36"/>
        <v>1.0019283009797571E-2</v>
      </c>
      <c r="H112" s="71">
        <f t="shared" si="37"/>
        <v>2.2499268704419968E-25</v>
      </c>
      <c r="I112" s="71">
        <f>SUM($H$33:H112)</f>
        <v>9.3265529758493759</v>
      </c>
      <c r="K112" s="26">
        <v>109</v>
      </c>
      <c r="L112" s="71">
        <v>2.5913127911221401E-12</v>
      </c>
      <c r="M112" s="73">
        <f t="shared" si="45"/>
        <v>8.265586843987394E-126</v>
      </c>
      <c r="N112" s="34">
        <v>79</v>
      </c>
      <c r="O112" s="34" t="s">
        <v>202</v>
      </c>
      <c r="P112" s="34" t="s">
        <v>311</v>
      </c>
      <c r="Q112" s="71">
        <f t="shared" si="38"/>
        <v>1.0019283009797571E-2</v>
      </c>
      <c r="R112" s="71">
        <f t="shared" si="39"/>
        <v>8.281525383196922E-128</v>
      </c>
      <c r="S112" s="71">
        <f>SUM($R$33:R112)</f>
        <v>9.5691597944751994</v>
      </c>
      <c r="U112" s="26">
        <v>109</v>
      </c>
      <c r="V112" s="71">
        <v>1.0231604042950699E-5</v>
      </c>
      <c r="W112" s="73">
        <f t="shared" si="46"/>
        <v>9.9383901635765601E-73</v>
      </c>
      <c r="X112" s="74">
        <v>79</v>
      </c>
      <c r="Y112" s="34" t="s">
        <v>202</v>
      </c>
      <c r="Z112" s="34" t="s">
        <v>311</v>
      </c>
      <c r="AA112" s="71">
        <f t="shared" si="40"/>
        <v>1.0019283009797571E-2</v>
      </c>
      <c r="AB112" s="71">
        <f t="shared" si="41"/>
        <v>9.957554371066193E-75</v>
      </c>
      <c r="AC112" s="71">
        <f>SUM($AB$33:AB112)</f>
        <v>10.403299508285247</v>
      </c>
      <c r="AE112" s="26">
        <v>109</v>
      </c>
      <c r="AF112" s="71">
        <v>9.7916988622808801E-12</v>
      </c>
      <c r="AG112" s="73">
        <f t="shared" si="47"/>
        <v>5.251115060504699E-114</v>
      </c>
      <c r="AH112" s="74">
        <v>79</v>
      </c>
      <c r="AI112" s="34" t="s">
        <v>202</v>
      </c>
      <c r="AJ112" s="34" t="s">
        <v>311</v>
      </c>
      <c r="AK112" s="71">
        <f t="shared" si="42"/>
        <v>1.0019283009797571E-2</v>
      </c>
      <c r="AL112" s="71">
        <f t="shared" si="43"/>
        <v>5.2612407908206876E-116</v>
      </c>
      <c r="AM112" s="71">
        <f>SUM($AL$33:AL112)</f>
        <v>10.507780540992837</v>
      </c>
      <c r="AO112" s="26">
        <v>109</v>
      </c>
      <c r="AP112" s="71">
        <v>0.30444335374506598</v>
      </c>
      <c r="AQ112" s="73">
        <f t="shared" si="28"/>
        <v>2.0670552636212215E-26</v>
      </c>
      <c r="AR112" s="34">
        <v>89</v>
      </c>
      <c r="AS112" s="34" t="s">
        <v>202</v>
      </c>
      <c r="AT112" s="34" t="s">
        <v>324</v>
      </c>
      <c r="AU112" s="71">
        <f t="shared" si="24"/>
        <v>5.5947153011053474E-3</v>
      </c>
      <c r="AV112" s="71">
        <f t="shared" si="25"/>
        <v>1.1564585711611995E-28</v>
      </c>
      <c r="AW112" s="114">
        <f>SUM($AV$23:AV112)</f>
        <v>9.3110379369082494</v>
      </c>
      <c r="AY112" s="26">
        <v>109</v>
      </c>
      <c r="AZ112" s="71">
        <v>1.36804390785719E-27</v>
      </c>
      <c r="BA112" s="73">
        <f t="shared" si="31"/>
        <v>4.1602760832463422E-293</v>
      </c>
      <c r="BB112" s="34">
        <v>89</v>
      </c>
      <c r="BC112" s="34" t="s">
        <v>202</v>
      </c>
      <c r="BD112" s="34" t="s">
        <v>324</v>
      </c>
      <c r="BE112" s="71">
        <f t="shared" si="26"/>
        <v>5.5947153011053474E-3</v>
      </c>
      <c r="BF112" s="71">
        <f t="shared" si="27"/>
        <v>2.3275560259760935E-295</v>
      </c>
      <c r="BG112" s="114">
        <f>SUM($BF$23:BF112)</f>
        <v>9.5467535037849771</v>
      </c>
      <c r="BI112" s="26">
        <v>109</v>
      </c>
      <c r="BJ112" s="71">
        <v>5.6465324308773102E-2</v>
      </c>
      <c r="BK112" s="73">
        <f t="shared" si="32"/>
        <v>3.4405888511822289E-45</v>
      </c>
      <c r="BL112" s="34">
        <v>89</v>
      </c>
      <c r="BM112" s="34" t="s">
        <v>202</v>
      </c>
      <c r="BN112" s="34" t="s">
        <v>324</v>
      </c>
      <c r="BO112" s="71">
        <f t="shared" si="29"/>
        <v>5.5947153011053474E-3</v>
      </c>
      <c r="BP112" s="71">
        <f t="shared" si="30"/>
        <v>1.9249115090521685E-47</v>
      </c>
      <c r="BQ112" s="114">
        <f>SUM($BP$23:BP112)</f>
        <v>10.39189247276893</v>
      </c>
      <c r="BS112" s="26">
        <v>109</v>
      </c>
      <c r="BT112" s="71">
        <v>3.0920522374567001E-27</v>
      </c>
      <c r="BU112" s="73">
        <f t="shared" si="33"/>
        <v>5.1127288479754119E-276</v>
      </c>
      <c r="BV112" s="34">
        <v>89</v>
      </c>
      <c r="BW112" s="34" t="s">
        <v>202</v>
      </c>
      <c r="BX112" s="34" t="s">
        <v>324</v>
      </c>
      <c r="BY112" s="71">
        <f t="shared" si="34"/>
        <v>5.5947153011053474E-3</v>
      </c>
      <c r="BZ112" s="71">
        <f t="shared" si="35"/>
        <v>2.8604262316170749E-278</v>
      </c>
      <c r="CA112" s="114">
        <f>SUM($BZ$23:BZ112)</f>
        <v>10.487233235656269</v>
      </c>
    </row>
    <row r="113" spans="1:79" x14ac:dyDescent="0.35">
      <c r="A113" s="26">
        <v>110</v>
      </c>
      <c r="B113" s="71">
        <v>0.250947718262854</v>
      </c>
      <c r="C113" s="73">
        <f t="shared" si="44"/>
        <v>5.6554958778797005E-24</v>
      </c>
      <c r="D113" s="34">
        <v>80</v>
      </c>
      <c r="E113" s="34" t="s">
        <v>202</v>
      </c>
      <c r="F113" s="34" t="s">
        <v>312</v>
      </c>
      <c r="G113" s="71">
        <f t="shared" si="36"/>
        <v>9.4521537828278993E-3</v>
      </c>
      <c r="H113" s="71">
        <f t="shared" si="37"/>
        <v>5.3456616755868206E-26</v>
      </c>
      <c r="I113" s="71">
        <f>SUM($H$33:H113)</f>
        <v>9.3265529758493759</v>
      </c>
      <c r="K113" s="26">
        <v>110</v>
      </c>
      <c r="L113" s="71">
        <v>2.1940382795367599E-13</v>
      </c>
      <c r="M113" s="73">
        <f t="shared" si="45"/>
        <v>2.1418720914955414E-137</v>
      </c>
      <c r="N113" s="34">
        <v>80</v>
      </c>
      <c r="O113" s="34" t="s">
        <v>202</v>
      </c>
      <c r="P113" s="34" t="s">
        <v>312</v>
      </c>
      <c r="Q113" s="71">
        <f t="shared" si="38"/>
        <v>9.4521537828278993E-3</v>
      </c>
      <c r="R113" s="71">
        <f t="shared" si="39"/>
        <v>2.0245304391963086E-139</v>
      </c>
      <c r="S113" s="71">
        <f>SUM($R$33:R113)</f>
        <v>9.5691597944751994</v>
      </c>
      <c r="U113" s="26">
        <v>110</v>
      </c>
      <c r="V113" s="71">
        <v>5.8375923443020697E-6</v>
      </c>
      <c r="W113" s="73">
        <f t="shared" si="46"/>
        <v>1.0168567297807139E-77</v>
      </c>
      <c r="X113" s="74">
        <v>80</v>
      </c>
      <c r="Y113" s="34" t="s">
        <v>202</v>
      </c>
      <c r="Z113" s="34" t="s">
        <v>312</v>
      </c>
      <c r="AA113" s="71">
        <f t="shared" si="40"/>
        <v>9.4521537828278993E-3</v>
      </c>
      <c r="AB113" s="71">
        <f t="shared" si="41"/>
        <v>9.6114861849907814E-80</v>
      </c>
      <c r="AC113" s="71">
        <f>SUM($AB$33:AB113)</f>
        <v>10.403299508285247</v>
      </c>
      <c r="AE113" s="26">
        <v>110</v>
      </c>
      <c r="AF113" s="71">
        <v>8.3467988841465099E-13</v>
      </c>
      <c r="AG113" s="73">
        <f t="shared" si="47"/>
        <v>5.1417337363649857E-125</v>
      </c>
      <c r="AH113" s="74">
        <v>80</v>
      </c>
      <c r="AI113" s="34" t="s">
        <v>202</v>
      </c>
      <c r="AJ113" s="34" t="s">
        <v>312</v>
      </c>
      <c r="AK113" s="71">
        <f t="shared" si="42"/>
        <v>9.4521537828278993E-3</v>
      </c>
      <c r="AL113" s="71">
        <f t="shared" si="43"/>
        <v>4.8600457986476129E-127</v>
      </c>
      <c r="AM113" s="71">
        <f>SUM($AL$33:AL113)</f>
        <v>10.507780540992837</v>
      </c>
      <c r="AO113" s="26">
        <v>110</v>
      </c>
      <c r="AP113" s="71">
        <v>0.304192597866762</v>
      </c>
      <c r="AQ113" s="73">
        <f t="shared" si="28"/>
        <v>6.2930123683323611E-27</v>
      </c>
      <c r="AR113" s="34">
        <v>90</v>
      </c>
      <c r="AS113" s="34" t="s">
        <v>202</v>
      </c>
      <c r="AT113" s="34" t="s">
        <v>325</v>
      </c>
      <c r="AU113" s="71">
        <f t="shared" si="24"/>
        <v>5.2780333029295717E-3</v>
      </c>
      <c r="AV113" s="71">
        <f t="shared" si="25"/>
        <v>3.3214728855805896E-29</v>
      </c>
      <c r="AW113" s="114">
        <f>SUM($AV$23:AV113)</f>
        <v>9.3110379369082494</v>
      </c>
      <c r="AY113" s="26">
        <v>110</v>
      </c>
      <c r="AZ113" s="71">
        <v>4.6648867930177701E-30</v>
      </c>
      <c r="BA113" s="73">
        <f t="shared" si="31"/>
        <v>0</v>
      </c>
      <c r="BB113" s="34">
        <v>90</v>
      </c>
      <c r="BC113" s="34" t="s">
        <v>202</v>
      </c>
      <c r="BD113" s="34" t="s">
        <v>325</v>
      </c>
      <c r="BE113" s="71">
        <f t="shared" si="26"/>
        <v>5.2780333029295717E-3</v>
      </c>
      <c r="BF113" s="71">
        <f t="shared" si="27"/>
        <v>0</v>
      </c>
      <c r="BG113" s="114">
        <f>SUM($BF$23:BF113)</f>
        <v>9.5467535037849771</v>
      </c>
      <c r="BI113" s="26">
        <v>110</v>
      </c>
      <c r="BJ113" s="71">
        <v>5.5910026235061999E-2</v>
      </c>
      <c r="BK113" s="73">
        <f t="shared" si="32"/>
        <v>1.9427396529515363E-46</v>
      </c>
      <c r="BL113" s="34">
        <v>90</v>
      </c>
      <c r="BM113" s="34" t="s">
        <v>202</v>
      </c>
      <c r="BN113" s="34" t="s">
        <v>325</v>
      </c>
      <c r="BO113" s="71">
        <f t="shared" si="29"/>
        <v>5.2780333029295717E-3</v>
      </c>
      <c r="BP113" s="71">
        <f t="shared" si="30"/>
        <v>1.0253844587200047E-48</v>
      </c>
      <c r="BQ113" s="114">
        <f>SUM($BP$23:BP113)</f>
        <v>10.39189247276893</v>
      </c>
      <c r="BS113" s="26">
        <v>110</v>
      </c>
      <c r="BT113" s="71">
        <v>8.6711699498090006E-30</v>
      </c>
      <c r="BU113" s="73">
        <f t="shared" si="33"/>
        <v>1.5808824673891791E-302</v>
      </c>
      <c r="BV113" s="34">
        <v>90</v>
      </c>
      <c r="BW113" s="34" t="s">
        <v>202</v>
      </c>
      <c r="BX113" s="34" t="s">
        <v>325</v>
      </c>
      <c r="BY113" s="71">
        <f t="shared" si="34"/>
        <v>5.2780333029295717E-3</v>
      </c>
      <c r="BZ113" s="71">
        <f t="shared" si="35"/>
        <v>8.3439503108975597E-305</v>
      </c>
      <c r="CA113" s="114">
        <f>SUM($BZ$23:BZ113)</f>
        <v>10.487233235656269</v>
      </c>
    </row>
    <row r="114" spans="1:79" x14ac:dyDescent="0.35">
      <c r="A114" s="26">
        <v>111</v>
      </c>
      <c r="B114" s="71">
        <v>0.250127577552266</v>
      </c>
      <c r="C114" s="73">
        <f t="shared" si="44"/>
        <v>1.4192337861988873E-24</v>
      </c>
      <c r="D114" s="34">
        <v>81</v>
      </c>
      <c r="E114" s="34" t="s">
        <v>202</v>
      </c>
      <c r="F114" s="34" t="s">
        <v>316</v>
      </c>
      <c r="G114" s="71">
        <f t="shared" si="36"/>
        <v>8.9171262102149974E-3</v>
      </c>
      <c r="H114" s="71">
        <f t="shared" si="37"/>
        <v>1.2655486793336765E-26</v>
      </c>
      <c r="I114" s="71">
        <f>SUM($H$33:H114)</f>
        <v>9.3265529758493759</v>
      </c>
      <c r="K114" s="26">
        <v>111</v>
      </c>
      <c r="L114" s="71">
        <v>1.4782039758412099E-14</v>
      </c>
      <c r="M114" s="73">
        <f t="shared" si="45"/>
        <v>4.6993493586126793E-150</v>
      </c>
      <c r="N114" s="34">
        <v>81</v>
      </c>
      <c r="O114" s="34" t="s">
        <v>202</v>
      </c>
      <c r="P114" s="34" t="s">
        <v>316</v>
      </c>
      <c r="Q114" s="71">
        <f t="shared" si="38"/>
        <v>8.9171262102149974E-3</v>
      </c>
      <c r="R114" s="71">
        <f t="shared" si="39"/>
        <v>4.1904691336642161E-152</v>
      </c>
      <c r="S114" s="71">
        <f>SUM($R$33:R114)</f>
        <v>9.5691597944751994</v>
      </c>
      <c r="U114" s="26">
        <v>111</v>
      </c>
      <c r="V114" s="71">
        <v>3.32286846163136E-6</v>
      </c>
      <c r="W114" s="73">
        <f t="shared" si="46"/>
        <v>5.9359950610199336E-83</v>
      </c>
      <c r="X114" s="74">
        <v>81</v>
      </c>
      <c r="Y114" s="34" t="s">
        <v>202</v>
      </c>
      <c r="Z114" s="34" t="s">
        <v>316</v>
      </c>
      <c r="AA114" s="71">
        <f t="shared" si="40"/>
        <v>8.9171262102149974E-3</v>
      </c>
      <c r="AB114" s="71">
        <f t="shared" si="41"/>
        <v>5.2932017142327621E-85</v>
      </c>
      <c r="AC114" s="71">
        <f>SUM($AB$33:AB114)</f>
        <v>10.403299508285247</v>
      </c>
      <c r="AE114" s="26">
        <v>111</v>
      </c>
      <c r="AF114" s="71">
        <v>5.6016130024889698E-14</v>
      </c>
      <c r="AG114" s="73">
        <f t="shared" si="47"/>
        <v>4.2917017413269727E-137</v>
      </c>
      <c r="AH114" s="74">
        <v>81</v>
      </c>
      <c r="AI114" s="34" t="s">
        <v>202</v>
      </c>
      <c r="AJ114" s="34" t="s">
        <v>316</v>
      </c>
      <c r="AK114" s="71">
        <f t="shared" si="42"/>
        <v>8.9171262102149974E-3</v>
      </c>
      <c r="AL114" s="71">
        <f t="shared" si="43"/>
        <v>3.8269646084012093E-139</v>
      </c>
      <c r="AM114" s="71">
        <f>SUM($AL$33:AL114)</f>
        <v>10.507780540992837</v>
      </c>
      <c r="AO114" s="26">
        <v>111</v>
      </c>
      <c r="AP114" s="71">
        <v>0.30396511616983202</v>
      </c>
      <c r="AQ114" s="73">
        <f t="shared" si="28"/>
        <v>1.9142877807306856E-27</v>
      </c>
      <c r="AR114" s="34">
        <v>91</v>
      </c>
      <c r="AS114" s="34" t="s">
        <v>202</v>
      </c>
      <c r="AT114" s="34" t="s">
        <v>326</v>
      </c>
      <c r="AU114" s="71">
        <f t="shared" si="24"/>
        <v>4.9792767008769541E-3</v>
      </c>
      <c r="AV114" s="71">
        <f t="shared" si="25"/>
        <v>9.5317685453657541E-30</v>
      </c>
      <c r="AW114" s="114">
        <f>SUM($AV$23:AV114)</f>
        <v>9.3110379369082494</v>
      </c>
      <c r="AY114" s="26">
        <v>111</v>
      </c>
      <c r="AZ114" s="71">
        <v>9.4402158575316498E-33</v>
      </c>
      <c r="BA114" s="73">
        <f t="shared" si="31"/>
        <v>0</v>
      </c>
      <c r="BB114" s="34">
        <v>91</v>
      </c>
      <c r="BC114" s="34" t="s">
        <v>202</v>
      </c>
      <c r="BD114" s="34" t="s">
        <v>326</v>
      </c>
      <c r="BE114" s="71">
        <f t="shared" si="26"/>
        <v>4.9792767008769541E-3</v>
      </c>
      <c r="BF114" s="71">
        <f t="shared" si="27"/>
        <v>0</v>
      </c>
      <c r="BG114" s="114">
        <f>SUM($BF$23:BF114)</f>
        <v>9.5467535037849771</v>
      </c>
      <c r="BI114" s="26">
        <v>111</v>
      </c>
      <c r="BJ114" s="71">
        <v>5.5405893356432999E-2</v>
      </c>
      <c r="BK114" s="73">
        <f t="shared" si="32"/>
        <v>1.0861862496441564E-47</v>
      </c>
      <c r="BL114" s="34">
        <v>91</v>
      </c>
      <c r="BM114" s="34" t="s">
        <v>202</v>
      </c>
      <c r="BN114" s="34" t="s">
        <v>326</v>
      </c>
      <c r="BO114" s="71">
        <f t="shared" si="29"/>
        <v>4.9792767008769541E-3</v>
      </c>
      <c r="BP114" s="71">
        <f t="shared" si="30"/>
        <v>5.408421885666067E-50</v>
      </c>
      <c r="BQ114" s="114">
        <f>SUM($BP$23:BP114)</f>
        <v>10.39189247276893</v>
      </c>
      <c r="BS114" s="26">
        <v>111</v>
      </c>
      <c r="BT114" s="71">
        <v>1.38102950359142E-32</v>
      </c>
      <c r="BU114" s="73">
        <f t="shared" si="33"/>
        <v>0</v>
      </c>
      <c r="BV114" s="34">
        <v>91</v>
      </c>
      <c r="BW114" s="34" t="s">
        <v>202</v>
      </c>
      <c r="BX114" s="34" t="s">
        <v>326</v>
      </c>
      <c r="BY114" s="71">
        <f t="shared" si="34"/>
        <v>4.9792767008769541E-3</v>
      </c>
      <c r="BZ114" s="71">
        <f t="shared" si="35"/>
        <v>0</v>
      </c>
      <c r="CA114" s="114">
        <f>SUM($BZ$23:BZ114)</f>
        <v>10.487233235656269</v>
      </c>
    </row>
    <row r="115" spans="1:79" x14ac:dyDescent="0.35">
      <c r="A115" s="26">
        <v>112</v>
      </c>
      <c r="B115" s="71">
        <v>0.249380755600173</v>
      </c>
      <c r="C115" s="73">
        <f t="shared" si="44"/>
        <v>3.549895089222583E-25</v>
      </c>
      <c r="D115" s="34">
        <v>82</v>
      </c>
      <c r="E115" s="34" t="s">
        <v>202</v>
      </c>
      <c r="F115" s="34" t="s">
        <v>317</v>
      </c>
      <c r="G115" s="71">
        <f t="shared" si="36"/>
        <v>8.4123832171839608E-3</v>
      </c>
      <c r="H115" s="71">
        <f t="shared" si="37"/>
        <v>2.9863077871339817E-27</v>
      </c>
      <c r="I115" s="71">
        <f>SUM($H$33:H115)</f>
        <v>9.3265529758493759</v>
      </c>
      <c r="K115" s="26">
        <v>112</v>
      </c>
      <c r="L115" s="71">
        <v>7.7590163216890704E-16</v>
      </c>
      <c r="M115" s="73">
        <f t="shared" si="45"/>
        <v>6.9465969057681026E-164</v>
      </c>
      <c r="N115" s="34">
        <v>82</v>
      </c>
      <c r="O115" s="34" t="s">
        <v>202</v>
      </c>
      <c r="P115" s="34" t="s">
        <v>317</v>
      </c>
      <c r="Q115" s="71">
        <f t="shared" si="38"/>
        <v>8.4123832171839608E-3</v>
      </c>
      <c r="R115" s="71">
        <f t="shared" si="39"/>
        <v>5.8437435226625623E-166</v>
      </c>
      <c r="S115" s="71">
        <f>SUM($R$33:R115)</f>
        <v>9.5691597944751994</v>
      </c>
      <c r="U115" s="26">
        <v>112</v>
      </c>
      <c r="V115" s="71">
        <v>1.8912666398106201E-6</v>
      </c>
      <c r="W115" s="73">
        <f t="shared" si="46"/>
        <v>1.9724530776662658E-88</v>
      </c>
      <c r="X115" s="74">
        <v>82</v>
      </c>
      <c r="Y115" s="34" t="s">
        <v>202</v>
      </c>
      <c r="Z115" s="34" t="s">
        <v>317</v>
      </c>
      <c r="AA115" s="71">
        <f t="shared" si="40"/>
        <v>8.4123832171839608E-3</v>
      </c>
      <c r="AB115" s="71">
        <f t="shared" si="41"/>
        <v>1.6593031167242546E-90</v>
      </c>
      <c r="AC115" s="71">
        <f>SUM($AB$33:AB115)</f>
        <v>10.403299508285247</v>
      </c>
      <c r="AE115" s="26">
        <v>112</v>
      </c>
      <c r="AF115" s="71">
        <v>2.8916674804562101E-15</v>
      </c>
      <c r="AG115" s="73">
        <f t="shared" si="47"/>
        <v>2.4040452277021723E-150</v>
      </c>
      <c r="AH115" s="74">
        <v>82</v>
      </c>
      <c r="AI115" s="34" t="s">
        <v>202</v>
      </c>
      <c r="AJ115" s="34" t="s">
        <v>317</v>
      </c>
      <c r="AK115" s="71">
        <f t="shared" si="42"/>
        <v>8.4123832171839608E-3</v>
      </c>
      <c r="AL115" s="71">
        <f t="shared" si="43"/>
        <v>2.0223749726872946E-152</v>
      </c>
      <c r="AM115" s="71">
        <f>SUM($AL$33:AL115)</f>
        <v>10.507780540992837</v>
      </c>
      <c r="AO115" s="26">
        <v>112</v>
      </c>
      <c r="AP115" s="71">
        <v>0.30375875878529901</v>
      </c>
      <c r="AQ115" s="73">
        <f t="shared" si="28"/>
        <v>5.8187670765229281E-28</v>
      </c>
      <c r="AR115" s="34">
        <v>92</v>
      </c>
      <c r="AS115" s="34" t="s">
        <v>202</v>
      </c>
      <c r="AT115" s="34" t="s">
        <v>327</v>
      </c>
      <c r="AU115" s="71">
        <f t="shared" si="24"/>
        <v>4.6974308498839192E-3</v>
      </c>
      <c r="AV115" s="71">
        <f t="shared" si="25"/>
        <v>2.7333255973547665E-30</v>
      </c>
      <c r="AW115" s="114">
        <f>SUM($AV$23:AV115)</f>
        <v>9.3110379369082494</v>
      </c>
      <c r="AY115" s="26">
        <v>112</v>
      </c>
      <c r="AZ115" s="71">
        <v>1.08071419579716E-35</v>
      </c>
      <c r="BA115" s="73">
        <f t="shared" si="31"/>
        <v>0</v>
      </c>
      <c r="BB115" s="34">
        <v>92</v>
      </c>
      <c r="BC115" s="34" t="s">
        <v>202</v>
      </c>
      <c r="BD115" s="34" t="s">
        <v>327</v>
      </c>
      <c r="BE115" s="71">
        <f t="shared" si="26"/>
        <v>4.6974308498839192E-3</v>
      </c>
      <c r="BF115" s="71">
        <f t="shared" si="27"/>
        <v>0</v>
      </c>
      <c r="BG115" s="114">
        <f>SUM($BF$23:BF115)</f>
        <v>9.5467535037849771</v>
      </c>
      <c r="BI115" s="26">
        <v>112</v>
      </c>
      <c r="BJ115" s="71">
        <v>5.4948108841187199E-2</v>
      </c>
      <c r="BK115" s="73">
        <f t="shared" si="32"/>
        <v>6.0181119513008039E-49</v>
      </c>
      <c r="BL115" s="34">
        <v>92</v>
      </c>
      <c r="BM115" s="34" t="s">
        <v>202</v>
      </c>
      <c r="BN115" s="34" t="s">
        <v>327</v>
      </c>
      <c r="BO115" s="71">
        <f t="shared" si="29"/>
        <v>4.6974308498839192E-3</v>
      </c>
      <c r="BP115" s="71">
        <f t="shared" si="30"/>
        <v>2.8269664738095504E-51</v>
      </c>
      <c r="BQ115" s="114">
        <f>SUM($BP$23:BP115)</f>
        <v>10.39189247276893</v>
      </c>
      <c r="BS115" s="26">
        <v>112</v>
      </c>
      <c r="BT115" s="71">
        <v>1.18295362478773E-35</v>
      </c>
      <c r="BU115" s="73">
        <f t="shared" si="33"/>
        <v>0</v>
      </c>
      <c r="BV115" s="34">
        <v>92</v>
      </c>
      <c r="BW115" s="34" t="s">
        <v>202</v>
      </c>
      <c r="BX115" s="34" t="s">
        <v>327</v>
      </c>
      <c r="BY115" s="71">
        <f t="shared" si="34"/>
        <v>4.6974308498839192E-3</v>
      </c>
      <c r="BZ115" s="71">
        <f t="shared" si="35"/>
        <v>0</v>
      </c>
      <c r="CA115" s="114">
        <f>SUM($BZ$23:BZ115)</f>
        <v>10.487233235656269</v>
      </c>
    </row>
    <row r="116" spans="1:79" x14ac:dyDescent="0.35">
      <c r="A116" s="26">
        <v>113</v>
      </c>
      <c r="B116" s="71">
        <v>0.24870078600417</v>
      </c>
      <c r="C116" s="73">
        <f t="shared" si="44"/>
        <v>8.8527551965167133E-26</v>
      </c>
      <c r="D116" s="34">
        <v>83</v>
      </c>
      <c r="E116" s="34" t="s">
        <v>202</v>
      </c>
      <c r="F116" s="34" t="s">
        <v>318</v>
      </c>
      <c r="G116" s="71">
        <f t="shared" si="36"/>
        <v>7.9362105822490189E-3</v>
      </c>
      <c r="H116" s="71">
        <f t="shared" si="37"/>
        <v>7.0257329472655931E-28</v>
      </c>
      <c r="I116" s="71">
        <f>SUM($H$33:H116)</f>
        <v>9.3265529758493759</v>
      </c>
      <c r="K116" s="26">
        <v>113</v>
      </c>
      <c r="L116" s="71">
        <v>3.1004699181983698E-17</v>
      </c>
      <c r="M116" s="73">
        <f t="shared" si="45"/>
        <v>5.3898758772049504E-179</v>
      </c>
      <c r="N116" s="34">
        <v>83</v>
      </c>
      <c r="O116" s="34" t="s">
        <v>202</v>
      </c>
      <c r="P116" s="34" t="s">
        <v>318</v>
      </c>
      <c r="Q116" s="71">
        <f t="shared" si="38"/>
        <v>7.9362105822490189E-3</v>
      </c>
      <c r="R116" s="71">
        <f t="shared" si="39"/>
        <v>4.2775189973682639E-181</v>
      </c>
      <c r="S116" s="71">
        <f>SUM($R$33:R116)</f>
        <v>9.5691597944751994</v>
      </c>
      <c r="U116" s="26">
        <v>113</v>
      </c>
      <c r="V116" s="71">
        <v>1.07875820104616E-6</v>
      </c>
      <c r="W116" s="73">
        <f t="shared" si="46"/>
        <v>3.7304347043819943E-94</v>
      </c>
      <c r="X116" s="74">
        <v>83</v>
      </c>
      <c r="Y116" s="34" t="s">
        <v>202</v>
      </c>
      <c r="Z116" s="34" t="s">
        <v>318</v>
      </c>
      <c r="AA116" s="71">
        <f t="shared" si="40"/>
        <v>7.9362105822490189E-3</v>
      </c>
      <c r="AB116" s="71">
        <f t="shared" si="41"/>
        <v>2.9605515377305373E-96</v>
      </c>
      <c r="AC116" s="71">
        <f>SUM($AB$33:AB116)</f>
        <v>10.403299508285247</v>
      </c>
      <c r="AE116" s="26">
        <v>113</v>
      </c>
      <c r="AF116" s="71">
        <v>1.1193258841069E-16</v>
      </c>
      <c r="AG116" s="73">
        <f t="shared" si="47"/>
        <v>6.9516994064923161E-165</v>
      </c>
      <c r="AH116" s="74">
        <v>83</v>
      </c>
      <c r="AI116" s="34" t="s">
        <v>202</v>
      </c>
      <c r="AJ116" s="34" t="s">
        <v>318</v>
      </c>
      <c r="AK116" s="71">
        <f t="shared" si="42"/>
        <v>7.9362105822490189E-3</v>
      </c>
      <c r="AL116" s="71">
        <f t="shared" si="43"/>
        <v>5.5170150394418542E-167</v>
      </c>
      <c r="AM116" s="71">
        <f>SUM($AL$33:AL116)</f>
        <v>10.507780540992837</v>
      </c>
      <c r="AO116" s="26">
        <v>113</v>
      </c>
      <c r="AP116" s="71">
        <v>0.303571572583483</v>
      </c>
      <c r="AQ116" s="73">
        <f t="shared" si="28"/>
        <v>1.7675014648253676E-28</v>
      </c>
      <c r="AR116" s="34">
        <v>93</v>
      </c>
      <c r="AS116" s="34" t="s">
        <v>202</v>
      </c>
      <c r="AT116" s="34" t="s">
        <v>328</v>
      </c>
      <c r="AU116" s="71">
        <f t="shared" si="24"/>
        <v>4.431538537626338E-3</v>
      </c>
      <c r="AV116" s="71">
        <f t="shared" si="25"/>
        <v>7.8327508566846203E-31</v>
      </c>
      <c r="AW116" s="114">
        <f>SUM($AV$23:AV116)</f>
        <v>9.3110379369082494</v>
      </c>
      <c r="AY116" s="26">
        <v>113</v>
      </c>
      <c r="AZ116" s="71">
        <v>6.6420918000495797E-39</v>
      </c>
      <c r="BA116" s="73">
        <f t="shared" si="31"/>
        <v>0</v>
      </c>
      <c r="BB116" s="34">
        <v>93</v>
      </c>
      <c r="BC116" s="34" t="s">
        <v>202</v>
      </c>
      <c r="BD116" s="34" t="s">
        <v>328</v>
      </c>
      <c r="BE116" s="71">
        <f t="shared" si="26"/>
        <v>4.431538537626338E-3</v>
      </c>
      <c r="BF116" s="71">
        <f t="shared" si="27"/>
        <v>0</v>
      </c>
      <c r="BG116" s="114">
        <f>SUM($BF$23:BF116)</f>
        <v>9.5467535037849771</v>
      </c>
      <c r="BI116" s="26">
        <v>113</v>
      </c>
      <c r="BJ116" s="71">
        <v>5.4532324436436297E-2</v>
      </c>
      <c r="BK116" s="73">
        <f t="shared" si="32"/>
        <v>3.3068387051852606E-50</v>
      </c>
      <c r="BL116" s="34">
        <v>93</v>
      </c>
      <c r="BM116" s="34" t="s">
        <v>202</v>
      </c>
      <c r="BN116" s="34" t="s">
        <v>328</v>
      </c>
      <c r="BO116" s="71">
        <f t="shared" si="29"/>
        <v>4.431538537626338E-3</v>
      </c>
      <c r="BP116" s="71">
        <f t="shared" si="30"/>
        <v>1.4654383159742863E-52</v>
      </c>
      <c r="BQ116" s="114">
        <f>SUM($BP$23:BP116)</f>
        <v>10.39189247276893</v>
      </c>
      <c r="BS116" s="26">
        <v>113</v>
      </c>
      <c r="BT116" s="71">
        <v>5.1338098116157501E-39</v>
      </c>
      <c r="BU116" s="73">
        <f t="shared" si="33"/>
        <v>0</v>
      </c>
      <c r="BV116" s="34">
        <v>93</v>
      </c>
      <c r="BW116" s="34" t="s">
        <v>202</v>
      </c>
      <c r="BX116" s="34" t="s">
        <v>328</v>
      </c>
      <c r="BY116" s="71">
        <f t="shared" si="34"/>
        <v>4.431538537626338E-3</v>
      </c>
      <c r="BZ116" s="71">
        <f t="shared" si="35"/>
        <v>0</v>
      </c>
      <c r="CA116" s="114">
        <f>SUM($BZ$23:BZ116)</f>
        <v>10.487233235656269</v>
      </c>
    </row>
    <row r="117" spans="1:79" x14ac:dyDescent="0.35">
      <c r="A117" s="26">
        <v>114</v>
      </c>
      <c r="B117" s="71">
        <v>0.248081757035304</v>
      </c>
      <c r="C117" s="73">
        <f t="shared" si="44"/>
        <v>2.201687175676207E-26</v>
      </c>
      <c r="D117" s="34">
        <v>84</v>
      </c>
      <c r="E117" s="34" t="s">
        <v>202</v>
      </c>
      <c r="F117" s="34" t="s">
        <v>319</v>
      </c>
      <c r="G117" s="71">
        <f t="shared" si="36"/>
        <v>7.4869911153292628E-3</v>
      </c>
      <c r="H117" s="71">
        <f t="shared" si="37"/>
        <v>1.6484012323022139E-28</v>
      </c>
      <c r="I117" s="71">
        <f>SUM($H$33:H117)</f>
        <v>9.3265529758493759</v>
      </c>
      <c r="K117" s="26">
        <v>114</v>
      </c>
      <c r="L117" s="71">
        <v>9.1967588230993204E-19</v>
      </c>
      <c r="M117" s="73">
        <f t="shared" si="45"/>
        <v>1.6711148020097E-195</v>
      </c>
      <c r="N117" s="34">
        <v>84</v>
      </c>
      <c r="O117" s="34" t="s">
        <v>202</v>
      </c>
      <c r="P117" s="34" t="s">
        <v>319</v>
      </c>
      <c r="Q117" s="71">
        <f t="shared" si="38"/>
        <v>7.4869911153292628E-3</v>
      </c>
      <c r="R117" s="71">
        <f t="shared" si="39"/>
        <v>1.2511621675341845E-197</v>
      </c>
      <c r="S117" s="71">
        <f>SUM($R$33:R117)</f>
        <v>9.5691597944751994</v>
      </c>
      <c r="U117" s="26">
        <v>114</v>
      </c>
      <c r="V117" s="71">
        <v>6.1799359388651601E-7</v>
      </c>
      <c r="W117" s="73">
        <f t="shared" si="46"/>
        <v>4.0242370308192838E-100</v>
      </c>
      <c r="X117" s="74">
        <v>84</v>
      </c>
      <c r="Y117" s="34" t="s">
        <v>202</v>
      </c>
      <c r="Z117" s="34" t="s">
        <v>319</v>
      </c>
      <c r="AA117" s="71">
        <f t="shared" si="40"/>
        <v>7.4869911153292628E-3</v>
      </c>
      <c r="AB117" s="71">
        <f t="shared" si="41"/>
        <v>3.012942689572299E-102</v>
      </c>
      <c r="AC117" s="71">
        <f>SUM($AB$33:AB117)</f>
        <v>10.403299508285247</v>
      </c>
      <c r="AE117" s="26">
        <v>114</v>
      </c>
      <c r="AF117" s="71">
        <v>3.1593180650855101E-18</v>
      </c>
      <c r="AG117" s="73">
        <f t="shared" si="47"/>
        <v>7.7812170842174241E-181</v>
      </c>
      <c r="AH117" s="74">
        <v>84</v>
      </c>
      <c r="AI117" s="34" t="s">
        <v>202</v>
      </c>
      <c r="AJ117" s="34" t="s">
        <v>319</v>
      </c>
      <c r="AK117" s="71">
        <f t="shared" si="42"/>
        <v>7.4869911153292628E-3</v>
      </c>
      <c r="AL117" s="71">
        <f t="shared" si="43"/>
        <v>5.8257903175984122E-183</v>
      </c>
      <c r="AM117" s="71">
        <f>SUM($AL$33:AL117)</f>
        <v>10.507780540992837</v>
      </c>
      <c r="AO117" s="26">
        <v>114</v>
      </c>
      <c r="AP117" s="71">
        <v>0.30340178350088598</v>
      </c>
      <c r="AQ117" s="73">
        <f t="shared" si="28"/>
        <v>5.3656319922064661E-29</v>
      </c>
      <c r="AR117" s="34">
        <v>94</v>
      </c>
      <c r="AS117" s="34" t="s">
        <v>202</v>
      </c>
      <c r="AT117" s="34" t="s">
        <v>329</v>
      </c>
      <c r="AU117" s="71">
        <f t="shared" si="24"/>
        <v>4.180696733609753E-3</v>
      </c>
      <c r="AV117" s="71">
        <f t="shared" si="25"/>
        <v>2.2432080143569564E-31</v>
      </c>
      <c r="AW117" s="114">
        <f>SUM($AV$23:AV117)</f>
        <v>9.3110379369082494</v>
      </c>
      <c r="AY117" s="26">
        <v>114</v>
      </c>
      <c r="AZ117" s="71">
        <v>2.0699220877695201E-42</v>
      </c>
      <c r="BA117" s="73">
        <f t="shared" si="31"/>
        <v>0</v>
      </c>
      <c r="BB117" s="34">
        <v>94</v>
      </c>
      <c r="BC117" s="34" t="s">
        <v>202</v>
      </c>
      <c r="BD117" s="34" t="s">
        <v>329</v>
      </c>
      <c r="BE117" s="71">
        <f t="shared" si="26"/>
        <v>4.180696733609753E-3</v>
      </c>
      <c r="BF117" s="71">
        <f t="shared" si="27"/>
        <v>0</v>
      </c>
      <c r="BG117" s="114">
        <f>SUM($BF$23:BF117)</f>
        <v>9.5467535037849771</v>
      </c>
      <c r="BI117" s="26">
        <v>114</v>
      </c>
      <c r="BJ117" s="71">
        <v>5.4154612878767897E-2</v>
      </c>
      <c r="BK117" s="73">
        <f t="shared" si="32"/>
        <v>1.8032960113012755E-51</v>
      </c>
      <c r="BL117" s="34">
        <v>94</v>
      </c>
      <c r="BM117" s="34" t="s">
        <v>202</v>
      </c>
      <c r="BN117" s="34" t="s">
        <v>329</v>
      </c>
      <c r="BO117" s="71">
        <f t="shared" si="29"/>
        <v>4.180696733609753E-3</v>
      </c>
      <c r="BP117" s="71">
        <f t="shared" si="30"/>
        <v>7.5390337441787382E-54</v>
      </c>
      <c r="BQ117" s="114">
        <f>SUM($BP$23:BP117)</f>
        <v>10.39189247276893</v>
      </c>
      <c r="BS117" s="26">
        <v>114</v>
      </c>
      <c r="BT117" s="71">
        <v>1.0572807788955499E-42</v>
      </c>
      <c r="BU117" s="73">
        <f t="shared" si="33"/>
        <v>0</v>
      </c>
      <c r="BV117" s="34">
        <v>94</v>
      </c>
      <c r="BW117" s="34" t="s">
        <v>202</v>
      </c>
      <c r="BX117" s="34" t="s">
        <v>329</v>
      </c>
      <c r="BY117" s="71">
        <f t="shared" si="34"/>
        <v>4.180696733609753E-3</v>
      </c>
      <c r="BZ117" s="71">
        <f t="shared" si="35"/>
        <v>0</v>
      </c>
      <c r="CA117" s="114">
        <f>SUM($BZ$23:BZ117)</f>
        <v>10.487233235656269</v>
      </c>
    </row>
    <row r="118" spans="1:79" x14ac:dyDescent="0.35">
      <c r="A118" s="26">
        <v>115</v>
      </c>
      <c r="B118" s="71">
        <v>0.24751826687727099</v>
      </c>
      <c r="C118" s="73">
        <f t="shared" si="44"/>
        <v>5.4619842298384942E-27</v>
      </c>
      <c r="D118" s="34">
        <v>85</v>
      </c>
      <c r="E118" s="34" t="s">
        <v>202</v>
      </c>
      <c r="F118" s="34" t="s">
        <v>320</v>
      </c>
      <c r="G118" s="71">
        <f t="shared" si="36"/>
        <v>7.0631991654049632E-3</v>
      </c>
      <c r="H118" s="71">
        <f t="shared" si="37"/>
        <v>3.8579082453650325E-29</v>
      </c>
      <c r="I118" s="71">
        <f>SUM($H$33:H118)</f>
        <v>9.3265529758493759</v>
      </c>
      <c r="K118" s="26">
        <v>115</v>
      </c>
      <c r="L118" s="71">
        <v>1.9699348278332201E-20</v>
      </c>
      <c r="M118" s="73">
        <f t="shared" si="45"/>
        <v>1.5368839799794583E-213</v>
      </c>
      <c r="N118" s="34">
        <v>85</v>
      </c>
      <c r="O118" s="34" t="s">
        <v>202</v>
      </c>
      <c r="P118" s="34" t="s">
        <v>320</v>
      </c>
      <c r="Q118" s="71">
        <f t="shared" si="38"/>
        <v>7.0631991654049632E-3</v>
      </c>
      <c r="R118" s="71">
        <f t="shared" si="39"/>
        <v>1.0855317644715168E-215</v>
      </c>
      <c r="S118" s="71">
        <f>SUM($R$33:R118)</f>
        <v>9.5691597944751994</v>
      </c>
      <c r="U118" s="26">
        <v>115</v>
      </c>
      <c r="V118" s="71">
        <v>3.5633585891234002E-7</v>
      </c>
      <c r="W118" s="73">
        <f t="shared" si="46"/>
        <v>2.4869527053272112E-106</v>
      </c>
      <c r="X118" s="74">
        <v>85</v>
      </c>
      <c r="Y118" s="34" t="s">
        <v>202</v>
      </c>
      <c r="Z118" s="34" t="s">
        <v>320</v>
      </c>
      <c r="AA118" s="71">
        <f t="shared" si="40"/>
        <v>7.0631991654049632E-3</v>
      </c>
      <c r="AB118" s="71">
        <f t="shared" si="41"/>
        <v>1.7565842272668772E-108</v>
      </c>
      <c r="AC118" s="71">
        <f>SUM($AB$33:AB118)</f>
        <v>10.403299508285247</v>
      </c>
      <c r="AE118" s="26">
        <v>115</v>
      </c>
      <c r="AF118" s="71">
        <v>6.3057217129609406E-20</v>
      </c>
      <c r="AG118" s="73">
        <f t="shared" si="47"/>
        <v>2.4583339702520107E-198</v>
      </c>
      <c r="AH118" s="74">
        <v>85</v>
      </c>
      <c r="AI118" s="34" t="s">
        <v>202</v>
      </c>
      <c r="AJ118" s="34" t="s">
        <v>320</v>
      </c>
      <c r="AK118" s="71">
        <f t="shared" si="42"/>
        <v>7.0631991654049632E-3</v>
      </c>
      <c r="AL118" s="71">
        <f t="shared" si="43"/>
        <v>1.7363702446970671E-200</v>
      </c>
      <c r="AM118" s="71">
        <f>SUM($AL$33:AL118)</f>
        <v>10.507780540992837</v>
      </c>
      <c r="AO118" s="26">
        <v>115</v>
      </c>
      <c r="AP118" s="71">
        <v>0.30324778039489297</v>
      </c>
      <c r="AQ118" s="73">
        <f t="shared" si="28"/>
        <v>1.6279423160448537E-29</v>
      </c>
      <c r="AR118" s="34">
        <v>95</v>
      </c>
      <c r="AS118" s="34" t="s">
        <v>202</v>
      </c>
      <c r="AT118" s="34" t="s">
        <v>330</v>
      </c>
      <c r="AU118" s="71">
        <f t="shared" si="24"/>
        <v>3.9440535222733508E-3</v>
      </c>
      <c r="AV118" s="71">
        <f t="shared" si="25"/>
        <v>6.4206916256545418E-32</v>
      </c>
      <c r="AW118" s="114">
        <f>SUM($AV$23:AV118)</f>
        <v>9.3110379369082494</v>
      </c>
      <c r="AY118" s="26">
        <v>115</v>
      </c>
      <c r="AZ118" s="71">
        <v>3.07305004287687E-46</v>
      </c>
      <c r="BA118" s="73">
        <f t="shared" si="31"/>
        <v>0</v>
      </c>
      <c r="BB118" s="34">
        <v>95</v>
      </c>
      <c r="BC118" s="34" t="s">
        <v>202</v>
      </c>
      <c r="BD118" s="34" t="s">
        <v>330</v>
      </c>
      <c r="BE118" s="71">
        <f t="shared" si="26"/>
        <v>3.9440535222733508E-3</v>
      </c>
      <c r="BF118" s="71">
        <f t="shared" si="27"/>
        <v>0</v>
      </c>
      <c r="BG118" s="114">
        <f>SUM($BF$23:BF118)</f>
        <v>9.5467535037849771</v>
      </c>
      <c r="BI118" s="26">
        <v>115</v>
      </c>
      <c r="BJ118" s="71">
        <v>5.3811425349440299E-2</v>
      </c>
      <c r="BK118" s="73">
        <f t="shared" si="32"/>
        <v>9.7656797397846833E-53</v>
      </c>
      <c r="BL118" s="34">
        <v>95</v>
      </c>
      <c r="BM118" s="34" t="s">
        <v>202</v>
      </c>
      <c r="BN118" s="34" t="s">
        <v>330</v>
      </c>
      <c r="BO118" s="71">
        <f t="shared" si="29"/>
        <v>3.9440535222733508E-3</v>
      </c>
      <c r="BP118" s="71">
        <f t="shared" si="30"/>
        <v>3.8516363575091283E-55</v>
      </c>
      <c r="BQ118" s="114">
        <f>SUM($BP$23:BP118)</f>
        <v>10.39189247276893</v>
      </c>
      <c r="BS118" s="26">
        <v>115</v>
      </c>
      <c r="BT118" s="71">
        <v>9.6173114931944195E-47</v>
      </c>
      <c r="BU118" s="73">
        <f t="shared" si="33"/>
        <v>0</v>
      </c>
      <c r="BV118" s="34">
        <v>95</v>
      </c>
      <c r="BW118" s="34" t="s">
        <v>202</v>
      </c>
      <c r="BX118" s="34" t="s">
        <v>330</v>
      </c>
      <c r="BY118" s="71">
        <f t="shared" si="34"/>
        <v>3.9440535222733508E-3</v>
      </c>
      <c r="BZ118" s="71">
        <f t="shared" si="35"/>
        <v>0</v>
      </c>
      <c r="CA118" s="114">
        <f>SUM($BZ$23:BZ118)</f>
        <v>10.487233235656269</v>
      </c>
    </row>
    <row r="119" spans="1:79" x14ac:dyDescent="0.35">
      <c r="A119" s="26">
        <v>116</v>
      </c>
      <c r="B119" s="71">
        <v>0.24700538195483199</v>
      </c>
      <c r="C119" s="73">
        <f t="shared" si="44"/>
        <v>1.3519408702806099E-27</v>
      </c>
      <c r="D119" s="34">
        <v>86</v>
      </c>
      <c r="E119" s="34" t="s">
        <v>202</v>
      </c>
      <c r="F119" s="34" t="s">
        <v>321</v>
      </c>
      <c r="G119" s="71">
        <f t="shared" si="36"/>
        <v>6.6633954390612855E-3</v>
      </c>
      <c r="H119" s="71">
        <f t="shared" si="37"/>
        <v>9.008516628908361E-30</v>
      </c>
      <c r="I119" s="71">
        <f>SUM($H$33:H119)</f>
        <v>9.3265529758493759</v>
      </c>
      <c r="K119" s="26">
        <v>116</v>
      </c>
      <c r="L119" s="71">
        <v>2.9566075942022698E-22</v>
      </c>
      <c r="M119" s="73">
        <f t="shared" si="45"/>
        <v>3.0275612785004681E-233</v>
      </c>
      <c r="N119" s="34">
        <v>86</v>
      </c>
      <c r="O119" s="34" t="s">
        <v>202</v>
      </c>
      <c r="P119" s="34" t="s">
        <v>321</v>
      </c>
      <c r="Q119" s="71">
        <f t="shared" si="38"/>
        <v>6.6633954390612855E-3</v>
      </c>
      <c r="R119" s="71">
        <f t="shared" si="39"/>
        <v>2.0173838014638574E-235</v>
      </c>
      <c r="S119" s="71">
        <f>SUM($R$33:R119)</f>
        <v>9.5691597944751994</v>
      </c>
      <c r="U119" s="26">
        <v>116</v>
      </c>
      <c r="V119" s="71">
        <v>2.07221332380958E-7</v>
      </c>
      <c r="W119" s="73">
        <f t="shared" si="46"/>
        <v>8.8619042832713952E-113</v>
      </c>
      <c r="X119" s="74">
        <v>86</v>
      </c>
      <c r="Y119" s="34" t="s">
        <v>202</v>
      </c>
      <c r="Z119" s="34" t="s">
        <v>321</v>
      </c>
      <c r="AA119" s="71">
        <f t="shared" si="40"/>
        <v>6.6633954390612855E-3</v>
      </c>
      <c r="AB119" s="71">
        <f t="shared" si="41"/>
        <v>5.9050372582548283E-115</v>
      </c>
      <c r="AC119" s="71">
        <f>SUM($AB$33:AB119)</f>
        <v>10.403299508285247</v>
      </c>
      <c r="AE119" s="26">
        <v>116</v>
      </c>
      <c r="AF119" s="71">
        <v>8.6052348485477407E-22</v>
      </c>
      <c r="AG119" s="73">
        <f t="shared" si="47"/>
        <v>1.5501569893927578E-217</v>
      </c>
      <c r="AH119" s="74">
        <v>86</v>
      </c>
      <c r="AI119" s="34" t="s">
        <v>202</v>
      </c>
      <c r="AJ119" s="34" t="s">
        <v>321</v>
      </c>
      <c r="AK119" s="71">
        <f t="shared" si="42"/>
        <v>6.6633954390612855E-3</v>
      </c>
      <c r="AL119" s="71">
        <f t="shared" si="43"/>
        <v>1.0329309012948676E-219</v>
      </c>
      <c r="AM119" s="71">
        <f>SUM($AL$33:AL119)</f>
        <v>10.507780540992837</v>
      </c>
      <c r="AO119" s="26">
        <v>116</v>
      </c>
      <c r="AP119" s="71">
        <v>0.30310810030518498</v>
      </c>
      <c r="AQ119" s="73">
        <f t="shared" si="28"/>
        <v>4.9366989395152328E-30</v>
      </c>
      <c r="AR119" s="34">
        <v>96</v>
      </c>
      <c r="AS119" s="34" t="s">
        <v>202</v>
      </c>
      <c r="AT119" s="34" t="s">
        <v>331</v>
      </c>
      <c r="AU119" s="71">
        <f t="shared" si="24"/>
        <v>3.7208052096918409E-3</v>
      </c>
      <c r="AV119" s="71">
        <f t="shared" si="25"/>
        <v>1.8368495132828463E-32</v>
      </c>
      <c r="AW119" s="114">
        <f>SUM($AV$23:AV119)</f>
        <v>9.3110379369082494</v>
      </c>
      <c r="AY119" s="26">
        <v>116</v>
      </c>
      <c r="AZ119" s="71">
        <v>2.0303704293045399E-50</v>
      </c>
      <c r="BA119" s="73">
        <f t="shared" si="31"/>
        <v>0</v>
      </c>
      <c r="BB119" s="34">
        <v>96</v>
      </c>
      <c r="BC119" s="34" t="s">
        <v>202</v>
      </c>
      <c r="BD119" s="34" t="s">
        <v>331</v>
      </c>
      <c r="BE119" s="71">
        <f t="shared" si="26"/>
        <v>3.7208052096918409E-3</v>
      </c>
      <c r="BF119" s="71">
        <f t="shared" si="27"/>
        <v>0</v>
      </c>
      <c r="BG119" s="114">
        <f>SUM($BF$23:BF119)</f>
        <v>9.5467535037849771</v>
      </c>
      <c r="BI119" s="26">
        <v>116</v>
      </c>
      <c r="BJ119" s="71">
        <v>5.3499553431444399E-2</v>
      </c>
      <c r="BK119" s="73">
        <f t="shared" si="32"/>
        <v>5.25505146303965E-54</v>
      </c>
      <c r="BL119" s="34">
        <v>96</v>
      </c>
      <c r="BM119" s="34" t="s">
        <v>202</v>
      </c>
      <c r="BN119" s="34" t="s">
        <v>331</v>
      </c>
      <c r="BO119" s="71">
        <f t="shared" si="29"/>
        <v>3.7208052096918409E-3</v>
      </c>
      <c r="BP119" s="71">
        <f t="shared" si="30"/>
        <v>1.9553022860876661E-56</v>
      </c>
      <c r="BQ119" s="114">
        <f>SUM($BP$23:BP119)</f>
        <v>10.39189247276893</v>
      </c>
      <c r="BS119" s="26">
        <v>116</v>
      </c>
      <c r="BT119" s="71">
        <v>3.5716070106598499E-51</v>
      </c>
      <c r="BU119" s="73">
        <f t="shared" si="33"/>
        <v>0</v>
      </c>
      <c r="BV119" s="34">
        <v>96</v>
      </c>
      <c r="BW119" s="34" t="s">
        <v>202</v>
      </c>
      <c r="BX119" s="34" t="s">
        <v>331</v>
      </c>
      <c r="BY119" s="71">
        <f t="shared" si="34"/>
        <v>3.7208052096918409E-3</v>
      </c>
      <c r="BZ119" s="71">
        <f t="shared" si="35"/>
        <v>0</v>
      </c>
      <c r="CA119" s="114">
        <f>SUM($BZ$23:BZ119)</f>
        <v>10.487233235656269</v>
      </c>
    </row>
    <row r="120" spans="1:79" x14ac:dyDescent="0.35">
      <c r="A120" s="26">
        <v>117</v>
      </c>
      <c r="B120" s="71">
        <v>0.246538598241313</v>
      </c>
      <c r="C120" s="73">
        <f t="shared" si="44"/>
        <v>3.3393667104401004E-28</v>
      </c>
      <c r="D120" s="34">
        <v>87</v>
      </c>
      <c r="E120" s="34" t="s">
        <v>202</v>
      </c>
      <c r="F120" s="34" t="s">
        <v>322</v>
      </c>
      <c r="G120" s="71">
        <f t="shared" si="36"/>
        <v>6.286222112321967E-3</v>
      </c>
      <c r="H120" s="71">
        <f t="shared" si="37"/>
        <v>2.0992000856320425E-30</v>
      </c>
      <c r="I120" s="71">
        <f>SUM($H$33:H120)</f>
        <v>9.3265529758493759</v>
      </c>
      <c r="K120" s="26">
        <v>117</v>
      </c>
      <c r="L120" s="71">
        <v>3.0085990346231402E-24</v>
      </c>
      <c r="M120" s="73">
        <f t="shared" si="45"/>
        <v>8.9513106679272177E-255</v>
      </c>
      <c r="N120" s="34">
        <v>87</v>
      </c>
      <c r="O120" s="34" t="s">
        <v>202</v>
      </c>
      <c r="P120" s="34" t="s">
        <v>322</v>
      </c>
      <c r="Q120" s="71">
        <f t="shared" si="38"/>
        <v>6.286222112321967E-3</v>
      </c>
      <c r="R120" s="71">
        <f t="shared" si="39"/>
        <v>5.6269927054987591E-257</v>
      </c>
      <c r="S120" s="71">
        <f>SUM($R$33:R120)</f>
        <v>9.5691597944751994</v>
      </c>
      <c r="U120" s="26">
        <v>117</v>
      </c>
      <c r="V120" s="71">
        <v>1.2176892740887401E-7</v>
      </c>
      <c r="W120" s="73">
        <f t="shared" si="46"/>
        <v>1.8363756130120171E-119</v>
      </c>
      <c r="X120" s="74">
        <v>87</v>
      </c>
      <c r="Y120" s="34" t="s">
        <v>202</v>
      </c>
      <c r="Z120" s="34" t="s">
        <v>322</v>
      </c>
      <c r="AA120" s="71">
        <f t="shared" si="40"/>
        <v>6.286222112321967E-3</v>
      </c>
      <c r="AB120" s="71">
        <f t="shared" si="41"/>
        <v>1.1543864985044948E-121</v>
      </c>
      <c r="AC120" s="71">
        <f>SUM($AB$33:AB120)</f>
        <v>10.403299508285247</v>
      </c>
      <c r="AE120" s="26">
        <v>117</v>
      </c>
      <c r="AF120" s="71">
        <v>7.7381839071713998E-24</v>
      </c>
      <c r="AG120" s="73">
        <f t="shared" si="47"/>
        <v>1.3339464945842411E-238</v>
      </c>
      <c r="AH120" s="74">
        <v>87</v>
      </c>
      <c r="AI120" s="34" t="s">
        <v>202</v>
      </c>
      <c r="AJ120" s="34" t="s">
        <v>322</v>
      </c>
      <c r="AK120" s="71">
        <f t="shared" si="42"/>
        <v>6.286222112321967E-3</v>
      </c>
      <c r="AL120" s="71">
        <f t="shared" si="43"/>
        <v>8.3854839509098319E-241</v>
      </c>
      <c r="AM120" s="71">
        <f>SUM($AL$33:AL120)</f>
        <v>10.507780540992837</v>
      </c>
      <c r="AO120" s="26">
        <v>117</v>
      </c>
      <c r="AP120" s="71">
        <v>0.30298141500826198</v>
      </c>
      <c r="AQ120" s="73">
        <f t="shared" si="28"/>
        <v>1.4963534373350835E-30</v>
      </c>
      <c r="AR120" s="34">
        <v>97</v>
      </c>
      <c r="AS120" s="34" t="s">
        <v>202</v>
      </c>
      <c r="AT120" s="34" t="s">
        <v>332</v>
      </c>
      <c r="AU120" s="71">
        <f t="shared" si="24"/>
        <v>3.5101935940489068E-3</v>
      </c>
      <c r="AV120" s="71">
        <f t="shared" si="25"/>
        <v>5.252490250166672E-33</v>
      </c>
      <c r="AW120" s="114">
        <f>SUM($AV$23:AV120)</f>
        <v>9.3110379369082494</v>
      </c>
      <c r="AY120" s="26">
        <v>117</v>
      </c>
      <c r="AZ120" s="71">
        <v>5.5421471604906E-55</v>
      </c>
      <c r="BA120" s="73">
        <f t="shared" si="31"/>
        <v>0</v>
      </c>
      <c r="BB120" s="34">
        <v>97</v>
      </c>
      <c r="BC120" s="34" t="s">
        <v>202</v>
      </c>
      <c r="BD120" s="34" t="s">
        <v>332</v>
      </c>
      <c r="BE120" s="71">
        <f t="shared" si="26"/>
        <v>3.5101935940489068E-3</v>
      </c>
      <c r="BF120" s="71">
        <f t="shared" si="27"/>
        <v>0</v>
      </c>
      <c r="BG120" s="114">
        <f>SUM($BF$23:BF120)</f>
        <v>9.5467535037849771</v>
      </c>
      <c r="BI120" s="26">
        <v>117</v>
      </c>
      <c r="BJ120" s="71">
        <v>5.3216095079713199E-2</v>
      </c>
      <c r="BK120" s="73">
        <f t="shared" si="32"/>
        <v>2.8114290653187982E-55</v>
      </c>
      <c r="BL120" s="34">
        <v>97</v>
      </c>
      <c r="BM120" s="34" t="s">
        <v>202</v>
      </c>
      <c r="BN120" s="34" t="s">
        <v>332</v>
      </c>
      <c r="BO120" s="71">
        <f t="shared" si="29"/>
        <v>3.5101935940489068E-3</v>
      </c>
      <c r="BP120" s="71">
        <f t="shared" si="30"/>
        <v>9.8686602952049516E-58</v>
      </c>
      <c r="BQ120" s="114">
        <f>SUM($BP$23:BP120)</f>
        <v>10.39189247276893</v>
      </c>
      <c r="BS120" s="26">
        <v>117</v>
      </c>
      <c r="BT120" s="71">
        <v>4.9678086326919802E-56</v>
      </c>
      <c r="BU120" s="73">
        <f t="shared" si="33"/>
        <v>0</v>
      </c>
      <c r="BV120" s="34">
        <v>97</v>
      </c>
      <c r="BW120" s="34" t="s">
        <v>202</v>
      </c>
      <c r="BX120" s="34" t="s">
        <v>332</v>
      </c>
      <c r="BY120" s="71">
        <f t="shared" si="34"/>
        <v>3.5101935940489068E-3</v>
      </c>
      <c r="BZ120" s="71">
        <f t="shared" si="35"/>
        <v>0</v>
      </c>
      <c r="CA120" s="114">
        <f>SUM($BZ$23:BZ120)</f>
        <v>10.487233235656269</v>
      </c>
    </row>
    <row r="121" spans="1:79" x14ac:dyDescent="0.35">
      <c r="A121" s="26">
        <v>118</v>
      </c>
      <c r="B121" s="71">
        <v>0.246113805415311</v>
      </c>
      <c r="C121" s="73">
        <f t="shared" si="44"/>
        <v>8.2328278780560684E-29</v>
      </c>
      <c r="D121" s="34">
        <v>88</v>
      </c>
      <c r="E121" s="34" t="s">
        <v>202</v>
      </c>
      <c r="F121" s="34" t="s">
        <v>323</v>
      </c>
      <c r="G121" s="71">
        <f t="shared" si="36"/>
        <v>5.9303982191716677E-3</v>
      </c>
      <c r="H121" s="71">
        <f t="shared" si="37"/>
        <v>4.8823947786770568E-31</v>
      </c>
      <c r="I121" s="71">
        <f>SUM($H$33:H121)</f>
        <v>9.3265529758493759</v>
      </c>
      <c r="K121" s="26">
        <v>118</v>
      </c>
      <c r="L121" s="71">
        <v>2.0023718355104501E-26</v>
      </c>
      <c r="M121" s="73">
        <f t="shared" si="45"/>
        <v>2.6930904634137643E-278</v>
      </c>
      <c r="N121" s="34">
        <v>88</v>
      </c>
      <c r="O121" s="34" t="s">
        <v>202</v>
      </c>
      <c r="P121" s="34" t="s">
        <v>323</v>
      </c>
      <c r="Q121" s="71">
        <f t="shared" si="38"/>
        <v>5.9303982191716677E-3</v>
      </c>
      <c r="R121" s="71">
        <f t="shared" si="39"/>
        <v>1.5971098888297189E-280</v>
      </c>
      <c r="S121" s="71">
        <f>SUM($R$33:R121)</f>
        <v>9.5691597944751994</v>
      </c>
      <c r="U121" s="26">
        <v>118</v>
      </c>
      <c r="V121" s="71">
        <v>7.2431352100313902E-8</v>
      </c>
      <c r="W121" s="73">
        <f t="shared" si="46"/>
        <v>2.2361348871628681E-126</v>
      </c>
      <c r="X121" s="74">
        <v>88</v>
      </c>
      <c r="Y121" s="34" t="s">
        <v>202</v>
      </c>
      <c r="Z121" s="34" t="s">
        <v>323</v>
      </c>
      <c r="AA121" s="71">
        <f t="shared" si="40"/>
        <v>5.9303982191716677E-3</v>
      </c>
      <c r="AB121" s="71">
        <f t="shared" si="41"/>
        <v>1.326117035265831E-128</v>
      </c>
      <c r="AC121" s="71">
        <f>SUM($AB$33:AB121)</f>
        <v>10.403299508285247</v>
      </c>
      <c r="AE121" s="26">
        <v>118</v>
      </c>
      <c r="AF121" s="71">
        <v>4.4031941641321797E-26</v>
      </c>
      <c r="AG121" s="73">
        <f t="shared" si="47"/>
        <v>1.0322323297419475E-261</v>
      </c>
      <c r="AH121" s="74">
        <v>88</v>
      </c>
      <c r="AI121" s="34" t="s">
        <v>202</v>
      </c>
      <c r="AJ121" s="34" t="s">
        <v>323</v>
      </c>
      <c r="AK121" s="71">
        <f t="shared" si="42"/>
        <v>5.9303982191716677E-3</v>
      </c>
      <c r="AL121" s="71">
        <f t="shared" si="43"/>
        <v>6.1215487700730669E-264</v>
      </c>
      <c r="AM121" s="71">
        <f>SUM($AL$33:AL121)</f>
        <v>10.507780540992837</v>
      </c>
      <c r="AO121" s="26">
        <v>118</v>
      </c>
      <c r="AP121" s="71">
        <v>0.30286651875896597</v>
      </c>
      <c r="AQ121" s="73">
        <f t="shared" si="28"/>
        <v>4.5336728179626022E-31</v>
      </c>
      <c r="AR121" s="34">
        <v>98</v>
      </c>
      <c r="AS121" s="34" t="s">
        <v>202</v>
      </c>
      <c r="AT121" s="34" t="s">
        <v>333</v>
      </c>
      <c r="AU121" s="71">
        <f t="shared" si="24"/>
        <v>3.3115033906121758E-3</v>
      </c>
      <c r="AV121" s="71">
        <f t="shared" si="25"/>
        <v>1.5013272908609415E-33</v>
      </c>
      <c r="AW121" s="114">
        <f>SUM($AV$23:AV121)</f>
        <v>9.3110379369082494</v>
      </c>
      <c r="AY121" s="26">
        <v>118</v>
      </c>
      <c r="AZ121" s="71">
        <v>5.76260954432741E-60</v>
      </c>
      <c r="BA121" s="73">
        <f t="shared" si="31"/>
        <v>0</v>
      </c>
      <c r="BB121" s="34">
        <v>98</v>
      </c>
      <c r="BC121" s="34" t="s">
        <v>202</v>
      </c>
      <c r="BD121" s="34" t="s">
        <v>333</v>
      </c>
      <c r="BE121" s="71">
        <f t="shared" si="26"/>
        <v>3.3115033906121758E-3</v>
      </c>
      <c r="BF121" s="71">
        <f t="shared" si="27"/>
        <v>0</v>
      </c>
      <c r="BG121" s="114">
        <f>SUM($BF$23:BF121)</f>
        <v>9.5467535037849771</v>
      </c>
      <c r="BI121" s="26">
        <v>118</v>
      </c>
      <c r="BJ121" s="71">
        <v>5.2958424166531397E-2</v>
      </c>
      <c r="BK121" s="73">
        <f t="shared" si="32"/>
        <v>1.4961327644987438E-56</v>
      </c>
      <c r="BL121" s="34">
        <v>98</v>
      </c>
      <c r="BM121" s="34" t="s">
        <v>202</v>
      </c>
      <c r="BN121" s="34" t="s">
        <v>333</v>
      </c>
      <c r="BO121" s="71">
        <f t="shared" si="29"/>
        <v>3.3115033906121758E-3</v>
      </c>
      <c r="BP121" s="71">
        <f t="shared" si="30"/>
        <v>4.9544487224435583E-59</v>
      </c>
      <c r="BQ121" s="114">
        <f>SUM($BP$23:BP121)</f>
        <v>10.39189247276893</v>
      </c>
      <c r="BS121" s="26">
        <v>118</v>
      </c>
      <c r="BT121" s="71">
        <v>2.35448467407718E-61</v>
      </c>
      <c r="BU121" s="73">
        <f t="shared" si="33"/>
        <v>0</v>
      </c>
      <c r="BV121" s="34">
        <v>98</v>
      </c>
      <c r="BW121" s="34" t="s">
        <v>202</v>
      </c>
      <c r="BX121" s="34" t="s">
        <v>333</v>
      </c>
      <c r="BY121" s="71">
        <f t="shared" si="34"/>
        <v>3.3115033906121758E-3</v>
      </c>
      <c r="BZ121" s="71">
        <f t="shared" si="35"/>
        <v>0</v>
      </c>
      <c r="CA121" s="114">
        <f>SUM($BZ$23:BZ121)</f>
        <v>10.487233235656269</v>
      </c>
    </row>
    <row r="122" spans="1:79" x14ac:dyDescent="0.35">
      <c r="A122" s="26">
        <v>119</v>
      </c>
      <c r="B122" s="71">
        <v>0.245727253723937</v>
      </c>
      <c r="C122" s="73">
        <f t="shared" si="44"/>
        <v>2.026212598397639E-29</v>
      </c>
      <c r="D122" s="34">
        <v>89</v>
      </c>
      <c r="E122" s="34" t="s">
        <v>202</v>
      </c>
      <c r="F122" s="34" t="s">
        <v>324</v>
      </c>
      <c r="G122" s="71">
        <f t="shared" si="36"/>
        <v>5.5947153011053474E-3</v>
      </c>
      <c r="H122" s="71">
        <f t="shared" si="37"/>
        <v>1.1336082627547695E-31</v>
      </c>
      <c r="I122" s="71">
        <f>SUM($H$33:H122)</f>
        <v>9.3265529758493759</v>
      </c>
      <c r="K122" s="26">
        <v>119</v>
      </c>
      <c r="L122" s="71">
        <v>8.3805103759278794E-29</v>
      </c>
      <c r="M122" s="73">
        <f t="shared" si="45"/>
        <v>5.3925684944215082E-304</v>
      </c>
      <c r="N122" s="34">
        <v>89</v>
      </c>
      <c r="O122" s="34" t="s">
        <v>202</v>
      </c>
      <c r="P122" s="34" t="s">
        <v>324</v>
      </c>
      <c r="Q122" s="71">
        <f t="shared" si="38"/>
        <v>5.5947153011053474E-3</v>
      </c>
      <c r="R122" s="71">
        <f t="shared" si="39"/>
        <v>3.016988546799864E-306</v>
      </c>
      <c r="S122" s="71">
        <f>SUM($R$33:R122)</f>
        <v>9.5691597944751994</v>
      </c>
      <c r="U122" s="26">
        <v>119</v>
      </c>
      <c r="V122" s="71">
        <v>4.3680781750747601E-8</v>
      </c>
      <c r="W122" s="73">
        <f t="shared" si="46"/>
        <v>1.6196627335588939E-133</v>
      </c>
      <c r="X122" s="74">
        <v>89</v>
      </c>
      <c r="Y122" s="34" t="s">
        <v>202</v>
      </c>
      <c r="Z122" s="34" t="s">
        <v>324</v>
      </c>
      <c r="AA122" s="71">
        <f t="shared" si="40"/>
        <v>5.5947153011053474E-3</v>
      </c>
      <c r="AB122" s="71">
        <f t="shared" si="41"/>
        <v>9.0615518780720565E-136</v>
      </c>
      <c r="AC122" s="71">
        <f>SUM($AB$33:AB122)</f>
        <v>10.403299508285247</v>
      </c>
      <c r="AE122" s="26">
        <v>119</v>
      </c>
      <c r="AF122" s="71">
        <v>1.5165055929762799E-28</v>
      </c>
      <c r="AG122" s="73">
        <f t="shared" si="47"/>
        <v>4.545119370348307E-287</v>
      </c>
      <c r="AH122" s="74">
        <v>89</v>
      </c>
      <c r="AI122" s="34" t="s">
        <v>202</v>
      </c>
      <c r="AJ122" s="34" t="s">
        <v>324</v>
      </c>
      <c r="AK122" s="71">
        <f t="shared" si="42"/>
        <v>5.5947153011053474E-3</v>
      </c>
      <c r="AL122" s="71">
        <f t="shared" si="43"/>
        <v>2.5428648886637974E-289</v>
      </c>
      <c r="AM122" s="71">
        <f>SUM($AL$33:AL122)</f>
        <v>10.507780540992837</v>
      </c>
      <c r="AO122" s="26">
        <v>119</v>
      </c>
      <c r="AP122" s="71">
        <v>0.302762317120226</v>
      </c>
      <c r="AQ122" s="73">
        <f t="shared" si="28"/>
        <v>1.3730977035684845E-31</v>
      </c>
      <c r="AR122" s="34">
        <v>99</v>
      </c>
      <c r="AS122" s="34" t="s">
        <v>202</v>
      </c>
      <c r="AT122" s="34" t="s">
        <v>334</v>
      </c>
      <c r="AU122" s="71">
        <f t="shared" si="24"/>
        <v>3.1240598024643166E-3</v>
      </c>
      <c r="AV122" s="71">
        <f t="shared" si="25"/>
        <v>4.2896393405743664E-34</v>
      </c>
      <c r="AW122" s="114">
        <f>SUM($AV$23:AV122)</f>
        <v>9.3110379369082494</v>
      </c>
      <c r="AY122" s="26">
        <v>119</v>
      </c>
      <c r="AZ122" s="71">
        <v>2.0888231645072802E-65</v>
      </c>
      <c r="BA122" s="73">
        <f t="shared" si="31"/>
        <v>0</v>
      </c>
      <c r="BB122" s="34">
        <v>99</v>
      </c>
      <c r="BC122" s="34" t="s">
        <v>202</v>
      </c>
      <c r="BD122" s="34" t="s">
        <v>334</v>
      </c>
      <c r="BE122" s="71">
        <f t="shared" si="26"/>
        <v>3.1240598024643166E-3</v>
      </c>
      <c r="BF122" s="71">
        <f t="shared" si="27"/>
        <v>0</v>
      </c>
      <c r="BG122" s="114">
        <f>SUM($BF$23:BF122)</f>
        <v>9.5467535037849771</v>
      </c>
      <c r="BI122" s="26">
        <v>119</v>
      </c>
      <c r="BJ122" s="71">
        <v>5.2724163210698102E-2</v>
      </c>
      <c r="BK122" s="73">
        <f t="shared" si="32"/>
        <v>7.9232833551769696E-58</v>
      </c>
      <c r="BL122" s="34">
        <v>99</v>
      </c>
      <c r="BM122" s="34" t="s">
        <v>202</v>
      </c>
      <c r="BN122" s="34" t="s">
        <v>334</v>
      </c>
      <c r="BO122" s="71">
        <f t="shared" si="29"/>
        <v>3.1240598024643166E-3</v>
      </c>
      <c r="BP122" s="71">
        <f t="shared" si="30"/>
        <v>2.4752811033442971E-60</v>
      </c>
      <c r="BQ122" s="114">
        <f>SUM($BP$23:BP122)</f>
        <v>10.39189247276893</v>
      </c>
      <c r="BS122" s="26">
        <v>119</v>
      </c>
      <c r="BT122" s="71">
        <v>3.4280109119772803E-67</v>
      </c>
      <c r="BU122" s="73">
        <f t="shared" si="33"/>
        <v>0</v>
      </c>
      <c r="BV122" s="34">
        <v>99</v>
      </c>
      <c r="BW122" s="34" t="s">
        <v>202</v>
      </c>
      <c r="BX122" s="34" t="s">
        <v>334</v>
      </c>
      <c r="BY122" s="71">
        <f t="shared" si="34"/>
        <v>3.1240598024643166E-3</v>
      </c>
      <c r="BZ122" s="71">
        <f t="shared" si="35"/>
        <v>0</v>
      </c>
      <c r="CA122" s="114">
        <f>SUM($BZ$23:BZ122)</f>
        <v>10.487233235656269</v>
      </c>
    </row>
    <row r="123" spans="1:79" x14ac:dyDescent="0.35">
      <c r="A123" s="26">
        <v>120</v>
      </c>
      <c r="B123" s="71">
        <v>0.24537552340253899</v>
      </c>
      <c r="C123" s="73">
        <f t="shared" si="44"/>
        <v>4.9789565726509428E-30</v>
      </c>
      <c r="D123" s="34">
        <v>90</v>
      </c>
      <c r="E123" s="34" t="s">
        <v>202</v>
      </c>
      <c r="F123" s="34" t="s">
        <v>325</v>
      </c>
      <c r="G123" s="71">
        <f t="shared" si="36"/>
        <v>5.2780333029295717E-3</v>
      </c>
      <c r="H123" s="71">
        <f t="shared" si="37"/>
        <v>2.6279098604291757E-32</v>
      </c>
      <c r="I123" s="71">
        <f>SUM($H$33:H123)</f>
        <v>9.3265529758493759</v>
      </c>
      <c r="K123" s="26">
        <v>120</v>
      </c>
      <c r="L123" s="71">
        <v>2.1129918649400998E-31</v>
      </c>
      <c r="M123" s="73">
        <f t="shared" si="45"/>
        <v>0</v>
      </c>
      <c r="N123" s="34">
        <v>90</v>
      </c>
      <c r="O123" s="34" t="s">
        <v>202</v>
      </c>
      <c r="P123" s="34" t="s">
        <v>325</v>
      </c>
      <c r="Q123" s="71">
        <f t="shared" si="38"/>
        <v>5.2780333029295717E-3</v>
      </c>
      <c r="R123" s="71">
        <f t="shared" si="39"/>
        <v>0</v>
      </c>
      <c r="S123" s="71">
        <f>SUM($R$33:R123)</f>
        <v>9.5691597944751994</v>
      </c>
      <c r="U123" s="26">
        <v>120</v>
      </c>
      <c r="V123" s="71">
        <v>2.6744322020493801E-8</v>
      </c>
      <c r="W123" s="73">
        <f t="shared" si="46"/>
        <v>7.0748134374405309E-141</v>
      </c>
      <c r="X123" s="74">
        <v>90</v>
      </c>
      <c r="Y123" s="34" t="s">
        <v>202</v>
      </c>
      <c r="Z123" s="34" t="s">
        <v>325</v>
      </c>
      <c r="AA123" s="71">
        <f t="shared" si="40"/>
        <v>5.2780333029295717E-3</v>
      </c>
      <c r="AB123" s="71">
        <f t="shared" si="41"/>
        <v>3.734110093482476E-143</v>
      </c>
      <c r="AC123" s="71">
        <f>SUM($AB$33:AB123)</f>
        <v>10.403299508285247</v>
      </c>
      <c r="AE123" s="26">
        <v>120</v>
      </c>
      <c r="AF123" s="71">
        <v>3.0108376144268101E-31</v>
      </c>
      <c r="AG123" s="73">
        <f t="shared" si="47"/>
        <v>0</v>
      </c>
      <c r="AH123" s="74">
        <v>90</v>
      </c>
      <c r="AI123" s="34" t="s">
        <v>202</v>
      </c>
      <c r="AJ123" s="34" t="s">
        <v>325</v>
      </c>
      <c r="AK123" s="71">
        <f t="shared" si="42"/>
        <v>5.2780333029295717E-3</v>
      </c>
      <c r="AL123" s="71">
        <f t="shared" si="43"/>
        <v>0</v>
      </c>
      <c r="AM123" s="71">
        <f>SUM($AL$33:AL123)</f>
        <v>10.507780540992837</v>
      </c>
      <c r="AO123" s="26">
        <v>120</v>
      </c>
      <c r="AP123" s="71">
        <v>0.30266781678933802</v>
      </c>
      <c r="AQ123" s="73">
        <f t="shared" si="28"/>
        <v>4.1572224236485558E-32</v>
      </c>
      <c r="AR123" s="34">
        <v>100</v>
      </c>
      <c r="AS123" s="34" t="s">
        <v>202</v>
      </c>
      <c r="AT123" s="34" t="s">
        <v>335</v>
      </c>
      <c r="AU123" s="71">
        <f t="shared" si="24"/>
        <v>2.9472262287399209E-3</v>
      </c>
      <c r="AV123" s="71">
        <f t="shared" si="25"/>
        <v>1.2252274965682767E-34</v>
      </c>
      <c r="AW123" s="114">
        <f>SUM($AV$23:AV123)</f>
        <v>9.3110379369082494</v>
      </c>
      <c r="AY123" s="26">
        <v>120</v>
      </c>
      <c r="AZ123" s="71">
        <v>2.39603297013809E-71</v>
      </c>
      <c r="BA123" s="73">
        <f t="shared" si="31"/>
        <v>0</v>
      </c>
      <c r="BB123" s="34">
        <v>100</v>
      </c>
      <c r="BC123" s="34" t="s">
        <v>202</v>
      </c>
      <c r="BD123" s="34" t="s">
        <v>335</v>
      </c>
      <c r="BE123" s="71">
        <f t="shared" si="26"/>
        <v>2.9472262287399209E-3</v>
      </c>
      <c r="BF123" s="71">
        <f t="shared" si="27"/>
        <v>0</v>
      </c>
      <c r="BG123" s="114">
        <f>SUM($BF$23:BF123)</f>
        <v>9.5467535037849771</v>
      </c>
      <c r="BI123" s="26">
        <v>120</v>
      </c>
      <c r="BJ123" s="71">
        <v>5.2511158941829103E-2</v>
      </c>
      <c r="BK123" s="73">
        <f t="shared" si="32"/>
        <v>4.1774848478295817E-59</v>
      </c>
      <c r="BL123" s="34">
        <v>100</v>
      </c>
      <c r="BM123" s="34" t="s">
        <v>202</v>
      </c>
      <c r="BN123" s="34" t="s">
        <v>335</v>
      </c>
      <c r="BO123" s="71">
        <f t="shared" si="29"/>
        <v>2.9472262287399209E-3</v>
      </c>
      <c r="BP123" s="71">
        <f t="shared" si="30"/>
        <v>1.231199291368694E-61</v>
      </c>
      <c r="BQ123" s="114">
        <f>SUM($BP$23:BP123)</f>
        <v>10.39189247276893</v>
      </c>
      <c r="BS123" s="26">
        <v>120</v>
      </c>
      <c r="BT123" s="71">
        <v>1.36853417734354E-73</v>
      </c>
      <c r="BU123" s="73">
        <f t="shared" si="33"/>
        <v>0</v>
      </c>
      <c r="BV123" s="34">
        <v>100</v>
      </c>
      <c r="BW123" s="34" t="s">
        <v>202</v>
      </c>
      <c r="BX123" s="34" t="s">
        <v>335</v>
      </c>
      <c r="BY123" s="71">
        <f t="shared" si="34"/>
        <v>2.9472262287399209E-3</v>
      </c>
      <c r="BZ123" s="71">
        <f t="shared" si="35"/>
        <v>0</v>
      </c>
      <c r="CA123" s="114">
        <f>SUM($BZ$23:BZ123)</f>
        <v>10.487233235656269</v>
      </c>
    </row>
    <row r="124" spans="1:79" x14ac:dyDescent="0.35">
      <c r="A124" s="26">
        <v>121</v>
      </c>
      <c r="B124" s="71">
        <v>0.24505549649771299</v>
      </c>
      <c r="C124" s="73">
        <f t="shared" si="44"/>
        <v>1.2217140750127367E-30</v>
      </c>
      <c r="D124" s="34">
        <v>91</v>
      </c>
      <c r="E124" s="34" t="s">
        <v>202</v>
      </c>
      <c r="F124" s="34" t="s">
        <v>326</v>
      </c>
      <c r="G124" s="71">
        <f t="shared" si="36"/>
        <v>4.9792767008769541E-3</v>
      </c>
      <c r="H124" s="71">
        <f t="shared" si="37"/>
        <v>6.0832524288443592E-33</v>
      </c>
      <c r="I124" s="71">
        <f>SUM($H$33:H124)</f>
        <v>9.3265529758493759</v>
      </c>
      <c r="K124" s="26">
        <v>121</v>
      </c>
      <c r="L124" s="71">
        <v>3.06237028526037E-34</v>
      </c>
      <c r="M124" s="73">
        <f t="shared" si="45"/>
        <v>0</v>
      </c>
      <c r="N124" s="34">
        <v>91</v>
      </c>
      <c r="O124" s="34" t="s">
        <v>202</v>
      </c>
      <c r="P124" s="34" t="s">
        <v>326</v>
      </c>
      <c r="Q124" s="71">
        <f t="shared" si="38"/>
        <v>4.9792767008769541E-3</v>
      </c>
      <c r="R124" s="71">
        <f t="shared" si="39"/>
        <v>0</v>
      </c>
      <c r="S124" s="71">
        <f>SUM($R$33:R124)</f>
        <v>9.5691597944751994</v>
      </c>
      <c r="U124" s="26">
        <v>121</v>
      </c>
      <c r="V124" s="71">
        <v>1.6644380722518299E-8</v>
      </c>
      <c r="W124" s="73">
        <f t="shared" si="46"/>
        <v>1.8921108880582623E-148</v>
      </c>
      <c r="X124" s="74">
        <v>91</v>
      </c>
      <c r="Y124" s="34" t="s">
        <v>202</v>
      </c>
      <c r="Z124" s="34" t="s">
        <v>326</v>
      </c>
      <c r="AA124" s="71">
        <f t="shared" si="40"/>
        <v>4.9792767008769541E-3</v>
      </c>
      <c r="AB124" s="71">
        <f t="shared" si="41"/>
        <v>9.4213436603841081E-151</v>
      </c>
      <c r="AC124" s="71">
        <f>SUM($AB$33:AB124)</f>
        <v>10.403299508285247</v>
      </c>
      <c r="AE124" s="26">
        <v>121</v>
      </c>
      <c r="AF124" s="71">
        <v>3.2663311860843601E-34</v>
      </c>
      <c r="AG124" s="73">
        <f t="shared" si="47"/>
        <v>0</v>
      </c>
      <c r="AH124" s="74">
        <v>91</v>
      </c>
      <c r="AI124" s="34" t="s">
        <v>202</v>
      </c>
      <c r="AJ124" s="34" t="s">
        <v>326</v>
      </c>
      <c r="AK124" s="71">
        <f t="shared" si="42"/>
        <v>4.9792767008769541E-3</v>
      </c>
      <c r="AL124" s="71">
        <f t="shared" si="43"/>
        <v>0</v>
      </c>
      <c r="AM124" s="71">
        <f>SUM($AL$33:AL124)</f>
        <v>10.507780540992837</v>
      </c>
      <c r="AO124" s="26">
        <v>121</v>
      </c>
      <c r="AP124" s="71">
        <v>0.302582116335879</v>
      </c>
      <c r="AQ124" s="73">
        <f t="shared" si="28"/>
        <v>1.2582574348733887E-32</v>
      </c>
      <c r="AR124" s="34">
        <v>101</v>
      </c>
      <c r="AS124" s="34" t="s">
        <v>202</v>
      </c>
      <c r="AT124" s="34" t="s">
        <v>336</v>
      </c>
      <c r="AU124" s="71">
        <f t="shared" si="24"/>
        <v>2.7804021025848312E-3</v>
      </c>
      <c r="AV124" s="71">
        <f t="shared" si="25"/>
        <v>3.4984616175149662E-35</v>
      </c>
      <c r="AW124" s="114">
        <f>SUM($AV$23:AV124)</f>
        <v>9.3110379369082494</v>
      </c>
      <c r="AY124" s="26">
        <v>121</v>
      </c>
      <c r="AZ124" s="71">
        <v>7.8252717052734303E-78</v>
      </c>
      <c r="BA124" s="73">
        <f t="shared" si="31"/>
        <v>0</v>
      </c>
      <c r="BB124" s="34">
        <v>101</v>
      </c>
      <c r="BC124" s="34" t="s">
        <v>202</v>
      </c>
      <c r="BD124" s="34" t="s">
        <v>336</v>
      </c>
      <c r="BE124" s="71">
        <f t="shared" si="26"/>
        <v>2.7804021025848312E-3</v>
      </c>
      <c r="BF124" s="71">
        <f t="shared" si="27"/>
        <v>0</v>
      </c>
      <c r="BG124" s="114">
        <f>SUM($BF$23:BF124)</f>
        <v>9.5467535037849771</v>
      </c>
      <c r="BI124" s="26">
        <v>121</v>
      </c>
      <c r="BJ124" s="71">
        <v>5.2317460389713202E-2</v>
      </c>
      <c r="BK124" s="73">
        <f t="shared" si="32"/>
        <v>2.1936457082146193E-60</v>
      </c>
      <c r="BL124" s="34">
        <v>101</v>
      </c>
      <c r="BM124" s="34" t="s">
        <v>202</v>
      </c>
      <c r="BN124" s="34" t="s">
        <v>336</v>
      </c>
      <c r="BO124" s="71">
        <f t="shared" si="29"/>
        <v>2.7804021025848312E-3</v>
      </c>
      <c r="BP124" s="71">
        <f t="shared" si="30"/>
        <v>6.0992171394461185E-63</v>
      </c>
      <c r="BQ124" s="114">
        <f>SUM($BP$23:BP124)</f>
        <v>10.39189247276893</v>
      </c>
      <c r="BS124" s="26">
        <v>121</v>
      </c>
      <c r="BT124" s="71">
        <v>1.32262619482413E-80</v>
      </c>
      <c r="BU124" s="73">
        <f t="shared" si="33"/>
        <v>0</v>
      </c>
      <c r="BV124" s="34">
        <v>101</v>
      </c>
      <c r="BW124" s="34" t="s">
        <v>202</v>
      </c>
      <c r="BX124" s="34" t="s">
        <v>336</v>
      </c>
      <c r="BY124" s="71">
        <f t="shared" si="34"/>
        <v>2.7804021025848312E-3</v>
      </c>
      <c r="BZ124" s="71">
        <f t="shared" si="35"/>
        <v>0</v>
      </c>
      <c r="CA124" s="114">
        <f>SUM($BZ$23:BZ124)</f>
        <v>10.487233235656269</v>
      </c>
    </row>
    <row r="125" spans="1:79" x14ac:dyDescent="0.35">
      <c r="A125" s="26">
        <v>122</v>
      </c>
      <c r="B125" s="71">
        <v>0.244764330940476</v>
      </c>
      <c r="C125" s="73">
        <f t="shared" si="44"/>
        <v>2.9938774923049035E-31</v>
      </c>
      <c r="D125" s="34">
        <v>92</v>
      </c>
      <c r="E125" s="34" t="s">
        <v>202</v>
      </c>
      <c r="F125" s="34" t="s">
        <v>327</v>
      </c>
      <c r="G125" s="71">
        <f t="shared" si="36"/>
        <v>4.6974308498839192E-3</v>
      </c>
      <c r="H125" s="71">
        <f t="shared" si="37"/>
        <v>1.406353249312616E-33</v>
      </c>
      <c r="I125" s="71">
        <f>SUM($H$33:H125)</f>
        <v>9.3265529758493759</v>
      </c>
      <c r="K125" s="26">
        <v>122</v>
      </c>
      <c r="L125" s="71">
        <v>2.4237952839061999E-37</v>
      </c>
      <c r="M125" s="73">
        <f t="shared" si="45"/>
        <v>0</v>
      </c>
      <c r="N125" s="34">
        <v>92</v>
      </c>
      <c r="O125" s="34" t="s">
        <v>202</v>
      </c>
      <c r="P125" s="34" t="s">
        <v>327</v>
      </c>
      <c r="Q125" s="71">
        <f t="shared" si="38"/>
        <v>4.6974308498839192E-3</v>
      </c>
      <c r="R125" s="71">
        <f t="shared" si="39"/>
        <v>0</v>
      </c>
      <c r="S125" s="71">
        <f>SUM($R$33:R125)</f>
        <v>9.5691597944751994</v>
      </c>
      <c r="U125" s="26">
        <v>122</v>
      </c>
      <c r="V125" s="71">
        <v>1.05396875098552E-8</v>
      </c>
      <c r="W125" s="73">
        <f t="shared" si="46"/>
        <v>3.1493013990063919E-156</v>
      </c>
      <c r="X125" s="74">
        <v>92</v>
      </c>
      <c r="Y125" s="34" t="s">
        <v>202</v>
      </c>
      <c r="Z125" s="34" t="s">
        <v>327</v>
      </c>
      <c r="AA125" s="71">
        <f t="shared" si="40"/>
        <v>4.6974308498839192E-3</v>
      </c>
      <c r="AB125" s="71">
        <f t="shared" si="41"/>
        <v>1.479362554727521E-158</v>
      </c>
      <c r="AC125" s="71">
        <f>SUM($AB$33:AB125)</f>
        <v>10.403299508285247</v>
      </c>
      <c r="AE125" s="26">
        <v>122</v>
      </c>
      <c r="AF125" s="71">
        <v>1.82586199796482E-37</v>
      </c>
      <c r="AG125" s="73">
        <f t="shared" si="47"/>
        <v>0</v>
      </c>
      <c r="AH125" s="74">
        <v>92</v>
      </c>
      <c r="AI125" s="34" t="s">
        <v>202</v>
      </c>
      <c r="AJ125" s="34" t="s">
        <v>327</v>
      </c>
      <c r="AK125" s="71">
        <f t="shared" si="42"/>
        <v>4.6974308498839192E-3</v>
      </c>
      <c r="AL125" s="71">
        <f t="shared" si="43"/>
        <v>0</v>
      </c>
      <c r="AM125" s="71">
        <f>SUM($AL$33:AL125)</f>
        <v>10.507780540992837</v>
      </c>
      <c r="AO125" s="26">
        <v>122</v>
      </c>
      <c r="AP125" s="71">
        <v>0.30250439777295002</v>
      </c>
      <c r="AQ125" s="73">
        <f t="shared" si="28"/>
        <v>3.8072619753934438E-33</v>
      </c>
      <c r="AR125" s="34">
        <v>102</v>
      </c>
      <c r="AS125" s="34" t="s">
        <v>202</v>
      </c>
      <c r="AT125" s="34" t="s">
        <v>337</v>
      </c>
      <c r="AU125" s="71">
        <f t="shared" si="24"/>
        <v>2.6230208514951233E-3</v>
      </c>
      <c r="AV125" s="71">
        <f t="shared" si="25"/>
        <v>9.9865275485615163E-36</v>
      </c>
      <c r="AW125" s="114">
        <f>SUM($AV$23:AV125)</f>
        <v>9.3110379369082494</v>
      </c>
      <c r="AY125" s="26">
        <v>122</v>
      </c>
      <c r="AZ125" s="71">
        <v>6.4835596886923995E-85</v>
      </c>
      <c r="BA125" s="73">
        <f t="shared" si="31"/>
        <v>0</v>
      </c>
      <c r="BB125" s="34">
        <v>102</v>
      </c>
      <c r="BC125" s="34" t="s">
        <v>202</v>
      </c>
      <c r="BD125" s="34" t="s">
        <v>337</v>
      </c>
      <c r="BE125" s="71">
        <f t="shared" si="26"/>
        <v>2.6230208514951233E-3</v>
      </c>
      <c r="BF125" s="71">
        <f t="shared" si="27"/>
        <v>0</v>
      </c>
      <c r="BG125" s="114">
        <f>SUM($BF$23:BF125)</f>
        <v>9.5467535037849771</v>
      </c>
      <c r="BI125" s="26">
        <v>122</v>
      </c>
      <c r="BJ125" s="71">
        <v>5.2141299223367403E-2</v>
      </c>
      <c r="BK125" s="73">
        <f t="shared" si="32"/>
        <v>1.147659724485827E-61</v>
      </c>
      <c r="BL125" s="34">
        <v>102</v>
      </c>
      <c r="BM125" s="34" t="s">
        <v>202</v>
      </c>
      <c r="BN125" s="34" t="s">
        <v>337</v>
      </c>
      <c r="BO125" s="71">
        <f t="shared" si="29"/>
        <v>2.6230208514951233E-3</v>
      </c>
      <c r="BP125" s="71">
        <f t="shared" si="30"/>
        <v>3.0103353877474727E-64</v>
      </c>
      <c r="BQ125" s="114">
        <f>SUM($BP$23:BP125)</f>
        <v>10.39189247276893</v>
      </c>
      <c r="BS125" s="26">
        <v>122</v>
      </c>
      <c r="BT125" s="71">
        <v>2.6994743813666098E-88</v>
      </c>
      <c r="BU125" s="73">
        <f t="shared" si="33"/>
        <v>0</v>
      </c>
      <c r="BV125" s="34">
        <v>102</v>
      </c>
      <c r="BW125" s="34" t="s">
        <v>202</v>
      </c>
      <c r="BX125" s="34" t="s">
        <v>337</v>
      </c>
      <c r="BY125" s="71">
        <f t="shared" si="34"/>
        <v>2.6230208514951233E-3</v>
      </c>
      <c r="BZ125" s="71">
        <f t="shared" si="35"/>
        <v>0</v>
      </c>
      <c r="CA125" s="114">
        <f>SUM($BZ$23:BZ125)</f>
        <v>10.487233235656269</v>
      </c>
    </row>
    <row r="126" spans="1:79" x14ac:dyDescent="0.35">
      <c r="A126" s="26">
        <v>123</v>
      </c>
      <c r="B126" s="71">
        <v>0.24449943671900401</v>
      </c>
      <c r="C126" s="73">
        <f t="shared" si="44"/>
        <v>7.3279442132175984E-32</v>
      </c>
      <c r="D126" s="34">
        <v>93</v>
      </c>
      <c r="E126" s="34" t="s">
        <v>202</v>
      </c>
      <c r="F126" s="34" t="s">
        <v>328</v>
      </c>
      <c r="G126" s="71">
        <f t="shared" si="36"/>
        <v>4.431538537626338E-3</v>
      </c>
      <c r="H126" s="71">
        <f t="shared" si="37"/>
        <v>3.2474067182449702E-34</v>
      </c>
      <c r="I126" s="71">
        <f>SUM($H$33:H126)</f>
        <v>9.3265529758493759</v>
      </c>
      <c r="K126" s="26">
        <v>123</v>
      </c>
      <c r="L126" s="71">
        <v>9.9060118483768807E-41</v>
      </c>
      <c r="M126" s="73">
        <f t="shared" si="45"/>
        <v>0</v>
      </c>
      <c r="N126" s="34">
        <v>93</v>
      </c>
      <c r="O126" s="34" t="s">
        <v>202</v>
      </c>
      <c r="P126" s="34" t="s">
        <v>328</v>
      </c>
      <c r="Q126" s="71">
        <f t="shared" si="38"/>
        <v>4.431538537626338E-3</v>
      </c>
      <c r="R126" s="71">
        <f t="shared" si="39"/>
        <v>0</v>
      </c>
      <c r="S126" s="71">
        <f>SUM($R$33:R126)</f>
        <v>9.5691597944751994</v>
      </c>
      <c r="U126" s="26">
        <v>123</v>
      </c>
      <c r="V126" s="71">
        <v>6.7959904179287596E-9</v>
      </c>
      <c r="W126" s="73">
        <f t="shared" si="46"/>
        <v>3.3192652619877179E-164</v>
      </c>
      <c r="X126" s="74">
        <v>93</v>
      </c>
      <c r="Y126" s="34" t="s">
        <v>202</v>
      </c>
      <c r="Z126" s="34" t="s">
        <v>328</v>
      </c>
      <c r="AA126" s="71">
        <f t="shared" si="40"/>
        <v>4.431538537626338E-3</v>
      </c>
      <c r="AB126" s="71">
        <f t="shared" si="41"/>
        <v>1.4709451925102954E-166</v>
      </c>
      <c r="AC126" s="71">
        <f>SUM($AB$33:AB126)</f>
        <v>10.403299508285247</v>
      </c>
      <c r="AE126" s="26">
        <v>123</v>
      </c>
      <c r="AF126" s="71">
        <v>4.9310500847560099E-41</v>
      </c>
      <c r="AG126" s="73">
        <f t="shared" si="47"/>
        <v>0</v>
      </c>
      <c r="AH126" s="74">
        <v>93</v>
      </c>
      <c r="AI126" s="34" t="s">
        <v>202</v>
      </c>
      <c r="AJ126" s="34" t="s">
        <v>328</v>
      </c>
      <c r="AK126" s="71">
        <f t="shared" si="42"/>
        <v>4.431538537626338E-3</v>
      </c>
      <c r="AL126" s="71">
        <f t="shared" si="43"/>
        <v>0</v>
      </c>
      <c r="AM126" s="71">
        <f>SUM($AL$33:AL126)</f>
        <v>10.507780540992837</v>
      </c>
      <c r="AO126" s="26">
        <v>123</v>
      </c>
      <c r="AP126" s="71">
        <v>0.30243391888929999</v>
      </c>
      <c r="AQ126" s="73">
        <f t="shared" si="28"/>
        <v>1.1517134910302459E-33</v>
      </c>
      <c r="AR126" s="34">
        <v>103</v>
      </c>
      <c r="AS126" s="34" t="s">
        <v>202</v>
      </c>
      <c r="AT126" s="34" t="s">
        <v>338</v>
      </c>
      <c r="AU126" s="71">
        <f t="shared" si="24"/>
        <v>2.4745479731086064E-3</v>
      </c>
      <c r="AV126" s="71">
        <f t="shared" si="25"/>
        <v>2.8499702848307321E-36</v>
      </c>
      <c r="AW126" s="114">
        <f>SUM($AV$23:AV126)</f>
        <v>9.3110379369082494</v>
      </c>
      <c r="AY126" s="26">
        <v>123</v>
      </c>
      <c r="AZ126" s="71">
        <v>1.2015031431766201E-92</v>
      </c>
      <c r="BA126" s="73">
        <f t="shared" si="31"/>
        <v>0</v>
      </c>
      <c r="BB126" s="34">
        <v>103</v>
      </c>
      <c r="BC126" s="34" t="s">
        <v>202</v>
      </c>
      <c r="BD126" s="34" t="s">
        <v>338</v>
      </c>
      <c r="BE126" s="71">
        <f t="shared" si="26"/>
        <v>2.4745479731086064E-3</v>
      </c>
      <c r="BF126" s="71">
        <f t="shared" si="27"/>
        <v>0</v>
      </c>
      <c r="BG126" s="114">
        <f>SUM($BF$23:BF126)</f>
        <v>9.5467535037849771</v>
      </c>
      <c r="BI126" s="26">
        <v>123</v>
      </c>
      <c r="BJ126" s="71">
        <v>5.19810720955034E-2</v>
      </c>
      <c r="BK126" s="73">
        <f t="shared" si="32"/>
        <v>5.9840469101022901E-63</v>
      </c>
      <c r="BL126" s="34">
        <v>103</v>
      </c>
      <c r="BM126" s="34" t="s">
        <v>202</v>
      </c>
      <c r="BN126" s="34" t="s">
        <v>338</v>
      </c>
      <c r="BO126" s="71">
        <f t="shared" si="29"/>
        <v>2.4745479731086064E-3</v>
      </c>
      <c r="BP126" s="71">
        <f t="shared" si="30"/>
        <v>1.4807811152380441E-65</v>
      </c>
      <c r="BQ126" s="114">
        <f>SUM($BP$23:BP126)</f>
        <v>10.39189247276893</v>
      </c>
      <c r="BS126" s="26">
        <v>123</v>
      </c>
      <c r="BT126" s="71">
        <v>1.0017625732464001E-96</v>
      </c>
      <c r="BU126" s="73">
        <f t="shared" si="33"/>
        <v>0</v>
      </c>
      <c r="BV126" s="34">
        <v>103</v>
      </c>
      <c r="BW126" s="34" t="s">
        <v>202</v>
      </c>
      <c r="BX126" s="34" t="s">
        <v>338</v>
      </c>
      <c r="BY126" s="71">
        <f t="shared" si="34"/>
        <v>2.4745479731086064E-3</v>
      </c>
      <c r="BZ126" s="71">
        <f t="shared" si="35"/>
        <v>0</v>
      </c>
      <c r="CA126" s="114">
        <f>SUM($BZ$23:BZ126)</f>
        <v>10.487233235656269</v>
      </c>
    </row>
    <row r="127" spans="1:79" x14ac:dyDescent="0.35">
      <c r="A127" s="26">
        <v>124</v>
      </c>
      <c r="B127" s="71">
        <v>0.24425845400451701</v>
      </c>
      <c r="C127" s="73">
        <f t="shared" si="44"/>
        <v>1.7916782324399879E-32</v>
      </c>
      <c r="D127" s="34">
        <v>94</v>
      </c>
      <c r="E127" s="34" t="s">
        <v>202</v>
      </c>
      <c r="F127" s="34" t="s">
        <v>329</v>
      </c>
      <c r="G127" s="71">
        <f t="shared" si="36"/>
        <v>4.180696733609753E-3</v>
      </c>
      <c r="H127" s="71">
        <f t="shared" si="37"/>
        <v>7.4904633340415539E-35</v>
      </c>
      <c r="I127" s="71">
        <f>SUM($H$33:H127)</f>
        <v>9.3265529758493759</v>
      </c>
      <c r="K127" s="26">
        <v>124</v>
      </c>
      <c r="L127" s="71">
        <v>1.96653925051768E-44</v>
      </c>
      <c r="M127" s="73">
        <f t="shared" si="45"/>
        <v>0</v>
      </c>
      <c r="N127" s="34">
        <v>94</v>
      </c>
      <c r="O127" s="34" t="s">
        <v>202</v>
      </c>
      <c r="P127" s="34" t="s">
        <v>329</v>
      </c>
      <c r="Q127" s="71">
        <f t="shared" si="38"/>
        <v>4.180696733609753E-3</v>
      </c>
      <c r="R127" s="71">
        <f t="shared" si="39"/>
        <v>0</v>
      </c>
      <c r="S127" s="71">
        <f>SUM($R$33:R127)</f>
        <v>9.5691597944751994</v>
      </c>
      <c r="U127" s="26">
        <v>124</v>
      </c>
      <c r="V127" s="71">
        <v>4.4647501257151704E-9</v>
      </c>
      <c r="W127" s="73">
        <f t="shared" si="46"/>
        <v>2.2557694915032326E-172</v>
      </c>
      <c r="X127" s="74">
        <v>94</v>
      </c>
      <c r="Y127" s="34" t="s">
        <v>202</v>
      </c>
      <c r="Z127" s="34" t="s">
        <v>329</v>
      </c>
      <c r="AA127" s="71">
        <f t="shared" si="40"/>
        <v>4.180696733609753E-3</v>
      </c>
      <c r="AB127" s="71">
        <f t="shared" si="41"/>
        <v>9.4306881449040984E-175</v>
      </c>
      <c r="AC127" s="71">
        <f>SUM($AB$33:AB127)</f>
        <v>10.403299508285247</v>
      </c>
      <c r="AE127" s="26">
        <v>124</v>
      </c>
      <c r="AF127" s="71">
        <v>5.9949636763565395E-45</v>
      </c>
      <c r="AG127" s="73">
        <f t="shared" si="47"/>
        <v>0</v>
      </c>
      <c r="AH127" s="74">
        <v>94</v>
      </c>
      <c r="AI127" s="34" t="s">
        <v>202</v>
      </c>
      <c r="AJ127" s="34" t="s">
        <v>329</v>
      </c>
      <c r="AK127" s="71">
        <f t="shared" si="42"/>
        <v>4.180696733609753E-3</v>
      </c>
      <c r="AL127" s="71">
        <f t="shared" si="43"/>
        <v>0</v>
      </c>
      <c r="AM127" s="71">
        <f>SUM($AL$33:AL127)</f>
        <v>10.507780540992837</v>
      </c>
      <c r="AO127" s="26">
        <v>124</v>
      </c>
      <c r="AP127" s="71">
        <v>0.30237000627611599</v>
      </c>
      <c r="AQ127" s="73">
        <f t="shared" si="28"/>
        <v>3.4831722452995391E-34</v>
      </c>
      <c r="AR127" s="34">
        <v>104</v>
      </c>
      <c r="AS127" s="34" t="s">
        <v>202</v>
      </c>
      <c r="AT127" s="34" t="s">
        <v>339</v>
      </c>
      <c r="AU127" s="71">
        <f t="shared" si="24"/>
        <v>2.3344792199137799E-3</v>
      </c>
      <c r="AV127" s="71">
        <f t="shared" si="25"/>
        <v>8.1313932260321967E-37</v>
      </c>
      <c r="AW127" s="114">
        <f>SUM($AV$23:AV127)</f>
        <v>9.3110379369082494</v>
      </c>
      <c r="AY127" s="26">
        <v>124</v>
      </c>
      <c r="AZ127" s="71">
        <v>4.3400900390086897E-101</v>
      </c>
      <c r="BA127" s="73">
        <f t="shared" si="31"/>
        <v>0</v>
      </c>
      <c r="BB127" s="34">
        <v>104</v>
      </c>
      <c r="BC127" s="34" t="s">
        <v>202</v>
      </c>
      <c r="BD127" s="34" t="s">
        <v>339</v>
      </c>
      <c r="BE127" s="71">
        <f t="shared" si="26"/>
        <v>2.3344792199137799E-3</v>
      </c>
      <c r="BF127" s="71">
        <f t="shared" si="27"/>
        <v>0</v>
      </c>
      <c r="BG127" s="114">
        <f>SUM($BF$23:BF127)</f>
        <v>9.5467535037849771</v>
      </c>
      <c r="BI127" s="26">
        <v>124</v>
      </c>
      <c r="BJ127" s="71">
        <v>5.1835324775776903E-2</v>
      </c>
      <c r="BK127" s="73">
        <f t="shared" si="32"/>
        <v>3.1105717385690152E-64</v>
      </c>
      <c r="BL127" s="34">
        <v>104</v>
      </c>
      <c r="BM127" s="34" t="s">
        <v>202</v>
      </c>
      <c r="BN127" s="34" t="s">
        <v>339</v>
      </c>
      <c r="BO127" s="71">
        <f t="shared" si="29"/>
        <v>2.3344792199137799E-3</v>
      </c>
      <c r="BP127" s="71">
        <f t="shared" si="30"/>
        <v>7.2615650857404447E-67</v>
      </c>
      <c r="BQ127" s="114">
        <f>SUM($BP$23:BP127)</f>
        <v>10.39189247276893</v>
      </c>
      <c r="BS127" s="26">
        <v>124</v>
      </c>
      <c r="BT127" s="71">
        <v>5.73610864235951E-106</v>
      </c>
      <c r="BU127" s="73">
        <f t="shared" si="33"/>
        <v>0</v>
      </c>
      <c r="BV127" s="34">
        <v>104</v>
      </c>
      <c r="BW127" s="34" t="s">
        <v>202</v>
      </c>
      <c r="BX127" s="34" t="s">
        <v>339</v>
      </c>
      <c r="BY127" s="71">
        <f t="shared" si="34"/>
        <v>2.3344792199137799E-3</v>
      </c>
      <c r="BZ127" s="71">
        <f t="shared" si="35"/>
        <v>0</v>
      </c>
      <c r="CA127" s="114">
        <f>SUM($BZ$23:BZ127)</f>
        <v>10.487233235656269</v>
      </c>
    </row>
    <row r="128" spans="1:79" x14ac:dyDescent="0.35">
      <c r="A128" s="26">
        <v>125</v>
      </c>
      <c r="B128" s="71">
        <v>0.24403923308959399</v>
      </c>
      <c r="C128" s="73">
        <f t="shared" si="44"/>
        <v>4.3763255512933709E-33</v>
      </c>
      <c r="D128" s="34">
        <v>95</v>
      </c>
      <c r="E128" s="34" t="s">
        <v>202</v>
      </c>
      <c r="F128" s="34" t="s">
        <v>330</v>
      </c>
      <c r="G128" s="71">
        <f t="shared" si="36"/>
        <v>3.9440535222733508E-3</v>
      </c>
      <c r="H128" s="71">
        <f t="shared" si="37"/>
        <v>1.7260462205193482E-35</v>
      </c>
      <c r="I128" s="71">
        <f>SUM($H$33:H128)</f>
        <v>9.3265529758493759</v>
      </c>
      <c r="K128" s="26">
        <v>125</v>
      </c>
      <c r="L128" s="71">
        <v>1.77372015682886E-48</v>
      </c>
      <c r="M128" s="73">
        <f t="shared" si="45"/>
        <v>0</v>
      </c>
      <c r="N128" s="34">
        <v>95</v>
      </c>
      <c r="O128" s="34" t="s">
        <v>202</v>
      </c>
      <c r="P128" s="34" t="s">
        <v>330</v>
      </c>
      <c r="Q128" s="71">
        <f t="shared" si="38"/>
        <v>3.9440535222733508E-3</v>
      </c>
      <c r="R128" s="71">
        <f t="shared" si="39"/>
        <v>0</v>
      </c>
      <c r="S128" s="71">
        <f>SUM($R$33:R128)</f>
        <v>9.5691597944751994</v>
      </c>
      <c r="U128" s="26">
        <v>125</v>
      </c>
      <c r="V128" s="71">
        <v>2.9897332555822999E-9</v>
      </c>
      <c r="W128" s="73">
        <f t="shared" si="46"/>
        <v>1.0071447120773503E-180</v>
      </c>
      <c r="X128" s="74">
        <v>95</v>
      </c>
      <c r="Y128" s="34" t="s">
        <v>202</v>
      </c>
      <c r="Z128" s="34" t="s">
        <v>330</v>
      </c>
      <c r="AA128" s="71">
        <f t="shared" si="40"/>
        <v>3.9440535222733508E-3</v>
      </c>
      <c r="AB128" s="71">
        <f t="shared" si="41"/>
        <v>3.972232649107653E-183</v>
      </c>
      <c r="AC128" s="71">
        <f>SUM($AB$33:AB128)</f>
        <v>10.403299508285247</v>
      </c>
      <c r="AE128" s="26">
        <v>125</v>
      </c>
      <c r="AF128" s="71">
        <v>3.03627063614982E-49</v>
      </c>
      <c r="AG128" s="73">
        <f t="shared" si="47"/>
        <v>0</v>
      </c>
      <c r="AH128" s="74">
        <v>95</v>
      </c>
      <c r="AI128" s="34" t="s">
        <v>202</v>
      </c>
      <c r="AJ128" s="34" t="s">
        <v>330</v>
      </c>
      <c r="AK128" s="71">
        <f t="shared" si="42"/>
        <v>3.9440535222733508E-3</v>
      </c>
      <c r="AL128" s="71">
        <f t="shared" si="43"/>
        <v>0</v>
      </c>
      <c r="AM128" s="71">
        <f>SUM($AL$33:AL128)</f>
        <v>10.507780540992837</v>
      </c>
      <c r="AO128" s="26">
        <v>125</v>
      </c>
      <c r="AP128" s="71">
        <v>0.30231204898714098</v>
      </c>
      <c r="AQ128" s="73">
        <f t="shared" si="28"/>
        <v>1.0532068136720146E-34</v>
      </c>
      <c r="AR128" s="34">
        <v>105</v>
      </c>
      <c r="AS128" s="34" t="s">
        <v>202</v>
      </c>
      <c r="AT128" s="34" t="s">
        <v>340</v>
      </c>
      <c r="AU128" s="71">
        <f t="shared" si="24"/>
        <v>2.2023388867111133E-3</v>
      </c>
      <c r="AV128" s="71">
        <f t="shared" si="25"/>
        <v>2.3195183214989834E-37</v>
      </c>
      <c r="AW128" s="114">
        <f>SUM($AV$23:AV128)</f>
        <v>9.3110379369082494</v>
      </c>
      <c r="AY128" s="26">
        <v>125</v>
      </c>
      <c r="AZ128" s="71">
        <v>2.6297465387269E-110</v>
      </c>
      <c r="BA128" s="73">
        <f t="shared" si="31"/>
        <v>0</v>
      </c>
      <c r="BB128" s="34">
        <v>105</v>
      </c>
      <c r="BC128" s="34" t="s">
        <v>202</v>
      </c>
      <c r="BD128" s="34" t="s">
        <v>340</v>
      </c>
      <c r="BE128" s="71">
        <f t="shared" si="26"/>
        <v>2.2023388867111133E-3</v>
      </c>
      <c r="BF128" s="71">
        <f t="shared" si="27"/>
        <v>0</v>
      </c>
      <c r="BG128" s="114">
        <f>SUM($BF$23:BF128)</f>
        <v>9.5467535037849771</v>
      </c>
      <c r="BI128" s="26">
        <v>125</v>
      </c>
      <c r="BJ128" s="71">
        <v>5.1702737880706999E-2</v>
      </c>
      <c r="BK128" s="73">
        <f t="shared" si="32"/>
        <v>1.6123749630707791E-65</v>
      </c>
      <c r="BL128" s="34">
        <v>105</v>
      </c>
      <c r="BM128" s="34" t="s">
        <v>202</v>
      </c>
      <c r="BN128" s="34" t="s">
        <v>340</v>
      </c>
      <c r="BO128" s="71">
        <f t="shared" si="29"/>
        <v>2.2023388867111133E-3</v>
      </c>
      <c r="BP128" s="71">
        <f t="shared" si="30"/>
        <v>3.5509960811301718E-68</v>
      </c>
      <c r="BQ128" s="114">
        <f>SUM($BP$23:BP128)</f>
        <v>10.39189247276893</v>
      </c>
      <c r="BS128" s="26">
        <v>125</v>
      </c>
      <c r="BT128" s="71">
        <v>4.2334882580874599E-116</v>
      </c>
      <c r="BU128" s="73">
        <f t="shared" si="33"/>
        <v>0</v>
      </c>
      <c r="BV128" s="34">
        <v>105</v>
      </c>
      <c r="BW128" s="34" t="s">
        <v>202</v>
      </c>
      <c r="BX128" s="34" t="s">
        <v>340</v>
      </c>
      <c r="BY128" s="71">
        <f t="shared" si="34"/>
        <v>2.2023388867111133E-3</v>
      </c>
      <c r="BZ128" s="71">
        <f t="shared" si="35"/>
        <v>0</v>
      </c>
      <c r="CA128" s="114">
        <f>SUM($BZ$23:BZ128)</f>
        <v>10.487233235656269</v>
      </c>
    </row>
    <row r="129" spans="1:79" x14ac:dyDescent="0.35">
      <c r="A129" s="26">
        <v>126</v>
      </c>
      <c r="B129" s="71">
        <v>0.24383981600440699</v>
      </c>
      <c r="C129" s="73">
        <f t="shared" si="44"/>
        <v>1.0679951312880288E-33</v>
      </c>
      <c r="D129" s="34">
        <v>96</v>
      </c>
      <c r="E129" s="34" t="s">
        <v>202</v>
      </c>
      <c r="F129" s="34" t="s">
        <v>331</v>
      </c>
      <c r="G129" s="71">
        <f t="shared" si="36"/>
        <v>3.7208052096918409E-3</v>
      </c>
      <c r="H129" s="71">
        <f t="shared" si="37"/>
        <v>3.9738018484220192E-36</v>
      </c>
      <c r="I129" s="71">
        <f>SUM($H$33:H129)</f>
        <v>9.3265529758493759</v>
      </c>
      <c r="K129" s="26">
        <v>126</v>
      </c>
      <c r="L129" s="71">
        <v>6.7567563732238804E-53</v>
      </c>
      <c r="M129" s="73">
        <f t="shared" si="45"/>
        <v>0</v>
      </c>
      <c r="N129" s="34">
        <v>96</v>
      </c>
      <c r="O129" s="34" t="s">
        <v>202</v>
      </c>
      <c r="P129" s="34" t="s">
        <v>331</v>
      </c>
      <c r="Q129" s="71">
        <f t="shared" si="38"/>
        <v>3.7208052096918409E-3</v>
      </c>
      <c r="R129" s="71">
        <f t="shared" si="39"/>
        <v>0</v>
      </c>
      <c r="S129" s="71">
        <f>SUM($R$33:R129)</f>
        <v>9.5691597944751994</v>
      </c>
      <c r="U129" s="26">
        <v>126</v>
      </c>
      <c r="V129" s="71">
        <v>2.0410423859140598E-9</v>
      </c>
      <c r="W129" s="73">
        <f t="shared" si="46"/>
        <v>3.0110940388815146E-189</v>
      </c>
      <c r="X129" s="74">
        <v>96</v>
      </c>
      <c r="Y129" s="34" t="s">
        <v>202</v>
      </c>
      <c r="Z129" s="34" t="s">
        <v>331</v>
      </c>
      <c r="AA129" s="71">
        <f t="shared" si="40"/>
        <v>3.7208052096918409E-3</v>
      </c>
      <c r="AB129" s="71">
        <f t="shared" si="41"/>
        <v>1.1203694386742386E-191</v>
      </c>
      <c r="AC129" s="71">
        <f>SUM($AB$33:AB129)</f>
        <v>10.403299508285247</v>
      </c>
      <c r="AE129" s="26">
        <v>126</v>
      </c>
      <c r="AF129" s="71">
        <v>5.88385420593528E-54</v>
      </c>
      <c r="AG129" s="73">
        <f t="shared" si="47"/>
        <v>0</v>
      </c>
      <c r="AH129" s="74">
        <v>96</v>
      </c>
      <c r="AI129" s="34" t="s">
        <v>202</v>
      </c>
      <c r="AJ129" s="34" t="s">
        <v>331</v>
      </c>
      <c r="AK129" s="71">
        <f t="shared" si="42"/>
        <v>3.7208052096918409E-3</v>
      </c>
      <c r="AL129" s="71">
        <f t="shared" si="43"/>
        <v>0</v>
      </c>
      <c r="AM129" s="71">
        <f>SUM($AL$33:AL129)</f>
        <v>10.507780540992837</v>
      </c>
      <c r="AO129" s="26">
        <v>126</v>
      </c>
      <c r="AP129" s="71">
        <v>0.30225949277619601</v>
      </c>
      <c r="AQ129" s="73">
        <f t="shared" si="28"/>
        <v>3.1839710984840472E-35</v>
      </c>
      <c r="AR129" s="34">
        <v>106</v>
      </c>
      <c r="AS129" s="34" t="s">
        <v>202</v>
      </c>
      <c r="AT129" s="34" t="s">
        <v>341</v>
      </c>
      <c r="AU129" s="71">
        <f t="shared" si="24"/>
        <v>2.0776781950104842E-3</v>
      </c>
      <c r="AV129" s="71">
        <f t="shared" si="25"/>
        <v>6.6152673248638843E-38</v>
      </c>
      <c r="AW129" s="114">
        <f>SUM($AV$23:AV129)</f>
        <v>9.3110379369082494</v>
      </c>
      <c r="AY129" s="26">
        <v>126</v>
      </c>
      <c r="AZ129" s="71">
        <v>2.2686064744932399E-120</v>
      </c>
      <c r="BA129" s="73">
        <f t="shared" si="31"/>
        <v>0</v>
      </c>
      <c r="BB129" s="34">
        <v>106</v>
      </c>
      <c r="BC129" s="34" t="s">
        <v>202</v>
      </c>
      <c r="BD129" s="34" t="s">
        <v>341</v>
      </c>
      <c r="BE129" s="71">
        <f t="shared" si="26"/>
        <v>2.0776781950104842E-3</v>
      </c>
      <c r="BF129" s="71">
        <f t="shared" si="27"/>
        <v>0</v>
      </c>
      <c r="BG129" s="114">
        <f>SUM($BF$23:BF129)</f>
        <v>9.5467535037849771</v>
      </c>
      <c r="BI129" s="26">
        <v>126</v>
      </c>
      <c r="BJ129" s="71">
        <v>5.1582114030059197E-2</v>
      </c>
      <c r="BK129" s="73">
        <f t="shared" si="32"/>
        <v>8.3364200081063123E-67</v>
      </c>
      <c r="BL129" s="34">
        <v>106</v>
      </c>
      <c r="BM129" s="34" t="s">
        <v>202</v>
      </c>
      <c r="BN129" s="34" t="s">
        <v>341</v>
      </c>
      <c r="BO129" s="71">
        <f t="shared" si="29"/>
        <v>2.0776781950104842E-3</v>
      </c>
      <c r="BP129" s="71">
        <f t="shared" si="30"/>
        <v>1.7320398075291609E-69</v>
      </c>
      <c r="BQ129" s="114">
        <f>SUM($BP$23:BP129)</f>
        <v>10.39189247276893</v>
      </c>
      <c r="BS129" s="26">
        <v>126</v>
      </c>
      <c r="BT129" s="71">
        <v>3.3063328651151E-127</v>
      </c>
      <c r="BU129" s="73">
        <f t="shared" si="33"/>
        <v>0</v>
      </c>
      <c r="BV129" s="34">
        <v>106</v>
      </c>
      <c r="BW129" s="34" t="s">
        <v>202</v>
      </c>
      <c r="BX129" s="34" t="s">
        <v>341</v>
      </c>
      <c r="BY129" s="71">
        <f t="shared" si="34"/>
        <v>2.0776781950104842E-3</v>
      </c>
      <c r="BZ129" s="71">
        <f t="shared" si="35"/>
        <v>0</v>
      </c>
      <c r="CA129" s="114">
        <f>SUM($BZ$23:BZ129)</f>
        <v>10.487233235656269</v>
      </c>
    </row>
    <row r="130" spans="1:79" x14ac:dyDescent="0.35">
      <c r="A130" s="26">
        <v>127</v>
      </c>
      <c r="B130" s="71">
        <v>0.24365841968344801</v>
      </c>
      <c r="C130" s="73">
        <f t="shared" si="44"/>
        <v>2.6041973630687544E-34</v>
      </c>
      <c r="D130" s="34">
        <v>97</v>
      </c>
      <c r="E130" s="34" t="s">
        <v>202</v>
      </c>
      <c r="F130" s="34" t="s">
        <v>332</v>
      </c>
      <c r="G130" s="71">
        <f t="shared" si="36"/>
        <v>3.5101935940489068E-3</v>
      </c>
      <c r="H130" s="71">
        <f t="shared" si="37"/>
        <v>9.1412369014829973E-37</v>
      </c>
      <c r="I130" s="71">
        <f>SUM($H$33:H130)</f>
        <v>9.3265529758493759</v>
      </c>
      <c r="K130" s="26">
        <v>127</v>
      </c>
      <c r="L130" s="71">
        <v>1.00373630116303E-57</v>
      </c>
      <c r="M130" s="73">
        <f t="shared" si="45"/>
        <v>0</v>
      </c>
      <c r="N130" s="34">
        <v>97</v>
      </c>
      <c r="O130" s="34" t="s">
        <v>202</v>
      </c>
      <c r="P130" s="34" t="s">
        <v>332</v>
      </c>
      <c r="Q130" s="71">
        <f t="shared" si="38"/>
        <v>3.5101935940489068E-3</v>
      </c>
      <c r="R130" s="71">
        <f t="shared" si="39"/>
        <v>0</v>
      </c>
      <c r="S130" s="71">
        <f>SUM($R$33:R130)</f>
        <v>9.5691597944751994</v>
      </c>
      <c r="U130" s="26">
        <v>127</v>
      </c>
      <c r="V130" s="71">
        <v>1.4206173966350499E-9</v>
      </c>
      <c r="W130" s="73">
        <f t="shared" si="46"/>
        <v>6.1457705613303294E-198</v>
      </c>
      <c r="X130" s="74">
        <v>97</v>
      </c>
      <c r="Y130" s="34" t="s">
        <v>202</v>
      </c>
      <c r="Z130" s="34" t="s">
        <v>332</v>
      </c>
      <c r="AA130" s="71">
        <f t="shared" si="40"/>
        <v>3.5101935940489068E-3</v>
      </c>
      <c r="AB130" s="71">
        <f t="shared" si="41"/>
        <v>2.1572844454876076E-200</v>
      </c>
      <c r="AC130" s="71">
        <f>SUM($AB$33:AB130)</f>
        <v>10.403299508285247</v>
      </c>
      <c r="AE130" s="26">
        <v>127</v>
      </c>
      <c r="AF130" s="71">
        <v>3.9739600483230799E-59</v>
      </c>
      <c r="AG130" s="73">
        <f t="shared" si="47"/>
        <v>0</v>
      </c>
      <c r="AH130" s="74">
        <v>97</v>
      </c>
      <c r="AI130" s="34" t="s">
        <v>202</v>
      </c>
      <c r="AJ130" s="34" t="s">
        <v>332</v>
      </c>
      <c r="AK130" s="71">
        <f t="shared" si="42"/>
        <v>3.5101935940489068E-3</v>
      </c>
      <c r="AL130" s="71">
        <f t="shared" si="43"/>
        <v>0</v>
      </c>
      <c r="AM130" s="71">
        <f>SUM($AL$33:AL130)</f>
        <v>10.507780540992837</v>
      </c>
      <c r="AO130" s="26">
        <v>127</v>
      </c>
      <c r="AP130" s="71">
        <v>0.30221183486074299</v>
      </c>
      <c r="AQ130" s="73">
        <f t="shared" si="28"/>
        <v>9.6238548924185574E-36</v>
      </c>
      <c r="AR130" s="34">
        <v>107</v>
      </c>
      <c r="AS130" s="34" t="s">
        <v>202</v>
      </c>
      <c r="AT130" s="34" t="s">
        <v>342</v>
      </c>
      <c r="AU130" s="71">
        <f t="shared" si="24"/>
        <v>1.9600737688778148E-3</v>
      </c>
      <c r="AV130" s="71">
        <f t="shared" si="25"/>
        <v>1.8863465530116038E-38</v>
      </c>
      <c r="AW130" s="114">
        <f>SUM($AV$23:AV130)</f>
        <v>9.3110379369082494</v>
      </c>
      <c r="AY130" s="26">
        <v>127</v>
      </c>
      <c r="AZ130" s="71">
        <v>2.32960944148841E-131</v>
      </c>
      <c r="BA130" s="73">
        <f t="shared" si="31"/>
        <v>0</v>
      </c>
      <c r="BB130" s="34">
        <v>107</v>
      </c>
      <c r="BC130" s="34" t="s">
        <v>202</v>
      </c>
      <c r="BD130" s="34" t="s">
        <v>342</v>
      </c>
      <c r="BE130" s="71">
        <f t="shared" si="26"/>
        <v>1.9600737688778148E-3</v>
      </c>
      <c r="BF130" s="71">
        <f t="shared" si="27"/>
        <v>0</v>
      </c>
      <c r="BG130" s="114">
        <f>SUM($BF$23:BF130)</f>
        <v>9.5467535037849771</v>
      </c>
      <c r="BI130" s="26">
        <v>127</v>
      </c>
      <c r="BJ130" s="71">
        <v>5.1472366278516202E-2</v>
      </c>
      <c r="BK130" s="73">
        <f t="shared" si="32"/>
        <v>4.3001016746060681E-68</v>
      </c>
      <c r="BL130" s="34">
        <v>107</v>
      </c>
      <c r="BM130" s="34" t="s">
        <v>202</v>
      </c>
      <c r="BN130" s="34" t="s">
        <v>342</v>
      </c>
      <c r="BO130" s="71">
        <f t="shared" si="29"/>
        <v>1.9600737688778148E-3</v>
      </c>
      <c r="BP130" s="71">
        <f t="shared" si="30"/>
        <v>8.4285164959029184E-71</v>
      </c>
      <c r="BQ130" s="114">
        <f>SUM($BP$23:BP130)</f>
        <v>10.39189247276893</v>
      </c>
      <c r="BS130" s="26">
        <v>127</v>
      </c>
      <c r="BT130" s="71">
        <v>2.2011717362253599E-139</v>
      </c>
      <c r="BU130" s="73">
        <f t="shared" si="33"/>
        <v>0</v>
      </c>
      <c r="BV130" s="34">
        <v>107</v>
      </c>
      <c r="BW130" s="34" t="s">
        <v>202</v>
      </c>
      <c r="BX130" s="34" t="s">
        <v>342</v>
      </c>
      <c r="BY130" s="71">
        <f t="shared" si="34"/>
        <v>1.9600737688778148E-3</v>
      </c>
      <c r="BZ130" s="71">
        <f t="shared" si="35"/>
        <v>0</v>
      </c>
      <c r="CA130" s="114">
        <f>SUM($BZ$23:BZ130)</f>
        <v>10.487233235656269</v>
      </c>
    </row>
    <row r="131" spans="1:79" x14ac:dyDescent="0.35">
      <c r="A131" s="26">
        <v>128</v>
      </c>
      <c r="B131" s="71">
        <v>0.24349342056248699</v>
      </c>
      <c r="C131" s="73">
        <f t="shared" si="44"/>
        <v>6.3453461402913518E-35</v>
      </c>
      <c r="D131" s="34">
        <v>98</v>
      </c>
      <c r="E131" s="34" t="s">
        <v>202</v>
      </c>
      <c r="F131" s="34" t="s">
        <v>333</v>
      </c>
      <c r="G131" s="71">
        <f t="shared" si="36"/>
        <v>3.3115033906121758E-3</v>
      </c>
      <c r="H131" s="71">
        <f t="shared" si="37"/>
        <v>2.1012635258182695E-37</v>
      </c>
      <c r="I131" s="71">
        <f>SUM($H$33:H131)</f>
        <v>9.3265529758493759</v>
      </c>
      <c r="K131" s="26">
        <v>128</v>
      </c>
      <c r="L131" s="71">
        <v>5.3294298541280396E-63</v>
      </c>
      <c r="M131" s="73">
        <f t="shared" si="45"/>
        <v>0</v>
      </c>
      <c r="N131" s="34">
        <v>98</v>
      </c>
      <c r="O131" s="34" t="s">
        <v>202</v>
      </c>
      <c r="P131" s="34" t="s">
        <v>333</v>
      </c>
      <c r="Q131" s="71">
        <f t="shared" si="38"/>
        <v>3.3115033906121758E-3</v>
      </c>
      <c r="R131" s="71">
        <f t="shared" si="39"/>
        <v>0</v>
      </c>
      <c r="S131" s="71">
        <f>SUM($R$33:R131)</f>
        <v>9.5691597944751994</v>
      </c>
      <c r="U131" s="26">
        <v>128</v>
      </c>
      <c r="V131" s="71">
        <v>1.00800680775819E-9</v>
      </c>
      <c r="W131" s="73">
        <f t="shared" si="46"/>
        <v>8.7307885751534217E-207</v>
      </c>
      <c r="X131" s="74">
        <v>98</v>
      </c>
      <c r="Y131" s="34" t="s">
        <v>202</v>
      </c>
      <c r="Z131" s="34" t="s">
        <v>333</v>
      </c>
      <c r="AA131" s="71">
        <f t="shared" si="40"/>
        <v>3.3115033906121758E-3</v>
      </c>
      <c r="AB131" s="71">
        <f t="shared" si="41"/>
        <v>2.8912035969338604E-209</v>
      </c>
      <c r="AC131" s="71">
        <f>SUM($AB$33:AB131)</f>
        <v>10.403299508285247</v>
      </c>
      <c r="AE131" s="26">
        <v>128</v>
      </c>
      <c r="AF131" s="71">
        <v>8.4442554386704595E-65</v>
      </c>
      <c r="AG131" s="73">
        <f t="shared" si="47"/>
        <v>0</v>
      </c>
      <c r="AH131" s="74">
        <v>98</v>
      </c>
      <c r="AI131" s="34" t="s">
        <v>202</v>
      </c>
      <c r="AJ131" s="34" t="s">
        <v>333</v>
      </c>
      <c r="AK131" s="71">
        <f t="shared" si="42"/>
        <v>3.3115033906121758E-3</v>
      </c>
      <c r="AL131" s="71">
        <f t="shared" si="43"/>
        <v>0</v>
      </c>
      <c r="AM131" s="71">
        <f>SUM($AL$33:AL131)</f>
        <v>10.507780540992837</v>
      </c>
      <c r="AO131" s="26">
        <v>128</v>
      </c>
      <c r="AP131" s="71">
        <v>0.30216861916444199</v>
      </c>
      <c r="AQ131" s="73">
        <f t="shared" si="28"/>
        <v>2.9084428454713505E-36</v>
      </c>
      <c r="AR131" s="34">
        <v>108</v>
      </c>
      <c r="AS131" s="34" t="s">
        <v>202</v>
      </c>
      <c r="AT131" s="34" t="s">
        <v>343</v>
      </c>
      <c r="AU131" s="71">
        <f t="shared" si="24"/>
        <v>1.8491261970545422E-3</v>
      </c>
      <c r="AV131" s="71">
        <f t="shared" si="25"/>
        <v>5.3780778581969298E-39</v>
      </c>
      <c r="AW131" s="114">
        <f>SUM($AV$23:AV131)</f>
        <v>9.3110379369082494</v>
      </c>
      <c r="AY131" s="26">
        <v>128</v>
      </c>
      <c r="AZ131" s="71">
        <v>2.3420349804162101E-143</v>
      </c>
      <c r="BA131" s="73">
        <f t="shared" si="31"/>
        <v>0</v>
      </c>
      <c r="BB131" s="34">
        <v>108</v>
      </c>
      <c r="BC131" s="34" t="s">
        <v>202</v>
      </c>
      <c r="BD131" s="34" t="s">
        <v>343</v>
      </c>
      <c r="BE131" s="71">
        <f t="shared" si="26"/>
        <v>1.8491261970545422E-3</v>
      </c>
      <c r="BF131" s="71">
        <f t="shared" si="27"/>
        <v>0</v>
      </c>
      <c r="BG131" s="114">
        <f>SUM($BF$23:BF131)</f>
        <v>9.5467535037849771</v>
      </c>
      <c r="BI131" s="26">
        <v>128</v>
      </c>
      <c r="BJ131" s="71">
        <v>5.1372507688686599E-2</v>
      </c>
      <c r="BK131" s="73">
        <f t="shared" si="32"/>
        <v>2.2133640843018443E-69</v>
      </c>
      <c r="BL131" s="34">
        <v>108</v>
      </c>
      <c r="BM131" s="34" t="s">
        <v>202</v>
      </c>
      <c r="BN131" s="34" t="s">
        <v>343</v>
      </c>
      <c r="BO131" s="71">
        <f t="shared" si="29"/>
        <v>1.8491261970545422E-3</v>
      </c>
      <c r="BP131" s="71">
        <f t="shared" si="30"/>
        <v>4.0927895119021782E-72</v>
      </c>
      <c r="BQ131" s="114">
        <f>SUM($BP$23:BP131)</f>
        <v>10.39189247276893</v>
      </c>
      <c r="BS131" s="26">
        <v>128</v>
      </c>
      <c r="BT131" s="71">
        <v>9.8553374656050303E-153</v>
      </c>
      <c r="BU131" s="73">
        <f t="shared" si="33"/>
        <v>0</v>
      </c>
      <c r="BV131" s="34">
        <v>108</v>
      </c>
      <c r="BW131" s="34" t="s">
        <v>202</v>
      </c>
      <c r="BX131" s="34" t="s">
        <v>343</v>
      </c>
      <c r="BY131" s="71">
        <f t="shared" si="34"/>
        <v>1.8491261970545422E-3</v>
      </c>
      <c r="BZ131" s="71">
        <f t="shared" si="35"/>
        <v>0</v>
      </c>
      <c r="CA131" s="114">
        <f>SUM($BZ$23:BZ131)</f>
        <v>10.487233235656269</v>
      </c>
    </row>
    <row r="132" spans="1:79" x14ac:dyDescent="0.35">
      <c r="A132" s="26">
        <v>129</v>
      </c>
      <c r="B132" s="71">
        <v>0.24334334049285</v>
      </c>
      <c r="C132" s="73">
        <f t="shared" si="44"/>
        <v>1.5450500363525156E-35</v>
      </c>
      <c r="D132" s="34">
        <v>99</v>
      </c>
      <c r="E132" s="34" t="s">
        <v>202</v>
      </c>
      <c r="F132" s="34" t="s">
        <v>334</v>
      </c>
      <c r="G132" s="71">
        <f t="shared" si="36"/>
        <v>3.1240598024643166E-3</v>
      </c>
      <c r="H132" s="71">
        <f t="shared" si="37"/>
        <v>4.8268287113649249E-38</v>
      </c>
      <c r="I132" s="71">
        <f>SUM($H$33:H132)</f>
        <v>9.3265529758493759</v>
      </c>
      <c r="K132" s="26">
        <v>129</v>
      </c>
      <c r="L132" s="71">
        <v>9.1953963029737595E-69</v>
      </c>
      <c r="M132" s="73">
        <f t="shared" si="45"/>
        <v>0</v>
      </c>
      <c r="N132" s="34">
        <v>99</v>
      </c>
      <c r="O132" s="34" t="s">
        <v>202</v>
      </c>
      <c r="P132" s="34" t="s">
        <v>334</v>
      </c>
      <c r="Q132" s="71">
        <f t="shared" si="38"/>
        <v>3.1240598024643166E-3</v>
      </c>
      <c r="R132" s="71">
        <f t="shared" si="39"/>
        <v>0</v>
      </c>
      <c r="S132" s="71">
        <f>SUM($R$33:R132)</f>
        <v>9.5691597944751994</v>
      </c>
      <c r="U132" s="26">
        <v>129</v>
      </c>
      <c r="V132" s="71">
        <v>7.28967856870522E-10</v>
      </c>
      <c r="W132" s="73">
        <f t="shared" si="46"/>
        <v>8.8006943208520758E-216</v>
      </c>
      <c r="X132" s="74">
        <v>99</v>
      </c>
      <c r="Y132" s="34" t="s">
        <v>202</v>
      </c>
      <c r="Z132" s="34" t="s">
        <v>334</v>
      </c>
      <c r="AA132" s="71">
        <f t="shared" si="40"/>
        <v>3.1240598024643166E-3</v>
      </c>
      <c r="AB132" s="71">
        <f t="shared" si="41"/>
        <v>2.7493895361549968E-218</v>
      </c>
      <c r="AC132" s="71">
        <f>SUM($AB$33:AB132)</f>
        <v>10.403299508285247</v>
      </c>
      <c r="AE132" s="26">
        <v>129</v>
      </c>
      <c r="AF132" s="71">
        <v>5.0453657992627702E-71</v>
      </c>
      <c r="AG132" s="73">
        <f t="shared" si="47"/>
        <v>0</v>
      </c>
      <c r="AH132" s="74">
        <v>99</v>
      </c>
      <c r="AI132" s="34" t="s">
        <v>202</v>
      </c>
      <c r="AJ132" s="34" t="s">
        <v>334</v>
      </c>
      <c r="AK132" s="71">
        <f t="shared" si="42"/>
        <v>3.1240598024643166E-3</v>
      </c>
      <c r="AL132" s="71">
        <f t="shared" si="43"/>
        <v>0</v>
      </c>
      <c r="AM132" s="71">
        <f>SUM($AL$33:AL132)</f>
        <v>10.507780540992837</v>
      </c>
      <c r="AO132" s="26">
        <v>129</v>
      </c>
      <c r="AP132" s="71">
        <v>0.302129431995727</v>
      </c>
      <c r="AQ132" s="73">
        <f t="shared" si="28"/>
        <v>8.7884015853477845E-37</v>
      </c>
      <c r="AR132" s="34">
        <v>109</v>
      </c>
      <c r="AS132" s="34" t="s">
        <v>202</v>
      </c>
      <c r="AT132" s="34" t="s">
        <v>344</v>
      </c>
      <c r="AU132" s="71">
        <f t="shared" si="24"/>
        <v>1.744458676466549E-3</v>
      </c>
      <c r="AV132" s="71">
        <f t="shared" si="25"/>
        <v>1.5331003397832316E-39</v>
      </c>
      <c r="AW132" s="114">
        <f>SUM($AV$23:AV132)</f>
        <v>9.3110379369082494</v>
      </c>
      <c r="AY132" s="26">
        <v>129</v>
      </c>
      <c r="AZ132" s="71">
        <v>1.8620906398595999E-156</v>
      </c>
      <c r="BA132" s="73">
        <f t="shared" si="31"/>
        <v>0</v>
      </c>
      <c r="BB132" s="34">
        <v>109</v>
      </c>
      <c r="BC132" s="34" t="s">
        <v>202</v>
      </c>
      <c r="BD132" s="34" t="s">
        <v>344</v>
      </c>
      <c r="BE132" s="71">
        <f t="shared" si="26"/>
        <v>1.744458676466549E-3</v>
      </c>
      <c r="BF132" s="71">
        <f t="shared" si="27"/>
        <v>0</v>
      </c>
      <c r="BG132" s="114">
        <f>SUM($BF$23:BF132)</f>
        <v>9.5467535037849771</v>
      </c>
      <c r="BI132" s="26">
        <v>129</v>
      </c>
      <c r="BJ132" s="71">
        <v>5.1281641926351602E-2</v>
      </c>
      <c r="BK132" s="73">
        <f t="shared" si="32"/>
        <v>1.1370606343865927E-70</v>
      </c>
      <c r="BL132" s="34">
        <v>109</v>
      </c>
      <c r="BM132" s="34" t="s">
        <v>202</v>
      </c>
      <c r="BN132" s="34" t="s">
        <v>344</v>
      </c>
      <c r="BO132" s="71">
        <f t="shared" si="29"/>
        <v>1.744458676466549E-3</v>
      </c>
      <c r="BP132" s="71">
        <f t="shared" si="30"/>
        <v>1.98355528932425E-73</v>
      </c>
      <c r="BQ132" s="114">
        <f>SUM($BP$23:BP132)</f>
        <v>10.39189247276893</v>
      </c>
      <c r="BS132" s="26">
        <v>129</v>
      </c>
      <c r="BT132" s="71">
        <v>2.28843795950153E-167</v>
      </c>
      <c r="BU132" s="73">
        <f t="shared" si="33"/>
        <v>0</v>
      </c>
      <c r="BV132" s="34">
        <v>109</v>
      </c>
      <c r="BW132" s="34" t="s">
        <v>202</v>
      </c>
      <c r="BX132" s="34" t="s">
        <v>344</v>
      </c>
      <c r="BY132" s="71">
        <f t="shared" si="34"/>
        <v>1.744458676466549E-3</v>
      </c>
      <c r="BZ132" s="71">
        <f t="shared" si="35"/>
        <v>0</v>
      </c>
      <c r="CA132" s="114">
        <f>SUM($BZ$23:BZ132)</f>
        <v>10.487233235656269</v>
      </c>
    </row>
    <row r="133" spans="1:79" x14ac:dyDescent="0.35">
      <c r="A133" s="26">
        <v>130</v>
      </c>
      <c r="B133" s="71">
        <v>0.24320683386741501</v>
      </c>
      <c r="C133" s="73">
        <f t="shared" si="44"/>
        <v>3.7597763707462048E-36</v>
      </c>
      <c r="D133" s="34">
        <v>100</v>
      </c>
      <c r="E133" s="34" t="s">
        <v>202</v>
      </c>
      <c r="F133" s="34" t="s">
        <v>335</v>
      </c>
      <c r="G133" s="71">
        <f t="shared" si="36"/>
        <v>2.9472262287399209E-3</v>
      </c>
      <c r="H133" s="71">
        <f t="shared" si="37"/>
        <v>1.1080911534059804E-38</v>
      </c>
      <c r="I133" s="71">
        <f>SUM($H$33:H133)</f>
        <v>9.3265529758493759</v>
      </c>
      <c r="K133" s="26">
        <v>130</v>
      </c>
      <c r="L133" s="71">
        <v>4.6463369989698301E-75</v>
      </c>
      <c r="M133" s="73">
        <f t="shared" si="45"/>
        <v>0</v>
      </c>
      <c r="N133" s="34">
        <v>100</v>
      </c>
      <c r="O133" s="34" t="s">
        <v>202</v>
      </c>
      <c r="P133" s="34" t="s">
        <v>335</v>
      </c>
      <c r="Q133" s="71">
        <f t="shared" si="38"/>
        <v>2.9472262287399209E-3</v>
      </c>
      <c r="R133" s="71">
        <f t="shared" si="39"/>
        <v>0</v>
      </c>
      <c r="S133" s="71">
        <f>SUM($R$33:R133)</f>
        <v>9.5691597944751994</v>
      </c>
      <c r="U133" s="26">
        <v>130</v>
      </c>
      <c r="V133" s="71">
        <v>5.3710381888857903E-10</v>
      </c>
      <c r="W133" s="73">
        <f t="shared" si="46"/>
        <v>6.4154232780441124E-225</v>
      </c>
      <c r="X133" s="74">
        <v>100</v>
      </c>
      <c r="Y133" s="34" t="s">
        <v>202</v>
      </c>
      <c r="Z133" s="34" t="s">
        <v>335</v>
      </c>
      <c r="AA133" s="71">
        <f t="shared" si="40"/>
        <v>2.9472262287399209E-3</v>
      </c>
      <c r="AB133" s="71">
        <f t="shared" si="41"/>
        <v>1.890770375352025E-227</v>
      </c>
      <c r="AC133" s="71">
        <f>SUM($AB$33:AB133)</f>
        <v>10.403299508285247</v>
      </c>
      <c r="AE133" s="26">
        <v>130</v>
      </c>
      <c r="AF133" s="71">
        <v>7.4936963136354199E-78</v>
      </c>
      <c r="AG133" s="73">
        <f t="shared" si="47"/>
        <v>0</v>
      </c>
      <c r="AH133" s="74">
        <v>100</v>
      </c>
      <c r="AI133" s="34" t="s">
        <v>202</v>
      </c>
      <c r="AJ133" s="34" t="s">
        <v>335</v>
      </c>
      <c r="AK133" s="71">
        <f t="shared" si="42"/>
        <v>2.9472262287399209E-3</v>
      </c>
      <c r="AL133" s="71">
        <f t="shared" si="43"/>
        <v>0</v>
      </c>
      <c r="AM133" s="71">
        <f>SUM($AL$33:AL133)</f>
        <v>10.507780540992837</v>
      </c>
      <c r="AO133" s="26">
        <v>130</v>
      </c>
      <c r="AP133" s="71">
        <v>0.30209389812311799</v>
      </c>
      <c r="AQ133" s="73">
        <f t="shared" si="28"/>
        <v>2.6552347791314729E-37</v>
      </c>
      <c r="AR133" s="34">
        <v>110</v>
      </c>
      <c r="AS133" s="34" t="s">
        <v>202</v>
      </c>
      <c r="AT133" s="34" t="s">
        <v>345</v>
      </c>
      <c r="AU133" s="71">
        <f t="shared" si="24"/>
        <v>1.6457157325156123E-3</v>
      </c>
      <c r="AV133" s="71">
        <f t="shared" si="25"/>
        <v>4.3697616495392816E-40</v>
      </c>
      <c r="AW133" s="114">
        <f>SUM($AV$23:AV133)</f>
        <v>9.3110379369082494</v>
      </c>
      <c r="AY133" s="26">
        <v>130</v>
      </c>
      <c r="AZ133" s="71">
        <v>9.2747768182478996E-171</v>
      </c>
      <c r="BA133" s="73">
        <f t="shared" si="31"/>
        <v>0</v>
      </c>
      <c r="BB133" s="34">
        <v>110</v>
      </c>
      <c r="BC133" s="34" t="s">
        <v>202</v>
      </c>
      <c r="BD133" s="34" t="s">
        <v>345</v>
      </c>
      <c r="BE133" s="71">
        <f t="shared" si="26"/>
        <v>1.6457157325156123E-3</v>
      </c>
      <c r="BF133" s="71">
        <f t="shared" si="27"/>
        <v>0</v>
      </c>
      <c r="BG133" s="114">
        <f>SUM($BF$23:BF133)</f>
        <v>9.5467535037849771</v>
      </c>
      <c r="BI133" s="26">
        <v>130</v>
      </c>
      <c r="BJ133" s="71">
        <v>5.1198954772184398E-2</v>
      </c>
      <c r="BK133" s="73">
        <f t="shared" si="32"/>
        <v>5.8310336301163441E-72</v>
      </c>
      <c r="BL133" s="34">
        <v>110</v>
      </c>
      <c r="BM133" s="34" t="s">
        <v>202</v>
      </c>
      <c r="BN133" s="34" t="s">
        <v>345</v>
      </c>
      <c r="BO133" s="71">
        <f t="shared" si="29"/>
        <v>1.6457157325156123E-3</v>
      </c>
      <c r="BP133" s="71">
        <f t="shared" si="30"/>
        <v>9.5962237819100887E-75</v>
      </c>
      <c r="BQ133" s="114">
        <f>SUM($BP$23:BP133)</f>
        <v>10.39189247276893</v>
      </c>
      <c r="BS133" s="26">
        <v>130</v>
      </c>
      <c r="BT133" s="71">
        <v>2.07267541404128E-183</v>
      </c>
      <c r="BU133" s="73">
        <f t="shared" si="33"/>
        <v>0</v>
      </c>
      <c r="BV133" s="34">
        <v>110</v>
      </c>
      <c r="BW133" s="34" t="s">
        <v>202</v>
      </c>
      <c r="BX133" s="34" t="s">
        <v>345</v>
      </c>
      <c r="BY133" s="71">
        <f t="shared" si="34"/>
        <v>1.6457157325156123E-3</v>
      </c>
      <c r="BZ133" s="71">
        <f t="shared" si="35"/>
        <v>0</v>
      </c>
      <c r="CA133" s="114">
        <f>SUM($BZ$23:BZ133)</f>
        <v>10.487233235656269</v>
      </c>
    </row>
    <row r="134" spans="1:79" x14ac:dyDescent="0.35">
      <c r="A134" s="26">
        <v>131</v>
      </c>
      <c r="B134" s="71">
        <v>0.24308267585985399</v>
      </c>
      <c r="C134" s="73">
        <f t="shared" si="44"/>
        <v>9.1440330717870486E-37</v>
      </c>
      <c r="D134" s="34">
        <v>101</v>
      </c>
      <c r="E134" s="34" t="s">
        <v>202</v>
      </c>
      <c r="F134" s="34" t="s">
        <v>336</v>
      </c>
      <c r="G134" s="71">
        <f t="shared" si="36"/>
        <v>2.7804021025848312E-3</v>
      </c>
      <c r="H134" s="71">
        <f t="shared" si="37"/>
        <v>2.5424088778901944E-39</v>
      </c>
      <c r="I134" s="71">
        <f>SUM($H$33:H134)</f>
        <v>9.3265529758493759</v>
      </c>
      <c r="K134" s="26">
        <v>131</v>
      </c>
      <c r="L134" s="71">
        <v>6.1368070397757904E-82</v>
      </c>
      <c r="M134" s="73">
        <f t="shared" si="45"/>
        <v>0</v>
      </c>
      <c r="N134" s="34">
        <v>101</v>
      </c>
      <c r="O134" s="34" t="s">
        <v>202</v>
      </c>
      <c r="P134" s="34" t="s">
        <v>336</v>
      </c>
      <c r="Q134" s="71">
        <f t="shared" si="38"/>
        <v>2.7804021025848312E-3</v>
      </c>
      <c r="R134" s="71">
        <f t="shared" si="39"/>
        <v>0</v>
      </c>
      <c r="S134" s="71">
        <f>SUM($R$33:R134)</f>
        <v>9.5691597944751994</v>
      </c>
      <c r="U134" s="26">
        <v>131</v>
      </c>
      <c r="V134" s="71">
        <v>4.03010017524186E-10</v>
      </c>
      <c r="W134" s="73">
        <f t="shared" si="46"/>
        <v>3.4457483424241788E-234</v>
      </c>
      <c r="X134" s="74">
        <v>101</v>
      </c>
      <c r="Y134" s="34" t="s">
        <v>202</v>
      </c>
      <c r="Z134" s="34" t="s">
        <v>336</v>
      </c>
      <c r="AA134" s="71">
        <f t="shared" si="40"/>
        <v>2.7804021025848312E-3</v>
      </c>
      <c r="AB134" s="71">
        <f t="shared" si="41"/>
        <v>9.5805659362543838E-237</v>
      </c>
      <c r="AC134" s="71">
        <f>SUM($AB$33:AB134)</f>
        <v>10.403299508285247</v>
      </c>
      <c r="AE134" s="26">
        <v>131</v>
      </c>
      <c r="AF134" s="71">
        <v>2.4168607797194501E-85</v>
      </c>
      <c r="AG134" s="73">
        <f t="shared" si="47"/>
        <v>0</v>
      </c>
      <c r="AH134" s="74">
        <v>101</v>
      </c>
      <c r="AI134" s="34" t="s">
        <v>202</v>
      </c>
      <c r="AJ134" s="34" t="s">
        <v>336</v>
      </c>
      <c r="AK134" s="71">
        <f t="shared" si="42"/>
        <v>2.7804021025848312E-3</v>
      </c>
      <c r="AL134" s="71">
        <f t="shared" si="43"/>
        <v>0</v>
      </c>
      <c r="AM134" s="71">
        <f>SUM($AL$33:AL134)</f>
        <v>10.507780540992837</v>
      </c>
      <c r="AO134" s="26">
        <v>131</v>
      </c>
      <c r="AP134" s="71">
        <v>0.30206167721139499</v>
      </c>
      <c r="AQ134" s="73">
        <f t="shared" si="28"/>
        <v>8.0213022485990288E-38</v>
      </c>
      <c r="AR134" s="34">
        <v>111</v>
      </c>
      <c r="AS134" s="34" t="s">
        <v>202</v>
      </c>
      <c r="AT134" s="34" t="s">
        <v>346</v>
      </c>
      <c r="AU134" s="71">
        <f t="shared" si="24"/>
        <v>1.5525620118071811E-3</v>
      </c>
      <c r="AV134" s="71">
        <f t="shared" si="25"/>
        <v>1.2453569156398372E-40</v>
      </c>
      <c r="AW134" s="114">
        <f>SUM($AV$23:AV134)</f>
        <v>9.3110379369082494</v>
      </c>
      <c r="AY134" s="26">
        <v>131</v>
      </c>
      <c r="AZ134" s="71">
        <v>2.24390608777861E-186</v>
      </c>
      <c r="BA134" s="73">
        <f t="shared" si="31"/>
        <v>0</v>
      </c>
      <c r="BB134" s="34">
        <v>111</v>
      </c>
      <c r="BC134" s="34" t="s">
        <v>202</v>
      </c>
      <c r="BD134" s="34" t="s">
        <v>346</v>
      </c>
      <c r="BE134" s="71">
        <f t="shared" si="26"/>
        <v>1.5525620118071811E-3</v>
      </c>
      <c r="BF134" s="71">
        <f t="shared" si="27"/>
        <v>0</v>
      </c>
      <c r="BG134" s="114">
        <f>SUM($BF$23:BF134)</f>
        <v>9.5467535037849771</v>
      </c>
      <c r="BI134" s="26">
        <v>131</v>
      </c>
      <c r="BJ134" s="71">
        <v>5.1123706455829601E-2</v>
      </c>
      <c r="BK134" s="73">
        <f t="shared" si="32"/>
        <v>2.9854282710341293E-73</v>
      </c>
      <c r="BL134" s="34">
        <v>111</v>
      </c>
      <c r="BM134" s="34" t="s">
        <v>202</v>
      </c>
      <c r="BN134" s="34" t="s">
        <v>346</v>
      </c>
      <c r="BO134" s="71">
        <f t="shared" si="29"/>
        <v>1.5525620118071811E-3</v>
      </c>
      <c r="BP134" s="71">
        <f t="shared" si="30"/>
        <v>4.6350625225827822E-76</v>
      </c>
      <c r="BQ134" s="114">
        <f>SUM($BP$23:BP134)</f>
        <v>10.39189247276893</v>
      </c>
      <c r="BS134" s="26">
        <v>131</v>
      </c>
      <c r="BT134" s="71">
        <v>5.3581014895347897E-201</v>
      </c>
      <c r="BU134" s="73">
        <f t="shared" si="33"/>
        <v>0</v>
      </c>
      <c r="BV134" s="34">
        <v>111</v>
      </c>
      <c r="BW134" s="34" t="s">
        <v>202</v>
      </c>
      <c r="BX134" s="34" t="s">
        <v>346</v>
      </c>
      <c r="BY134" s="71">
        <f t="shared" si="34"/>
        <v>1.5525620118071811E-3</v>
      </c>
      <c r="BZ134" s="71">
        <f t="shared" si="35"/>
        <v>0</v>
      </c>
      <c r="CA134" s="114">
        <f>SUM($BZ$23:BZ134)</f>
        <v>10.487233235656269</v>
      </c>
    </row>
    <row r="135" spans="1:79" x14ac:dyDescent="0.35">
      <c r="A135" s="26">
        <v>132</v>
      </c>
      <c r="B135" s="71">
        <v>0.24296975168563301</v>
      </c>
      <c r="C135" s="73">
        <f t="shared" si="44"/>
        <v>2.222756027240996E-37</v>
      </c>
      <c r="D135" s="34">
        <v>102</v>
      </c>
      <c r="E135" s="34" t="s">
        <v>202</v>
      </c>
      <c r="F135" s="34" t="s">
        <v>337</v>
      </c>
      <c r="G135" s="71">
        <f t="shared" si="36"/>
        <v>2.6230208514951233E-3</v>
      </c>
      <c r="H135" s="71">
        <f t="shared" si="37"/>
        <v>5.8303354072395947E-40</v>
      </c>
      <c r="I135" s="71">
        <f>SUM($H$33:H135)</f>
        <v>9.3265529758493759</v>
      </c>
      <c r="K135" s="26">
        <v>132</v>
      </c>
      <c r="L135" s="71">
        <v>1.8712798301949E-89</v>
      </c>
      <c r="M135" s="73">
        <f t="shared" si="45"/>
        <v>0</v>
      </c>
      <c r="N135" s="34">
        <v>102</v>
      </c>
      <c r="O135" s="34" t="s">
        <v>202</v>
      </c>
      <c r="P135" s="34" t="s">
        <v>337</v>
      </c>
      <c r="Q135" s="71">
        <f t="shared" si="38"/>
        <v>2.6230208514951233E-3</v>
      </c>
      <c r="R135" s="71">
        <f t="shared" si="39"/>
        <v>0</v>
      </c>
      <c r="S135" s="71">
        <f>SUM($R$33:R135)</f>
        <v>9.5691597944751994</v>
      </c>
      <c r="U135" s="26">
        <v>132</v>
      </c>
      <c r="V135" s="71">
        <v>3.0778511762708099E-10</v>
      </c>
      <c r="W135" s="73">
        <f t="shared" si="46"/>
        <v>1.3886710998643031E-243</v>
      </c>
      <c r="X135" s="74">
        <v>102</v>
      </c>
      <c r="Y135" s="34" t="s">
        <v>202</v>
      </c>
      <c r="Z135" s="34" t="s">
        <v>337</v>
      </c>
      <c r="AA135" s="71">
        <f t="shared" si="40"/>
        <v>2.6230208514951233E-3</v>
      </c>
      <c r="AB135" s="71">
        <f t="shared" si="41"/>
        <v>3.642513250812734E-246</v>
      </c>
      <c r="AC135" s="71">
        <f>SUM($AB$33:AB135)</f>
        <v>10.403299508285247</v>
      </c>
      <c r="AE135" s="26">
        <v>132</v>
      </c>
      <c r="AF135" s="71">
        <v>1.45926976361995E-93</v>
      </c>
      <c r="AG135" s="73">
        <f t="shared" si="47"/>
        <v>0</v>
      </c>
      <c r="AH135" s="74">
        <v>102</v>
      </c>
      <c r="AI135" s="34" t="s">
        <v>202</v>
      </c>
      <c r="AJ135" s="34" t="s">
        <v>337</v>
      </c>
      <c r="AK135" s="71">
        <f t="shared" si="42"/>
        <v>2.6230208514951233E-3</v>
      </c>
      <c r="AL135" s="71">
        <f t="shared" si="43"/>
        <v>0</v>
      </c>
      <c r="AM135" s="71">
        <f>SUM($AL$33:AL135)</f>
        <v>10.507780540992837</v>
      </c>
      <c r="AO135" s="26">
        <v>132</v>
      </c>
      <c r="AP135" s="71">
        <v>0.30203246058591698</v>
      </c>
      <c r="AQ135" s="73">
        <f t="shared" si="28"/>
        <v>2.4229280106313565E-38</v>
      </c>
      <c r="AR135" s="34">
        <v>112</v>
      </c>
      <c r="AS135" s="34" t="s">
        <v>202</v>
      </c>
      <c r="AT135" s="34" t="s">
        <v>347</v>
      </c>
      <c r="AU135" s="71">
        <f t="shared" si="24"/>
        <v>1.4646811432143221E-3</v>
      </c>
      <c r="AV135" s="71">
        <f t="shared" si="25"/>
        <v>3.5488169685375383E-41</v>
      </c>
      <c r="AW135" s="114">
        <f>SUM($AV$23:AV135)</f>
        <v>9.3110379369082494</v>
      </c>
      <c r="AY135" s="26">
        <v>132</v>
      </c>
      <c r="AZ135" s="71">
        <v>1.99737429328322E-203</v>
      </c>
      <c r="BA135" s="73">
        <f t="shared" si="31"/>
        <v>0</v>
      </c>
      <c r="BB135" s="34">
        <v>112</v>
      </c>
      <c r="BC135" s="34" t="s">
        <v>202</v>
      </c>
      <c r="BD135" s="34" t="s">
        <v>347</v>
      </c>
      <c r="BE135" s="71">
        <f t="shared" si="26"/>
        <v>1.4646811432143221E-3</v>
      </c>
      <c r="BF135" s="71">
        <f t="shared" si="27"/>
        <v>0</v>
      </c>
      <c r="BG135" s="114">
        <f>SUM($BF$23:BF135)</f>
        <v>9.5467535037849771</v>
      </c>
      <c r="BI135" s="26">
        <v>132</v>
      </c>
      <c r="BJ135" s="71">
        <v>5.1055224728557003E-2</v>
      </c>
      <c r="BK135" s="73">
        <f t="shared" si="32"/>
        <v>1.5262615857328371E-74</v>
      </c>
      <c r="BL135" s="34">
        <v>112</v>
      </c>
      <c r="BM135" s="34" t="s">
        <v>202</v>
      </c>
      <c r="BN135" s="34" t="s">
        <v>347</v>
      </c>
      <c r="BO135" s="71">
        <f t="shared" si="29"/>
        <v>1.4646811432143221E-3</v>
      </c>
      <c r="BP135" s="71">
        <f t="shared" si="30"/>
        <v>2.235486564235276E-77</v>
      </c>
      <c r="BQ135" s="114">
        <f>SUM($BP$23:BP135)</f>
        <v>10.39189247276893</v>
      </c>
      <c r="BS135" s="26">
        <v>132</v>
      </c>
      <c r="BT135" s="71">
        <v>2.8072611906553398E-220</v>
      </c>
      <c r="BU135" s="73">
        <f t="shared" si="33"/>
        <v>0</v>
      </c>
      <c r="BV135" s="34">
        <v>112</v>
      </c>
      <c r="BW135" s="34" t="s">
        <v>202</v>
      </c>
      <c r="BX135" s="34" t="s">
        <v>347</v>
      </c>
      <c r="BY135" s="71">
        <f t="shared" si="34"/>
        <v>1.4646811432143221E-3</v>
      </c>
      <c r="BZ135" s="71">
        <f t="shared" si="35"/>
        <v>0</v>
      </c>
      <c r="CA135" s="114">
        <f>SUM($BZ$23:BZ135)</f>
        <v>10.487233235656269</v>
      </c>
    </row>
    <row r="136" spans="1:79" x14ac:dyDescent="0.35">
      <c r="A136" s="26">
        <v>133</v>
      </c>
      <c r="B136" s="71">
        <v>0.24286704679985199</v>
      </c>
      <c r="C136" s="73">
        <f t="shared" si="44"/>
        <v>5.4006247999648886E-38</v>
      </c>
      <c r="D136" s="34">
        <v>103</v>
      </c>
      <c r="E136" s="34" t="s">
        <v>202</v>
      </c>
      <c r="F136" s="34" t="s">
        <v>338</v>
      </c>
      <c r="G136" s="71">
        <f t="shared" si="36"/>
        <v>2.4745479731086064E-3</v>
      </c>
      <c r="H136" s="71">
        <f t="shared" si="37"/>
        <v>1.3364105152273189E-40</v>
      </c>
      <c r="I136" s="71">
        <f>SUM($H$33:H136)</f>
        <v>9.3265529758493759</v>
      </c>
      <c r="K136" s="26">
        <v>133</v>
      </c>
      <c r="L136" s="71">
        <v>1.15022238287214E-97</v>
      </c>
      <c r="M136" s="73">
        <f t="shared" si="45"/>
        <v>0</v>
      </c>
      <c r="N136" s="34">
        <v>103</v>
      </c>
      <c r="O136" s="34" t="s">
        <v>202</v>
      </c>
      <c r="P136" s="34" t="s">
        <v>338</v>
      </c>
      <c r="Q136" s="71">
        <f t="shared" si="38"/>
        <v>2.4745479731086064E-3</v>
      </c>
      <c r="R136" s="71">
        <f t="shared" si="39"/>
        <v>0</v>
      </c>
      <c r="S136" s="71">
        <f>SUM($R$33:R136)</f>
        <v>9.5691597944751994</v>
      </c>
      <c r="U136" s="26">
        <v>133</v>
      </c>
      <c r="V136" s="71">
        <v>2.3910603351040802E-10</v>
      </c>
      <c r="W136" s="73">
        <f t="shared" si="46"/>
        <v>4.2741229781706247E-253</v>
      </c>
      <c r="X136" s="74">
        <v>103</v>
      </c>
      <c r="Y136" s="34" t="s">
        <v>202</v>
      </c>
      <c r="Z136" s="34" t="s">
        <v>338</v>
      </c>
      <c r="AA136" s="71">
        <f t="shared" si="40"/>
        <v>2.4745479731086064E-3</v>
      </c>
      <c r="AB136" s="71">
        <f t="shared" si="41"/>
        <v>1.057652235244904E-255</v>
      </c>
      <c r="AC136" s="71">
        <f>SUM($AB$33:AB136)</f>
        <v>10.403299508285247</v>
      </c>
      <c r="AE136" s="26">
        <v>133</v>
      </c>
      <c r="AF136" s="71">
        <v>1.4017369316116701E-102</v>
      </c>
      <c r="AG136" s="73">
        <f t="shared" si="47"/>
        <v>0</v>
      </c>
      <c r="AH136" s="74">
        <v>103</v>
      </c>
      <c r="AI136" s="34" t="s">
        <v>202</v>
      </c>
      <c r="AJ136" s="34" t="s">
        <v>338</v>
      </c>
      <c r="AK136" s="71">
        <f t="shared" si="42"/>
        <v>2.4745479731086064E-3</v>
      </c>
      <c r="AL136" s="71">
        <f t="shared" si="43"/>
        <v>0</v>
      </c>
      <c r="AM136" s="71">
        <f>SUM($AL$33:AL136)</f>
        <v>10.507780540992837</v>
      </c>
      <c r="AO136" s="26">
        <v>133</v>
      </c>
      <c r="AP136" s="71">
        <v>0.30200596829523502</v>
      </c>
      <c r="AQ136" s="73">
        <f t="shared" si="28"/>
        <v>7.3180290887352939E-39</v>
      </c>
      <c r="AR136" s="34">
        <v>113</v>
      </c>
      <c r="AS136" s="34" t="s">
        <v>202</v>
      </c>
      <c r="AT136" s="34" t="s">
        <v>348</v>
      </c>
      <c r="AU136" s="71">
        <f t="shared" si="24"/>
        <v>1.3817746634097376E-3</v>
      </c>
      <c r="AV136" s="71">
        <f t="shared" si="25"/>
        <v>1.011186718090988E-41</v>
      </c>
      <c r="AW136" s="114">
        <f>SUM($AV$23:AV136)</f>
        <v>9.3110379369082494</v>
      </c>
      <c r="AY136" s="26">
        <v>133</v>
      </c>
      <c r="AZ136" s="71">
        <v>4.8299477236962902E-222</v>
      </c>
      <c r="BA136" s="73">
        <f t="shared" si="31"/>
        <v>0</v>
      </c>
      <c r="BB136" s="34">
        <v>113</v>
      </c>
      <c r="BC136" s="34" t="s">
        <v>202</v>
      </c>
      <c r="BD136" s="34" t="s">
        <v>348</v>
      </c>
      <c r="BE136" s="71">
        <f t="shared" si="26"/>
        <v>1.3817746634097376E-3</v>
      </c>
      <c r="BF136" s="71">
        <f t="shared" si="27"/>
        <v>0</v>
      </c>
      <c r="BG136" s="114">
        <f>SUM($BF$23:BF136)</f>
        <v>9.5467535037849771</v>
      </c>
      <c r="BI136" s="26">
        <v>133</v>
      </c>
      <c r="BJ136" s="71">
        <v>5.0992898599836599E-2</v>
      </c>
      <c r="BK136" s="73">
        <f t="shared" si="32"/>
        <v>7.7923628254153772E-76</v>
      </c>
      <c r="BL136" s="34">
        <v>113</v>
      </c>
      <c r="BM136" s="34" t="s">
        <v>202</v>
      </c>
      <c r="BN136" s="34" t="s">
        <v>348</v>
      </c>
      <c r="BO136" s="71">
        <f t="shared" si="29"/>
        <v>1.3817746634097376E-3</v>
      </c>
      <c r="BP136" s="71">
        <f t="shared" si="30"/>
        <v>1.0767289520254884E-78</v>
      </c>
      <c r="BQ136" s="114">
        <f>SUM($BP$23:BP136)</f>
        <v>10.39189247276893</v>
      </c>
      <c r="BS136" s="26">
        <v>133</v>
      </c>
      <c r="BT136" s="71">
        <v>2.0480301251608799E-241</v>
      </c>
      <c r="BU136" s="73">
        <f t="shared" si="33"/>
        <v>0</v>
      </c>
      <c r="BV136" s="34">
        <v>113</v>
      </c>
      <c r="BW136" s="34" t="s">
        <v>202</v>
      </c>
      <c r="BX136" s="34" t="s">
        <v>348</v>
      </c>
      <c r="BY136" s="71">
        <f t="shared" si="34"/>
        <v>1.3817746634097376E-3</v>
      </c>
      <c r="BZ136" s="71">
        <f t="shared" si="35"/>
        <v>0</v>
      </c>
      <c r="CA136" s="114">
        <f>SUM($BZ$23:BZ136)</f>
        <v>10.487233235656269</v>
      </c>
    </row>
    <row r="137" spans="1:79" x14ac:dyDescent="0.35">
      <c r="A137" s="26">
        <v>134</v>
      </c>
      <c r="B137" s="71">
        <v>0.24277363795343701</v>
      </c>
      <c r="C137" s="73">
        <f t="shared" si="44"/>
        <v>1.3116337960415139E-38</v>
      </c>
      <c r="D137" s="34">
        <v>104</v>
      </c>
      <c r="E137" s="34" t="s">
        <v>202</v>
      </c>
      <c r="F137" s="34" t="s">
        <v>339</v>
      </c>
      <c r="G137" s="71">
        <f t="shared" si="36"/>
        <v>2.3344792199137799E-3</v>
      </c>
      <c r="H137" s="71">
        <f t="shared" si="37"/>
        <v>3.0619818409955434E-41</v>
      </c>
      <c r="I137" s="71">
        <f>SUM($H$33:H137)</f>
        <v>9.3265529758493759</v>
      </c>
      <c r="K137" s="26">
        <v>134</v>
      </c>
      <c r="L137" s="71">
        <v>1.2288572665310599E-106</v>
      </c>
      <c r="M137" s="73">
        <f t="shared" si="45"/>
        <v>0</v>
      </c>
      <c r="N137" s="34">
        <v>104</v>
      </c>
      <c r="O137" s="34" t="s">
        <v>202</v>
      </c>
      <c r="P137" s="34" t="s">
        <v>339</v>
      </c>
      <c r="Q137" s="71">
        <f t="shared" si="38"/>
        <v>2.3344792199137799E-3</v>
      </c>
      <c r="R137" s="71">
        <f t="shared" si="39"/>
        <v>0</v>
      </c>
      <c r="S137" s="71">
        <f>SUM($R$33:R137)</f>
        <v>9.5691597944751994</v>
      </c>
      <c r="U137" s="26">
        <v>134</v>
      </c>
      <c r="V137" s="71">
        <v>1.8882459220283799E-10</v>
      </c>
      <c r="W137" s="73">
        <f t="shared" si="46"/>
        <v>1.0219685920460703E-262</v>
      </c>
      <c r="X137" s="74">
        <v>104</v>
      </c>
      <c r="Y137" s="34" t="s">
        <v>202</v>
      </c>
      <c r="Z137" s="34" t="s">
        <v>339</v>
      </c>
      <c r="AA137" s="71">
        <f t="shared" si="40"/>
        <v>2.3344792199137799E-3</v>
      </c>
      <c r="AB137" s="71">
        <f t="shared" si="41"/>
        <v>2.3857644415360942E-265</v>
      </c>
      <c r="AC137" s="71">
        <f>SUM($AB$33:AB137)</f>
        <v>10.403299508285247</v>
      </c>
      <c r="AE137" s="26">
        <v>134</v>
      </c>
      <c r="AF137" s="71">
        <v>1.7918327109821399E-112</v>
      </c>
      <c r="AG137" s="73">
        <f t="shared" si="47"/>
        <v>0</v>
      </c>
      <c r="AH137" s="74">
        <v>104</v>
      </c>
      <c r="AI137" s="34" t="s">
        <v>202</v>
      </c>
      <c r="AJ137" s="34" t="s">
        <v>339</v>
      </c>
      <c r="AK137" s="71">
        <f t="shared" si="42"/>
        <v>2.3344792199137799E-3</v>
      </c>
      <c r="AL137" s="71">
        <f t="shared" si="43"/>
        <v>0</v>
      </c>
      <c r="AM137" s="71">
        <f>SUM($AL$33:AL137)</f>
        <v>10.507780540992837</v>
      </c>
      <c r="AO137" s="26">
        <v>134</v>
      </c>
      <c r="AP137" s="71">
        <v>0.30198194644482201</v>
      </c>
      <c r="AQ137" s="73">
        <f t="shared" si="28"/>
        <v>2.2100884609561986E-39</v>
      </c>
      <c r="AR137" s="34">
        <v>114</v>
      </c>
      <c r="AS137" s="34" t="s">
        <v>202</v>
      </c>
      <c r="AT137" s="34" t="s">
        <v>349</v>
      </c>
      <c r="AU137" s="71">
        <f t="shared" si="24"/>
        <v>1.3035610032167337E-3</v>
      </c>
      <c r="AV137" s="71">
        <f t="shared" si="25"/>
        <v>2.8809851313617893E-42</v>
      </c>
      <c r="AW137" s="114">
        <f>SUM($AV$23:AV137)</f>
        <v>9.3110379369082494</v>
      </c>
      <c r="AY137" s="26">
        <v>134</v>
      </c>
      <c r="AZ137" s="71">
        <v>2.2784010975117301E-242</v>
      </c>
      <c r="BA137" s="73">
        <f t="shared" si="31"/>
        <v>0</v>
      </c>
      <c r="BB137" s="34">
        <v>114</v>
      </c>
      <c r="BC137" s="34" t="s">
        <v>202</v>
      </c>
      <c r="BD137" s="34" t="s">
        <v>349</v>
      </c>
      <c r="BE137" s="71">
        <f t="shared" si="26"/>
        <v>1.3035610032167337E-3</v>
      </c>
      <c r="BF137" s="71">
        <f t="shared" si="27"/>
        <v>0</v>
      </c>
      <c r="BG137" s="114">
        <f>SUM($BF$23:BF137)</f>
        <v>9.5467535037849771</v>
      </c>
      <c r="BI137" s="26">
        <v>134</v>
      </c>
      <c r="BJ137" s="71">
        <v>5.0936172671144697E-2</v>
      </c>
      <c r="BK137" s="73">
        <f t="shared" si="32"/>
        <v>3.9735516740954253E-77</v>
      </c>
      <c r="BL137" s="34">
        <v>114</v>
      </c>
      <c r="BM137" s="34" t="s">
        <v>202</v>
      </c>
      <c r="BN137" s="34" t="s">
        <v>349</v>
      </c>
      <c r="BO137" s="71">
        <f t="shared" si="29"/>
        <v>1.3035610032167337E-3</v>
      </c>
      <c r="BP137" s="71">
        <f t="shared" si="30"/>
        <v>5.1797670066173642E-80</v>
      </c>
      <c r="BQ137" s="114">
        <f>SUM($BP$23:BP137)</f>
        <v>10.39189247276893</v>
      </c>
      <c r="BS137" s="26">
        <v>134</v>
      </c>
      <c r="BT137" s="71">
        <v>1.3786921916871901E-264</v>
      </c>
      <c r="BU137" s="73">
        <f t="shared" si="33"/>
        <v>0</v>
      </c>
      <c r="BV137" s="34">
        <v>114</v>
      </c>
      <c r="BW137" s="34" t="s">
        <v>202</v>
      </c>
      <c r="BX137" s="34" t="s">
        <v>349</v>
      </c>
      <c r="BY137" s="71">
        <f t="shared" si="34"/>
        <v>1.3035610032167337E-3</v>
      </c>
      <c r="BZ137" s="71">
        <f t="shared" si="35"/>
        <v>0</v>
      </c>
      <c r="CA137" s="114">
        <f>SUM($BZ$23:BZ137)</f>
        <v>10.487233235656269</v>
      </c>
    </row>
    <row r="138" spans="1:79" x14ac:dyDescent="0.35">
      <c r="A138" s="26">
        <v>135</v>
      </c>
      <c r="B138" s="71">
        <v>0.242688685035121</v>
      </c>
      <c r="C138" s="73">
        <f t="shared" si="44"/>
        <v>3.1843010832767475E-39</v>
      </c>
      <c r="D138" s="34">
        <v>105</v>
      </c>
      <c r="E138" s="34" t="s">
        <v>202</v>
      </c>
      <c r="F138" s="34" t="s">
        <v>340</v>
      </c>
      <c r="G138" s="71">
        <f t="shared" si="36"/>
        <v>2.2023388867111133E-3</v>
      </c>
      <c r="H138" s="71">
        <f t="shared" si="37"/>
        <v>7.0129101026967036E-42</v>
      </c>
      <c r="I138" s="71">
        <f>SUM($H$33:H138)</f>
        <v>9.3265529758493759</v>
      </c>
      <c r="K138" s="26">
        <v>135</v>
      </c>
      <c r="L138" s="71">
        <v>1.940752641702E-116</v>
      </c>
      <c r="M138" s="73">
        <f t="shared" si="45"/>
        <v>0</v>
      </c>
      <c r="N138" s="34">
        <v>105</v>
      </c>
      <c r="O138" s="34" t="s">
        <v>202</v>
      </c>
      <c r="P138" s="34" t="s">
        <v>340</v>
      </c>
      <c r="Q138" s="71">
        <f t="shared" si="38"/>
        <v>2.2023388867111133E-3</v>
      </c>
      <c r="R138" s="71">
        <f t="shared" si="39"/>
        <v>0</v>
      </c>
      <c r="S138" s="71">
        <f>SUM($R$33:R138)</f>
        <v>9.5691597944751994</v>
      </c>
      <c r="U138" s="26">
        <v>135</v>
      </c>
      <c r="V138" s="71">
        <v>1.51477649596931E-10</v>
      </c>
      <c r="W138" s="73">
        <f t="shared" si="46"/>
        <v>1.9297280263720773E-272</v>
      </c>
      <c r="X138" s="74">
        <v>105</v>
      </c>
      <c r="Y138" s="34" t="s">
        <v>202</v>
      </c>
      <c r="Z138" s="34" t="s">
        <v>340</v>
      </c>
      <c r="AA138" s="71">
        <f t="shared" si="40"/>
        <v>2.2023388867111133E-3</v>
      </c>
      <c r="AB138" s="71">
        <f t="shared" si="41"/>
        <v>4.2499150732555145E-275</v>
      </c>
      <c r="AC138" s="71">
        <f>SUM($AB$33:AB138)</f>
        <v>10.403299508285247</v>
      </c>
      <c r="AE138" s="26">
        <v>135</v>
      </c>
      <c r="AF138" s="71">
        <v>2.5058151232469198E-123</v>
      </c>
      <c r="AG138" s="73">
        <f t="shared" si="47"/>
        <v>0</v>
      </c>
      <c r="AH138" s="74">
        <v>105</v>
      </c>
      <c r="AI138" s="34" t="s">
        <v>202</v>
      </c>
      <c r="AJ138" s="34" t="s">
        <v>340</v>
      </c>
      <c r="AK138" s="71">
        <f t="shared" si="42"/>
        <v>2.2023388867111133E-3</v>
      </c>
      <c r="AL138" s="71">
        <f t="shared" si="43"/>
        <v>0</v>
      </c>
      <c r="AM138" s="71">
        <f>SUM($AL$33:AL138)</f>
        <v>10.507780540992837</v>
      </c>
      <c r="AO138" s="26">
        <v>135</v>
      </c>
      <c r="AP138" s="71">
        <v>0.30196016477715998</v>
      </c>
      <c r="AQ138" s="73">
        <f t="shared" si="28"/>
        <v>6.6740681525479391E-40</v>
      </c>
      <c r="AR138" s="34">
        <v>115</v>
      </c>
      <c r="AS138" s="34" t="s">
        <v>202</v>
      </c>
      <c r="AT138" s="34" t="s">
        <v>350</v>
      </c>
      <c r="AU138" s="71">
        <f t="shared" si="24"/>
        <v>1.2297745313365411E-3</v>
      </c>
      <c r="AV138" s="71">
        <f t="shared" si="25"/>
        <v>8.2075990344077766E-43</v>
      </c>
      <c r="AW138" s="114">
        <f>SUM($AV$23:AV138)</f>
        <v>9.3110379369082494</v>
      </c>
      <c r="AY138" s="26">
        <v>135</v>
      </c>
      <c r="AZ138" s="71">
        <v>1.4604615527859899E-264</v>
      </c>
      <c r="BA138" s="73">
        <f t="shared" si="31"/>
        <v>0</v>
      </c>
      <c r="BB138" s="34">
        <v>115</v>
      </c>
      <c r="BC138" s="34" t="s">
        <v>202</v>
      </c>
      <c r="BD138" s="34" t="s">
        <v>350</v>
      </c>
      <c r="BE138" s="71">
        <f t="shared" si="26"/>
        <v>1.2297745313365411E-3</v>
      </c>
      <c r="BF138" s="71">
        <f t="shared" si="27"/>
        <v>0</v>
      </c>
      <c r="BG138" s="114">
        <f>SUM($BF$23:BF138)</f>
        <v>9.5467535037849771</v>
      </c>
      <c r="BI138" s="26">
        <v>135</v>
      </c>
      <c r="BJ138" s="71">
        <v>5.08845420076144E-2</v>
      </c>
      <c r="BK138" s="73">
        <f t="shared" si="32"/>
        <v>2.0239751418944066E-78</v>
      </c>
      <c r="BL138" s="34">
        <v>115</v>
      </c>
      <c r="BM138" s="34" t="s">
        <v>202</v>
      </c>
      <c r="BN138" s="34" t="s">
        <v>350</v>
      </c>
      <c r="BO138" s="71">
        <f t="shared" si="29"/>
        <v>1.2297745313365411E-3</v>
      </c>
      <c r="BP138" s="71">
        <f t="shared" si="30"/>
        <v>2.4890330815600032E-81</v>
      </c>
      <c r="BQ138" s="114">
        <f>SUM($BP$23:BP138)</f>
        <v>10.39189247276893</v>
      </c>
      <c r="BS138" s="26">
        <v>135</v>
      </c>
      <c r="BT138" s="71">
        <v>5.4546531535616098E-290</v>
      </c>
      <c r="BU138" s="73">
        <f t="shared" si="33"/>
        <v>0</v>
      </c>
      <c r="BV138" s="34">
        <v>115</v>
      </c>
      <c r="BW138" s="34" t="s">
        <v>202</v>
      </c>
      <c r="BX138" s="34" t="s">
        <v>350</v>
      </c>
      <c r="BY138" s="71">
        <f t="shared" si="34"/>
        <v>1.2297745313365411E-3</v>
      </c>
      <c r="BZ138" s="71">
        <f t="shared" si="35"/>
        <v>0</v>
      </c>
      <c r="CA138" s="114">
        <f>SUM($BZ$23:BZ138)</f>
        <v>10.487233235656269</v>
      </c>
    </row>
    <row r="139" spans="1:79" x14ac:dyDescent="0.35">
      <c r="A139" s="26">
        <v>136</v>
      </c>
      <c r="B139" s="71">
        <v>0.242611423632353</v>
      </c>
      <c r="C139" s="73">
        <f t="shared" si="44"/>
        <v>7.7279384265634513E-40</v>
      </c>
      <c r="D139" s="34">
        <v>106</v>
      </c>
      <c r="E139" s="34" t="s">
        <v>202</v>
      </c>
      <c r="F139" s="34" t="s">
        <v>341</v>
      </c>
      <c r="G139" s="71">
        <f t="shared" si="36"/>
        <v>2.0776781950104842E-3</v>
      </c>
      <c r="H139" s="71">
        <f t="shared" si="37"/>
        <v>1.6056169161254515E-42</v>
      </c>
      <c r="I139" s="71">
        <f>SUM($H$33:H139)</f>
        <v>9.3265529758493759</v>
      </c>
      <c r="K139" s="26">
        <v>136</v>
      </c>
      <c r="L139" s="71">
        <v>3.7962266402365301E-127</v>
      </c>
      <c r="M139" s="73">
        <f t="shared" si="45"/>
        <v>0</v>
      </c>
      <c r="N139" s="34">
        <v>106</v>
      </c>
      <c r="O139" s="34" t="s">
        <v>202</v>
      </c>
      <c r="P139" s="34" t="s">
        <v>341</v>
      </c>
      <c r="Q139" s="71">
        <f t="shared" si="38"/>
        <v>2.0776781950104842E-3</v>
      </c>
      <c r="R139" s="71">
        <f t="shared" si="39"/>
        <v>0</v>
      </c>
      <c r="S139" s="71">
        <f>SUM($R$33:R139)</f>
        <v>9.5691597944751994</v>
      </c>
      <c r="U139" s="26">
        <v>136</v>
      </c>
      <c r="V139" s="71">
        <v>1.2335186129483599E-10</v>
      </c>
      <c r="W139" s="73">
        <f t="shared" si="46"/>
        <v>2.9231066579616673E-282</v>
      </c>
      <c r="X139" s="74">
        <v>106</v>
      </c>
      <c r="Y139" s="34" t="s">
        <v>202</v>
      </c>
      <c r="Z139" s="34" t="s">
        <v>341</v>
      </c>
      <c r="AA139" s="71">
        <f t="shared" si="40"/>
        <v>2.0776781950104842E-3</v>
      </c>
      <c r="AB139" s="71">
        <f t="shared" si="41"/>
        <v>6.0732749649369259E-285</v>
      </c>
      <c r="AC139" s="71">
        <f>SUM($AB$33:AB139)</f>
        <v>10.403299508285247</v>
      </c>
      <c r="AE139" s="26">
        <v>136</v>
      </c>
      <c r="AF139" s="71">
        <v>3.0922724055768298E-135</v>
      </c>
      <c r="AG139" s="73">
        <f t="shared" si="47"/>
        <v>0</v>
      </c>
      <c r="AH139" s="74">
        <v>106</v>
      </c>
      <c r="AI139" s="34" t="s">
        <v>202</v>
      </c>
      <c r="AJ139" s="34" t="s">
        <v>341</v>
      </c>
      <c r="AK139" s="71">
        <f t="shared" si="42"/>
        <v>2.0776781950104842E-3</v>
      </c>
      <c r="AL139" s="71">
        <f t="shared" si="43"/>
        <v>0</v>
      </c>
      <c r="AM139" s="71">
        <f>SUM($AL$33:AL139)</f>
        <v>10.507780540992837</v>
      </c>
      <c r="AO139" s="26">
        <v>136</v>
      </c>
      <c r="AP139" s="71">
        <v>0.30194041447554099</v>
      </c>
      <c r="AQ139" s="73">
        <f t="shared" si="28"/>
        <v>2.0153027190773712E-40</v>
      </c>
      <c r="AR139" s="34">
        <v>116</v>
      </c>
      <c r="AS139" s="34" t="s">
        <v>202</v>
      </c>
      <c r="AT139" s="34" t="s">
        <v>351</v>
      </c>
      <c r="AU139" s="71">
        <f t="shared" si="24"/>
        <v>1.1601646522042841E-3</v>
      </c>
      <c r="AV139" s="71">
        <f t="shared" si="25"/>
        <v>2.3380829781647462E-43</v>
      </c>
      <c r="AW139" s="114">
        <f>SUM($AV$23:AV139)</f>
        <v>9.3110379369082494</v>
      </c>
      <c r="AY139" s="26">
        <v>136</v>
      </c>
      <c r="AZ139" s="71">
        <v>8.5717078731075195E-289</v>
      </c>
      <c r="BA139" s="73">
        <f t="shared" si="31"/>
        <v>0</v>
      </c>
      <c r="BB139" s="34">
        <v>116</v>
      </c>
      <c r="BC139" s="34" t="s">
        <v>202</v>
      </c>
      <c r="BD139" s="34" t="s">
        <v>351</v>
      </c>
      <c r="BE139" s="71">
        <f t="shared" si="26"/>
        <v>1.1601646522042841E-3</v>
      </c>
      <c r="BF139" s="71">
        <f t="shared" si="27"/>
        <v>0</v>
      </c>
      <c r="BG139" s="114">
        <f>SUM($BF$23:BF139)</f>
        <v>9.5467535037849771</v>
      </c>
      <c r="BI139" s="26">
        <v>136</v>
      </c>
      <c r="BJ139" s="71">
        <v>5.0837547494214798E-2</v>
      </c>
      <c r="BK139" s="73">
        <f t="shared" si="32"/>
        <v>1.0298904813009325E-79</v>
      </c>
      <c r="BL139" s="34">
        <v>116</v>
      </c>
      <c r="BM139" s="34" t="s">
        <v>202</v>
      </c>
      <c r="BN139" s="34" t="s">
        <v>351</v>
      </c>
      <c r="BO139" s="71">
        <f t="shared" si="29"/>
        <v>1.1601646522042841E-3</v>
      </c>
      <c r="BP139" s="71">
        <f t="shared" si="30"/>
        <v>1.194842532046999E-82</v>
      </c>
      <c r="BQ139" s="114">
        <f>SUM($BP$23:BP139)</f>
        <v>10.39189247276893</v>
      </c>
      <c r="BS139" s="26">
        <v>136</v>
      </c>
      <c r="BT139" s="71">
        <v>0</v>
      </c>
      <c r="BU139" s="73">
        <f t="shared" si="33"/>
        <v>0</v>
      </c>
      <c r="BV139" s="34">
        <v>116</v>
      </c>
      <c r="BW139" s="34" t="s">
        <v>202</v>
      </c>
      <c r="BX139" s="34" t="s">
        <v>351</v>
      </c>
      <c r="BY139" s="71">
        <f t="shared" si="34"/>
        <v>1.1601646522042841E-3</v>
      </c>
      <c r="BZ139" s="71">
        <f t="shared" si="35"/>
        <v>0</v>
      </c>
      <c r="CA139" s="114">
        <f>SUM($BZ$23:BZ139)</f>
        <v>10.487233235656269</v>
      </c>
    </row>
    <row r="140" spans="1:79" x14ac:dyDescent="0.35">
      <c r="A140" s="26">
        <v>137</v>
      </c>
      <c r="B140" s="71">
        <v>0.242541158249551</v>
      </c>
      <c r="C140" s="73">
        <f t="shared" si="44"/>
        <v>1.8748861434117249E-40</v>
      </c>
      <c r="D140" s="34">
        <v>107</v>
      </c>
      <c r="E140" s="34" t="s">
        <v>202</v>
      </c>
      <c r="F140" s="34" t="s">
        <v>342</v>
      </c>
      <c r="G140" s="71">
        <f t="shared" si="36"/>
        <v>1.9600737688778148E-3</v>
      </c>
      <c r="H140" s="71">
        <f t="shared" si="37"/>
        <v>3.6749151493338113E-43</v>
      </c>
      <c r="I140" s="71">
        <f>SUM($H$33:H140)</f>
        <v>9.3265529758493759</v>
      </c>
      <c r="K140" s="26">
        <v>137</v>
      </c>
      <c r="L140" s="71">
        <v>7.5805471897743202E-139</v>
      </c>
      <c r="M140" s="73">
        <f t="shared" si="45"/>
        <v>0</v>
      </c>
      <c r="N140" s="34">
        <v>107</v>
      </c>
      <c r="O140" s="34" t="s">
        <v>202</v>
      </c>
      <c r="P140" s="34" t="s">
        <v>342</v>
      </c>
      <c r="Q140" s="71">
        <f t="shared" si="38"/>
        <v>1.9600737688778148E-3</v>
      </c>
      <c r="R140" s="71">
        <f t="shared" si="39"/>
        <v>0</v>
      </c>
      <c r="S140" s="71">
        <f>SUM($R$33:R140)</f>
        <v>9.5691597944751994</v>
      </c>
      <c r="U140" s="26">
        <v>137</v>
      </c>
      <c r="V140" s="71">
        <v>1.01889216361839E-10</v>
      </c>
      <c r="W140" s="73">
        <f t="shared" si="46"/>
        <v>3.6057064702289918E-292</v>
      </c>
      <c r="X140" s="74">
        <v>107</v>
      </c>
      <c r="Y140" s="34" t="s">
        <v>202</v>
      </c>
      <c r="Z140" s="34" t="s">
        <v>342</v>
      </c>
      <c r="AA140" s="71">
        <f t="shared" si="40"/>
        <v>1.9600737688778148E-3</v>
      </c>
      <c r="AB140" s="71">
        <f t="shared" si="41"/>
        <v>7.0674506705688628E-295</v>
      </c>
      <c r="AC140" s="71">
        <f>SUM($AB$33:AB140)</f>
        <v>10.403299508285247</v>
      </c>
      <c r="AE140" s="26">
        <v>137</v>
      </c>
      <c r="AF140" s="71">
        <v>2.65994928129188E-148</v>
      </c>
      <c r="AG140" s="73">
        <f t="shared" si="47"/>
        <v>0</v>
      </c>
      <c r="AH140" s="74">
        <v>107</v>
      </c>
      <c r="AI140" s="34" t="s">
        <v>202</v>
      </c>
      <c r="AJ140" s="34" t="s">
        <v>342</v>
      </c>
      <c r="AK140" s="71">
        <f t="shared" si="42"/>
        <v>1.9600737688778148E-3</v>
      </c>
      <c r="AL140" s="71">
        <f t="shared" si="43"/>
        <v>0</v>
      </c>
      <c r="AM140" s="71">
        <f>SUM($AL$33:AL140)</f>
        <v>10.507780540992837</v>
      </c>
      <c r="AO140" s="26">
        <v>137</v>
      </c>
      <c r="AP140" s="71">
        <v>0.301922506171236</v>
      </c>
      <c r="AQ140" s="73">
        <f t="shared" si="28"/>
        <v>6.0850133829190622E-41</v>
      </c>
      <c r="AR140" s="34">
        <v>117</v>
      </c>
      <c r="AS140" s="34" t="s">
        <v>202</v>
      </c>
      <c r="AT140" s="34" t="s">
        <v>352</v>
      </c>
      <c r="AU140" s="71">
        <f t="shared" si="24"/>
        <v>1.0944949549097016E-3</v>
      </c>
      <c r="AV140" s="71">
        <f t="shared" si="25"/>
        <v>6.6600164481629295E-44</v>
      </c>
      <c r="AW140" s="114">
        <f>SUM($AV$23:AV140)</f>
        <v>9.3110379369082494</v>
      </c>
      <c r="AY140" s="26">
        <v>137</v>
      </c>
      <c r="AZ140" s="71">
        <v>0</v>
      </c>
      <c r="BA140" s="73">
        <f t="shared" si="31"/>
        <v>0</v>
      </c>
      <c r="BB140" s="34">
        <v>117</v>
      </c>
      <c r="BC140" s="34" t="s">
        <v>202</v>
      </c>
      <c r="BD140" s="34" t="s">
        <v>352</v>
      </c>
      <c r="BE140" s="71">
        <f t="shared" si="26"/>
        <v>1.0944949549097016E-3</v>
      </c>
      <c r="BF140" s="71">
        <f t="shared" si="27"/>
        <v>0</v>
      </c>
      <c r="BG140" s="114">
        <f>SUM($BF$23:BF140)</f>
        <v>9.5467535037849771</v>
      </c>
      <c r="BI140" s="26">
        <v>137</v>
      </c>
      <c r="BJ140" s="71">
        <v>5.0794771628915297E-2</v>
      </c>
      <c r="BK140" s="73">
        <f t="shared" si="32"/>
        <v>5.2357106256975896E-81</v>
      </c>
      <c r="BL140" s="34">
        <v>117</v>
      </c>
      <c r="BM140" s="34" t="s">
        <v>202</v>
      </c>
      <c r="BN140" s="34" t="s">
        <v>352</v>
      </c>
      <c r="BO140" s="71">
        <f t="shared" si="29"/>
        <v>1.0944949549097016E-3</v>
      </c>
      <c r="BP140" s="71">
        <f t="shared" si="30"/>
        <v>5.7304588651931283E-84</v>
      </c>
      <c r="BQ140" s="114">
        <f>SUM($BP$23:BP140)</f>
        <v>10.39189247276893</v>
      </c>
      <c r="BS140" s="26">
        <v>137</v>
      </c>
      <c r="BT140" s="71">
        <v>0</v>
      </c>
      <c r="BU140" s="73">
        <f t="shared" si="33"/>
        <v>0</v>
      </c>
      <c r="BV140" s="34">
        <v>117</v>
      </c>
      <c r="BW140" s="34" t="s">
        <v>202</v>
      </c>
      <c r="BX140" s="34" t="s">
        <v>352</v>
      </c>
      <c r="BY140" s="71">
        <f t="shared" si="34"/>
        <v>1.0944949549097016E-3</v>
      </c>
      <c r="BZ140" s="71">
        <f t="shared" si="35"/>
        <v>0</v>
      </c>
      <c r="CA140" s="114">
        <f>SUM($BZ$23:BZ140)</f>
        <v>10.487233235656269</v>
      </c>
    </row>
    <row r="141" spans="1:79" x14ac:dyDescent="0.35">
      <c r="A141" s="26">
        <v>138</v>
      </c>
      <c r="B141" s="71">
        <v>0.24247725612708401</v>
      </c>
      <c r="C141" s="73">
        <f t="shared" si="44"/>
        <v>4.5473705680911357E-41</v>
      </c>
      <c r="D141" s="34">
        <v>108</v>
      </c>
      <c r="E141" s="34" t="s">
        <v>202</v>
      </c>
      <c r="F141" s="34" t="s">
        <v>343</v>
      </c>
      <c r="G141" s="71">
        <f t="shared" si="36"/>
        <v>1.8491261970545422E-3</v>
      </c>
      <c r="H141" s="71">
        <f t="shared" si="37"/>
        <v>8.4086620451721141E-44</v>
      </c>
      <c r="I141" s="71">
        <f>SUM($H$33:H141)</f>
        <v>9.3265529758493759</v>
      </c>
      <c r="K141" s="26">
        <v>138</v>
      </c>
      <c r="L141" s="71">
        <v>1.2511225290161201E-151</v>
      </c>
      <c r="M141" s="73">
        <f t="shared" si="45"/>
        <v>0</v>
      </c>
      <c r="N141" s="34">
        <v>108</v>
      </c>
      <c r="O141" s="34" t="s">
        <v>202</v>
      </c>
      <c r="P141" s="34" t="s">
        <v>343</v>
      </c>
      <c r="Q141" s="71">
        <f t="shared" si="38"/>
        <v>1.8491261970545422E-3</v>
      </c>
      <c r="R141" s="71">
        <f t="shared" si="39"/>
        <v>0</v>
      </c>
      <c r="S141" s="71">
        <f>SUM($R$33:R141)</f>
        <v>9.5691597944751994</v>
      </c>
      <c r="U141" s="26">
        <v>138</v>
      </c>
      <c r="V141" s="71">
        <v>8.5304422481697798E-11</v>
      </c>
      <c r="W141" s="73">
        <f t="shared" si="46"/>
        <v>3.6738260668244454E-302</v>
      </c>
      <c r="X141" s="74">
        <v>108</v>
      </c>
      <c r="Y141" s="34" t="s">
        <v>202</v>
      </c>
      <c r="Z141" s="34" t="s">
        <v>343</v>
      </c>
      <c r="AA141" s="71">
        <f t="shared" si="40"/>
        <v>1.8491261970545422E-3</v>
      </c>
      <c r="AB141" s="71">
        <f t="shared" si="41"/>
        <v>6.7933680235869331E-305</v>
      </c>
      <c r="AC141" s="71">
        <f>SUM($AB$33:AB141)</f>
        <v>10.403299508285247</v>
      </c>
      <c r="AE141" s="26">
        <v>138</v>
      </c>
      <c r="AF141" s="71">
        <v>1.2313403487525401E-162</v>
      </c>
      <c r="AG141" s="73">
        <f t="shared" si="47"/>
        <v>0</v>
      </c>
      <c r="AH141" s="74">
        <v>108</v>
      </c>
      <c r="AI141" s="34" t="s">
        <v>202</v>
      </c>
      <c r="AJ141" s="34" t="s">
        <v>343</v>
      </c>
      <c r="AK141" s="71">
        <f t="shared" si="42"/>
        <v>1.8491261970545422E-3</v>
      </c>
      <c r="AL141" s="71">
        <f t="shared" si="43"/>
        <v>0</v>
      </c>
      <c r="AM141" s="71">
        <f>SUM($AL$33:AL141)</f>
        <v>10.507780540992837</v>
      </c>
      <c r="AO141" s="26">
        <v>138</v>
      </c>
      <c r="AP141" s="71">
        <v>0.30190626813517901</v>
      </c>
      <c r="AQ141" s="73">
        <f t="shared" si="28"/>
        <v>1.8372024906564342E-41</v>
      </c>
      <c r="AR141" s="34">
        <v>118</v>
      </c>
      <c r="AS141" s="34" t="s">
        <v>202</v>
      </c>
      <c r="AT141" s="34" t="s">
        <v>353</v>
      </c>
      <c r="AU141" s="71">
        <f t="shared" si="24"/>
        <v>1.0325424102921713E-3</v>
      </c>
      <c r="AV141" s="71">
        <f t="shared" si="25"/>
        <v>1.8969894878971751E-44</v>
      </c>
      <c r="AW141" s="114">
        <f>SUM($AV$23:AV141)</f>
        <v>9.3110379369082494</v>
      </c>
      <c r="AY141" s="26">
        <v>138</v>
      </c>
      <c r="AZ141" s="71">
        <v>0</v>
      </c>
      <c r="BA141" s="73">
        <f t="shared" si="31"/>
        <v>0</v>
      </c>
      <c r="BB141" s="34">
        <v>118</v>
      </c>
      <c r="BC141" s="34" t="s">
        <v>202</v>
      </c>
      <c r="BD141" s="34" t="s">
        <v>353</v>
      </c>
      <c r="BE141" s="71">
        <f t="shared" si="26"/>
        <v>1.0325424102921713E-3</v>
      </c>
      <c r="BF141" s="71">
        <f t="shared" si="27"/>
        <v>0</v>
      </c>
      <c r="BG141" s="114">
        <f>SUM($BF$23:BF141)</f>
        <v>9.5467535037849771</v>
      </c>
      <c r="BI141" s="26">
        <v>138</v>
      </c>
      <c r="BJ141" s="71">
        <v>5.075583471016E-2</v>
      </c>
      <c r="BK141" s="73">
        <f t="shared" si="32"/>
        <v>2.6594672554739429E-82</v>
      </c>
      <c r="BL141" s="34">
        <v>118</v>
      </c>
      <c r="BM141" s="34" t="s">
        <v>202</v>
      </c>
      <c r="BN141" s="34" t="s">
        <v>353</v>
      </c>
      <c r="BO141" s="71">
        <f t="shared" si="29"/>
        <v>1.0325424102921713E-3</v>
      </c>
      <c r="BP141" s="71">
        <f t="shared" si="30"/>
        <v>2.746012730060171E-85</v>
      </c>
      <c r="BQ141" s="114">
        <f>SUM($BP$23:BP141)</f>
        <v>10.39189247276893</v>
      </c>
      <c r="BS141" s="26">
        <v>138</v>
      </c>
      <c r="BT141" s="71">
        <v>0</v>
      </c>
      <c r="BU141" s="73">
        <f t="shared" si="33"/>
        <v>0</v>
      </c>
      <c r="BV141" s="34">
        <v>118</v>
      </c>
      <c r="BW141" s="34" t="s">
        <v>202</v>
      </c>
      <c r="BX141" s="34" t="s">
        <v>353</v>
      </c>
      <c r="BY141" s="71">
        <f t="shared" si="34"/>
        <v>1.0325424102921713E-3</v>
      </c>
      <c r="BZ141" s="71">
        <f t="shared" si="35"/>
        <v>0</v>
      </c>
      <c r="CA141" s="114">
        <f>SUM($BZ$23:BZ141)</f>
        <v>10.487233235656269</v>
      </c>
    </row>
    <row r="142" spans="1:79" x14ac:dyDescent="0.35">
      <c r="A142" s="26">
        <v>139</v>
      </c>
      <c r="B142" s="71">
        <v>0.242419141608961</v>
      </c>
      <c r="C142" s="73">
        <f t="shared" si="44"/>
        <v>1.1026339379437979E-41</v>
      </c>
      <c r="D142" s="34">
        <v>109</v>
      </c>
      <c r="E142" s="34" t="s">
        <v>202</v>
      </c>
      <c r="F142" s="34" t="s">
        <v>344</v>
      </c>
      <c r="G142" s="71">
        <f t="shared" si="36"/>
        <v>1.744458676466549E-3</v>
      </c>
      <c r="H142" s="71">
        <f t="shared" si="37"/>
        <v>1.9234993400125365E-44</v>
      </c>
      <c r="I142" s="71">
        <f>SUM($H$33:H142)</f>
        <v>9.3265529758493759</v>
      </c>
      <c r="K142" s="26">
        <v>139</v>
      </c>
      <c r="L142" s="71">
        <v>1.35502256990183E-165</v>
      </c>
      <c r="M142" s="73">
        <f t="shared" si="45"/>
        <v>0</v>
      </c>
      <c r="N142" s="34">
        <v>109</v>
      </c>
      <c r="O142" s="34" t="s">
        <v>202</v>
      </c>
      <c r="P142" s="34" t="s">
        <v>344</v>
      </c>
      <c r="Q142" s="71">
        <f t="shared" si="38"/>
        <v>1.744458676466549E-3</v>
      </c>
      <c r="R142" s="71">
        <f t="shared" si="39"/>
        <v>0</v>
      </c>
      <c r="S142" s="71">
        <f>SUM($R$33:R142)</f>
        <v>9.5691597944751994</v>
      </c>
      <c r="U142" s="26">
        <v>139</v>
      </c>
      <c r="V142" s="71">
        <v>7.23355756639693E-11</v>
      </c>
      <c r="W142" s="73">
        <f t="shared" si="46"/>
        <v>0</v>
      </c>
      <c r="X142" s="74">
        <v>109</v>
      </c>
      <c r="Y142" s="34" t="s">
        <v>202</v>
      </c>
      <c r="Z142" s="34" t="s">
        <v>344</v>
      </c>
      <c r="AA142" s="71">
        <f t="shared" si="40"/>
        <v>1.744458676466549E-3</v>
      </c>
      <c r="AB142" s="71">
        <f t="shared" si="41"/>
        <v>0</v>
      </c>
      <c r="AC142" s="71">
        <f>SUM($AB$33:AB142)</f>
        <v>10.403299508285247</v>
      </c>
      <c r="AE142" s="26">
        <v>139</v>
      </c>
      <c r="AF142" s="71">
        <v>2.3095136860000301E-178</v>
      </c>
      <c r="AG142" s="73">
        <f t="shared" si="47"/>
        <v>0</v>
      </c>
      <c r="AH142" s="74">
        <v>109</v>
      </c>
      <c r="AI142" s="34" t="s">
        <v>202</v>
      </c>
      <c r="AJ142" s="34" t="s">
        <v>344</v>
      </c>
      <c r="AK142" s="71">
        <f t="shared" si="42"/>
        <v>1.744458676466549E-3</v>
      </c>
      <c r="AL142" s="71">
        <f t="shared" si="43"/>
        <v>0</v>
      </c>
      <c r="AM142" s="71">
        <f>SUM($AL$33:AL142)</f>
        <v>10.507780540992837</v>
      </c>
      <c r="AO142" s="26">
        <v>139</v>
      </c>
      <c r="AP142" s="71">
        <v>0.30189154463727802</v>
      </c>
      <c r="AQ142" s="73">
        <f t="shared" si="28"/>
        <v>5.5466294776274014E-42</v>
      </c>
      <c r="AR142" s="34">
        <v>119</v>
      </c>
      <c r="AS142" s="34" t="s">
        <v>202</v>
      </c>
      <c r="AT142" s="34" t="s">
        <v>354</v>
      </c>
      <c r="AU142" s="71">
        <f t="shared" si="24"/>
        <v>9.7409661348318052E-4</v>
      </c>
      <c r="AV142" s="71">
        <f t="shared" si="25"/>
        <v>5.4029529904028345E-45</v>
      </c>
      <c r="AW142" s="114">
        <f>SUM($AV$23:AV142)</f>
        <v>9.3110379369082494</v>
      </c>
      <c r="AY142" s="26">
        <v>139</v>
      </c>
      <c r="AZ142" s="71">
        <v>0</v>
      </c>
      <c r="BA142" s="73">
        <f t="shared" si="31"/>
        <v>0</v>
      </c>
      <c r="BB142" s="34">
        <v>119</v>
      </c>
      <c r="BC142" s="34" t="s">
        <v>202</v>
      </c>
      <c r="BD142" s="34" t="s">
        <v>354</v>
      </c>
      <c r="BE142" s="71">
        <f t="shared" si="26"/>
        <v>9.7409661348318052E-4</v>
      </c>
      <c r="BF142" s="71">
        <f t="shared" si="27"/>
        <v>0</v>
      </c>
      <c r="BG142" s="114">
        <f>SUM($BF$23:BF142)</f>
        <v>9.5467535037849771</v>
      </c>
      <c r="BI142" s="26">
        <v>139</v>
      </c>
      <c r="BJ142" s="71">
        <v>5.0720391380383797E-2</v>
      </c>
      <c r="BK142" s="73">
        <f t="shared" si="32"/>
        <v>1.3498348043591829E-83</v>
      </c>
      <c r="BL142" s="34">
        <v>119</v>
      </c>
      <c r="BM142" s="34" t="s">
        <v>202</v>
      </c>
      <c r="BN142" s="34" t="s">
        <v>354</v>
      </c>
      <c r="BO142" s="71">
        <f t="shared" si="29"/>
        <v>9.7409661348318052E-4</v>
      </c>
      <c r="BP142" s="71">
        <f t="shared" si="30"/>
        <v>1.3148695116880116E-86</v>
      </c>
      <c r="BQ142" s="114">
        <f>SUM($BP$23:BP142)</f>
        <v>10.39189247276893</v>
      </c>
      <c r="BS142" s="26">
        <v>139</v>
      </c>
      <c r="BT142" s="71">
        <v>0</v>
      </c>
      <c r="BU142" s="73">
        <f t="shared" si="33"/>
        <v>0</v>
      </c>
      <c r="BV142" s="34">
        <v>119</v>
      </c>
      <c r="BW142" s="34" t="s">
        <v>202</v>
      </c>
      <c r="BX142" s="34" t="s">
        <v>354</v>
      </c>
      <c r="BY142" s="71">
        <f t="shared" si="34"/>
        <v>9.7409661348318052E-4</v>
      </c>
      <c r="BZ142" s="71">
        <f t="shared" si="35"/>
        <v>0</v>
      </c>
      <c r="CA142" s="114">
        <f>SUM($BZ$23:BZ142)</f>
        <v>10.487233235656269</v>
      </c>
    </row>
    <row r="143" spans="1:79" x14ac:dyDescent="0.35">
      <c r="A143" s="26">
        <v>140</v>
      </c>
      <c r="B143" s="71">
        <v>0.24236629101153601</v>
      </c>
      <c r="C143" s="73">
        <f t="shared" si="44"/>
        <v>2.6729957274524384E-42</v>
      </c>
      <c r="D143" s="34">
        <v>110</v>
      </c>
      <c r="E143" s="34" t="s">
        <v>202</v>
      </c>
      <c r="F143" s="34" t="s">
        <v>345</v>
      </c>
      <c r="G143" s="71">
        <f t="shared" si="36"/>
        <v>1.6457157325156123E-3</v>
      </c>
      <c r="H143" s="71">
        <f t="shared" si="37"/>
        <v>4.3989911216154915E-45</v>
      </c>
      <c r="I143" s="71">
        <f>SUM($H$33:H143)</f>
        <v>9.3265529758493759</v>
      </c>
      <c r="K143" s="26">
        <v>140</v>
      </c>
      <c r="L143" s="71">
        <v>7.4845167944490496E-181</v>
      </c>
      <c r="M143" s="73">
        <f t="shared" si="45"/>
        <v>0</v>
      </c>
      <c r="N143" s="34">
        <v>110</v>
      </c>
      <c r="O143" s="34" t="s">
        <v>202</v>
      </c>
      <c r="P143" s="34" t="s">
        <v>345</v>
      </c>
      <c r="Q143" s="71">
        <f t="shared" si="38"/>
        <v>1.6457157325156123E-3</v>
      </c>
      <c r="R143" s="71">
        <f t="shared" si="39"/>
        <v>0</v>
      </c>
      <c r="S143" s="71">
        <f>SUM($R$33:R143)</f>
        <v>9.5691597944751994</v>
      </c>
      <c r="U143" s="26">
        <v>140</v>
      </c>
      <c r="V143" s="71">
        <v>6.2079686747860396E-11</v>
      </c>
      <c r="W143" s="73">
        <f t="shared" si="46"/>
        <v>0</v>
      </c>
      <c r="X143" s="74">
        <v>110</v>
      </c>
      <c r="Y143" s="34" t="s">
        <v>202</v>
      </c>
      <c r="Z143" s="34" t="s">
        <v>345</v>
      </c>
      <c r="AA143" s="71">
        <f t="shared" si="40"/>
        <v>1.6457157325156123E-3</v>
      </c>
      <c r="AB143" s="71">
        <f t="shared" si="41"/>
        <v>0</v>
      </c>
      <c r="AC143" s="71">
        <f>SUM($AB$33:AB143)</f>
        <v>10.403299508285247</v>
      </c>
      <c r="AE143" s="26">
        <v>140</v>
      </c>
      <c r="AF143" s="71">
        <v>1.28545051491331E-195</v>
      </c>
      <c r="AG143" s="73">
        <f t="shared" si="47"/>
        <v>0</v>
      </c>
      <c r="AH143" s="74">
        <v>110</v>
      </c>
      <c r="AI143" s="34" t="s">
        <v>202</v>
      </c>
      <c r="AJ143" s="34" t="s">
        <v>345</v>
      </c>
      <c r="AK143" s="71">
        <f t="shared" si="42"/>
        <v>1.6457157325156123E-3</v>
      </c>
      <c r="AL143" s="71">
        <f t="shared" si="43"/>
        <v>0</v>
      </c>
      <c r="AM143" s="71">
        <f>SUM($AL$33:AL143)</f>
        <v>10.507780540992837</v>
      </c>
      <c r="AO143" s="26">
        <v>140</v>
      </c>
      <c r="AP143" s="71">
        <v>0.30187819445790098</v>
      </c>
      <c r="AQ143" s="73">
        <f t="shared" si="28"/>
        <v>1.6744805405315946E-42</v>
      </c>
      <c r="AR143" s="34">
        <v>120</v>
      </c>
      <c r="AS143" s="34" t="s">
        <v>202</v>
      </c>
      <c r="AT143" s="34" t="s">
        <v>355</v>
      </c>
      <c r="AU143" s="71">
        <f t="shared" si="24"/>
        <v>9.189590693237553E-4</v>
      </c>
      <c r="AV143" s="71">
        <f t="shared" si="25"/>
        <v>1.5387790791276528E-45</v>
      </c>
      <c r="AW143" s="114">
        <f>SUM($AV$23:AV143)</f>
        <v>9.3110379369082494</v>
      </c>
      <c r="AY143" s="26">
        <v>140</v>
      </c>
      <c r="AZ143" s="71">
        <v>0</v>
      </c>
      <c r="BA143" s="73">
        <f t="shared" si="31"/>
        <v>0</v>
      </c>
      <c r="BB143" s="34">
        <v>120</v>
      </c>
      <c r="BC143" s="34" t="s">
        <v>202</v>
      </c>
      <c r="BD143" s="34" t="s">
        <v>355</v>
      </c>
      <c r="BE143" s="71">
        <f t="shared" si="26"/>
        <v>9.189590693237553E-4</v>
      </c>
      <c r="BF143" s="71">
        <f t="shared" si="27"/>
        <v>0</v>
      </c>
      <c r="BG143" s="114">
        <f>SUM($BF$23:BF143)</f>
        <v>9.5467535037849771</v>
      </c>
      <c r="BI143" s="26">
        <v>140</v>
      </c>
      <c r="BJ143" s="71">
        <v>5.0688127491242303E-2</v>
      </c>
      <c r="BK143" s="73">
        <f t="shared" si="32"/>
        <v>6.8464149575961555E-85</v>
      </c>
      <c r="BL143" s="34">
        <v>120</v>
      </c>
      <c r="BM143" s="34" t="s">
        <v>202</v>
      </c>
      <c r="BN143" s="34" t="s">
        <v>355</v>
      </c>
      <c r="BO143" s="71">
        <f t="shared" si="29"/>
        <v>9.189590693237553E-4</v>
      </c>
      <c r="BP143" s="71">
        <f t="shared" si="30"/>
        <v>6.291575117636801E-88</v>
      </c>
      <c r="BQ143" s="114">
        <f>SUM($BP$23:BP143)</f>
        <v>10.39189247276893</v>
      </c>
      <c r="BS143" s="26">
        <v>140</v>
      </c>
      <c r="BT143" s="71">
        <v>0</v>
      </c>
      <c r="BU143" s="73">
        <f t="shared" si="33"/>
        <v>0</v>
      </c>
      <c r="BV143" s="34">
        <v>120</v>
      </c>
      <c r="BW143" s="34" t="s">
        <v>202</v>
      </c>
      <c r="BX143" s="34" t="s">
        <v>355</v>
      </c>
      <c r="BY143" s="71">
        <f t="shared" si="34"/>
        <v>9.189590693237553E-4</v>
      </c>
      <c r="BZ143" s="71">
        <f t="shared" si="35"/>
        <v>0</v>
      </c>
      <c r="CA143" s="114">
        <f>SUM($BZ$23:BZ143)</f>
        <v>10.487233235656269</v>
      </c>
    </row>
    <row r="144" spans="1:79" x14ac:dyDescent="0.35">
      <c r="A144" s="26">
        <v>141</v>
      </c>
      <c r="B144" s="71">
        <v>0.24231822794944599</v>
      </c>
      <c r="C144" s="73">
        <f t="shared" si="44"/>
        <v>6.4784406035233005E-43</v>
      </c>
      <c r="D144" s="34">
        <v>111</v>
      </c>
      <c r="E144" s="34" t="s">
        <v>202</v>
      </c>
      <c r="F144" s="34" t="s">
        <v>346</v>
      </c>
      <c r="G144" s="71">
        <f t="shared" si="36"/>
        <v>1.5525620118071811E-3</v>
      </c>
      <c r="H144" s="71">
        <f t="shared" si="37"/>
        <v>1.0058180776779463E-45</v>
      </c>
      <c r="I144" s="71">
        <f>SUM($H$33:H144)</f>
        <v>9.3265529758493759</v>
      </c>
      <c r="K144" s="26">
        <v>141</v>
      </c>
      <c r="L144" s="71">
        <v>1.60082234177672E-197</v>
      </c>
      <c r="M144" s="73">
        <f t="shared" si="45"/>
        <v>0</v>
      </c>
      <c r="N144" s="34">
        <v>111</v>
      </c>
      <c r="O144" s="34" t="s">
        <v>202</v>
      </c>
      <c r="P144" s="34" t="s">
        <v>346</v>
      </c>
      <c r="Q144" s="71">
        <f t="shared" si="38"/>
        <v>1.5525620118071811E-3</v>
      </c>
      <c r="R144" s="71">
        <f t="shared" si="39"/>
        <v>0</v>
      </c>
      <c r="S144" s="71">
        <f>SUM($R$33:R144)</f>
        <v>9.5691597944751994</v>
      </c>
      <c r="U144" s="26">
        <v>141</v>
      </c>
      <c r="V144" s="71">
        <v>5.3882873506117802E-11</v>
      </c>
      <c r="W144" s="73">
        <f t="shared" si="46"/>
        <v>0</v>
      </c>
      <c r="X144" s="74">
        <v>111</v>
      </c>
      <c r="Y144" s="34" t="s">
        <v>202</v>
      </c>
      <c r="Z144" s="34" t="s">
        <v>346</v>
      </c>
      <c r="AA144" s="71">
        <f t="shared" si="40"/>
        <v>1.5525620118071811E-3</v>
      </c>
      <c r="AB144" s="71">
        <f t="shared" si="41"/>
        <v>0</v>
      </c>
      <c r="AC144" s="71">
        <f>SUM($AB$33:AB144)</f>
        <v>10.403299508285247</v>
      </c>
      <c r="AE144" s="26">
        <v>141</v>
      </c>
      <c r="AF144" s="71">
        <v>1.50869143197066E-214</v>
      </c>
      <c r="AG144" s="73">
        <f t="shared" si="47"/>
        <v>0</v>
      </c>
      <c r="AH144" s="74">
        <v>111</v>
      </c>
      <c r="AI144" s="34" t="s">
        <v>202</v>
      </c>
      <c r="AJ144" s="34" t="s">
        <v>346</v>
      </c>
      <c r="AK144" s="71">
        <f t="shared" si="42"/>
        <v>1.5525620118071811E-3</v>
      </c>
      <c r="AL144" s="71">
        <f t="shared" si="43"/>
        <v>0</v>
      </c>
      <c r="AM144" s="71">
        <f>SUM($AL$33:AL144)</f>
        <v>10.507780540992837</v>
      </c>
      <c r="AO144" s="26">
        <v>141</v>
      </c>
      <c r="AP144" s="71">
        <v>0.30186608953748501</v>
      </c>
      <c r="AQ144" s="73">
        <f t="shared" si="28"/>
        <v>5.0548916223056787E-43</v>
      </c>
      <c r="AR144" s="34">
        <v>121</v>
      </c>
      <c r="AS144" s="34" t="s">
        <v>202</v>
      </c>
      <c r="AT144" s="34" t="s">
        <v>356</v>
      </c>
      <c r="AU144" s="71">
        <f t="shared" si="24"/>
        <v>8.6694251822995775E-4</v>
      </c>
      <c r="AV144" s="71">
        <f t="shared" si="25"/>
        <v>4.3823004724212017E-46</v>
      </c>
      <c r="AW144" s="114">
        <f>SUM($AV$23:AV144)</f>
        <v>9.3110379369082494</v>
      </c>
      <c r="AY144" s="26">
        <v>141</v>
      </c>
      <c r="AZ144" s="71">
        <v>0</v>
      </c>
      <c r="BA144" s="73">
        <f t="shared" si="31"/>
        <v>0</v>
      </c>
      <c r="BB144" s="34">
        <v>121</v>
      </c>
      <c r="BC144" s="34" t="s">
        <v>202</v>
      </c>
      <c r="BD144" s="34" t="s">
        <v>356</v>
      </c>
      <c r="BE144" s="71">
        <f t="shared" si="26"/>
        <v>8.6694251822995775E-4</v>
      </c>
      <c r="BF144" s="71">
        <f t="shared" si="27"/>
        <v>0</v>
      </c>
      <c r="BG144" s="114">
        <f>SUM($BF$23:BF144)</f>
        <v>9.5467535037849771</v>
      </c>
      <c r="BI144" s="26">
        <v>141</v>
      </c>
      <c r="BJ144" s="71">
        <v>5.0658757259691801E-2</v>
      </c>
      <c r="BK144" s="73">
        <f t="shared" si="32"/>
        <v>3.4703195422858219E-86</v>
      </c>
      <c r="BL144" s="34">
        <v>121</v>
      </c>
      <c r="BM144" s="34" t="s">
        <v>202</v>
      </c>
      <c r="BN144" s="34" t="s">
        <v>356</v>
      </c>
      <c r="BO144" s="71">
        <f t="shared" si="29"/>
        <v>8.6694251822995775E-4</v>
      </c>
      <c r="BP144" s="71">
        <f t="shared" si="30"/>
        <v>3.0085675630519047E-89</v>
      </c>
      <c r="BQ144" s="114">
        <f>SUM($BP$23:BP144)</f>
        <v>10.39189247276893</v>
      </c>
      <c r="BS144" s="26">
        <v>141</v>
      </c>
      <c r="BT144" s="71">
        <v>0</v>
      </c>
      <c r="BU144" s="73">
        <f t="shared" si="33"/>
        <v>0</v>
      </c>
      <c r="BV144" s="34">
        <v>121</v>
      </c>
      <c r="BW144" s="34" t="s">
        <v>202</v>
      </c>
      <c r="BX144" s="34" t="s">
        <v>356</v>
      </c>
      <c r="BY144" s="71">
        <f t="shared" si="34"/>
        <v>8.6694251822995775E-4</v>
      </c>
      <c r="BZ144" s="71">
        <f t="shared" si="35"/>
        <v>0</v>
      </c>
      <c r="CA144" s="114">
        <f>SUM($BZ$23:BZ144)</f>
        <v>10.487233235656269</v>
      </c>
    </row>
    <row r="145" spans="1:79" x14ac:dyDescent="0.35">
      <c r="A145" s="26">
        <v>142</v>
      </c>
      <c r="B145" s="71">
        <v>0.242274519078749</v>
      </c>
      <c r="C145" s="73">
        <f t="shared" si="44"/>
        <v>1.5698442469215056E-43</v>
      </c>
      <c r="D145" s="34">
        <v>112</v>
      </c>
      <c r="E145" s="34" t="s">
        <v>202</v>
      </c>
      <c r="F145" s="34" t="s">
        <v>347</v>
      </c>
      <c r="G145" s="71">
        <f t="shared" si="36"/>
        <v>1.4646811432143221E-3</v>
      </c>
      <c r="H145" s="71">
        <f t="shared" si="37"/>
        <v>2.2993212662494173E-46</v>
      </c>
      <c r="I145" s="71">
        <f>SUM($H$33:H145)</f>
        <v>9.3265529758493759</v>
      </c>
      <c r="K145" s="26">
        <v>142</v>
      </c>
      <c r="L145" s="71">
        <v>9.81311762654732E-216</v>
      </c>
      <c r="M145" s="73">
        <f t="shared" si="45"/>
        <v>0</v>
      </c>
      <c r="N145" s="34">
        <v>112</v>
      </c>
      <c r="O145" s="34" t="s">
        <v>202</v>
      </c>
      <c r="P145" s="34" t="s">
        <v>347</v>
      </c>
      <c r="Q145" s="71">
        <f t="shared" si="38"/>
        <v>1.4646811432143221E-3</v>
      </c>
      <c r="R145" s="71">
        <f t="shared" si="39"/>
        <v>0</v>
      </c>
      <c r="S145" s="71">
        <f>SUM($R$33:R145)</f>
        <v>9.5691597944751994</v>
      </c>
      <c r="U145" s="26">
        <v>142</v>
      </c>
      <c r="V145" s="71">
        <v>4.72661816494895E-11</v>
      </c>
      <c r="W145" s="73">
        <f t="shared" si="46"/>
        <v>0</v>
      </c>
      <c r="X145" s="74">
        <v>112</v>
      </c>
      <c r="Y145" s="34" t="s">
        <v>202</v>
      </c>
      <c r="Z145" s="34" t="s">
        <v>347</v>
      </c>
      <c r="AA145" s="71">
        <f t="shared" si="40"/>
        <v>1.4646811432143221E-3</v>
      </c>
      <c r="AB145" s="71">
        <f t="shared" si="41"/>
        <v>0</v>
      </c>
      <c r="AC145" s="71">
        <f>SUM($AB$33:AB145)</f>
        <v>10.403299508285247</v>
      </c>
      <c r="AE145" s="26">
        <v>142</v>
      </c>
      <c r="AF145" s="71">
        <v>2.56661462815357E-235</v>
      </c>
      <c r="AG145" s="73">
        <f t="shared" si="47"/>
        <v>0</v>
      </c>
      <c r="AH145" s="74">
        <v>112</v>
      </c>
      <c r="AI145" s="34" t="s">
        <v>202</v>
      </c>
      <c r="AJ145" s="34" t="s">
        <v>347</v>
      </c>
      <c r="AK145" s="71">
        <f t="shared" si="42"/>
        <v>1.4646811432143221E-3</v>
      </c>
      <c r="AL145" s="71">
        <f t="shared" si="43"/>
        <v>0</v>
      </c>
      <c r="AM145" s="71">
        <f>SUM($AL$33:AL145)</f>
        <v>10.507780540992837</v>
      </c>
      <c r="AO145" s="26">
        <v>142</v>
      </c>
      <c r="AP145" s="71">
        <v>0.30185511375153001</v>
      </c>
      <c r="AQ145" s="73">
        <f t="shared" si="28"/>
        <v>1.5259003670612089E-43</v>
      </c>
      <c r="AR145" s="34">
        <v>122</v>
      </c>
      <c r="AS145" s="34" t="s">
        <v>202</v>
      </c>
      <c r="AT145" s="34" t="s">
        <v>357</v>
      </c>
      <c r="AU145" s="71">
        <f t="shared" si="24"/>
        <v>8.1787030021694121E-4</v>
      </c>
      <c r="AV145" s="71">
        <f t="shared" si="25"/>
        <v>1.2479885913094917E-46</v>
      </c>
      <c r="AW145" s="114">
        <f>SUM($AV$23:AV145)</f>
        <v>9.3110379369082494</v>
      </c>
      <c r="AY145" s="26">
        <v>142</v>
      </c>
      <c r="AZ145" s="71">
        <v>0</v>
      </c>
      <c r="BA145" s="73">
        <f t="shared" si="31"/>
        <v>0</v>
      </c>
      <c r="BB145" s="34">
        <v>122</v>
      </c>
      <c r="BC145" s="34" t="s">
        <v>202</v>
      </c>
      <c r="BD145" s="34" t="s">
        <v>357</v>
      </c>
      <c r="BE145" s="71">
        <f t="shared" si="26"/>
        <v>8.1787030021694121E-4</v>
      </c>
      <c r="BF145" s="71">
        <f t="shared" si="27"/>
        <v>0</v>
      </c>
      <c r="BG145" s="114">
        <f>SUM($BF$23:BF145)</f>
        <v>9.5467535037849771</v>
      </c>
      <c r="BI145" s="26">
        <v>142</v>
      </c>
      <c r="BJ145" s="71">
        <v>5.0632020687130297E-2</v>
      </c>
      <c r="BK145" s="73">
        <f t="shared" si="32"/>
        <v>1.7580207530622222E-87</v>
      </c>
      <c r="BL145" s="34">
        <v>122</v>
      </c>
      <c r="BM145" s="34" t="s">
        <v>202</v>
      </c>
      <c r="BN145" s="34" t="s">
        <v>357</v>
      </c>
      <c r="BO145" s="71">
        <f t="shared" si="29"/>
        <v>8.1787030021694121E-4</v>
      </c>
      <c r="BP145" s="71">
        <f t="shared" si="30"/>
        <v>1.4378329610946127E-90</v>
      </c>
      <c r="BQ145" s="114">
        <f>SUM($BP$23:BP145)</f>
        <v>10.39189247276893</v>
      </c>
      <c r="BS145" s="26">
        <v>142</v>
      </c>
      <c r="BT145" s="71">
        <v>0</v>
      </c>
      <c r="BU145" s="73">
        <f t="shared" si="33"/>
        <v>0</v>
      </c>
      <c r="BV145" s="34">
        <v>122</v>
      </c>
      <c r="BW145" s="34" t="s">
        <v>202</v>
      </c>
      <c r="BX145" s="34" t="s">
        <v>357</v>
      </c>
      <c r="BY145" s="71">
        <f t="shared" si="34"/>
        <v>8.1787030021694121E-4</v>
      </c>
      <c r="BZ145" s="71">
        <f t="shared" si="35"/>
        <v>0</v>
      </c>
      <c r="CA145" s="114">
        <f>SUM($BZ$23:BZ145)</f>
        <v>10.487233235656269</v>
      </c>
    </row>
    <row r="146" spans="1:79" x14ac:dyDescent="0.35">
      <c r="A146" s="26">
        <v>143</v>
      </c>
      <c r="B146" s="71">
        <v>0.24223477022054299</v>
      </c>
      <c r="C146" s="73">
        <f t="shared" si="44"/>
        <v>3.803332599514487E-44</v>
      </c>
      <c r="D146" s="34">
        <v>113</v>
      </c>
      <c r="E146" s="34" t="s">
        <v>202</v>
      </c>
      <c r="F146" s="34" t="s">
        <v>348</v>
      </c>
      <c r="G146" s="71">
        <f t="shared" si="36"/>
        <v>1.3817746634097376E-3</v>
      </c>
      <c r="H146" s="71">
        <f t="shared" si="37"/>
        <v>5.2553486225294122E-47</v>
      </c>
      <c r="I146" s="71">
        <f>SUM($H$33:H146)</f>
        <v>9.3265529758493759</v>
      </c>
      <c r="K146" s="26">
        <v>143</v>
      </c>
      <c r="L146" s="71">
        <v>1.2410352607198201E-235</v>
      </c>
      <c r="M146" s="73">
        <f t="shared" si="45"/>
        <v>0</v>
      </c>
      <c r="N146" s="34">
        <v>113</v>
      </c>
      <c r="O146" s="34" t="s">
        <v>202</v>
      </c>
      <c r="P146" s="34" t="s">
        <v>348</v>
      </c>
      <c r="Q146" s="71">
        <f t="shared" si="38"/>
        <v>1.3817746634097376E-3</v>
      </c>
      <c r="R146" s="71">
        <f t="shared" si="39"/>
        <v>0</v>
      </c>
      <c r="S146" s="71">
        <f>SUM($R$33:R146)</f>
        <v>9.5691597944751994</v>
      </c>
      <c r="U146" s="26">
        <v>143</v>
      </c>
      <c r="V146" s="71">
        <v>4.1874895301983099E-11</v>
      </c>
      <c r="W146" s="73">
        <f t="shared" si="46"/>
        <v>0</v>
      </c>
      <c r="X146" s="74">
        <v>113</v>
      </c>
      <c r="Y146" s="34" t="s">
        <v>202</v>
      </c>
      <c r="Z146" s="34" t="s">
        <v>348</v>
      </c>
      <c r="AA146" s="71">
        <f t="shared" si="40"/>
        <v>1.3817746634097376E-3</v>
      </c>
      <c r="AB146" s="71">
        <f t="shared" si="41"/>
        <v>0</v>
      </c>
      <c r="AC146" s="71">
        <f>SUM($AB$33:AB146)</f>
        <v>10.403299508285247</v>
      </c>
      <c r="AE146" s="26">
        <v>143</v>
      </c>
      <c r="AF146" s="71">
        <v>4.19496308351561E-258</v>
      </c>
      <c r="AG146" s="73">
        <f t="shared" si="47"/>
        <v>0</v>
      </c>
      <c r="AH146" s="74">
        <v>113</v>
      </c>
      <c r="AI146" s="34" t="s">
        <v>202</v>
      </c>
      <c r="AJ146" s="34" t="s">
        <v>348</v>
      </c>
      <c r="AK146" s="71">
        <f t="shared" si="42"/>
        <v>1.3817746634097376E-3</v>
      </c>
      <c r="AL146" s="71">
        <f t="shared" si="43"/>
        <v>0</v>
      </c>
      <c r="AM146" s="71">
        <f>SUM($AL$33:AL146)</f>
        <v>10.507780540992837</v>
      </c>
      <c r="AO146" s="26">
        <v>143</v>
      </c>
      <c r="AP146" s="71">
        <v>0.301845161799359</v>
      </c>
      <c r="AQ146" s="73">
        <f t="shared" si="28"/>
        <v>4.6060082887276263E-44</v>
      </c>
      <c r="AR146" s="34">
        <v>123</v>
      </c>
      <c r="AS146" s="34" t="s">
        <v>202</v>
      </c>
      <c r="AT146" s="34" t="s">
        <v>358</v>
      </c>
      <c r="AU146" s="71">
        <f t="shared" si="24"/>
        <v>7.715757549216426E-4</v>
      </c>
      <c r="AV146" s="71">
        <f t="shared" si="25"/>
        <v>3.5538843225503612E-47</v>
      </c>
      <c r="AW146" s="114">
        <f>SUM($AV$23:AV146)</f>
        <v>9.3110379369082494</v>
      </c>
      <c r="AY146" s="26">
        <v>143</v>
      </c>
      <c r="AZ146" s="71">
        <v>0</v>
      </c>
      <c r="BA146" s="73">
        <f t="shared" si="31"/>
        <v>0</v>
      </c>
      <c r="BB146" s="34">
        <v>123</v>
      </c>
      <c r="BC146" s="34" t="s">
        <v>202</v>
      </c>
      <c r="BD146" s="34" t="s">
        <v>358</v>
      </c>
      <c r="BE146" s="71">
        <f t="shared" si="26"/>
        <v>7.715757549216426E-4</v>
      </c>
      <c r="BF146" s="71">
        <f t="shared" si="27"/>
        <v>0</v>
      </c>
      <c r="BG146" s="114">
        <f>SUM($BF$23:BF146)</f>
        <v>9.5467535037849771</v>
      </c>
      <c r="BI146" s="26">
        <v>143</v>
      </c>
      <c r="BJ146" s="71">
        <v>5.0607681216684901E-2</v>
      </c>
      <c r="BK146" s="73">
        <f t="shared" si="32"/>
        <v>8.9012143137450821E-89</v>
      </c>
      <c r="BL146" s="34">
        <v>123</v>
      </c>
      <c r="BM146" s="34" t="s">
        <v>202</v>
      </c>
      <c r="BN146" s="34" t="s">
        <v>358</v>
      </c>
      <c r="BO146" s="71">
        <f t="shared" si="29"/>
        <v>7.715757549216426E-4</v>
      </c>
      <c r="BP146" s="71">
        <f t="shared" si="30"/>
        <v>6.867961153847192E-92</v>
      </c>
      <c r="BQ146" s="114">
        <f>SUM($BP$23:BP146)</f>
        <v>10.39189247276893</v>
      </c>
      <c r="BS146" s="26">
        <v>143</v>
      </c>
      <c r="BT146" s="71">
        <v>0</v>
      </c>
      <c r="BU146" s="73">
        <f t="shared" si="33"/>
        <v>0</v>
      </c>
      <c r="BV146" s="34">
        <v>123</v>
      </c>
      <c r="BW146" s="34" t="s">
        <v>202</v>
      </c>
      <c r="BX146" s="34" t="s">
        <v>358</v>
      </c>
      <c r="BY146" s="71">
        <f t="shared" si="34"/>
        <v>7.715757549216426E-4</v>
      </c>
      <c r="BZ146" s="71">
        <f t="shared" si="35"/>
        <v>0</v>
      </c>
      <c r="CA146" s="114">
        <f>SUM($BZ$23:BZ146)</f>
        <v>10.487233235656269</v>
      </c>
    </row>
    <row r="147" spans="1:79" x14ac:dyDescent="0.35">
      <c r="A147" s="26">
        <v>144</v>
      </c>
      <c r="B147" s="71">
        <v>0.242198622831549</v>
      </c>
      <c r="C147" s="73">
        <f t="shared" si="44"/>
        <v>9.2129939831569226E-45</v>
      </c>
      <c r="D147" s="34">
        <v>114</v>
      </c>
      <c r="E147" s="34" t="s">
        <v>202</v>
      </c>
      <c r="F147" s="34" t="s">
        <v>349</v>
      </c>
      <c r="G147" s="71">
        <f t="shared" si="36"/>
        <v>1.3035610032167337E-3</v>
      </c>
      <c r="H147" s="71">
        <f t="shared" si="37"/>
        <v>1.200969967931377E-47</v>
      </c>
      <c r="I147" s="71">
        <f>SUM($H$33:H147)</f>
        <v>9.3265529758493759</v>
      </c>
      <c r="K147" s="26">
        <v>144</v>
      </c>
      <c r="L147" s="71">
        <v>2.26094715502523E-257</v>
      </c>
      <c r="M147" s="73">
        <f t="shared" si="45"/>
        <v>0</v>
      </c>
      <c r="N147" s="34">
        <v>114</v>
      </c>
      <c r="O147" s="34" t="s">
        <v>202</v>
      </c>
      <c r="P147" s="34" t="s">
        <v>349</v>
      </c>
      <c r="Q147" s="71">
        <f t="shared" si="38"/>
        <v>1.3035610032167337E-3</v>
      </c>
      <c r="R147" s="71">
        <f t="shared" si="39"/>
        <v>0</v>
      </c>
      <c r="S147" s="71">
        <f>SUM($R$33:R147)</f>
        <v>9.5691597944751994</v>
      </c>
      <c r="U147" s="26">
        <v>144</v>
      </c>
      <c r="V147" s="71">
        <v>3.74435089714393E-11</v>
      </c>
      <c r="W147" s="73">
        <f t="shared" si="46"/>
        <v>0</v>
      </c>
      <c r="X147" s="74">
        <v>114</v>
      </c>
      <c r="Y147" s="34" t="s">
        <v>202</v>
      </c>
      <c r="Z147" s="34" t="s">
        <v>349</v>
      </c>
      <c r="AA147" s="71">
        <f t="shared" si="40"/>
        <v>1.3035610032167337E-3</v>
      </c>
      <c r="AB147" s="71">
        <f t="shared" si="41"/>
        <v>0</v>
      </c>
      <c r="AC147" s="71">
        <f>SUM($AB$33:AB147)</f>
        <v>10.403299508285247</v>
      </c>
      <c r="AE147" s="26">
        <v>144</v>
      </c>
      <c r="AF147" s="71">
        <v>4.1951362271472202E-283</v>
      </c>
      <c r="AG147" s="73">
        <f t="shared" si="47"/>
        <v>0</v>
      </c>
      <c r="AH147" s="74">
        <v>114</v>
      </c>
      <c r="AI147" s="34" t="s">
        <v>202</v>
      </c>
      <c r="AJ147" s="34" t="s">
        <v>349</v>
      </c>
      <c r="AK147" s="71">
        <f t="shared" si="42"/>
        <v>1.3035610032167337E-3</v>
      </c>
      <c r="AL147" s="71">
        <f t="shared" si="43"/>
        <v>0</v>
      </c>
      <c r="AM147" s="71">
        <f>SUM($AL$33:AL147)</f>
        <v>10.507780540992837</v>
      </c>
      <c r="AO147" s="26">
        <v>144</v>
      </c>
      <c r="AP147" s="71">
        <v>0.30183613819618998</v>
      </c>
      <c r="AQ147" s="73">
        <f t="shared" si="28"/>
        <v>1.3903013171601791E-44</v>
      </c>
      <c r="AR147" s="34">
        <v>124</v>
      </c>
      <c r="AS147" s="34" t="s">
        <v>202</v>
      </c>
      <c r="AT147" s="34" t="s">
        <v>359</v>
      </c>
      <c r="AU147" s="71">
        <f t="shared" si="24"/>
        <v>7.2790165558645533E-4</v>
      </c>
      <c r="AV147" s="71">
        <f t="shared" si="25"/>
        <v>1.0120026305249239E-47</v>
      </c>
      <c r="AW147" s="114">
        <f>SUM($AV$23:AV147)</f>
        <v>9.3110379369082494</v>
      </c>
      <c r="AY147" s="26">
        <v>144</v>
      </c>
      <c r="AZ147" s="71">
        <v>0</v>
      </c>
      <c r="BA147" s="73">
        <f t="shared" si="31"/>
        <v>0</v>
      </c>
      <c r="BB147" s="34">
        <v>124</v>
      </c>
      <c r="BC147" s="34" t="s">
        <v>202</v>
      </c>
      <c r="BD147" s="34" t="s">
        <v>359</v>
      </c>
      <c r="BE147" s="71">
        <f t="shared" si="26"/>
        <v>7.2790165558645533E-4</v>
      </c>
      <c r="BF147" s="71">
        <f t="shared" si="27"/>
        <v>0</v>
      </c>
      <c r="BG147" s="114">
        <f>SUM($BF$23:BF147)</f>
        <v>9.5467535037849771</v>
      </c>
      <c r="BI147" s="26">
        <v>144</v>
      </c>
      <c r="BJ147" s="71">
        <v>5.0585523606067398E-2</v>
      </c>
      <c r="BK147" s="73">
        <f t="shared" si="32"/>
        <v>4.504698164314038E-90</v>
      </c>
      <c r="BL147" s="34">
        <v>124</v>
      </c>
      <c r="BM147" s="34" t="s">
        <v>202</v>
      </c>
      <c r="BN147" s="34" t="s">
        <v>359</v>
      </c>
      <c r="BO147" s="71">
        <f t="shared" si="29"/>
        <v>7.2790165558645533E-4</v>
      </c>
      <c r="BP147" s="71">
        <f t="shared" si="30"/>
        <v>3.2789772517214544E-93</v>
      </c>
      <c r="BQ147" s="114">
        <f>SUM($BP$23:BP147)</f>
        <v>10.39189247276893</v>
      </c>
      <c r="BS147" s="26">
        <v>144</v>
      </c>
      <c r="BT147" s="71">
        <v>0</v>
      </c>
      <c r="BU147" s="73">
        <f t="shared" si="33"/>
        <v>0</v>
      </c>
      <c r="BV147" s="34">
        <v>124</v>
      </c>
      <c r="BW147" s="34" t="s">
        <v>202</v>
      </c>
      <c r="BX147" s="34" t="s">
        <v>359</v>
      </c>
      <c r="BY147" s="71">
        <f t="shared" si="34"/>
        <v>7.2790165558645533E-4</v>
      </c>
      <c r="BZ147" s="71">
        <f t="shared" si="35"/>
        <v>0</v>
      </c>
      <c r="CA147" s="114">
        <f>SUM($BZ$23:BZ147)</f>
        <v>10.487233235656269</v>
      </c>
    </row>
    <row r="148" spans="1:79" x14ac:dyDescent="0.35">
      <c r="A148" s="26">
        <v>145</v>
      </c>
      <c r="B148" s="71">
        <v>0.24216575079098601</v>
      </c>
      <c r="C148" s="73">
        <f t="shared" si="44"/>
        <v>2.2313744548759536E-45</v>
      </c>
      <c r="D148" s="34">
        <v>115</v>
      </c>
      <c r="E148" s="34" t="s">
        <v>202</v>
      </c>
      <c r="F148" s="34" t="s">
        <v>350</v>
      </c>
      <c r="G148" s="71">
        <f t="shared" si="36"/>
        <v>1.2297745313365411E-3</v>
      </c>
      <c r="H148" s="71">
        <f t="shared" si="37"/>
        <v>2.7440874744814058E-48</v>
      </c>
      <c r="I148" s="71">
        <f>SUM($H$33:H148)</f>
        <v>9.3265529758493759</v>
      </c>
      <c r="K148" s="26">
        <v>145</v>
      </c>
      <c r="L148" s="71">
        <v>4.0078013877014897E-281</v>
      </c>
      <c r="M148" s="73">
        <f t="shared" si="45"/>
        <v>0</v>
      </c>
      <c r="N148" s="34">
        <v>115</v>
      </c>
      <c r="O148" s="34" t="s">
        <v>202</v>
      </c>
      <c r="P148" s="34" t="s">
        <v>350</v>
      </c>
      <c r="Q148" s="71">
        <f t="shared" si="38"/>
        <v>1.2297745313365411E-3</v>
      </c>
      <c r="R148" s="71">
        <f t="shared" si="39"/>
        <v>0</v>
      </c>
      <c r="S148" s="71">
        <f>SUM($R$33:R148)</f>
        <v>9.5691597944751994</v>
      </c>
      <c r="U148" s="26">
        <v>145</v>
      </c>
      <c r="V148" s="71">
        <v>3.37712574125891E-11</v>
      </c>
      <c r="W148" s="73">
        <f t="shared" si="46"/>
        <v>0</v>
      </c>
      <c r="X148" s="74">
        <v>115</v>
      </c>
      <c r="Y148" s="34" t="s">
        <v>202</v>
      </c>
      <c r="Z148" s="34" t="s">
        <v>350</v>
      </c>
      <c r="AA148" s="71">
        <f t="shared" si="40"/>
        <v>1.2297745313365411E-3</v>
      </c>
      <c r="AB148" s="71">
        <f t="shared" si="41"/>
        <v>0</v>
      </c>
      <c r="AC148" s="71">
        <f>SUM($AB$33:AB148)</f>
        <v>10.403299508285247</v>
      </c>
      <c r="AE148" s="26">
        <v>145</v>
      </c>
      <c r="AF148" s="71">
        <v>0</v>
      </c>
      <c r="AG148" s="73">
        <f t="shared" si="47"/>
        <v>0</v>
      </c>
      <c r="AH148" s="74">
        <v>115</v>
      </c>
      <c r="AI148" s="34" t="s">
        <v>202</v>
      </c>
      <c r="AJ148" s="34" t="s">
        <v>350</v>
      </c>
      <c r="AK148" s="71">
        <f t="shared" si="42"/>
        <v>1.2297745313365411E-3</v>
      </c>
      <c r="AL148" s="71">
        <f t="shared" si="43"/>
        <v>0</v>
      </c>
      <c r="AM148" s="71">
        <f>SUM($AL$33:AL148)</f>
        <v>10.507780540992837</v>
      </c>
      <c r="AO148" s="26">
        <v>145</v>
      </c>
      <c r="AP148" s="71">
        <v>0.30182795635884202</v>
      </c>
      <c r="AQ148" s="73">
        <f t="shared" si="28"/>
        <v>4.1964318050070479E-45</v>
      </c>
      <c r="AR148" s="34">
        <v>125</v>
      </c>
      <c r="AS148" s="34" t="s">
        <v>202</v>
      </c>
      <c r="AT148" s="34" t="s">
        <v>360</v>
      </c>
      <c r="AU148" s="71">
        <f t="shared" si="24"/>
        <v>6.8669967508156143E-4</v>
      </c>
      <c r="AV148" s="71">
        <f t="shared" si="25"/>
        <v>2.8816883570002701E-48</v>
      </c>
      <c r="AW148" s="114">
        <f>SUM($AV$23:AV148)</f>
        <v>9.3110379369082494</v>
      </c>
      <c r="AY148" s="26">
        <v>145</v>
      </c>
      <c r="AZ148" s="71">
        <v>0</v>
      </c>
      <c r="BA148" s="73">
        <f t="shared" si="31"/>
        <v>0</v>
      </c>
      <c r="BB148" s="34">
        <v>125</v>
      </c>
      <c r="BC148" s="34" t="s">
        <v>202</v>
      </c>
      <c r="BD148" s="34" t="s">
        <v>360</v>
      </c>
      <c r="BE148" s="71">
        <f t="shared" si="26"/>
        <v>6.8669967508156143E-4</v>
      </c>
      <c r="BF148" s="71">
        <f t="shared" si="27"/>
        <v>0</v>
      </c>
      <c r="BG148" s="114">
        <f>SUM($BF$23:BF148)</f>
        <v>9.5467535037849771</v>
      </c>
      <c r="BI148" s="26">
        <v>145</v>
      </c>
      <c r="BJ148" s="71">
        <v>5.0565351995740901E-2</v>
      </c>
      <c r="BK148" s="73">
        <f t="shared" si="32"/>
        <v>2.2787251532911623E-91</v>
      </c>
      <c r="BL148" s="34">
        <v>125</v>
      </c>
      <c r="BM148" s="34" t="s">
        <v>202</v>
      </c>
      <c r="BN148" s="34" t="s">
        <v>360</v>
      </c>
      <c r="BO148" s="71">
        <f t="shared" si="29"/>
        <v>6.8669967508156143E-4</v>
      </c>
      <c r="BP148" s="71">
        <f t="shared" si="30"/>
        <v>1.5647998223652225E-94</v>
      </c>
      <c r="BQ148" s="114">
        <f>SUM($BP$23:BP148)</f>
        <v>10.39189247276893</v>
      </c>
      <c r="BS148" s="26">
        <v>145</v>
      </c>
      <c r="BT148" s="71">
        <v>0</v>
      </c>
      <c r="BU148" s="73">
        <f t="shared" si="33"/>
        <v>0</v>
      </c>
      <c r="BV148" s="34">
        <v>125</v>
      </c>
      <c r="BW148" s="34" t="s">
        <v>202</v>
      </c>
      <c r="BX148" s="34" t="s">
        <v>360</v>
      </c>
      <c r="BY148" s="71">
        <f t="shared" si="34"/>
        <v>6.8669967508156143E-4</v>
      </c>
      <c r="BZ148" s="71">
        <f t="shared" si="35"/>
        <v>0</v>
      </c>
      <c r="CA148" s="114">
        <f>SUM($BZ$23:BZ148)</f>
        <v>10.487233235656269</v>
      </c>
    </row>
    <row r="149" spans="1:79" x14ac:dyDescent="0.35">
      <c r="A149" s="26">
        <v>146</v>
      </c>
      <c r="B149" s="71">
        <v>0.24213585747560801</v>
      </c>
      <c r="C149" s="73">
        <f t="shared" si="44"/>
        <v>5.4036247016086242E-46</v>
      </c>
      <c r="D149" s="34">
        <v>116</v>
      </c>
      <c r="E149" s="34" t="s">
        <v>202</v>
      </c>
      <c r="F149" s="34" t="s">
        <v>351</v>
      </c>
      <c r="G149" s="71">
        <f t="shared" si="36"/>
        <v>1.1601646522042841E-3</v>
      </c>
      <c r="H149" s="71">
        <f t="shared" si="37"/>
        <v>6.2690943725842476E-49</v>
      </c>
      <c r="I149" s="71">
        <f>SUM($H$33:H149)</f>
        <v>9.3265529758493759</v>
      </c>
      <c r="K149" s="26">
        <v>146</v>
      </c>
      <c r="L149" s="71">
        <v>4.5023599585325399E-307</v>
      </c>
      <c r="M149" s="73">
        <f t="shared" si="45"/>
        <v>0</v>
      </c>
      <c r="N149" s="34">
        <v>116</v>
      </c>
      <c r="O149" s="34" t="s">
        <v>202</v>
      </c>
      <c r="P149" s="34" t="s">
        <v>351</v>
      </c>
      <c r="Q149" s="71">
        <f t="shared" si="38"/>
        <v>1.1601646522042841E-3</v>
      </c>
      <c r="R149" s="71">
        <f t="shared" si="39"/>
        <v>0</v>
      </c>
      <c r="S149" s="71">
        <f>SUM($R$33:R149)</f>
        <v>9.5691597944751994</v>
      </c>
      <c r="U149" s="26">
        <v>146</v>
      </c>
      <c r="V149" s="71">
        <v>3.0704839824414801E-11</v>
      </c>
      <c r="W149" s="73">
        <f t="shared" si="46"/>
        <v>0</v>
      </c>
      <c r="X149" s="74">
        <v>116</v>
      </c>
      <c r="Y149" s="34" t="s">
        <v>202</v>
      </c>
      <c r="Z149" s="34" t="s">
        <v>351</v>
      </c>
      <c r="AA149" s="71">
        <f t="shared" si="40"/>
        <v>1.1601646522042841E-3</v>
      </c>
      <c r="AB149" s="71">
        <f t="shared" si="41"/>
        <v>0</v>
      </c>
      <c r="AC149" s="71">
        <f>SUM($AB$33:AB149)</f>
        <v>10.403299508285247</v>
      </c>
      <c r="AE149" s="26">
        <v>146</v>
      </c>
      <c r="AF149" s="71">
        <v>0</v>
      </c>
      <c r="AG149" s="73">
        <f t="shared" si="47"/>
        <v>0</v>
      </c>
      <c r="AH149" s="74">
        <v>116</v>
      </c>
      <c r="AI149" s="34" t="s">
        <v>202</v>
      </c>
      <c r="AJ149" s="34" t="s">
        <v>351</v>
      </c>
      <c r="AK149" s="71">
        <f t="shared" si="42"/>
        <v>1.1601646522042841E-3</v>
      </c>
      <c r="AL149" s="71">
        <f t="shared" si="43"/>
        <v>0</v>
      </c>
      <c r="AM149" s="71">
        <f>SUM($AL$33:AL149)</f>
        <v>10.507780540992837</v>
      </c>
      <c r="AO149" s="26">
        <v>146</v>
      </c>
      <c r="AP149" s="71">
        <v>0.30182053777652401</v>
      </c>
      <c r="AQ149" s="73">
        <f t="shared" si="28"/>
        <v>1.2666004357045238E-45</v>
      </c>
      <c r="AR149" s="34">
        <v>126</v>
      </c>
      <c r="AS149" s="34" t="s">
        <v>202</v>
      </c>
      <c r="AT149" s="34" t="s">
        <v>361</v>
      </c>
      <c r="AU149" s="71">
        <f t="shared" si="24"/>
        <v>6.4782988215241648E-4</v>
      </c>
      <c r="AV149" s="71">
        <f t="shared" si="25"/>
        <v>8.2054161099666105E-49</v>
      </c>
      <c r="AW149" s="114">
        <f>SUM($AV$23:AV149)</f>
        <v>9.3110379369082494</v>
      </c>
      <c r="AY149" s="26">
        <v>146</v>
      </c>
      <c r="AZ149" s="71">
        <v>0</v>
      </c>
      <c r="BA149" s="73">
        <f t="shared" si="31"/>
        <v>0</v>
      </c>
      <c r="BB149" s="34">
        <v>126</v>
      </c>
      <c r="BC149" s="34" t="s">
        <v>202</v>
      </c>
      <c r="BD149" s="34" t="s">
        <v>361</v>
      </c>
      <c r="BE149" s="71">
        <f t="shared" si="26"/>
        <v>6.4782988215241648E-4</v>
      </c>
      <c r="BF149" s="71">
        <f t="shared" si="27"/>
        <v>0</v>
      </c>
      <c r="BG149" s="114">
        <f>SUM($BF$23:BF149)</f>
        <v>9.5467535037849771</v>
      </c>
      <c r="BI149" s="26">
        <v>146</v>
      </c>
      <c r="BJ149" s="71">
        <v>5.0546988154075503E-2</v>
      </c>
      <c r="BK149" s="73">
        <f t="shared" si="32"/>
        <v>1.1522453947771627E-92</v>
      </c>
      <c r="BL149" s="34">
        <v>126</v>
      </c>
      <c r="BM149" s="34" t="s">
        <v>202</v>
      </c>
      <c r="BN149" s="34" t="s">
        <v>361</v>
      </c>
      <c r="BO149" s="71">
        <f t="shared" si="29"/>
        <v>6.4782988215241648E-4</v>
      </c>
      <c r="BP149" s="71">
        <f t="shared" si="30"/>
        <v>7.4645899830915395E-96</v>
      </c>
      <c r="BQ149" s="114">
        <f>SUM($BP$23:BP149)</f>
        <v>10.39189247276893</v>
      </c>
      <c r="BS149" s="26">
        <v>146</v>
      </c>
      <c r="BT149" s="71">
        <v>0</v>
      </c>
      <c r="BU149" s="73">
        <f t="shared" si="33"/>
        <v>0</v>
      </c>
      <c r="BV149" s="34">
        <v>126</v>
      </c>
      <c r="BW149" s="34" t="s">
        <v>202</v>
      </c>
      <c r="BX149" s="34" t="s">
        <v>361</v>
      </c>
      <c r="BY149" s="71">
        <f t="shared" si="34"/>
        <v>6.4782988215241648E-4</v>
      </c>
      <c r="BZ149" s="71">
        <f t="shared" si="35"/>
        <v>0</v>
      </c>
      <c r="CA149" s="114">
        <f>SUM($BZ$23:BZ149)</f>
        <v>10.487233235656269</v>
      </c>
    </row>
    <row r="150" spans="1:79" x14ac:dyDescent="0.35">
      <c r="A150" s="26">
        <v>147</v>
      </c>
      <c r="B150" s="71">
        <v>0.242108673097505</v>
      </c>
      <c r="C150" s="73">
        <f t="shared" si="44"/>
        <v>1.3084113006003806E-46</v>
      </c>
      <c r="D150" s="34">
        <v>117</v>
      </c>
      <c r="E150" s="34" t="s">
        <v>202</v>
      </c>
      <c r="F150" s="34" t="s">
        <v>352</v>
      </c>
      <c r="G150" s="71">
        <f t="shared" si="36"/>
        <v>1.0944949549097016E-3</v>
      </c>
      <c r="H150" s="71">
        <f t="shared" si="37"/>
        <v>1.4320495674539576E-49</v>
      </c>
      <c r="I150" s="71">
        <f>SUM($H$33:H150)</f>
        <v>9.3265529758493759</v>
      </c>
      <c r="K150" s="26">
        <v>147</v>
      </c>
      <c r="L150" s="71">
        <v>0</v>
      </c>
      <c r="M150" s="73">
        <f t="shared" si="45"/>
        <v>0</v>
      </c>
      <c r="N150" s="34">
        <v>117</v>
      </c>
      <c r="O150" s="34" t="s">
        <v>202</v>
      </c>
      <c r="P150" s="34" t="s">
        <v>352</v>
      </c>
      <c r="Q150" s="71">
        <f t="shared" si="38"/>
        <v>1.0944949549097016E-3</v>
      </c>
      <c r="R150" s="71">
        <f t="shared" si="39"/>
        <v>0</v>
      </c>
      <c r="S150" s="71">
        <f>SUM($R$33:R150)</f>
        <v>9.5691597944751994</v>
      </c>
      <c r="U150" s="26">
        <v>147</v>
      </c>
      <c r="V150" s="71">
        <v>2.81260980008602E-11</v>
      </c>
      <c r="W150" s="73">
        <f t="shared" si="46"/>
        <v>0</v>
      </c>
      <c r="X150" s="74">
        <v>117</v>
      </c>
      <c r="Y150" s="34" t="s">
        <v>202</v>
      </c>
      <c r="Z150" s="34" t="s">
        <v>352</v>
      </c>
      <c r="AA150" s="71">
        <f t="shared" si="40"/>
        <v>1.0944949549097016E-3</v>
      </c>
      <c r="AB150" s="71">
        <f t="shared" si="41"/>
        <v>0</v>
      </c>
      <c r="AC150" s="71">
        <f>SUM($AB$33:AB150)</f>
        <v>10.403299508285247</v>
      </c>
      <c r="AE150" s="26">
        <v>147</v>
      </c>
      <c r="AF150" s="71">
        <v>0</v>
      </c>
      <c r="AG150" s="73">
        <f t="shared" si="47"/>
        <v>0</v>
      </c>
      <c r="AH150" s="74">
        <v>117</v>
      </c>
      <c r="AI150" s="34" t="s">
        <v>202</v>
      </c>
      <c r="AJ150" s="34" t="s">
        <v>352</v>
      </c>
      <c r="AK150" s="71">
        <f t="shared" si="42"/>
        <v>1.0944949549097016E-3</v>
      </c>
      <c r="AL150" s="71">
        <f t="shared" si="43"/>
        <v>0</v>
      </c>
      <c r="AM150" s="71">
        <f>SUM($AL$33:AL150)</f>
        <v>10.507780540992837</v>
      </c>
      <c r="AO150" s="26">
        <v>147</v>
      </c>
      <c r="AP150" s="71">
        <v>0.30181381125871498</v>
      </c>
      <c r="AQ150" s="73">
        <f t="shared" si="28"/>
        <v>3.8228602465231899E-46</v>
      </c>
      <c r="AR150" s="34">
        <v>127</v>
      </c>
      <c r="AS150" s="34" t="s">
        <v>202</v>
      </c>
      <c r="AT150" s="34" t="s">
        <v>362</v>
      </c>
      <c r="AU150" s="71">
        <f t="shared" si="24"/>
        <v>6.1116026618152487E-4</v>
      </c>
      <c r="AV150" s="71">
        <f t="shared" si="25"/>
        <v>2.3363802858398825E-49</v>
      </c>
      <c r="AW150" s="114">
        <f>SUM($AV$23:AV150)</f>
        <v>9.3110379369082494</v>
      </c>
      <c r="AY150" s="26">
        <v>147</v>
      </c>
      <c r="AZ150" s="71">
        <v>0</v>
      </c>
      <c r="BA150" s="73">
        <f t="shared" si="31"/>
        <v>0</v>
      </c>
      <c r="BB150" s="34">
        <v>127</v>
      </c>
      <c r="BC150" s="34" t="s">
        <v>202</v>
      </c>
      <c r="BD150" s="34" t="s">
        <v>362</v>
      </c>
      <c r="BE150" s="71">
        <f t="shared" si="26"/>
        <v>6.1116026618152487E-4</v>
      </c>
      <c r="BF150" s="71">
        <f t="shared" si="27"/>
        <v>0</v>
      </c>
      <c r="BG150" s="114">
        <f>SUM($BF$23:BF150)</f>
        <v>9.5467535037849771</v>
      </c>
      <c r="BI150" s="26">
        <v>147</v>
      </c>
      <c r="BJ150" s="71">
        <v>5.0530269882975799E-2</v>
      </c>
      <c r="BK150" s="73">
        <f t="shared" si="32"/>
        <v>5.8242534320389296E-94</v>
      </c>
      <c r="BL150" s="34">
        <v>127</v>
      </c>
      <c r="BM150" s="34" t="s">
        <v>202</v>
      </c>
      <c r="BN150" s="34" t="s">
        <v>362</v>
      </c>
      <c r="BO150" s="71">
        <f t="shared" si="29"/>
        <v>6.1116026618152487E-4</v>
      </c>
      <c r="BP150" s="71">
        <f t="shared" si="30"/>
        <v>3.559552277833572E-97</v>
      </c>
      <c r="BQ150" s="114">
        <f>SUM($BP$23:BP150)</f>
        <v>10.39189247276893</v>
      </c>
      <c r="BS150" s="26">
        <v>147</v>
      </c>
      <c r="BT150" s="71">
        <v>0</v>
      </c>
      <c r="BU150" s="73">
        <f t="shared" si="33"/>
        <v>0</v>
      </c>
      <c r="BV150" s="34">
        <v>127</v>
      </c>
      <c r="BW150" s="34" t="s">
        <v>202</v>
      </c>
      <c r="BX150" s="34" t="s">
        <v>362</v>
      </c>
      <c r="BY150" s="71">
        <f t="shared" si="34"/>
        <v>6.1116026618152487E-4</v>
      </c>
      <c r="BZ150" s="71">
        <f t="shared" si="35"/>
        <v>0</v>
      </c>
      <c r="CA150" s="114">
        <f>SUM($BZ$23:BZ150)</f>
        <v>10.487233235656269</v>
      </c>
    </row>
    <row r="151" spans="1:79" x14ac:dyDescent="0.35">
      <c r="A151" s="26">
        <v>148</v>
      </c>
      <c r="B151" s="71">
        <v>0.24208395228108401</v>
      </c>
      <c r="C151" s="73">
        <f t="shared" si="44"/>
        <v>3.167777238541389E-47</v>
      </c>
      <c r="D151" s="34">
        <v>118</v>
      </c>
      <c r="E151" s="34" t="s">
        <v>202</v>
      </c>
      <c r="F151" s="34" t="s">
        <v>353</v>
      </c>
      <c r="G151" s="71">
        <f t="shared" si="36"/>
        <v>1.0325424102921713E-3</v>
      </c>
      <c r="H151" s="71">
        <f t="shared" si="37"/>
        <v>3.2708643451522044E-50</v>
      </c>
      <c r="I151" s="71">
        <f>SUM($H$33:H151)</f>
        <v>9.3265529758493759</v>
      </c>
      <c r="K151" s="26">
        <v>148</v>
      </c>
      <c r="L151" s="71">
        <v>0</v>
      </c>
      <c r="M151" s="73">
        <f t="shared" si="45"/>
        <v>0</v>
      </c>
      <c r="N151" s="34">
        <v>118</v>
      </c>
      <c r="O151" s="34" t="s">
        <v>202</v>
      </c>
      <c r="P151" s="34" t="s">
        <v>353</v>
      </c>
      <c r="Q151" s="71">
        <f t="shared" si="38"/>
        <v>1.0325424102921713E-3</v>
      </c>
      <c r="R151" s="71">
        <f t="shared" si="39"/>
        <v>0</v>
      </c>
      <c r="S151" s="71">
        <f>SUM($R$33:R151)</f>
        <v>9.5691597944751994</v>
      </c>
      <c r="U151" s="26">
        <v>148</v>
      </c>
      <c r="V151" s="71">
        <v>2.5943140633081001E-11</v>
      </c>
      <c r="W151" s="73">
        <f t="shared" si="46"/>
        <v>0</v>
      </c>
      <c r="X151" s="74">
        <v>118</v>
      </c>
      <c r="Y151" s="34" t="s">
        <v>202</v>
      </c>
      <c r="Z151" s="34" t="s">
        <v>353</v>
      </c>
      <c r="AA151" s="71">
        <f t="shared" si="40"/>
        <v>1.0325424102921713E-3</v>
      </c>
      <c r="AB151" s="71">
        <f t="shared" si="41"/>
        <v>0</v>
      </c>
      <c r="AC151" s="71">
        <f>SUM($AB$33:AB151)</f>
        <v>10.403299508285247</v>
      </c>
      <c r="AE151" s="26">
        <v>148</v>
      </c>
      <c r="AF151" s="71">
        <v>0</v>
      </c>
      <c r="AG151" s="73">
        <f t="shared" si="47"/>
        <v>0</v>
      </c>
      <c r="AH151" s="74">
        <v>118</v>
      </c>
      <c r="AI151" s="34" t="s">
        <v>202</v>
      </c>
      <c r="AJ151" s="34" t="s">
        <v>353</v>
      </c>
      <c r="AK151" s="71">
        <f t="shared" si="42"/>
        <v>1.0325424102921713E-3</v>
      </c>
      <c r="AL151" s="71">
        <f t="shared" si="43"/>
        <v>0</v>
      </c>
      <c r="AM151" s="71">
        <f>SUM($AL$33:AL151)</f>
        <v>10.507780540992837</v>
      </c>
      <c r="AO151" s="26">
        <v>148</v>
      </c>
      <c r="AP151" s="71">
        <v>0.301807712253088</v>
      </c>
      <c r="AQ151" s="73">
        <f t="shared" si="28"/>
        <v>1.1537920209125946E-46</v>
      </c>
      <c r="AR151" s="34">
        <v>128</v>
      </c>
      <c r="AS151" s="34" t="s">
        <v>202</v>
      </c>
      <c r="AT151" s="34" t="s">
        <v>363</v>
      </c>
      <c r="AU151" s="71">
        <f t="shared" si="24"/>
        <v>5.7656628885049532E-4</v>
      </c>
      <c r="AV151" s="71">
        <f t="shared" si="25"/>
        <v>6.6523758360288774E-50</v>
      </c>
      <c r="AW151" s="114">
        <f>SUM($AV$23:AV151)</f>
        <v>9.3110379369082494</v>
      </c>
      <c r="AY151" s="26">
        <v>148</v>
      </c>
      <c r="AZ151" s="71">
        <v>0</v>
      </c>
      <c r="BA151" s="73">
        <f t="shared" si="31"/>
        <v>0</v>
      </c>
      <c r="BB151" s="34">
        <v>128</v>
      </c>
      <c r="BC151" s="34" t="s">
        <v>202</v>
      </c>
      <c r="BD151" s="34" t="s">
        <v>363</v>
      </c>
      <c r="BE151" s="71">
        <f t="shared" si="26"/>
        <v>5.7656628885049532E-4</v>
      </c>
      <c r="BF151" s="71">
        <f t="shared" si="27"/>
        <v>0</v>
      </c>
      <c r="BG151" s="114">
        <f>SUM($BF$23:BF151)</f>
        <v>9.5467535037849771</v>
      </c>
      <c r="BI151" s="26">
        <v>148</v>
      </c>
      <c r="BJ151" s="71">
        <v>5.0515049569013599E-2</v>
      </c>
      <c r="BK151" s="73">
        <f t="shared" si="32"/>
        <v>2.9430109778777516E-95</v>
      </c>
      <c r="BL151" s="34">
        <v>128</v>
      </c>
      <c r="BM151" s="34" t="s">
        <v>202</v>
      </c>
      <c r="BN151" s="34" t="s">
        <v>363</v>
      </c>
      <c r="BO151" s="71">
        <f t="shared" si="29"/>
        <v>5.7656628885049532E-4</v>
      </c>
      <c r="BP151" s="71">
        <f t="shared" si="30"/>
        <v>1.6968409175612423E-98</v>
      </c>
      <c r="BQ151" s="114">
        <f>SUM($BP$23:BP151)</f>
        <v>10.39189247276893</v>
      </c>
      <c r="BS151" s="26">
        <v>148</v>
      </c>
      <c r="BT151" s="71">
        <v>0</v>
      </c>
      <c r="BU151" s="73">
        <f t="shared" si="33"/>
        <v>0</v>
      </c>
      <c r="BV151" s="34">
        <v>128</v>
      </c>
      <c r="BW151" s="34" t="s">
        <v>202</v>
      </c>
      <c r="BX151" s="34" t="s">
        <v>363</v>
      </c>
      <c r="BY151" s="71">
        <f t="shared" si="34"/>
        <v>5.7656628885049532E-4</v>
      </c>
      <c r="BZ151" s="71">
        <f t="shared" si="35"/>
        <v>0</v>
      </c>
      <c r="CA151" s="114">
        <f>SUM($BZ$23:BZ151)</f>
        <v>10.487233235656269</v>
      </c>
    </row>
    <row r="152" spans="1:79" x14ac:dyDescent="0.35">
      <c r="A152" s="26">
        <v>149</v>
      </c>
      <c r="B152" s="71">
        <v>0.242061471858035</v>
      </c>
      <c r="C152" s="73">
        <f t="shared" si="44"/>
        <v>7.668680338521577E-48</v>
      </c>
      <c r="D152" s="34">
        <v>119</v>
      </c>
      <c r="E152" s="34" t="s">
        <v>202</v>
      </c>
      <c r="F152" s="34" t="s">
        <v>354</v>
      </c>
      <c r="G152" s="71">
        <f t="shared" si="36"/>
        <v>9.7409661348318052E-4</v>
      </c>
      <c r="H152" s="71">
        <f t="shared" si="37"/>
        <v>7.4700355476389188E-51</v>
      </c>
      <c r="I152" s="71">
        <f>SUM($H$33:H152)</f>
        <v>9.3265529758493759</v>
      </c>
      <c r="K152" s="26">
        <v>149</v>
      </c>
      <c r="L152" s="71">
        <v>0</v>
      </c>
      <c r="M152" s="73">
        <f t="shared" si="45"/>
        <v>0</v>
      </c>
      <c r="N152" s="34">
        <v>119</v>
      </c>
      <c r="O152" s="34" t="s">
        <v>202</v>
      </c>
      <c r="P152" s="34" t="s">
        <v>354</v>
      </c>
      <c r="Q152" s="71">
        <f t="shared" si="38"/>
        <v>9.7409661348318052E-4</v>
      </c>
      <c r="R152" s="71">
        <f t="shared" si="39"/>
        <v>0</v>
      </c>
      <c r="S152" s="71">
        <f>SUM($R$33:R152)</f>
        <v>9.5691597944751994</v>
      </c>
      <c r="U152" s="26">
        <v>149</v>
      </c>
      <c r="V152" s="71">
        <v>2.4083888686655501E-11</v>
      </c>
      <c r="W152" s="73">
        <f t="shared" si="46"/>
        <v>0</v>
      </c>
      <c r="X152" s="74">
        <v>119</v>
      </c>
      <c r="Y152" s="34" t="s">
        <v>202</v>
      </c>
      <c r="Z152" s="34" t="s">
        <v>354</v>
      </c>
      <c r="AA152" s="71">
        <f t="shared" si="40"/>
        <v>9.7409661348318052E-4</v>
      </c>
      <c r="AB152" s="71">
        <f t="shared" si="41"/>
        <v>0</v>
      </c>
      <c r="AC152" s="71">
        <f>SUM($AB$33:AB152)</f>
        <v>10.403299508285247</v>
      </c>
      <c r="AE152" s="26">
        <v>149</v>
      </c>
      <c r="AF152" s="71">
        <v>0</v>
      </c>
      <c r="AG152" s="73">
        <f t="shared" si="47"/>
        <v>0</v>
      </c>
      <c r="AH152" s="74">
        <v>119</v>
      </c>
      <c r="AI152" s="34" t="s">
        <v>202</v>
      </c>
      <c r="AJ152" s="34" t="s">
        <v>354</v>
      </c>
      <c r="AK152" s="71">
        <f t="shared" si="42"/>
        <v>9.7409661348318052E-4</v>
      </c>
      <c r="AL152" s="71">
        <f t="shared" si="43"/>
        <v>0</v>
      </c>
      <c r="AM152" s="71">
        <f>SUM($AL$33:AL152)</f>
        <v>10.507780540992837</v>
      </c>
      <c r="AO152" s="26">
        <v>149</v>
      </c>
      <c r="AP152" s="71">
        <v>0.3018021822268</v>
      </c>
      <c r="AQ152" s="73">
        <f t="shared" si="28"/>
        <v>3.4822333024749724E-47</v>
      </c>
      <c r="AR152" s="34">
        <v>129</v>
      </c>
      <c r="AS152" s="34" t="s">
        <v>202</v>
      </c>
      <c r="AT152" s="34" t="s">
        <v>364</v>
      </c>
      <c r="AU152" s="71">
        <f t="shared" ref="AU152:AU215" si="48">1/(1+6%)^AR152</f>
        <v>5.4393046117971245E-4</v>
      </c>
      <c r="AV152" s="71">
        <f t="shared" ref="AV152:AV215" si="49">AU152*AQ152</f>
        <v>1.8940927661505649E-50</v>
      </c>
      <c r="AW152" s="114">
        <f>SUM($AV$23:AV152)</f>
        <v>9.3110379369082494</v>
      </c>
      <c r="AY152" s="26">
        <v>149</v>
      </c>
      <c r="AZ152" s="71">
        <v>0</v>
      </c>
      <c r="BA152" s="73">
        <f t="shared" si="31"/>
        <v>0</v>
      </c>
      <c r="BB152" s="34">
        <v>129</v>
      </c>
      <c r="BC152" s="34" t="s">
        <v>202</v>
      </c>
      <c r="BD152" s="34" t="s">
        <v>364</v>
      </c>
      <c r="BE152" s="71">
        <f t="shared" ref="BE152:BE215" si="50">1/(1+6%)^BB152</f>
        <v>5.4393046117971245E-4</v>
      </c>
      <c r="BF152" s="71">
        <f t="shared" ref="BF152:BF215" si="51">BE152*BA152</f>
        <v>0</v>
      </c>
      <c r="BG152" s="114">
        <f>SUM($BF$23:BF152)</f>
        <v>9.5467535037849771</v>
      </c>
      <c r="BI152" s="26">
        <v>149</v>
      </c>
      <c r="BJ152" s="71">
        <v>5.0501192866597398E-2</v>
      </c>
      <c r="BK152" s="73">
        <f t="shared" si="32"/>
        <v>1.486663454296458E-96</v>
      </c>
      <c r="BL152" s="34">
        <v>129</v>
      </c>
      <c r="BM152" s="34" t="s">
        <v>202</v>
      </c>
      <c r="BN152" s="34" t="s">
        <v>364</v>
      </c>
      <c r="BO152" s="71">
        <f t="shared" si="29"/>
        <v>5.4393046117971245E-4</v>
      </c>
      <c r="BP152" s="71">
        <f t="shared" si="30"/>
        <v>8.0864153831449673E-100</v>
      </c>
      <c r="BQ152" s="114">
        <f>SUM($BP$23:BP152)</f>
        <v>10.39189247276893</v>
      </c>
      <c r="BS152" s="26">
        <v>149</v>
      </c>
      <c r="BT152" s="71">
        <v>0</v>
      </c>
      <c r="BU152" s="73">
        <f t="shared" si="33"/>
        <v>0</v>
      </c>
      <c r="BV152" s="34">
        <v>129</v>
      </c>
      <c r="BW152" s="34" t="s">
        <v>202</v>
      </c>
      <c r="BX152" s="34" t="s">
        <v>364</v>
      </c>
      <c r="BY152" s="71">
        <f t="shared" si="34"/>
        <v>5.4393046117971245E-4</v>
      </c>
      <c r="BZ152" s="71">
        <f t="shared" si="35"/>
        <v>0</v>
      </c>
      <c r="CA152" s="114">
        <f>SUM($BZ$23:BZ152)</f>
        <v>10.487233235656269</v>
      </c>
    </row>
    <row r="153" spans="1:79" x14ac:dyDescent="0.35">
      <c r="A153" s="26">
        <v>150</v>
      </c>
      <c r="B153" s="71">
        <v>0.24204102886075399</v>
      </c>
      <c r="C153" s="73">
        <f t="shared" si="44"/>
        <v>1.856292049951307E-48</v>
      </c>
      <c r="D153" s="34">
        <v>120</v>
      </c>
      <c r="E153" s="34" t="s">
        <v>202</v>
      </c>
      <c r="F153" s="34" t="s">
        <v>355</v>
      </c>
      <c r="G153" s="71">
        <f t="shared" si="36"/>
        <v>9.189590693237553E-4</v>
      </c>
      <c r="H153" s="71">
        <f t="shared" si="37"/>
        <v>1.7058564146163388E-51</v>
      </c>
      <c r="I153" s="71">
        <f>SUM($H$33:H153)</f>
        <v>9.3265529758493759</v>
      </c>
      <c r="K153" s="26">
        <v>150</v>
      </c>
      <c r="L153" s="71">
        <v>0</v>
      </c>
      <c r="M153" s="73">
        <f t="shared" si="45"/>
        <v>0</v>
      </c>
      <c r="N153" s="34">
        <v>120</v>
      </c>
      <c r="O153" s="34" t="s">
        <v>202</v>
      </c>
      <c r="P153" s="34" t="s">
        <v>355</v>
      </c>
      <c r="Q153" s="71">
        <f t="shared" si="38"/>
        <v>9.189590693237553E-4</v>
      </c>
      <c r="R153" s="71">
        <f t="shared" si="39"/>
        <v>0</v>
      </c>
      <c r="S153" s="71">
        <f>SUM($R$33:R153)</f>
        <v>9.5691597944751994</v>
      </c>
      <c r="U153" s="26">
        <v>150</v>
      </c>
      <c r="V153" s="71">
        <v>2.24913380599054E-11</v>
      </c>
      <c r="W153" s="73">
        <f t="shared" si="46"/>
        <v>0</v>
      </c>
      <c r="X153" s="74">
        <v>120</v>
      </c>
      <c r="Y153" s="34" t="s">
        <v>202</v>
      </c>
      <c r="Z153" s="34" t="s">
        <v>355</v>
      </c>
      <c r="AA153" s="71">
        <f t="shared" si="40"/>
        <v>9.189590693237553E-4</v>
      </c>
      <c r="AB153" s="71">
        <f t="shared" si="41"/>
        <v>0</v>
      </c>
      <c r="AC153" s="71">
        <f>SUM($AB$33:AB153)</f>
        <v>10.403299508285247</v>
      </c>
      <c r="AE153" s="26">
        <v>150</v>
      </c>
      <c r="AF153" s="71">
        <v>0</v>
      </c>
      <c r="AG153" s="73">
        <f t="shared" si="47"/>
        <v>0</v>
      </c>
      <c r="AH153" s="74">
        <v>120</v>
      </c>
      <c r="AI153" s="34" t="s">
        <v>202</v>
      </c>
      <c r="AJ153" s="34" t="s">
        <v>355</v>
      </c>
      <c r="AK153" s="71">
        <f t="shared" si="42"/>
        <v>9.189590693237553E-4</v>
      </c>
      <c r="AL153" s="71">
        <f t="shared" si="43"/>
        <v>0</v>
      </c>
      <c r="AM153" s="71">
        <f>SUM($AL$33:AL153)</f>
        <v>10.507780540992837</v>
      </c>
      <c r="AO153" s="26">
        <v>150</v>
      </c>
      <c r="AP153" s="71">
        <v>0.30179716810553397</v>
      </c>
      <c r="AQ153" s="73">
        <f t="shared" ref="AQ153:AQ216" si="52">AQ152*AP152</f>
        <v>1.0509456097097832E-47</v>
      </c>
      <c r="AR153" s="34">
        <v>130</v>
      </c>
      <c r="AS153" s="34" t="s">
        <v>202</v>
      </c>
      <c r="AT153" s="34" t="s">
        <v>365</v>
      </c>
      <c r="AU153" s="71">
        <f t="shared" si="48"/>
        <v>5.1314194450916267E-4</v>
      </c>
      <c r="AV153" s="71">
        <f t="shared" si="49"/>
        <v>5.3928427373984567E-51</v>
      </c>
      <c r="AW153" s="114">
        <f>SUM($AV$23:AV153)</f>
        <v>9.3110379369082494</v>
      </c>
      <c r="AY153" s="26">
        <v>150</v>
      </c>
      <c r="AZ153" s="71">
        <v>0</v>
      </c>
      <c r="BA153" s="73">
        <f t="shared" si="31"/>
        <v>0</v>
      </c>
      <c r="BB153" s="34">
        <v>130</v>
      </c>
      <c r="BC153" s="34" t="s">
        <v>202</v>
      </c>
      <c r="BD153" s="34" t="s">
        <v>365</v>
      </c>
      <c r="BE153" s="71">
        <f t="shared" si="50"/>
        <v>5.1314194450916267E-4</v>
      </c>
      <c r="BF153" s="71">
        <f t="shared" si="51"/>
        <v>0</v>
      </c>
      <c r="BG153" s="114">
        <f>SUM($BF$23:BF153)</f>
        <v>9.5467535037849771</v>
      </c>
      <c r="BI153" s="26">
        <v>150</v>
      </c>
      <c r="BJ153" s="71">
        <v>5.0488577500956401E-2</v>
      </c>
      <c r="BK153" s="73">
        <f t="shared" si="32"/>
        <v>7.5078277833147339E-98</v>
      </c>
      <c r="BL153" s="34">
        <v>130</v>
      </c>
      <c r="BM153" s="34" t="s">
        <v>202</v>
      </c>
      <c r="BN153" s="34" t="s">
        <v>365</v>
      </c>
      <c r="BO153" s="71">
        <f t="shared" ref="BO153:BO216" si="53">1/(1+6%)^BL153</f>
        <v>5.1314194450916267E-4</v>
      </c>
      <c r="BP153" s="71">
        <f t="shared" ref="BP153:BP216" si="54">BO153*BK153</f>
        <v>3.8525813477700391E-101</v>
      </c>
      <c r="BQ153" s="114">
        <f>SUM($BP$23:BP153)</f>
        <v>10.39189247276893</v>
      </c>
      <c r="BS153" s="26">
        <v>150</v>
      </c>
      <c r="BT153" s="71">
        <v>0</v>
      </c>
      <c r="BU153" s="73">
        <f t="shared" si="33"/>
        <v>0</v>
      </c>
      <c r="BV153" s="34">
        <v>130</v>
      </c>
      <c r="BW153" s="34" t="s">
        <v>202</v>
      </c>
      <c r="BX153" s="34" t="s">
        <v>365</v>
      </c>
      <c r="BY153" s="71">
        <f t="shared" si="34"/>
        <v>5.1314194450916267E-4</v>
      </c>
      <c r="BZ153" s="71">
        <f t="shared" si="35"/>
        <v>0</v>
      </c>
      <c r="CA153" s="114">
        <f>SUM($BZ$23:BZ153)</f>
        <v>10.487233235656269</v>
      </c>
    </row>
    <row r="154" spans="1:79" x14ac:dyDescent="0.35">
      <c r="A154" s="26">
        <v>151</v>
      </c>
      <c r="B154" s="71">
        <v>0.242022438696544</v>
      </c>
      <c r="C154" s="73">
        <f t="shared" si="44"/>
        <v>4.4929883763625244E-49</v>
      </c>
      <c r="D154" s="34">
        <v>121</v>
      </c>
      <c r="E154" s="34" t="s">
        <v>202</v>
      </c>
      <c r="F154" s="34" t="s">
        <v>356</v>
      </c>
      <c r="G154" s="71">
        <f t="shared" si="36"/>
        <v>8.6694251822995775E-4</v>
      </c>
      <c r="H154" s="71">
        <f t="shared" si="37"/>
        <v>3.8951626573816558E-52</v>
      </c>
      <c r="I154" s="71">
        <f>SUM($H$33:H154)</f>
        <v>9.3265529758493759</v>
      </c>
      <c r="K154" s="26">
        <v>151</v>
      </c>
      <c r="L154" s="71">
        <v>0</v>
      </c>
      <c r="M154" s="73">
        <f t="shared" si="45"/>
        <v>0</v>
      </c>
      <c r="N154" s="34">
        <v>121</v>
      </c>
      <c r="O154" s="34" t="s">
        <v>202</v>
      </c>
      <c r="P154" s="34" t="s">
        <v>356</v>
      </c>
      <c r="Q154" s="71">
        <f t="shared" si="38"/>
        <v>8.6694251822995775E-4</v>
      </c>
      <c r="R154" s="71">
        <f t="shared" si="39"/>
        <v>0</v>
      </c>
      <c r="S154" s="71">
        <f>SUM($R$33:R154)</f>
        <v>9.5691597944751994</v>
      </c>
      <c r="U154" s="26">
        <v>151</v>
      </c>
      <c r="V154" s="71">
        <v>2.11200516659151E-11</v>
      </c>
      <c r="W154" s="73">
        <f t="shared" si="46"/>
        <v>0</v>
      </c>
      <c r="X154" s="74">
        <v>121</v>
      </c>
      <c r="Y154" s="34" t="s">
        <v>202</v>
      </c>
      <c r="Z154" s="34" t="s">
        <v>356</v>
      </c>
      <c r="AA154" s="71">
        <f t="shared" si="40"/>
        <v>8.6694251822995775E-4</v>
      </c>
      <c r="AB154" s="71">
        <f t="shared" si="41"/>
        <v>0</v>
      </c>
      <c r="AC154" s="71">
        <f>SUM($AB$33:AB154)</f>
        <v>10.403299508285247</v>
      </c>
      <c r="AE154" s="26">
        <v>151</v>
      </c>
      <c r="AF154" s="71">
        <v>0</v>
      </c>
      <c r="AG154" s="73">
        <f t="shared" si="47"/>
        <v>0</v>
      </c>
      <c r="AH154" s="74">
        <v>121</v>
      </c>
      <c r="AI154" s="34" t="s">
        <v>202</v>
      </c>
      <c r="AJ154" s="34" t="s">
        <v>356</v>
      </c>
      <c r="AK154" s="71">
        <f t="shared" si="42"/>
        <v>8.6694251822995775E-4</v>
      </c>
      <c r="AL154" s="71">
        <f t="shared" si="43"/>
        <v>0</v>
      </c>
      <c r="AM154" s="71">
        <f>SUM($AL$33:AL154)</f>
        <v>10.507780540992837</v>
      </c>
      <c r="AO154" s="26">
        <v>151</v>
      </c>
      <c r="AP154" s="71">
        <v>0.30179262176465499</v>
      </c>
      <c r="AQ154" s="73">
        <f t="shared" si="52"/>
        <v>3.1717240884335637E-48</v>
      </c>
      <c r="AR154" s="34">
        <v>131</v>
      </c>
      <c r="AS154" s="34" t="s">
        <v>202</v>
      </c>
      <c r="AT154" s="34" t="s">
        <v>366</v>
      </c>
      <c r="AU154" s="71">
        <f t="shared" si="48"/>
        <v>4.8409617406524772E-4</v>
      </c>
      <c r="AV154" s="71">
        <f t="shared" si="49"/>
        <v>1.5354194964012737E-51</v>
      </c>
      <c r="AW154" s="114">
        <f>SUM($AV$23:AV154)</f>
        <v>9.3110379369082494</v>
      </c>
      <c r="AY154" s="26">
        <v>151</v>
      </c>
      <c r="AZ154" s="71">
        <v>0</v>
      </c>
      <c r="BA154" s="73">
        <f t="shared" ref="BA154:BA217" si="55">BA153*AZ153</f>
        <v>0</v>
      </c>
      <c r="BB154" s="34">
        <v>131</v>
      </c>
      <c r="BC154" s="34" t="s">
        <v>202</v>
      </c>
      <c r="BD154" s="34" t="s">
        <v>366</v>
      </c>
      <c r="BE154" s="71">
        <f t="shared" si="50"/>
        <v>4.8409617406524772E-4</v>
      </c>
      <c r="BF154" s="71">
        <f t="shared" si="51"/>
        <v>0</v>
      </c>
      <c r="BG154" s="114">
        <f>SUM($BF$23:BF154)</f>
        <v>9.5467535037849771</v>
      </c>
      <c r="BI154" s="26">
        <v>151</v>
      </c>
      <c r="BJ154" s="71">
        <v>5.0477092179838499E-2</v>
      </c>
      <c r="BK154" s="73">
        <f t="shared" si="32"/>
        <v>3.7905954490171965E-99</v>
      </c>
      <c r="BL154" s="34">
        <v>131</v>
      </c>
      <c r="BM154" s="34" t="s">
        <v>202</v>
      </c>
      <c r="BN154" s="34" t="s">
        <v>366</v>
      </c>
      <c r="BO154" s="71">
        <f t="shared" si="53"/>
        <v>4.8409617406524772E-4</v>
      </c>
      <c r="BP154" s="71">
        <f t="shared" si="54"/>
        <v>1.8350127542983646E-102</v>
      </c>
      <c r="BQ154" s="114">
        <f>SUM($BP$23:BP154)</f>
        <v>10.39189247276893</v>
      </c>
      <c r="BS154" s="26">
        <v>151</v>
      </c>
      <c r="BT154" s="71">
        <v>0</v>
      </c>
      <c r="BU154" s="73">
        <f t="shared" si="33"/>
        <v>0</v>
      </c>
      <c r="BV154" s="34">
        <v>131</v>
      </c>
      <c r="BW154" s="34" t="s">
        <v>202</v>
      </c>
      <c r="BX154" s="34" t="s">
        <v>366</v>
      </c>
      <c r="BY154" s="71">
        <f t="shared" si="34"/>
        <v>4.8409617406524772E-4</v>
      </c>
      <c r="BZ154" s="71">
        <f t="shared" si="35"/>
        <v>0</v>
      </c>
      <c r="CA154" s="114">
        <f>SUM($BZ$23:BZ154)</f>
        <v>10.487233235656269</v>
      </c>
    </row>
    <row r="155" spans="1:79" x14ac:dyDescent="0.35">
      <c r="A155" s="26">
        <v>152</v>
      </c>
      <c r="B155" s="71">
        <v>0.24200553348632001</v>
      </c>
      <c r="C155" s="73">
        <f t="shared" si="44"/>
        <v>1.0874040038824837E-49</v>
      </c>
      <c r="D155" s="34">
        <v>122</v>
      </c>
      <c r="E155" s="34" t="s">
        <v>202</v>
      </c>
      <c r="F155" s="34" t="s">
        <v>357</v>
      </c>
      <c r="G155" s="71">
        <f t="shared" si="36"/>
        <v>8.1787030021694121E-4</v>
      </c>
      <c r="H155" s="71">
        <f t="shared" si="37"/>
        <v>8.8935543911247095E-53</v>
      </c>
      <c r="I155" s="71">
        <f>SUM($H$33:H155)</f>
        <v>9.3265529758493759</v>
      </c>
      <c r="K155" s="26">
        <v>152</v>
      </c>
      <c r="L155" s="71">
        <v>0</v>
      </c>
      <c r="M155" s="73">
        <f t="shared" si="45"/>
        <v>0</v>
      </c>
      <c r="N155" s="34">
        <v>122</v>
      </c>
      <c r="O155" s="34" t="s">
        <v>202</v>
      </c>
      <c r="P155" s="34" t="s">
        <v>357</v>
      </c>
      <c r="Q155" s="71">
        <f t="shared" si="38"/>
        <v>8.1787030021694121E-4</v>
      </c>
      <c r="R155" s="71">
        <f t="shared" si="39"/>
        <v>0</v>
      </c>
      <c r="S155" s="71">
        <f>SUM($R$33:R155)</f>
        <v>9.5691597944751994</v>
      </c>
      <c r="U155" s="26">
        <v>152</v>
      </c>
      <c r="V155" s="71">
        <v>1.9933539602169101E-11</v>
      </c>
      <c r="W155" s="73">
        <f t="shared" si="46"/>
        <v>0</v>
      </c>
      <c r="X155" s="74">
        <v>122</v>
      </c>
      <c r="Y155" s="34" t="s">
        <v>202</v>
      </c>
      <c r="Z155" s="34" t="s">
        <v>357</v>
      </c>
      <c r="AA155" s="71">
        <f t="shared" si="40"/>
        <v>8.1787030021694121E-4</v>
      </c>
      <c r="AB155" s="71">
        <f t="shared" si="41"/>
        <v>0</v>
      </c>
      <c r="AC155" s="71">
        <f>SUM($AB$33:AB155)</f>
        <v>10.403299508285247</v>
      </c>
      <c r="AE155" s="26">
        <v>152</v>
      </c>
      <c r="AF155" s="71">
        <v>0</v>
      </c>
      <c r="AG155" s="73">
        <f t="shared" si="47"/>
        <v>0</v>
      </c>
      <c r="AH155" s="74">
        <v>122</v>
      </c>
      <c r="AI155" s="34" t="s">
        <v>202</v>
      </c>
      <c r="AJ155" s="34" t="s">
        <v>357</v>
      </c>
      <c r="AK155" s="71">
        <f t="shared" si="42"/>
        <v>8.1787030021694121E-4</v>
      </c>
      <c r="AL155" s="71">
        <f t="shared" si="43"/>
        <v>0</v>
      </c>
      <c r="AM155" s="71">
        <f>SUM($AL$33:AL155)</f>
        <v>10.507780540992837</v>
      </c>
      <c r="AO155" s="26">
        <v>152</v>
      </c>
      <c r="AP155" s="71">
        <v>0.30178849956779902</v>
      </c>
      <c r="AQ155" s="73">
        <f t="shared" si="52"/>
        <v>9.5720292816247569E-49</v>
      </c>
      <c r="AR155" s="34">
        <v>132</v>
      </c>
      <c r="AS155" s="34" t="s">
        <v>202</v>
      </c>
      <c r="AT155" s="34" t="s">
        <v>367</v>
      </c>
      <c r="AU155" s="71">
        <f t="shared" si="48"/>
        <v>4.5669450383513941E-4</v>
      </c>
      <c r="AV155" s="71">
        <f t="shared" si="49"/>
        <v>4.371493163467044E-52</v>
      </c>
      <c r="AW155" s="114">
        <f>SUM($AV$23:AV155)</f>
        <v>9.3110379369082494</v>
      </c>
      <c r="AY155" s="26">
        <v>152</v>
      </c>
      <c r="AZ155" s="71">
        <v>0</v>
      </c>
      <c r="BA155" s="73">
        <f t="shared" si="55"/>
        <v>0</v>
      </c>
      <c r="BB155" s="34">
        <v>132</v>
      </c>
      <c r="BC155" s="34" t="s">
        <v>202</v>
      </c>
      <c r="BD155" s="34" t="s">
        <v>367</v>
      </c>
      <c r="BE155" s="71">
        <f t="shared" si="50"/>
        <v>4.5669450383513941E-4</v>
      </c>
      <c r="BF155" s="71">
        <f t="shared" si="51"/>
        <v>0</v>
      </c>
      <c r="BG155" s="114">
        <f>SUM($BF$23:BF155)</f>
        <v>9.5467535037849771</v>
      </c>
      <c r="BI155" s="26">
        <v>152</v>
      </c>
      <c r="BJ155" s="71">
        <v>5.0466635604014203E-2</v>
      </c>
      <c r="BK155" s="73">
        <f t="shared" ref="BK155:BK218" si="56">BK154*BJ154</f>
        <v>1.9133823589651735E-100</v>
      </c>
      <c r="BL155" s="34">
        <v>132</v>
      </c>
      <c r="BM155" s="34" t="s">
        <v>202</v>
      </c>
      <c r="BN155" s="34" t="s">
        <v>367</v>
      </c>
      <c r="BO155" s="71">
        <f t="shared" si="53"/>
        <v>4.5669450383513941E-4</v>
      </c>
      <c r="BP155" s="71">
        <f t="shared" si="54"/>
        <v>8.738312070745085E-104</v>
      </c>
      <c r="BQ155" s="114">
        <f>SUM($BP$23:BP155)</f>
        <v>10.39189247276893</v>
      </c>
      <c r="BS155" s="26">
        <v>152</v>
      </c>
      <c r="BT155" s="71">
        <v>0</v>
      </c>
      <c r="BU155" s="73">
        <f t="shared" ref="BU155:BU218" si="57">BU154*BT154</f>
        <v>0</v>
      </c>
      <c r="BV155" s="34">
        <v>132</v>
      </c>
      <c r="BW155" s="34" t="s">
        <v>202</v>
      </c>
      <c r="BX155" s="34" t="s">
        <v>367</v>
      </c>
      <c r="BY155" s="71">
        <f t="shared" ref="BY155:BY218" si="58">1/(1+6%)^BV155</f>
        <v>4.5669450383513941E-4</v>
      </c>
      <c r="BZ155" s="71">
        <f t="shared" ref="BZ155:BZ218" si="59">BY155*BU155</f>
        <v>0</v>
      </c>
      <c r="CA155" s="114">
        <f>SUM($BZ$23:BZ155)</f>
        <v>10.487233235656269</v>
      </c>
    </row>
    <row r="156" spans="1:79" x14ac:dyDescent="0.35">
      <c r="A156" s="26">
        <v>153</v>
      </c>
      <c r="B156" s="71">
        <v>0.24199016055317299</v>
      </c>
      <c r="C156" s="73">
        <f t="shared" si="44"/>
        <v>2.631577860747409E-50</v>
      </c>
      <c r="D156" s="34">
        <v>123</v>
      </c>
      <c r="E156" s="34" t="s">
        <v>202</v>
      </c>
      <c r="F156" s="34" t="s">
        <v>358</v>
      </c>
      <c r="G156" s="71">
        <f t="shared" si="36"/>
        <v>7.715757549216426E-4</v>
      </c>
      <c r="H156" s="71">
        <f t="shared" si="37"/>
        <v>2.0304616745412633E-53</v>
      </c>
      <c r="I156" s="71">
        <f>SUM($H$33:H156)</f>
        <v>9.3265529758493759</v>
      </c>
      <c r="K156" s="26">
        <v>153</v>
      </c>
      <c r="L156" s="71">
        <v>0</v>
      </c>
      <c r="M156" s="73">
        <f t="shared" si="45"/>
        <v>0</v>
      </c>
      <c r="N156" s="34">
        <v>123</v>
      </c>
      <c r="O156" s="34" t="s">
        <v>202</v>
      </c>
      <c r="P156" s="34" t="s">
        <v>358</v>
      </c>
      <c r="Q156" s="71">
        <f t="shared" si="38"/>
        <v>7.715757549216426E-4</v>
      </c>
      <c r="R156" s="71">
        <f t="shared" si="39"/>
        <v>0</v>
      </c>
      <c r="S156" s="71">
        <f>SUM($R$33:R156)</f>
        <v>9.5691597944751994</v>
      </c>
      <c r="U156" s="26">
        <v>153</v>
      </c>
      <c r="V156" s="71">
        <v>1.89022864232009E-11</v>
      </c>
      <c r="W156" s="73">
        <f t="shared" si="46"/>
        <v>0</v>
      </c>
      <c r="X156" s="74">
        <v>123</v>
      </c>
      <c r="Y156" s="34" t="s">
        <v>202</v>
      </c>
      <c r="Z156" s="34" t="s">
        <v>358</v>
      </c>
      <c r="AA156" s="71">
        <f t="shared" si="40"/>
        <v>7.715757549216426E-4</v>
      </c>
      <c r="AB156" s="71">
        <f t="shared" si="41"/>
        <v>0</v>
      </c>
      <c r="AC156" s="71">
        <f>SUM($AB$33:AB156)</f>
        <v>10.403299508285247</v>
      </c>
      <c r="AE156" s="26">
        <v>153</v>
      </c>
      <c r="AF156" s="71">
        <v>0</v>
      </c>
      <c r="AG156" s="73">
        <f t="shared" si="47"/>
        <v>0</v>
      </c>
      <c r="AH156" s="74">
        <v>123</v>
      </c>
      <c r="AI156" s="34" t="s">
        <v>202</v>
      </c>
      <c r="AJ156" s="34" t="s">
        <v>358</v>
      </c>
      <c r="AK156" s="71">
        <f t="shared" si="42"/>
        <v>7.715757549216426E-4</v>
      </c>
      <c r="AL156" s="71">
        <f t="shared" si="43"/>
        <v>0</v>
      </c>
      <c r="AM156" s="71">
        <f>SUM($AL$33:AL156)</f>
        <v>10.507780540992837</v>
      </c>
      <c r="AO156" s="26">
        <v>153</v>
      </c>
      <c r="AP156" s="71">
        <v>0.301784761948453</v>
      </c>
      <c r="AQ156" s="73">
        <f t="shared" si="52"/>
        <v>2.8887283547205723E-49</v>
      </c>
      <c r="AR156" s="34">
        <v>133</v>
      </c>
      <c r="AS156" s="34" t="s">
        <v>202</v>
      </c>
      <c r="AT156" s="34" t="s">
        <v>368</v>
      </c>
      <c r="AU156" s="71">
        <f t="shared" si="48"/>
        <v>4.3084387154258434E-4</v>
      </c>
      <c r="AV156" s="71">
        <f t="shared" si="49"/>
        <v>1.2445909081826512E-52</v>
      </c>
      <c r="AW156" s="114">
        <f>SUM($AV$23:AV156)</f>
        <v>9.3110379369082494</v>
      </c>
      <c r="AY156" s="26">
        <v>153</v>
      </c>
      <c r="AZ156" s="71">
        <v>0</v>
      </c>
      <c r="BA156" s="73">
        <f t="shared" si="55"/>
        <v>0</v>
      </c>
      <c r="BB156" s="34">
        <v>133</v>
      </c>
      <c r="BC156" s="34" t="s">
        <v>202</v>
      </c>
      <c r="BD156" s="34" t="s">
        <v>368</v>
      </c>
      <c r="BE156" s="71">
        <f t="shared" si="50"/>
        <v>4.3084387154258434E-4</v>
      </c>
      <c r="BF156" s="71">
        <f t="shared" si="51"/>
        <v>0</v>
      </c>
      <c r="BG156" s="114">
        <f>SUM($BF$23:BF156)</f>
        <v>9.5467535037849771</v>
      </c>
      <c r="BI156" s="26">
        <v>153</v>
      </c>
      <c r="BJ156" s="71">
        <v>5.0457115567415001E-2</v>
      </c>
      <c r="BK156" s="73">
        <f t="shared" si="56"/>
        <v>9.6561970281044502E-102</v>
      </c>
      <c r="BL156" s="34">
        <v>133</v>
      </c>
      <c r="BM156" s="34" t="s">
        <v>202</v>
      </c>
      <c r="BN156" s="34" t="s">
        <v>368</v>
      </c>
      <c r="BO156" s="71">
        <f t="shared" si="53"/>
        <v>4.3084387154258434E-4</v>
      </c>
      <c r="BP156" s="71">
        <f t="shared" si="54"/>
        <v>4.160313311966518E-105</v>
      </c>
      <c r="BQ156" s="114">
        <f>SUM($BP$23:BP156)</f>
        <v>10.39189247276893</v>
      </c>
      <c r="BS156" s="26">
        <v>153</v>
      </c>
      <c r="BT156" s="71">
        <v>0</v>
      </c>
      <c r="BU156" s="73">
        <f t="shared" si="57"/>
        <v>0</v>
      </c>
      <c r="BV156" s="34">
        <v>133</v>
      </c>
      <c r="BW156" s="34" t="s">
        <v>202</v>
      </c>
      <c r="BX156" s="34" t="s">
        <v>368</v>
      </c>
      <c r="BY156" s="71">
        <f t="shared" si="58"/>
        <v>4.3084387154258434E-4</v>
      </c>
      <c r="BZ156" s="71">
        <f t="shared" si="59"/>
        <v>0</v>
      </c>
      <c r="CA156" s="114">
        <f>SUM($BZ$23:BZ156)</f>
        <v>10.487233235656269</v>
      </c>
    </row>
    <row r="157" spans="1:79" x14ac:dyDescent="0.35">
      <c r="A157" s="26">
        <v>154</v>
      </c>
      <c r="B157" s="71">
        <v>0.24197618104725499</v>
      </c>
      <c r="C157" s="73">
        <f t="shared" si="44"/>
        <v>6.36815949030441E-51</v>
      </c>
      <c r="D157" s="34">
        <v>124</v>
      </c>
      <c r="E157" s="34" t="s">
        <v>202</v>
      </c>
      <c r="F157" s="34" t="s">
        <v>359</v>
      </c>
      <c r="G157" s="71">
        <f t="shared" si="36"/>
        <v>7.2790165558645533E-4</v>
      </c>
      <c r="H157" s="71">
        <f t="shared" si="37"/>
        <v>4.6353938360311774E-54</v>
      </c>
      <c r="I157" s="71">
        <f>SUM($H$33:H157)</f>
        <v>9.3265529758493759</v>
      </c>
      <c r="K157" s="26">
        <v>154</v>
      </c>
      <c r="L157" s="71">
        <v>0</v>
      </c>
      <c r="M157" s="73">
        <f t="shared" si="45"/>
        <v>0</v>
      </c>
      <c r="N157" s="34">
        <v>124</v>
      </c>
      <c r="O157" s="34" t="s">
        <v>202</v>
      </c>
      <c r="P157" s="34" t="s">
        <v>359</v>
      </c>
      <c r="Q157" s="71">
        <f t="shared" si="38"/>
        <v>7.2790165558645533E-4</v>
      </c>
      <c r="R157" s="71">
        <f t="shared" si="39"/>
        <v>0</v>
      </c>
      <c r="S157" s="71">
        <f>SUM($R$33:R157)</f>
        <v>9.5691597944751994</v>
      </c>
      <c r="U157" s="26">
        <v>154</v>
      </c>
      <c r="V157" s="71">
        <v>1.8002253884836201E-11</v>
      </c>
      <c r="W157" s="73">
        <f t="shared" si="46"/>
        <v>0</v>
      </c>
      <c r="X157" s="74">
        <v>124</v>
      </c>
      <c r="Y157" s="34" t="s">
        <v>202</v>
      </c>
      <c r="Z157" s="34" t="s">
        <v>359</v>
      </c>
      <c r="AA157" s="71">
        <f t="shared" si="40"/>
        <v>7.2790165558645533E-4</v>
      </c>
      <c r="AB157" s="71">
        <f t="shared" si="41"/>
        <v>0</v>
      </c>
      <c r="AC157" s="71">
        <f>SUM($AB$33:AB157)</f>
        <v>10.403299508285247</v>
      </c>
      <c r="AE157" s="26">
        <v>154</v>
      </c>
      <c r="AF157" s="71">
        <v>0</v>
      </c>
      <c r="AG157" s="73">
        <f t="shared" si="47"/>
        <v>0</v>
      </c>
      <c r="AH157" s="74">
        <v>124</v>
      </c>
      <c r="AI157" s="34" t="s">
        <v>202</v>
      </c>
      <c r="AJ157" s="34" t="s">
        <v>359</v>
      </c>
      <c r="AK157" s="71">
        <f t="shared" si="42"/>
        <v>7.2790165558645533E-4</v>
      </c>
      <c r="AL157" s="71">
        <f t="shared" si="43"/>
        <v>0</v>
      </c>
      <c r="AM157" s="71">
        <f>SUM($AL$33:AL157)</f>
        <v>10.507780540992837</v>
      </c>
      <c r="AO157" s="26">
        <v>154</v>
      </c>
      <c r="AP157" s="71">
        <v>0.30178137303048103</v>
      </c>
      <c r="AQ157" s="73">
        <f t="shared" si="52"/>
        <v>8.7177419886309428E-50</v>
      </c>
      <c r="AR157" s="34">
        <v>134</v>
      </c>
      <c r="AS157" s="34" t="s">
        <v>202</v>
      </c>
      <c r="AT157" s="34" t="s">
        <v>369</v>
      </c>
      <c r="AU157" s="71">
        <f t="shared" si="48"/>
        <v>4.0645648258734365E-4</v>
      </c>
      <c r="AV157" s="71">
        <f t="shared" si="49"/>
        <v>3.5433827448029272E-53</v>
      </c>
      <c r="AW157" s="114">
        <f>SUM($AV$23:AV157)</f>
        <v>9.3110379369082494</v>
      </c>
      <c r="AY157" s="26">
        <v>154</v>
      </c>
      <c r="AZ157" s="71">
        <v>0</v>
      </c>
      <c r="BA157" s="73">
        <f t="shared" si="55"/>
        <v>0</v>
      </c>
      <c r="BB157" s="34">
        <v>134</v>
      </c>
      <c r="BC157" s="34" t="s">
        <v>202</v>
      </c>
      <c r="BD157" s="34" t="s">
        <v>369</v>
      </c>
      <c r="BE157" s="71">
        <f t="shared" si="50"/>
        <v>4.0645648258734365E-4</v>
      </c>
      <c r="BF157" s="71">
        <f t="shared" si="51"/>
        <v>0</v>
      </c>
      <c r="BG157" s="114">
        <f>SUM($BF$23:BF157)</f>
        <v>9.5467535037849771</v>
      </c>
      <c r="BI157" s="26">
        <v>154</v>
      </c>
      <c r="BJ157" s="71">
        <v>5.04484481387533E-2</v>
      </c>
      <c r="BK157" s="73">
        <f t="shared" si="56"/>
        <v>4.8722384938879554E-103</v>
      </c>
      <c r="BL157" s="34">
        <v>134</v>
      </c>
      <c r="BM157" s="34" t="s">
        <v>202</v>
      </c>
      <c r="BN157" s="34" t="s">
        <v>369</v>
      </c>
      <c r="BO157" s="71">
        <f t="shared" si="53"/>
        <v>4.0645648258734365E-4</v>
      </c>
      <c r="BP157" s="71">
        <f t="shared" si="54"/>
        <v>1.9803529205523552E-106</v>
      </c>
      <c r="BQ157" s="114">
        <f>SUM($BP$23:BP157)</f>
        <v>10.39189247276893</v>
      </c>
      <c r="BS157" s="26">
        <v>154</v>
      </c>
      <c r="BT157" s="71">
        <v>0</v>
      </c>
      <c r="BU157" s="73">
        <f t="shared" si="57"/>
        <v>0</v>
      </c>
      <c r="BV157" s="34">
        <v>134</v>
      </c>
      <c r="BW157" s="34" t="s">
        <v>202</v>
      </c>
      <c r="BX157" s="34" t="s">
        <v>369</v>
      </c>
      <c r="BY157" s="71">
        <f t="shared" si="58"/>
        <v>4.0645648258734365E-4</v>
      </c>
      <c r="BZ157" s="71">
        <f t="shared" si="59"/>
        <v>0</v>
      </c>
      <c r="CA157" s="114">
        <f>SUM($BZ$23:BZ157)</f>
        <v>10.487233235656269</v>
      </c>
    </row>
    <row r="158" spans="1:79" x14ac:dyDescent="0.35">
      <c r="A158" s="26">
        <v>155</v>
      </c>
      <c r="B158" s="71">
        <v>0.24196346869481999</v>
      </c>
      <c r="C158" s="73">
        <f t="shared" si="44"/>
        <v>1.5409429137636951E-51</v>
      </c>
      <c r="D158" s="34">
        <v>125</v>
      </c>
      <c r="E158" s="34" t="s">
        <v>202</v>
      </c>
      <c r="F158" s="34" t="s">
        <v>360</v>
      </c>
      <c r="G158" s="71">
        <f t="shared" si="36"/>
        <v>6.8669967508156143E-4</v>
      </c>
      <c r="H158" s="71">
        <f t="shared" si="37"/>
        <v>1.0581649982007639E-54</v>
      </c>
      <c r="I158" s="71">
        <f>SUM($H$33:H158)</f>
        <v>9.3265529758493759</v>
      </c>
      <c r="K158" s="26">
        <v>155</v>
      </c>
      <c r="L158" s="71">
        <v>0</v>
      </c>
      <c r="M158" s="73">
        <f t="shared" si="45"/>
        <v>0</v>
      </c>
      <c r="N158" s="34">
        <v>125</v>
      </c>
      <c r="O158" s="34" t="s">
        <v>202</v>
      </c>
      <c r="P158" s="34" t="s">
        <v>360</v>
      </c>
      <c r="Q158" s="71">
        <f t="shared" si="38"/>
        <v>6.8669967508156143E-4</v>
      </c>
      <c r="R158" s="71">
        <f t="shared" si="39"/>
        <v>0</v>
      </c>
      <c r="S158" s="71">
        <f>SUM($R$33:R158)</f>
        <v>9.5691597944751994</v>
      </c>
      <c r="U158" s="26">
        <v>155</v>
      </c>
      <c r="V158" s="71">
        <v>1.72137358818116E-11</v>
      </c>
      <c r="W158" s="73">
        <f t="shared" si="46"/>
        <v>0</v>
      </c>
      <c r="X158" s="74">
        <v>125</v>
      </c>
      <c r="Y158" s="34" t="s">
        <v>202</v>
      </c>
      <c r="Z158" s="34" t="s">
        <v>360</v>
      </c>
      <c r="AA158" s="71">
        <f t="shared" si="40"/>
        <v>6.8669967508156143E-4</v>
      </c>
      <c r="AB158" s="71">
        <f t="shared" si="41"/>
        <v>0</v>
      </c>
      <c r="AC158" s="71">
        <f>SUM($AB$33:AB158)</f>
        <v>10.403299508285247</v>
      </c>
      <c r="AE158" s="26">
        <v>155</v>
      </c>
      <c r="AF158" s="71">
        <v>0</v>
      </c>
      <c r="AG158" s="73">
        <f t="shared" si="47"/>
        <v>0</v>
      </c>
      <c r="AH158" s="74">
        <v>125</v>
      </c>
      <c r="AI158" s="34" t="s">
        <v>202</v>
      </c>
      <c r="AJ158" s="34" t="s">
        <v>360</v>
      </c>
      <c r="AK158" s="71">
        <f t="shared" si="42"/>
        <v>6.8669967508156143E-4</v>
      </c>
      <c r="AL158" s="71">
        <f t="shared" si="43"/>
        <v>0</v>
      </c>
      <c r="AM158" s="71">
        <f>SUM($AL$33:AL158)</f>
        <v>10.507780540992837</v>
      </c>
      <c r="AO158" s="26">
        <v>155</v>
      </c>
      <c r="AP158" s="71">
        <v>0.30177830028404601</v>
      </c>
      <c r="AQ158" s="73">
        <f t="shared" si="52"/>
        <v>2.6308521470545222E-50</v>
      </c>
      <c r="AR158" s="34">
        <v>135</v>
      </c>
      <c r="AS158" s="34" t="s">
        <v>202</v>
      </c>
      <c r="AT158" s="34" t="s">
        <v>370</v>
      </c>
      <c r="AU158" s="71">
        <f t="shared" si="48"/>
        <v>3.8344951187485246E-4</v>
      </c>
      <c r="AV158" s="71">
        <f t="shared" si="49"/>
        <v>1.0087989716029641E-53</v>
      </c>
      <c r="AW158" s="114">
        <f>SUM($AV$23:AV158)</f>
        <v>9.3110379369082494</v>
      </c>
      <c r="AY158" s="26">
        <v>155</v>
      </c>
      <c r="AZ158" s="71">
        <v>0</v>
      </c>
      <c r="BA158" s="73">
        <f t="shared" si="55"/>
        <v>0</v>
      </c>
      <c r="BB158" s="34">
        <v>135</v>
      </c>
      <c r="BC158" s="34" t="s">
        <v>202</v>
      </c>
      <c r="BD158" s="34" t="s">
        <v>370</v>
      </c>
      <c r="BE158" s="71">
        <f t="shared" si="50"/>
        <v>3.8344951187485246E-4</v>
      </c>
      <c r="BF158" s="71">
        <f t="shared" si="51"/>
        <v>0</v>
      </c>
      <c r="BG158" s="114">
        <f>SUM($BF$23:BF158)</f>
        <v>9.5467535037849771</v>
      </c>
      <c r="BI158" s="26">
        <v>155</v>
      </c>
      <c r="BJ158" s="71">
        <v>5.0440556917158902E-2</v>
      </c>
      <c r="BK158" s="73">
        <f t="shared" si="56"/>
        <v>2.4579687097854401E-104</v>
      </c>
      <c r="BL158" s="34">
        <v>135</v>
      </c>
      <c r="BM158" s="34" t="s">
        <v>202</v>
      </c>
      <c r="BN158" s="34" t="s">
        <v>370</v>
      </c>
      <c r="BO158" s="71">
        <f t="shared" si="53"/>
        <v>3.8344951187485246E-4</v>
      </c>
      <c r="BP158" s="71">
        <f t="shared" si="54"/>
        <v>9.4250690197088795E-108</v>
      </c>
      <c r="BQ158" s="114">
        <f>SUM($BP$23:BP158)</f>
        <v>10.39189247276893</v>
      </c>
      <c r="BS158" s="26">
        <v>155</v>
      </c>
      <c r="BT158" s="71">
        <v>0</v>
      </c>
      <c r="BU158" s="73">
        <f t="shared" si="57"/>
        <v>0</v>
      </c>
      <c r="BV158" s="34">
        <v>135</v>
      </c>
      <c r="BW158" s="34" t="s">
        <v>202</v>
      </c>
      <c r="BX158" s="34" t="s">
        <v>370</v>
      </c>
      <c r="BY158" s="71">
        <f t="shared" si="58"/>
        <v>3.8344951187485246E-4</v>
      </c>
      <c r="BZ158" s="71">
        <f t="shared" si="59"/>
        <v>0</v>
      </c>
      <c r="CA158" s="114">
        <f>SUM($BZ$23:BZ158)</f>
        <v>10.487233235656269</v>
      </c>
    </row>
    <row r="159" spans="1:79" x14ac:dyDescent="0.35">
      <c r="A159" s="26">
        <v>156</v>
      </c>
      <c r="B159" s="71">
        <v>0.24195190866019201</v>
      </c>
      <c r="C159" s="73">
        <f t="shared" si="44"/>
        <v>3.7285189247496658E-52</v>
      </c>
      <c r="D159" s="34">
        <v>126</v>
      </c>
      <c r="E159" s="34" t="s">
        <v>202</v>
      </c>
      <c r="F159" s="34" t="s">
        <v>361</v>
      </c>
      <c r="G159" s="71">
        <f t="shared" si="36"/>
        <v>6.4782988215241648E-4</v>
      </c>
      <c r="H159" s="71">
        <f t="shared" si="37"/>
        <v>2.4154459756236307E-55</v>
      </c>
      <c r="I159" s="71">
        <f>SUM($H$33:H159)</f>
        <v>9.3265529758493759</v>
      </c>
      <c r="K159" s="26">
        <v>156</v>
      </c>
      <c r="L159" s="71">
        <v>0</v>
      </c>
      <c r="M159" s="73">
        <f t="shared" si="45"/>
        <v>0</v>
      </c>
      <c r="N159" s="34">
        <v>126</v>
      </c>
      <c r="O159" s="34" t="s">
        <v>202</v>
      </c>
      <c r="P159" s="34" t="s">
        <v>361</v>
      </c>
      <c r="Q159" s="71">
        <f t="shared" si="38"/>
        <v>6.4782988215241648E-4</v>
      </c>
      <c r="R159" s="71">
        <f t="shared" si="39"/>
        <v>0</v>
      </c>
      <c r="S159" s="71">
        <f>SUM($R$33:R159)</f>
        <v>9.5691597944751994</v>
      </c>
      <c r="U159" s="26">
        <v>156</v>
      </c>
      <c r="V159" s="71">
        <v>1.6520476303190899E-11</v>
      </c>
      <c r="W159" s="73">
        <f t="shared" si="46"/>
        <v>0</v>
      </c>
      <c r="X159" s="74">
        <v>126</v>
      </c>
      <c r="Y159" s="34" t="s">
        <v>202</v>
      </c>
      <c r="Z159" s="34" t="s">
        <v>361</v>
      </c>
      <c r="AA159" s="71">
        <f t="shared" si="40"/>
        <v>6.4782988215241648E-4</v>
      </c>
      <c r="AB159" s="71">
        <f t="shared" si="41"/>
        <v>0</v>
      </c>
      <c r="AC159" s="71">
        <f>SUM($AB$33:AB159)</f>
        <v>10.403299508285247</v>
      </c>
      <c r="AE159" s="26">
        <v>156</v>
      </c>
      <c r="AF159" s="71">
        <v>0</v>
      </c>
      <c r="AG159" s="73">
        <f t="shared" si="47"/>
        <v>0</v>
      </c>
      <c r="AH159" s="74">
        <v>126</v>
      </c>
      <c r="AI159" s="34" t="s">
        <v>202</v>
      </c>
      <c r="AJ159" s="34" t="s">
        <v>361</v>
      </c>
      <c r="AK159" s="71">
        <f t="shared" si="42"/>
        <v>6.4782988215241648E-4</v>
      </c>
      <c r="AL159" s="71">
        <f t="shared" si="43"/>
        <v>0</v>
      </c>
      <c r="AM159" s="71">
        <f>SUM($AL$33:AL159)</f>
        <v>10.507780540992837</v>
      </c>
      <c r="AO159" s="26">
        <v>156</v>
      </c>
      <c r="AP159" s="71">
        <v>0.30177551421356102</v>
      </c>
      <c r="AQ159" s="73">
        <f t="shared" si="52"/>
        <v>7.939340892367468E-51</v>
      </c>
      <c r="AR159" s="34">
        <v>136</v>
      </c>
      <c r="AS159" s="34" t="s">
        <v>202</v>
      </c>
      <c r="AT159" s="34" t="s">
        <v>371</v>
      </c>
      <c r="AU159" s="71">
        <f t="shared" si="48"/>
        <v>3.6174482252344573E-4</v>
      </c>
      <c r="AV159" s="71">
        <f t="shared" si="49"/>
        <v>2.8720154620626048E-54</v>
      </c>
      <c r="AW159" s="114">
        <f>SUM($AV$23:AV159)</f>
        <v>9.3110379369082494</v>
      </c>
      <c r="AY159" s="26">
        <v>156</v>
      </c>
      <c r="AZ159" s="71">
        <v>0</v>
      </c>
      <c r="BA159" s="73">
        <f t="shared" si="55"/>
        <v>0</v>
      </c>
      <c r="BB159" s="34">
        <v>136</v>
      </c>
      <c r="BC159" s="34" t="s">
        <v>202</v>
      </c>
      <c r="BD159" s="34" t="s">
        <v>371</v>
      </c>
      <c r="BE159" s="71">
        <f t="shared" si="50"/>
        <v>3.6174482252344573E-4</v>
      </c>
      <c r="BF159" s="71">
        <f t="shared" si="51"/>
        <v>0</v>
      </c>
      <c r="BG159" s="114">
        <f>SUM($BF$23:BF159)</f>
        <v>9.5467535037849771</v>
      </c>
      <c r="BI159" s="26">
        <v>156</v>
      </c>
      <c r="BJ159" s="71">
        <v>5.0433372355070699E-2</v>
      </c>
      <c r="BK159" s="73">
        <f t="shared" si="56"/>
        <v>1.2398131060652813E-105</v>
      </c>
      <c r="BL159" s="34">
        <v>136</v>
      </c>
      <c r="BM159" s="34" t="s">
        <v>202</v>
      </c>
      <c r="BN159" s="34" t="s">
        <v>371</v>
      </c>
      <c r="BO159" s="71">
        <f t="shared" si="53"/>
        <v>3.6174482252344573E-4</v>
      </c>
      <c r="BP159" s="71">
        <f t="shared" si="54"/>
        <v>4.484959720158272E-109</v>
      </c>
      <c r="BQ159" s="114">
        <f>SUM($BP$23:BP159)</f>
        <v>10.39189247276893</v>
      </c>
      <c r="BS159" s="26">
        <v>156</v>
      </c>
      <c r="BT159" s="71">
        <v>0</v>
      </c>
      <c r="BU159" s="73">
        <f t="shared" si="57"/>
        <v>0</v>
      </c>
      <c r="BV159" s="34">
        <v>136</v>
      </c>
      <c r="BW159" s="34" t="s">
        <v>202</v>
      </c>
      <c r="BX159" s="34" t="s">
        <v>371</v>
      </c>
      <c r="BY159" s="71">
        <f t="shared" si="58"/>
        <v>3.6174482252344573E-4</v>
      </c>
      <c r="BZ159" s="71">
        <f t="shared" si="59"/>
        <v>0</v>
      </c>
      <c r="CA159" s="114">
        <f>SUM($BZ$23:BZ159)</f>
        <v>10.487233235656269</v>
      </c>
    </row>
    <row r="160" spans="1:79" x14ac:dyDescent="0.35">
      <c r="A160" s="26">
        <v>157</v>
      </c>
      <c r="B160" s="71">
        <v>0.24194139651055999</v>
      </c>
      <c r="C160" s="73">
        <f t="shared" si="44"/>
        <v>9.0212227031882854E-53</v>
      </c>
      <c r="D160" s="34">
        <v>127</v>
      </c>
      <c r="E160" s="34" t="s">
        <v>202</v>
      </c>
      <c r="F160" s="34" t="s">
        <v>362</v>
      </c>
      <c r="G160" s="71">
        <f t="shared" si="36"/>
        <v>6.1116026618152487E-4</v>
      </c>
      <c r="H160" s="71">
        <f t="shared" si="37"/>
        <v>5.5134128685633678E-56</v>
      </c>
      <c r="I160" s="71">
        <f>SUM($H$33:H160)</f>
        <v>9.3265529758493759</v>
      </c>
      <c r="K160" s="26">
        <v>157</v>
      </c>
      <c r="L160" s="71">
        <v>0</v>
      </c>
      <c r="M160" s="73">
        <f t="shared" si="45"/>
        <v>0</v>
      </c>
      <c r="N160" s="34">
        <v>127</v>
      </c>
      <c r="O160" s="34" t="s">
        <v>202</v>
      </c>
      <c r="P160" s="34" t="s">
        <v>362</v>
      </c>
      <c r="Q160" s="71">
        <f t="shared" si="38"/>
        <v>6.1116026618152487E-4</v>
      </c>
      <c r="R160" s="71">
        <f t="shared" si="39"/>
        <v>0</v>
      </c>
      <c r="S160" s="71">
        <f>SUM($R$33:R160)</f>
        <v>9.5691597944751994</v>
      </c>
      <c r="U160" s="26">
        <v>157</v>
      </c>
      <c r="V160" s="71">
        <v>1.5908984638147601E-11</v>
      </c>
      <c r="W160" s="73">
        <f t="shared" si="46"/>
        <v>0</v>
      </c>
      <c r="X160" s="74">
        <v>127</v>
      </c>
      <c r="Y160" s="34" t="s">
        <v>202</v>
      </c>
      <c r="Z160" s="34" t="s">
        <v>362</v>
      </c>
      <c r="AA160" s="71">
        <f t="shared" si="40"/>
        <v>6.1116026618152487E-4</v>
      </c>
      <c r="AB160" s="71">
        <f t="shared" si="41"/>
        <v>0</v>
      </c>
      <c r="AC160" s="71">
        <f>SUM($AB$33:AB160)</f>
        <v>10.403299508285247</v>
      </c>
      <c r="AE160" s="26">
        <v>157</v>
      </c>
      <c r="AF160" s="71">
        <v>0</v>
      </c>
      <c r="AG160" s="73">
        <f t="shared" si="47"/>
        <v>0</v>
      </c>
      <c r="AH160" s="74">
        <v>127</v>
      </c>
      <c r="AI160" s="34" t="s">
        <v>202</v>
      </c>
      <c r="AJ160" s="34" t="s">
        <v>362</v>
      </c>
      <c r="AK160" s="71">
        <f t="shared" si="42"/>
        <v>6.1116026618152487E-4</v>
      </c>
      <c r="AL160" s="71">
        <f t="shared" si="43"/>
        <v>0</v>
      </c>
      <c r="AM160" s="71">
        <f>SUM($AL$33:AL160)</f>
        <v>10.507780540992837</v>
      </c>
      <c r="AO160" s="26">
        <v>157</v>
      </c>
      <c r="AP160" s="71">
        <v>0.301772988074751</v>
      </c>
      <c r="AQ160" s="73">
        <f t="shared" si="52"/>
        <v>2.3958986803109451E-51</v>
      </c>
      <c r="AR160" s="34">
        <v>137</v>
      </c>
      <c r="AS160" s="34" t="s">
        <v>202</v>
      </c>
      <c r="AT160" s="34" t="s">
        <v>372</v>
      </c>
      <c r="AU160" s="71">
        <f t="shared" si="48"/>
        <v>3.4126870049381675E-4</v>
      </c>
      <c r="AV160" s="71">
        <f t="shared" si="49"/>
        <v>8.1764522914456675E-55</v>
      </c>
      <c r="AW160" s="114">
        <f>SUM($AV$23:AV160)</f>
        <v>9.3110379369082494</v>
      </c>
      <c r="AY160" s="26">
        <v>157</v>
      </c>
      <c r="AZ160" s="71">
        <v>0</v>
      </c>
      <c r="BA160" s="73">
        <f t="shared" si="55"/>
        <v>0</v>
      </c>
      <c r="BB160" s="34">
        <v>137</v>
      </c>
      <c r="BC160" s="34" t="s">
        <v>202</v>
      </c>
      <c r="BD160" s="34" t="s">
        <v>372</v>
      </c>
      <c r="BE160" s="71">
        <f t="shared" si="50"/>
        <v>3.4126870049381675E-4</v>
      </c>
      <c r="BF160" s="71">
        <f t="shared" si="51"/>
        <v>0</v>
      </c>
      <c r="BG160" s="114">
        <f>SUM($BF$23:BF160)</f>
        <v>9.5467535037849771</v>
      </c>
      <c r="BI160" s="26">
        <v>157</v>
      </c>
      <c r="BJ160" s="71">
        <v>5.0426831142262603E-2</v>
      </c>
      <c r="BK160" s="73">
        <f t="shared" si="56"/>
        <v>6.2527956028887095E-107</v>
      </c>
      <c r="BL160" s="34">
        <v>137</v>
      </c>
      <c r="BM160" s="34" t="s">
        <v>202</v>
      </c>
      <c r="BN160" s="34" t="s">
        <v>372</v>
      </c>
      <c r="BO160" s="71">
        <f t="shared" si="53"/>
        <v>3.4126870049381675E-4</v>
      </c>
      <c r="BP160" s="71">
        <f t="shared" si="54"/>
        <v>2.1338834298512813E-110</v>
      </c>
      <c r="BQ160" s="114">
        <f>SUM($BP$23:BP160)</f>
        <v>10.39189247276893</v>
      </c>
      <c r="BS160" s="26">
        <v>157</v>
      </c>
      <c r="BT160" s="71">
        <v>0</v>
      </c>
      <c r="BU160" s="73">
        <f t="shared" si="57"/>
        <v>0</v>
      </c>
      <c r="BV160" s="34">
        <v>137</v>
      </c>
      <c r="BW160" s="34" t="s">
        <v>202</v>
      </c>
      <c r="BX160" s="34" t="s">
        <v>372</v>
      </c>
      <c r="BY160" s="71">
        <f t="shared" si="58"/>
        <v>3.4126870049381675E-4</v>
      </c>
      <c r="BZ160" s="71">
        <f t="shared" si="59"/>
        <v>0</v>
      </c>
      <c r="CA160" s="114">
        <f>SUM($BZ$23:BZ160)</f>
        <v>10.487233235656269</v>
      </c>
    </row>
    <row r="161" spans="1:79" x14ac:dyDescent="0.35">
      <c r="A161" s="26">
        <v>158</v>
      </c>
      <c r="B161" s="71">
        <v>0.24193183727429199</v>
      </c>
      <c r="C161" s="73">
        <f t="shared" si="44"/>
        <v>2.1826072190421426E-53</v>
      </c>
      <c r="D161" s="34">
        <v>128</v>
      </c>
      <c r="E161" s="34" t="s">
        <v>202</v>
      </c>
      <c r="F161" s="34" t="s">
        <v>363</v>
      </c>
      <c r="G161" s="71">
        <f t="shared" si="36"/>
        <v>5.7656628885049532E-4</v>
      </c>
      <c r="H161" s="71">
        <f t="shared" si="37"/>
        <v>1.2584177443014283E-56</v>
      </c>
      <c r="I161" s="71">
        <f>SUM($H$33:H161)</f>
        <v>9.3265529758493759</v>
      </c>
      <c r="K161" s="26">
        <v>158</v>
      </c>
      <c r="L161" s="71">
        <v>0</v>
      </c>
      <c r="M161" s="73">
        <f t="shared" si="45"/>
        <v>0</v>
      </c>
      <c r="N161" s="34">
        <v>128</v>
      </c>
      <c r="O161" s="34" t="s">
        <v>202</v>
      </c>
      <c r="P161" s="34" t="s">
        <v>363</v>
      </c>
      <c r="Q161" s="71">
        <f t="shared" si="38"/>
        <v>5.7656628885049532E-4</v>
      </c>
      <c r="R161" s="71">
        <f t="shared" si="39"/>
        <v>0</v>
      </c>
      <c r="S161" s="71">
        <f>SUM($R$33:R161)</f>
        <v>9.5691597944751994</v>
      </c>
      <c r="U161" s="26">
        <v>158</v>
      </c>
      <c r="V161" s="71">
        <v>1.5368001397402001E-11</v>
      </c>
      <c r="W161" s="73">
        <f t="shared" si="46"/>
        <v>0</v>
      </c>
      <c r="X161" s="74">
        <v>128</v>
      </c>
      <c r="Y161" s="34" t="s">
        <v>202</v>
      </c>
      <c r="Z161" s="34" t="s">
        <v>363</v>
      </c>
      <c r="AA161" s="71">
        <f t="shared" si="40"/>
        <v>5.7656628885049532E-4</v>
      </c>
      <c r="AB161" s="71">
        <f t="shared" si="41"/>
        <v>0</v>
      </c>
      <c r="AC161" s="71">
        <f>SUM($AB$33:AB161)</f>
        <v>10.403299508285247</v>
      </c>
      <c r="AE161" s="26">
        <v>158</v>
      </c>
      <c r="AF161" s="71">
        <v>0</v>
      </c>
      <c r="AG161" s="73">
        <f t="shared" si="47"/>
        <v>0</v>
      </c>
      <c r="AH161" s="74">
        <v>128</v>
      </c>
      <c r="AI161" s="34" t="s">
        <v>202</v>
      </c>
      <c r="AJ161" s="34" t="s">
        <v>363</v>
      </c>
      <c r="AK161" s="71">
        <f t="shared" si="42"/>
        <v>5.7656628885049532E-4</v>
      </c>
      <c r="AL161" s="71">
        <f t="shared" si="43"/>
        <v>0</v>
      </c>
      <c r="AM161" s="71">
        <f>SUM($AL$33:AL161)</f>
        <v>10.507780540992837</v>
      </c>
      <c r="AO161" s="26">
        <v>158</v>
      </c>
      <c r="AP161" s="71">
        <v>0.30177069761806102</v>
      </c>
      <c r="AQ161" s="73">
        <f t="shared" si="52"/>
        <v>7.2301750388178647E-52</v>
      </c>
      <c r="AR161" s="34">
        <v>138</v>
      </c>
      <c r="AS161" s="34" t="s">
        <v>202</v>
      </c>
      <c r="AT161" s="34" t="s">
        <v>373</v>
      </c>
      <c r="AU161" s="71">
        <f t="shared" si="48"/>
        <v>3.2195160423944972E-4</v>
      </c>
      <c r="AV161" s="71">
        <f t="shared" si="49"/>
        <v>2.3277664526794371E-55</v>
      </c>
      <c r="AW161" s="114">
        <f>SUM($AV$23:AV161)</f>
        <v>9.3110379369082494</v>
      </c>
      <c r="AY161" s="26">
        <v>158</v>
      </c>
      <c r="AZ161" s="71">
        <v>0</v>
      </c>
      <c r="BA161" s="73">
        <f t="shared" si="55"/>
        <v>0</v>
      </c>
      <c r="BB161" s="34">
        <v>138</v>
      </c>
      <c r="BC161" s="34" t="s">
        <v>202</v>
      </c>
      <c r="BD161" s="34" t="s">
        <v>373</v>
      </c>
      <c r="BE161" s="71">
        <f t="shared" si="50"/>
        <v>3.2195160423944972E-4</v>
      </c>
      <c r="BF161" s="71">
        <f t="shared" si="51"/>
        <v>0</v>
      </c>
      <c r="BG161" s="114">
        <f>SUM($BF$23:BF161)</f>
        <v>9.5467535037849771</v>
      </c>
      <c r="BI161" s="26">
        <v>158</v>
      </c>
      <c r="BJ161" s="71">
        <v>5.0420875645453098E-2</v>
      </c>
      <c r="BK161" s="73">
        <f t="shared" si="56"/>
        <v>3.1530866803395105E-108</v>
      </c>
      <c r="BL161" s="34">
        <v>138</v>
      </c>
      <c r="BM161" s="34" t="s">
        <v>202</v>
      </c>
      <c r="BN161" s="34" t="s">
        <v>373</v>
      </c>
      <c r="BO161" s="71">
        <f t="shared" si="53"/>
        <v>3.2195160423944972E-4</v>
      </c>
      <c r="BP161" s="71">
        <f t="shared" si="54"/>
        <v>1.0151413150413464E-111</v>
      </c>
      <c r="BQ161" s="114">
        <f>SUM($BP$23:BP161)</f>
        <v>10.39189247276893</v>
      </c>
      <c r="BS161" s="26">
        <v>158</v>
      </c>
      <c r="BT161" s="71">
        <v>0</v>
      </c>
      <c r="BU161" s="73">
        <f t="shared" si="57"/>
        <v>0</v>
      </c>
      <c r="BV161" s="34">
        <v>138</v>
      </c>
      <c r="BW161" s="34" t="s">
        <v>202</v>
      </c>
      <c r="BX161" s="34" t="s">
        <v>373</v>
      </c>
      <c r="BY161" s="71">
        <f t="shared" si="58"/>
        <v>3.2195160423944972E-4</v>
      </c>
      <c r="BZ161" s="71">
        <f t="shared" si="59"/>
        <v>0</v>
      </c>
      <c r="CA161" s="114">
        <f>SUM($BZ$23:BZ161)</f>
        <v>10.487233235656269</v>
      </c>
    </row>
    <row r="162" spans="1:79" x14ac:dyDescent="0.35">
      <c r="A162" s="26">
        <v>159</v>
      </c>
      <c r="B162" s="71">
        <v>0.24192314458440001</v>
      </c>
      <c r="C162" s="73">
        <f t="shared" si="44"/>
        <v>5.2804217455099863E-54</v>
      </c>
      <c r="D162" s="34">
        <v>129</v>
      </c>
      <c r="E162" s="34" t="s">
        <v>202</v>
      </c>
      <c r="F162" s="34" t="s">
        <v>364</v>
      </c>
      <c r="G162" s="71">
        <f t="shared" ref="G162:G225" si="60">1/(1+6%)^D162</f>
        <v>5.4393046117971245E-4</v>
      </c>
      <c r="H162" s="71">
        <f t="shared" ref="H162:H225" si="61">G162*C162</f>
        <v>2.8721822352586292E-57</v>
      </c>
      <c r="I162" s="71">
        <f>SUM($H$33:H162)</f>
        <v>9.3265529758493759</v>
      </c>
      <c r="K162" s="26">
        <v>159</v>
      </c>
      <c r="L162" s="71">
        <v>0</v>
      </c>
      <c r="M162" s="73">
        <f t="shared" si="45"/>
        <v>0</v>
      </c>
      <c r="N162" s="34">
        <v>129</v>
      </c>
      <c r="O162" s="34" t="s">
        <v>202</v>
      </c>
      <c r="P162" s="34" t="s">
        <v>364</v>
      </c>
      <c r="Q162" s="71">
        <f t="shared" ref="Q162:Q225" si="62">1/(1+6%)^N162</f>
        <v>5.4393046117971245E-4</v>
      </c>
      <c r="R162" s="71">
        <f t="shared" ref="R162:R225" si="63">Q162*M162</f>
        <v>0</v>
      </c>
      <c r="S162" s="71">
        <f>SUM($R$33:R162)</f>
        <v>9.5691597944751994</v>
      </c>
      <c r="U162" s="26">
        <v>159</v>
      </c>
      <c r="V162" s="71">
        <v>1.4888077828080699E-11</v>
      </c>
      <c r="W162" s="73">
        <f t="shared" si="46"/>
        <v>0</v>
      </c>
      <c r="X162" s="74">
        <v>129</v>
      </c>
      <c r="Y162" s="34" t="s">
        <v>202</v>
      </c>
      <c r="Z162" s="34" t="s">
        <v>364</v>
      </c>
      <c r="AA162" s="71">
        <f t="shared" ref="AA162:AA225" si="64">1/(1+6%)^X162</f>
        <v>5.4393046117971245E-4</v>
      </c>
      <c r="AB162" s="71">
        <f t="shared" ref="AB162:AB225" si="65">AA162*W162</f>
        <v>0</v>
      </c>
      <c r="AC162" s="71">
        <f>SUM($AB$33:AB162)</f>
        <v>10.403299508285247</v>
      </c>
      <c r="AE162" s="26">
        <v>159</v>
      </c>
      <c r="AF162" s="71">
        <v>0</v>
      </c>
      <c r="AG162" s="73">
        <f t="shared" si="47"/>
        <v>0</v>
      </c>
      <c r="AH162" s="74">
        <v>129</v>
      </c>
      <c r="AI162" s="34" t="s">
        <v>202</v>
      </c>
      <c r="AJ162" s="34" t="s">
        <v>364</v>
      </c>
      <c r="AK162" s="71">
        <f t="shared" ref="AK162:AK225" si="66">1/(1+6%)^AH162</f>
        <v>5.4393046117971245E-4</v>
      </c>
      <c r="AL162" s="71">
        <f t="shared" ref="AL162:AL225" si="67">AK162*AG162</f>
        <v>0</v>
      </c>
      <c r="AM162" s="71">
        <f>SUM($AL$33:AL162)</f>
        <v>10.507780540992837</v>
      </c>
      <c r="AO162" s="26">
        <v>159</v>
      </c>
      <c r="AP162" s="71">
        <v>0.30176862085600797</v>
      </c>
      <c r="AQ162" s="73">
        <f t="shared" si="52"/>
        <v>2.1818549653647587E-52</v>
      </c>
      <c r="AR162" s="34">
        <v>139</v>
      </c>
      <c r="AS162" s="34" t="s">
        <v>202</v>
      </c>
      <c r="AT162" s="34" t="s">
        <v>374</v>
      </c>
      <c r="AU162" s="71">
        <f t="shared" si="48"/>
        <v>3.0372792852778271E-4</v>
      </c>
      <c r="AV162" s="71">
        <f t="shared" si="49"/>
        <v>6.6269028897829528E-56</v>
      </c>
      <c r="AW162" s="114">
        <f>SUM($AV$23:AV162)</f>
        <v>9.3110379369082494</v>
      </c>
      <c r="AY162" s="26">
        <v>159</v>
      </c>
      <c r="AZ162" s="71">
        <v>0</v>
      </c>
      <c r="BA162" s="73">
        <f t="shared" si="55"/>
        <v>0</v>
      </c>
      <c r="BB162" s="34">
        <v>139</v>
      </c>
      <c r="BC162" s="34" t="s">
        <v>202</v>
      </c>
      <c r="BD162" s="34" t="s">
        <v>374</v>
      </c>
      <c r="BE162" s="71">
        <f t="shared" si="50"/>
        <v>3.0372792852778271E-4</v>
      </c>
      <c r="BF162" s="71">
        <f t="shared" si="51"/>
        <v>0</v>
      </c>
      <c r="BG162" s="114">
        <f>SUM($BF$23:BF162)</f>
        <v>9.5467535037849771</v>
      </c>
      <c r="BI162" s="26">
        <v>159</v>
      </c>
      <c r="BJ162" s="71">
        <v>5.04154533983961E-2</v>
      </c>
      <c r="BK162" s="73">
        <f t="shared" si="56"/>
        <v>1.5898139140873298E-109</v>
      </c>
      <c r="BL162" s="34">
        <v>139</v>
      </c>
      <c r="BM162" s="34" t="s">
        <v>202</v>
      </c>
      <c r="BN162" s="34" t="s">
        <v>374</v>
      </c>
      <c r="BO162" s="71">
        <f t="shared" si="53"/>
        <v>3.0372792852778271E-4</v>
      </c>
      <c r="BP162" s="71">
        <f t="shared" si="54"/>
        <v>4.82870886870391E-113</v>
      </c>
      <c r="BQ162" s="114">
        <f>SUM($BP$23:BP162)</f>
        <v>10.39189247276893</v>
      </c>
      <c r="BS162" s="26">
        <v>159</v>
      </c>
      <c r="BT162" s="71">
        <v>0</v>
      </c>
      <c r="BU162" s="73">
        <f t="shared" si="57"/>
        <v>0</v>
      </c>
      <c r="BV162" s="34">
        <v>139</v>
      </c>
      <c r="BW162" s="34" t="s">
        <v>202</v>
      </c>
      <c r="BX162" s="34" t="s">
        <v>374</v>
      </c>
      <c r="BY162" s="71">
        <f t="shared" si="58"/>
        <v>3.0372792852778271E-4</v>
      </c>
      <c r="BZ162" s="71">
        <f t="shared" si="59"/>
        <v>0</v>
      </c>
      <c r="CA162" s="114">
        <f>SUM($BZ$23:BZ162)</f>
        <v>10.487233235656269</v>
      </c>
    </row>
    <row r="163" spans="1:79" x14ac:dyDescent="0.35">
      <c r="A163" s="26">
        <v>160</v>
      </c>
      <c r="B163" s="71">
        <v>0.241915239899404</v>
      </c>
      <c r="C163" s="73">
        <f t="shared" ref="C163:C226" si="68">C162*B162</f>
        <v>1.2774562334056222E-54</v>
      </c>
      <c r="D163" s="34">
        <v>130</v>
      </c>
      <c r="E163" s="34" t="s">
        <v>202</v>
      </c>
      <c r="F163" s="34" t="s">
        <v>365</v>
      </c>
      <c r="G163" s="71">
        <f t="shared" si="60"/>
        <v>5.1314194450916267E-4</v>
      </c>
      <c r="H163" s="71">
        <f t="shared" si="61"/>
        <v>6.5551637563511175E-58</v>
      </c>
      <c r="I163" s="71">
        <f>SUM($H$33:H163)</f>
        <v>9.3265529758493759</v>
      </c>
      <c r="K163" s="26">
        <v>160</v>
      </c>
      <c r="L163" s="71">
        <v>0</v>
      </c>
      <c r="M163" s="73">
        <f t="shared" ref="M163:M226" si="69">M162*L162</f>
        <v>0</v>
      </c>
      <c r="N163" s="34">
        <v>130</v>
      </c>
      <c r="O163" s="34" t="s">
        <v>202</v>
      </c>
      <c r="P163" s="34" t="s">
        <v>365</v>
      </c>
      <c r="Q163" s="71">
        <f t="shared" si="62"/>
        <v>5.1314194450916267E-4</v>
      </c>
      <c r="R163" s="71">
        <f t="shared" si="63"/>
        <v>0</v>
      </c>
      <c r="S163" s="71">
        <f>SUM($R$33:R163)</f>
        <v>9.5691597944751994</v>
      </c>
      <c r="U163" s="26">
        <v>160</v>
      </c>
      <c r="V163" s="71">
        <v>1.44612434099372E-11</v>
      </c>
      <c r="W163" s="73">
        <f t="shared" ref="W163:W226" si="70">W162*V162</f>
        <v>0</v>
      </c>
      <c r="X163" s="74">
        <v>130</v>
      </c>
      <c r="Y163" s="34" t="s">
        <v>202</v>
      </c>
      <c r="Z163" s="34" t="s">
        <v>365</v>
      </c>
      <c r="AA163" s="71">
        <f t="shared" si="64"/>
        <v>5.1314194450916267E-4</v>
      </c>
      <c r="AB163" s="71">
        <f t="shared" si="65"/>
        <v>0</v>
      </c>
      <c r="AC163" s="71">
        <f>SUM($AB$33:AB163)</f>
        <v>10.403299508285247</v>
      </c>
      <c r="AE163" s="26">
        <v>160</v>
      </c>
      <c r="AF163" s="71">
        <v>0</v>
      </c>
      <c r="AG163" s="73">
        <f t="shared" ref="AG163:AG226" si="71">AG162*AF162</f>
        <v>0</v>
      </c>
      <c r="AH163" s="74">
        <v>130</v>
      </c>
      <c r="AI163" s="34" t="s">
        <v>202</v>
      </c>
      <c r="AJ163" s="34" t="s">
        <v>365</v>
      </c>
      <c r="AK163" s="71">
        <f t="shared" si="66"/>
        <v>5.1314194450916267E-4</v>
      </c>
      <c r="AL163" s="71">
        <f t="shared" si="67"/>
        <v>0</v>
      </c>
      <c r="AM163" s="71">
        <f>SUM($AL$33:AL163)</f>
        <v>10.507780540992837</v>
      </c>
      <c r="AO163" s="26">
        <v>160</v>
      </c>
      <c r="AP163" s="71">
        <v>0.30176673785218999</v>
      </c>
      <c r="AQ163" s="73">
        <f t="shared" si="52"/>
        <v>6.584153638059563E-53</v>
      </c>
      <c r="AR163" s="34">
        <v>140</v>
      </c>
      <c r="AS163" s="34" t="s">
        <v>202</v>
      </c>
      <c r="AT163" s="34" t="s">
        <v>375</v>
      </c>
      <c r="AU163" s="71">
        <f t="shared" si="48"/>
        <v>2.865357816299837E-4</v>
      </c>
      <c r="AV163" s="71">
        <f t="shared" si="49"/>
        <v>1.8865956090532976E-56</v>
      </c>
      <c r="AW163" s="114">
        <f>SUM($AV$23:AV163)</f>
        <v>9.3110379369082494</v>
      </c>
      <c r="AY163" s="26">
        <v>160</v>
      </c>
      <c r="AZ163" s="71">
        <v>0</v>
      </c>
      <c r="BA163" s="73">
        <f t="shared" si="55"/>
        <v>0</v>
      </c>
      <c r="BB163" s="34">
        <v>140</v>
      </c>
      <c r="BC163" s="34" t="s">
        <v>202</v>
      </c>
      <c r="BD163" s="34" t="s">
        <v>375</v>
      </c>
      <c r="BE163" s="71">
        <f t="shared" si="50"/>
        <v>2.865357816299837E-4</v>
      </c>
      <c r="BF163" s="71">
        <f t="shared" si="51"/>
        <v>0</v>
      </c>
      <c r="BG163" s="114">
        <f>SUM($BF$23:BF163)</f>
        <v>9.5467535037849771</v>
      </c>
      <c r="BI163" s="26">
        <v>160</v>
      </c>
      <c r="BJ163" s="71">
        <v>5.04105166379702E-2</v>
      </c>
      <c r="BK163" s="73">
        <f t="shared" si="56"/>
        <v>8.0151189297791474E-111</v>
      </c>
      <c r="BL163" s="34">
        <v>140</v>
      </c>
      <c r="BM163" s="34" t="s">
        <v>202</v>
      </c>
      <c r="BN163" s="34" t="s">
        <v>375</v>
      </c>
      <c r="BO163" s="71">
        <f t="shared" si="53"/>
        <v>2.865357816299837E-4</v>
      </c>
      <c r="BP163" s="71">
        <f t="shared" si="54"/>
        <v>2.2966183674015465E-114</v>
      </c>
      <c r="BQ163" s="114">
        <f>SUM($BP$23:BP163)</f>
        <v>10.39189247276893</v>
      </c>
      <c r="BS163" s="26">
        <v>160</v>
      </c>
      <c r="BT163" s="71">
        <v>0</v>
      </c>
      <c r="BU163" s="73">
        <f t="shared" si="57"/>
        <v>0</v>
      </c>
      <c r="BV163" s="34">
        <v>140</v>
      </c>
      <c r="BW163" s="34" t="s">
        <v>202</v>
      </c>
      <c r="BX163" s="34" t="s">
        <v>375</v>
      </c>
      <c r="BY163" s="71">
        <f t="shared" si="58"/>
        <v>2.865357816299837E-4</v>
      </c>
      <c r="BZ163" s="71">
        <f t="shared" si="59"/>
        <v>0</v>
      </c>
      <c r="CA163" s="114">
        <f>SUM($BZ$23:BZ163)</f>
        <v>10.487233235656269</v>
      </c>
    </row>
    <row r="164" spans="1:79" x14ac:dyDescent="0.35">
      <c r="A164" s="26">
        <v>161</v>
      </c>
      <c r="B164" s="71">
        <v>0.24190805179470001</v>
      </c>
      <c r="C164" s="73">
        <f t="shared" si="68"/>
        <v>3.0903613116531014E-55</v>
      </c>
      <c r="D164" s="34">
        <v>131</v>
      </c>
      <c r="E164" s="34" t="s">
        <v>202</v>
      </c>
      <c r="F164" s="34" t="s">
        <v>366</v>
      </c>
      <c r="G164" s="71">
        <f t="shared" si="60"/>
        <v>4.8409617406524772E-4</v>
      </c>
      <c r="H164" s="71">
        <f t="shared" si="61"/>
        <v>1.496032087450527E-58</v>
      </c>
      <c r="I164" s="71">
        <f>SUM($H$33:H164)</f>
        <v>9.3265529758493759</v>
      </c>
      <c r="K164" s="26">
        <v>161</v>
      </c>
      <c r="L164" s="71">
        <v>0</v>
      </c>
      <c r="M164" s="73">
        <f t="shared" si="69"/>
        <v>0</v>
      </c>
      <c r="N164" s="34">
        <v>131</v>
      </c>
      <c r="O164" s="34" t="s">
        <v>202</v>
      </c>
      <c r="P164" s="34" t="s">
        <v>366</v>
      </c>
      <c r="Q164" s="71">
        <f t="shared" si="62"/>
        <v>4.8409617406524772E-4</v>
      </c>
      <c r="R164" s="71">
        <f t="shared" si="63"/>
        <v>0</v>
      </c>
      <c r="S164" s="71">
        <f>SUM($R$33:R164)</f>
        <v>9.5691597944751994</v>
      </c>
      <c r="U164" s="26">
        <v>161</v>
      </c>
      <c r="V164" s="71">
        <v>1.4080741207585399E-11</v>
      </c>
      <c r="W164" s="73">
        <f t="shared" si="70"/>
        <v>0</v>
      </c>
      <c r="X164" s="74">
        <v>131</v>
      </c>
      <c r="Y164" s="34" t="s">
        <v>202</v>
      </c>
      <c r="Z164" s="34" t="s">
        <v>366</v>
      </c>
      <c r="AA164" s="71">
        <f t="shared" si="64"/>
        <v>4.8409617406524772E-4</v>
      </c>
      <c r="AB164" s="71">
        <f t="shared" si="65"/>
        <v>0</v>
      </c>
      <c r="AC164" s="71">
        <f>SUM($AB$33:AB164)</f>
        <v>10.403299508285247</v>
      </c>
      <c r="AE164" s="26">
        <v>161</v>
      </c>
      <c r="AF164" s="71">
        <v>0</v>
      </c>
      <c r="AG164" s="73">
        <f t="shared" si="71"/>
        <v>0</v>
      </c>
      <c r="AH164" s="74">
        <v>131</v>
      </c>
      <c r="AI164" s="34" t="s">
        <v>202</v>
      </c>
      <c r="AJ164" s="34" t="s">
        <v>366</v>
      </c>
      <c r="AK164" s="71">
        <f t="shared" si="66"/>
        <v>4.8409617406524772E-4</v>
      </c>
      <c r="AL164" s="71">
        <f t="shared" si="67"/>
        <v>0</v>
      </c>
      <c r="AM164" s="71">
        <f>SUM($AL$33:AL164)</f>
        <v>10.507780540992837</v>
      </c>
      <c r="AO164" s="26">
        <v>161</v>
      </c>
      <c r="AP164" s="71">
        <v>0.30176503053002302</v>
      </c>
      <c r="AQ164" s="73">
        <f t="shared" si="52"/>
        <v>1.9868785648748631E-53</v>
      </c>
      <c r="AR164" s="34">
        <v>141</v>
      </c>
      <c r="AS164" s="34" t="s">
        <v>202</v>
      </c>
      <c r="AT164" s="34" t="s">
        <v>376</v>
      </c>
      <c r="AU164" s="71">
        <f t="shared" si="48"/>
        <v>2.7031677512262612E-4</v>
      </c>
      <c r="AV164" s="71">
        <f t="shared" si="49"/>
        <v>5.3708660621724451E-57</v>
      </c>
      <c r="AW164" s="114">
        <f>SUM($AV$23:AV164)</f>
        <v>9.3110379369082494</v>
      </c>
      <c r="AY164" s="26">
        <v>161</v>
      </c>
      <c r="AZ164" s="71">
        <v>0</v>
      </c>
      <c r="BA164" s="73">
        <f t="shared" si="55"/>
        <v>0</v>
      </c>
      <c r="BB164" s="34">
        <v>141</v>
      </c>
      <c r="BC164" s="34" t="s">
        <v>202</v>
      </c>
      <c r="BD164" s="34" t="s">
        <v>376</v>
      </c>
      <c r="BE164" s="71">
        <f t="shared" si="50"/>
        <v>2.7031677512262612E-4</v>
      </c>
      <c r="BF164" s="71">
        <f t="shared" si="51"/>
        <v>0</v>
      </c>
      <c r="BG164" s="114">
        <f>SUM($BF$23:BF164)</f>
        <v>9.5467535037849771</v>
      </c>
      <c r="BI164" s="26">
        <v>161</v>
      </c>
      <c r="BJ164" s="71">
        <v>5.0406021881992898E-2</v>
      </c>
      <c r="BK164" s="73">
        <f t="shared" si="56"/>
        <v>4.0404628616494161E-112</v>
      </c>
      <c r="BL164" s="34">
        <v>141</v>
      </c>
      <c r="BM164" s="34" t="s">
        <v>202</v>
      </c>
      <c r="BN164" s="34" t="s">
        <v>376</v>
      </c>
      <c r="BO164" s="71">
        <f t="shared" si="53"/>
        <v>2.7031677512262612E-4</v>
      </c>
      <c r="BP164" s="71">
        <f t="shared" si="54"/>
        <v>1.0922048907638076E-115</v>
      </c>
      <c r="BQ164" s="114">
        <f>SUM($BP$23:BP164)</f>
        <v>10.39189247276893</v>
      </c>
      <c r="BS164" s="26">
        <v>161</v>
      </c>
      <c r="BT164" s="71">
        <v>0</v>
      </c>
      <c r="BU164" s="73">
        <f t="shared" si="57"/>
        <v>0</v>
      </c>
      <c r="BV164" s="34">
        <v>141</v>
      </c>
      <c r="BW164" s="34" t="s">
        <v>202</v>
      </c>
      <c r="BX164" s="34" t="s">
        <v>376</v>
      </c>
      <c r="BY164" s="71">
        <f t="shared" si="58"/>
        <v>2.7031677512262612E-4</v>
      </c>
      <c r="BZ164" s="71">
        <f t="shared" si="59"/>
        <v>0</v>
      </c>
      <c r="CA164" s="114">
        <f>SUM($BZ$23:BZ164)</f>
        <v>10.487233235656269</v>
      </c>
    </row>
    <row r="165" spans="1:79" x14ac:dyDescent="0.35">
      <c r="A165" s="26">
        <v>162</v>
      </c>
      <c r="B165" s="71">
        <v>0.24190151531800499</v>
      </c>
      <c r="C165" s="73">
        <f t="shared" si="68"/>
        <v>7.4758328424371549E-56</v>
      </c>
      <c r="D165" s="34">
        <v>132</v>
      </c>
      <c r="E165" s="34" t="s">
        <v>202</v>
      </c>
      <c r="F165" s="34" t="s">
        <v>367</v>
      </c>
      <c r="G165" s="71">
        <f t="shared" si="60"/>
        <v>4.5669450383513941E-4</v>
      </c>
      <c r="H165" s="71">
        <f t="shared" si="61"/>
        <v>3.4141717707312762E-59</v>
      </c>
      <c r="I165" s="71">
        <f>SUM($H$33:H165)</f>
        <v>9.3265529758493759</v>
      </c>
      <c r="K165" s="26">
        <v>162</v>
      </c>
      <c r="L165" s="71">
        <v>0</v>
      </c>
      <c r="M165" s="73">
        <f t="shared" si="69"/>
        <v>0</v>
      </c>
      <c r="N165" s="34">
        <v>132</v>
      </c>
      <c r="O165" s="34" t="s">
        <v>202</v>
      </c>
      <c r="P165" s="34" t="s">
        <v>367</v>
      </c>
      <c r="Q165" s="71">
        <f t="shared" si="62"/>
        <v>4.5669450383513941E-4</v>
      </c>
      <c r="R165" s="71">
        <f t="shared" si="63"/>
        <v>0</v>
      </c>
      <c r="S165" s="71">
        <f>SUM($R$33:R165)</f>
        <v>9.5691597944751994</v>
      </c>
      <c r="U165" s="26">
        <v>162</v>
      </c>
      <c r="V165" s="71">
        <v>1.37408160042213E-11</v>
      </c>
      <c r="W165" s="73">
        <f t="shared" si="70"/>
        <v>0</v>
      </c>
      <c r="X165" s="74">
        <v>132</v>
      </c>
      <c r="Y165" s="34" t="s">
        <v>202</v>
      </c>
      <c r="Z165" s="34" t="s">
        <v>367</v>
      </c>
      <c r="AA165" s="71">
        <f t="shared" si="64"/>
        <v>4.5669450383513941E-4</v>
      </c>
      <c r="AB165" s="71">
        <f t="shared" si="65"/>
        <v>0</v>
      </c>
      <c r="AC165" s="71">
        <f>SUM($AB$33:AB165)</f>
        <v>10.403299508285247</v>
      </c>
      <c r="AE165" s="26">
        <v>162</v>
      </c>
      <c r="AF165" s="71">
        <v>0</v>
      </c>
      <c r="AG165" s="73">
        <f t="shared" si="71"/>
        <v>0</v>
      </c>
      <c r="AH165" s="74">
        <v>132</v>
      </c>
      <c r="AI165" s="34" t="s">
        <v>202</v>
      </c>
      <c r="AJ165" s="34" t="s">
        <v>367</v>
      </c>
      <c r="AK165" s="71">
        <f t="shared" si="66"/>
        <v>4.5669450383513941E-4</v>
      </c>
      <c r="AL165" s="71">
        <f t="shared" si="67"/>
        <v>0</v>
      </c>
      <c r="AM165" s="71">
        <f>SUM($AL$33:AL165)</f>
        <v>10.507780540992837</v>
      </c>
      <c r="AO165" s="26">
        <v>162</v>
      </c>
      <c r="AP165" s="71">
        <v>0.30176348249921903</v>
      </c>
      <c r="AQ165" s="73">
        <f t="shared" si="52"/>
        <v>5.9957047078891144E-54</v>
      </c>
      <c r="AR165" s="34">
        <v>142</v>
      </c>
      <c r="AS165" s="34" t="s">
        <v>202</v>
      </c>
      <c r="AT165" s="34" t="s">
        <v>377</v>
      </c>
      <c r="AU165" s="71">
        <f t="shared" si="48"/>
        <v>2.5501582558738311E-4</v>
      </c>
      <c r="AV165" s="71">
        <f t="shared" si="49"/>
        <v>1.5289995860605022E-57</v>
      </c>
      <c r="AW165" s="114">
        <f>SUM($AV$23:AV165)</f>
        <v>9.3110379369082494</v>
      </c>
      <c r="AY165" s="26">
        <v>162</v>
      </c>
      <c r="AZ165" s="71">
        <v>0</v>
      </c>
      <c r="BA165" s="73">
        <f t="shared" si="55"/>
        <v>0</v>
      </c>
      <c r="BB165" s="34">
        <v>142</v>
      </c>
      <c r="BC165" s="34" t="s">
        <v>202</v>
      </c>
      <c r="BD165" s="34" t="s">
        <v>377</v>
      </c>
      <c r="BE165" s="71">
        <f t="shared" si="50"/>
        <v>2.5501582558738311E-4</v>
      </c>
      <c r="BF165" s="71">
        <f t="shared" si="51"/>
        <v>0</v>
      </c>
      <c r="BG165" s="114">
        <f>SUM($BF$23:BF165)</f>
        <v>9.5467535037849771</v>
      </c>
      <c r="BI165" s="26">
        <v>162</v>
      </c>
      <c r="BJ165" s="71">
        <v>5.0401929545051398E-2</v>
      </c>
      <c r="BK165" s="73">
        <f t="shared" si="56"/>
        <v>2.0366365941768009E-113</v>
      </c>
      <c r="BL165" s="34">
        <v>142</v>
      </c>
      <c r="BM165" s="34" t="s">
        <v>202</v>
      </c>
      <c r="BN165" s="34" t="s">
        <v>377</v>
      </c>
      <c r="BO165" s="71">
        <f t="shared" si="53"/>
        <v>2.5501582558738311E-4</v>
      </c>
      <c r="BP165" s="71">
        <f t="shared" si="54"/>
        <v>5.1937456248547302E-117</v>
      </c>
      <c r="BQ165" s="114">
        <f>SUM($BP$23:BP165)</f>
        <v>10.39189247276893</v>
      </c>
      <c r="BS165" s="26">
        <v>162</v>
      </c>
      <c r="BT165" s="71">
        <v>0</v>
      </c>
      <c r="BU165" s="73">
        <f t="shared" si="57"/>
        <v>0</v>
      </c>
      <c r="BV165" s="34">
        <v>142</v>
      </c>
      <c r="BW165" s="34" t="s">
        <v>202</v>
      </c>
      <c r="BX165" s="34" t="s">
        <v>377</v>
      </c>
      <c r="BY165" s="71">
        <f t="shared" si="58"/>
        <v>2.5501582558738311E-4</v>
      </c>
      <c r="BZ165" s="71">
        <f t="shared" si="59"/>
        <v>0</v>
      </c>
      <c r="CA165" s="114">
        <f>SUM($BZ$23:BZ165)</f>
        <v>10.487233235656269</v>
      </c>
    </row>
    <row r="166" spans="1:79" x14ac:dyDescent="0.35">
      <c r="A166" s="26">
        <v>163</v>
      </c>
      <c r="B166" s="71">
        <v>0.24189557140313001</v>
      </c>
      <c r="C166" s="73">
        <f t="shared" si="68"/>
        <v>1.8084152928496563E-56</v>
      </c>
      <c r="D166" s="34">
        <v>133</v>
      </c>
      <c r="E166" s="34" t="s">
        <v>202</v>
      </c>
      <c r="F166" s="34" t="s">
        <v>368</v>
      </c>
      <c r="G166" s="71">
        <f t="shared" si="60"/>
        <v>4.3084387154258434E-4</v>
      </c>
      <c r="H166" s="71">
        <f t="shared" si="61"/>
        <v>7.7914464612816242E-60</v>
      </c>
      <c r="I166" s="71">
        <f>SUM($H$33:H166)</f>
        <v>9.3265529758493759</v>
      </c>
      <c r="K166" s="26">
        <v>163</v>
      </c>
      <c r="L166" s="71">
        <v>0</v>
      </c>
      <c r="M166" s="73">
        <f t="shared" si="69"/>
        <v>0</v>
      </c>
      <c r="N166" s="34">
        <v>133</v>
      </c>
      <c r="O166" s="34" t="s">
        <v>202</v>
      </c>
      <c r="P166" s="34" t="s">
        <v>368</v>
      </c>
      <c r="Q166" s="71">
        <f t="shared" si="62"/>
        <v>4.3084387154258434E-4</v>
      </c>
      <c r="R166" s="71">
        <f t="shared" si="63"/>
        <v>0</v>
      </c>
      <c r="S166" s="71">
        <f>SUM($R$33:R166)</f>
        <v>9.5691597944751994</v>
      </c>
      <c r="U166" s="26">
        <v>163</v>
      </c>
      <c r="V166" s="71">
        <v>1.34365437377378E-11</v>
      </c>
      <c r="W166" s="73">
        <f t="shared" si="70"/>
        <v>0</v>
      </c>
      <c r="X166" s="74">
        <v>133</v>
      </c>
      <c r="Y166" s="34" t="s">
        <v>202</v>
      </c>
      <c r="Z166" s="34" t="s">
        <v>368</v>
      </c>
      <c r="AA166" s="71">
        <f t="shared" si="64"/>
        <v>4.3084387154258434E-4</v>
      </c>
      <c r="AB166" s="71">
        <f t="shared" si="65"/>
        <v>0</v>
      </c>
      <c r="AC166" s="71">
        <f>SUM($AB$33:AB166)</f>
        <v>10.403299508285247</v>
      </c>
      <c r="AE166" s="26">
        <v>163</v>
      </c>
      <c r="AF166" s="71">
        <v>0</v>
      </c>
      <c r="AG166" s="73">
        <f t="shared" si="71"/>
        <v>0</v>
      </c>
      <c r="AH166" s="74">
        <v>133</v>
      </c>
      <c r="AI166" s="34" t="s">
        <v>202</v>
      </c>
      <c r="AJ166" s="34" t="s">
        <v>368</v>
      </c>
      <c r="AK166" s="71">
        <f t="shared" si="66"/>
        <v>4.3084387154258434E-4</v>
      </c>
      <c r="AL166" s="71">
        <f t="shared" si="67"/>
        <v>0</v>
      </c>
      <c r="AM166" s="71">
        <f>SUM($AL$33:AL166)</f>
        <v>10.507780540992837</v>
      </c>
      <c r="AO166" s="26">
        <v>163</v>
      </c>
      <c r="AP166" s="71">
        <v>0.30176207889853801</v>
      </c>
      <c r="AQ166" s="73">
        <f t="shared" si="52"/>
        <v>1.809284732689582E-54</v>
      </c>
      <c r="AR166" s="34">
        <v>143</v>
      </c>
      <c r="AS166" s="34" t="s">
        <v>202</v>
      </c>
      <c r="AT166" s="34" t="s">
        <v>378</v>
      </c>
      <c r="AU166" s="71">
        <f t="shared" si="48"/>
        <v>2.40580967535267E-4</v>
      </c>
      <c r="AV166" s="71">
        <f t="shared" si="49"/>
        <v>4.3527947153724656E-58</v>
      </c>
      <c r="AW166" s="114">
        <f>SUM($AV$23:AV166)</f>
        <v>9.3110379369082494</v>
      </c>
      <c r="AY166" s="26">
        <v>163</v>
      </c>
      <c r="AZ166" s="71">
        <v>0</v>
      </c>
      <c r="BA166" s="73">
        <f t="shared" si="55"/>
        <v>0</v>
      </c>
      <c r="BB166" s="34">
        <v>143</v>
      </c>
      <c r="BC166" s="34" t="s">
        <v>202</v>
      </c>
      <c r="BD166" s="34" t="s">
        <v>378</v>
      </c>
      <c r="BE166" s="71">
        <f t="shared" si="50"/>
        <v>2.40580967535267E-4</v>
      </c>
      <c r="BF166" s="71">
        <f t="shared" si="51"/>
        <v>0</v>
      </c>
      <c r="BG166" s="114">
        <f>SUM($BF$23:BF166)</f>
        <v>9.5467535037849771</v>
      </c>
      <c r="BI166" s="26">
        <v>163</v>
      </c>
      <c r="BJ166" s="71">
        <v>5.0398203588887101E-2</v>
      </c>
      <c r="BK166" s="73">
        <f t="shared" si="56"/>
        <v>1.0265041412857256E-114</v>
      </c>
      <c r="BL166" s="34">
        <v>143</v>
      </c>
      <c r="BM166" s="34" t="s">
        <v>202</v>
      </c>
      <c r="BN166" s="34" t="s">
        <v>378</v>
      </c>
      <c r="BO166" s="71">
        <f t="shared" si="53"/>
        <v>2.40580967535267E-4</v>
      </c>
      <c r="BP166" s="71">
        <f t="shared" si="54"/>
        <v>2.4695735948947826E-118</v>
      </c>
      <c r="BQ166" s="114">
        <f>SUM($BP$23:BP166)</f>
        <v>10.39189247276893</v>
      </c>
      <c r="BS166" s="26">
        <v>163</v>
      </c>
      <c r="BT166" s="71">
        <v>0</v>
      </c>
      <c r="BU166" s="73">
        <f t="shared" si="57"/>
        <v>0</v>
      </c>
      <c r="BV166" s="34">
        <v>143</v>
      </c>
      <c r="BW166" s="34" t="s">
        <v>202</v>
      </c>
      <c r="BX166" s="34" t="s">
        <v>378</v>
      </c>
      <c r="BY166" s="71">
        <f t="shared" si="58"/>
        <v>2.40580967535267E-4</v>
      </c>
      <c r="BZ166" s="71">
        <f t="shared" si="59"/>
        <v>0</v>
      </c>
      <c r="CA166" s="114">
        <f>SUM($BZ$23:BZ166)</f>
        <v>10.487233235656269</v>
      </c>
    </row>
    <row r="167" spans="1:79" x14ac:dyDescent="0.35">
      <c r="A167" s="26">
        <v>164</v>
      </c>
      <c r="B167" s="71">
        <v>0.241890166336792</v>
      </c>
      <c r="C167" s="73">
        <f t="shared" si="68"/>
        <v>4.374476505980263E-57</v>
      </c>
      <c r="D167" s="34">
        <v>134</v>
      </c>
      <c r="E167" s="34" t="s">
        <v>202</v>
      </c>
      <c r="F167" s="34" t="s">
        <v>369</v>
      </c>
      <c r="G167" s="71">
        <f t="shared" si="60"/>
        <v>4.0645648258734365E-4</v>
      </c>
      <c r="H167" s="71">
        <f t="shared" si="61"/>
        <v>1.7780343337817105E-60</v>
      </c>
      <c r="I167" s="71">
        <f>SUM($H$33:H167)</f>
        <v>9.3265529758493759</v>
      </c>
      <c r="K167" s="26">
        <v>164</v>
      </c>
      <c r="L167" s="71">
        <v>0</v>
      </c>
      <c r="M167" s="73">
        <f t="shared" si="69"/>
        <v>0</v>
      </c>
      <c r="N167" s="34">
        <v>134</v>
      </c>
      <c r="O167" s="34" t="s">
        <v>202</v>
      </c>
      <c r="P167" s="34" t="s">
        <v>369</v>
      </c>
      <c r="Q167" s="71">
        <f t="shared" si="62"/>
        <v>4.0645648258734365E-4</v>
      </c>
      <c r="R167" s="71">
        <f t="shared" si="63"/>
        <v>0</v>
      </c>
      <c r="S167" s="71">
        <f>SUM($R$33:R167)</f>
        <v>9.5691597944751994</v>
      </c>
      <c r="U167" s="26">
        <v>164</v>
      </c>
      <c r="V167" s="71">
        <v>1.3163693444106601E-11</v>
      </c>
      <c r="W167" s="73">
        <f t="shared" si="70"/>
        <v>0</v>
      </c>
      <c r="X167" s="74">
        <v>134</v>
      </c>
      <c r="Y167" s="34" t="s">
        <v>202</v>
      </c>
      <c r="Z167" s="34" t="s">
        <v>369</v>
      </c>
      <c r="AA167" s="71">
        <f t="shared" si="64"/>
        <v>4.0645648258734365E-4</v>
      </c>
      <c r="AB167" s="71">
        <f t="shared" si="65"/>
        <v>0</v>
      </c>
      <c r="AC167" s="71">
        <f>SUM($AB$33:AB167)</f>
        <v>10.403299508285247</v>
      </c>
      <c r="AE167" s="26">
        <v>164</v>
      </c>
      <c r="AF167" s="71">
        <v>0</v>
      </c>
      <c r="AG167" s="73">
        <f t="shared" si="71"/>
        <v>0</v>
      </c>
      <c r="AH167" s="74">
        <v>134</v>
      </c>
      <c r="AI167" s="34" t="s">
        <v>202</v>
      </c>
      <c r="AJ167" s="34" t="s">
        <v>369</v>
      </c>
      <c r="AK167" s="71">
        <f t="shared" si="66"/>
        <v>4.0645648258734365E-4</v>
      </c>
      <c r="AL167" s="71">
        <f t="shared" si="67"/>
        <v>0</v>
      </c>
      <c r="AM167" s="71">
        <f>SUM($AL$33:AL167)</f>
        <v>10.507780540992837</v>
      </c>
      <c r="AO167" s="26">
        <v>164</v>
      </c>
      <c r="AP167" s="71">
        <v>0.30176080625313201</v>
      </c>
      <c r="AQ167" s="73">
        <f t="shared" si="52"/>
        <v>5.4597352225579388E-55</v>
      </c>
      <c r="AR167" s="34">
        <v>144</v>
      </c>
      <c r="AS167" s="34" t="s">
        <v>202</v>
      </c>
      <c r="AT167" s="34" t="s">
        <v>379</v>
      </c>
      <c r="AU167" s="71">
        <f t="shared" si="48"/>
        <v>2.2696317692006329E-4</v>
      </c>
      <c r="AV167" s="71">
        <f t="shared" si="49"/>
        <v>1.2391588512541186E-58</v>
      </c>
      <c r="AW167" s="114">
        <f>SUM($AV$23:AV167)</f>
        <v>9.3110379369082494</v>
      </c>
      <c r="AY167" s="26">
        <v>164</v>
      </c>
      <c r="AZ167" s="71">
        <v>0</v>
      </c>
      <c r="BA167" s="73">
        <f t="shared" si="55"/>
        <v>0</v>
      </c>
      <c r="BB167" s="34">
        <v>144</v>
      </c>
      <c r="BC167" s="34" t="s">
        <v>202</v>
      </c>
      <c r="BD167" s="34" t="s">
        <v>379</v>
      </c>
      <c r="BE167" s="71">
        <f t="shared" si="50"/>
        <v>2.2696317692006329E-4</v>
      </c>
      <c r="BF167" s="71">
        <f t="shared" si="51"/>
        <v>0</v>
      </c>
      <c r="BG167" s="114">
        <f>SUM($BF$23:BF167)</f>
        <v>9.5467535037849771</v>
      </c>
      <c r="BI167" s="26">
        <v>164</v>
      </c>
      <c r="BJ167" s="71">
        <v>5.0394811204213998E-2</v>
      </c>
      <c r="BK167" s="73">
        <f t="shared" si="56"/>
        <v>5.1733964697353723E-116</v>
      </c>
      <c r="BL167" s="34">
        <v>144</v>
      </c>
      <c r="BM167" s="34" t="s">
        <v>202</v>
      </c>
      <c r="BN167" s="34" t="s">
        <v>379</v>
      </c>
      <c r="BO167" s="71">
        <f t="shared" si="53"/>
        <v>2.2696317692006329E-4</v>
      </c>
      <c r="BP167" s="71">
        <f t="shared" si="54"/>
        <v>1.1741704982381802E-119</v>
      </c>
      <c r="BQ167" s="114">
        <f>SUM($BP$23:BP167)</f>
        <v>10.39189247276893</v>
      </c>
      <c r="BS167" s="26">
        <v>164</v>
      </c>
      <c r="BT167" s="71">
        <v>0</v>
      </c>
      <c r="BU167" s="73">
        <f t="shared" si="57"/>
        <v>0</v>
      </c>
      <c r="BV167" s="34">
        <v>144</v>
      </c>
      <c r="BW167" s="34" t="s">
        <v>202</v>
      </c>
      <c r="BX167" s="34" t="s">
        <v>379</v>
      </c>
      <c r="BY167" s="71">
        <f t="shared" si="58"/>
        <v>2.2696317692006329E-4</v>
      </c>
      <c r="BZ167" s="71">
        <f t="shared" si="59"/>
        <v>0</v>
      </c>
      <c r="CA167" s="114">
        <f>SUM($BZ$23:BZ167)</f>
        <v>10.487233235656269</v>
      </c>
    </row>
    <row r="168" spans="1:79" x14ac:dyDescent="0.35">
      <c r="A168" s="26">
        <v>165</v>
      </c>
      <c r="B168" s="71">
        <v>0.241885251273704</v>
      </c>
      <c r="C168" s="73">
        <f t="shared" si="68"/>
        <v>1.0581428496679544E-57</v>
      </c>
      <c r="D168" s="34">
        <v>135</v>
      </c>
      <c r="E168" s="34" t="s">
        <v>202</v>
      </c>
      <c r="F168" s="34" t="s">
        <v>370</v>
      </c>
      <c r="G168" s="71">
        <f t="shared" si="60"/>
        <v>3.8344951187485246E-4</v>
      </c>
      <c r="H168" s="71">
        <f t="shared" si="61"/>
        <v>4.0574435919904252E-61</v>
      </c>
      <c r="I168" s="71">
        <f>SUM($H$33:H168)</f>
        <v>9.3265529758493759</v>
      </c>
      <c r="K168" s="26">
        <v>165</v>
      </c>
      <c r="L168" s="71">
        <v>0</v>
      </c>
      <c r="M168" s="73">
        <f t="shared" si="69"/>
        <v>0</v>
      </c>
      <c r="N168" s="34">
        <v>135</v>
      </c>
      <c r="O168" s="34" t="s">
        <v>202</v>
      </c>
      <c r="P168" s="34" t="s">
        <v>370</v>
      </c>
      <c r="Q168" s="71">
        <f t="shared" si="62"/>
        <v>3.8344951187485246E-4</v>
      </c>
      <c r="R168" s="71">
        <f t="shared" si="63"/>
        <v>0</v>
      </c>
      <c r="S168" s="71">
        <f>SUM($R$33:R168)</f>
        <v>9.5691597944751994</v>
      </c>
      <c r="U168" s="26">
        <v>165</v>
      </c>
      <c r="V168" s="71">
        <v>1.2918614928771499E-11</v>
      </c>
      <c r="W168" s="73">
        <f t="shared" si="70"/>
        <v>0</v>
      </c>
      <c r="X168" s="74">
        <v>135</v>
      </c>
      <c r="Y168" s="34" t="s">
        <v>202</v>
      </c>
      <c r="Z168" s="34" t="s">
        <v>370</v>
      </c>
      <c r="AA168" s="71">
        <f t="shared" si="64"/>
        <v>3.8344951187485246E-4</v>
      </c>
      <c r="AB168" s="71">
        <f t="shared" si="65"/>
        <v>0</v>
      </c>
      <c r="AC168" s="71">
        <f>SUM($AB$33:AB168)</f>
        <v>10.403299508285247</v>
      </c>
      <c r="AE168" s="26">
        <v>165</v>
      </c>
      <c r="AF168" s="71">
        <v>0</v>
      </c>
      <c r="AG168" s="73">
        <f t="shared" si="71"/>
        <v>0</v>
      </c>
      <c r="AH168" s="74">
        <v>135</v>
      </c>
      <c r="AI168" s="34" t="s">
        <v>202</v>
      </c>
      <c r="AJ168" s="34" t="s">
        <v>370</v>
      </c>
      <c r="AK168" s="71">
        <f t="shared" si="66"/>
        <v>3.8344951187485246E-4</v>
      </c>
      <c r="AL168" s="71">
        <f t="shared" si="67"/>
        <v>0</v>
      </c>
      <c r="AM168" s="71">
        <f>SUM($AL$33:AL168)</f>
        <v>10.507780540992837</v>
      </c>
      <c r="AO168" s="26">
        <v>165</v>
      </c>
      <c r="AP168" s="71">
        <v>0.30175965234527402</v>
      </c>
      <c r="AQ168" s="73">
        <f t="shared" si="52"/>
        <v>1.6475341026877068E-55</v>
      </c>
      <c r="AR168" s="34">
        <v>145</v>
      </c>
      <c r="AS168" s="34" t="s">
        <v>202</v>
      </c>
      <c r="AT168" s="34" t="s">
        <v>380</v>
      </c>
      <c r="AU168" s="71">
        <f t="shared" si="48"/>
        <v>2.1411620464156911E-4</v>
      </c>
      <c r="AV168" s="71">
        <f t="shared" si="49"/>
        <v>3.5276374908504496E-59</v>
      </c>
      <c r="AW168" s="114">
        <f>SUM($AV$23:AV168)</f>
        <v>9.3110379369082494</v>
      </c>
      <c r="AY168" s="26">
        <v>165</v>
      </c>
      <c r="AZ168" s="71">
        <v>0</v>
      </c>
      <c r="BA168" s="73">
        <f t="shared" si="55"/>
        <v>0</v>
      </c>
      <c r="BB168" s="34">
        <v>145</v>
      </c>
      <c r="BC168" s="34" t="s">
        <v>202</v>
      </c>
      <c r="BD168" s="34" t="s">
        <v>380</v>
      </c>
      <c r="BE168" s="71">
        <f t="shared" si="50"/>
        <v>2.1411620464156911E-4</v>
      </c>
      <c r="BF168" s="71">
        <f t="shared" si="51"/>
        <v>0</v>
      </c>
      <c r="BG168" s="114">
        <f>SUM($BF$23:BF168)</f>
        <v>9.5467535037849771</v>
      </c>
      <c r="BI168" s="26">
        <v>165</v>
      </c>
      <c r="BJ168" s="71">
        <v>5.03917225211339E-2</v>
      </c>
      <c r="BK168" s="73">
        <f t="shared" si="56"/>
        <v>2.6071233837686128E-117</v>
      </c>
      <c r="BL168" s="34">
        <v>145</v>
      </c>
      <c r="BM168" s="34" t="s">
        <v>202</v>
      </c>
      <c r="BN168" s="34" t="s">
        <v>380</v>
      </c>
      <c r="BO168" s="71">
        <f t="shared" si="53"/>
        <v>2.1411620464156911E-4</v>
      </c>
      <c r="BP168" s="71">
        <f t="shared" si="54"/>
        <v>5.5822736396482041E-121</v>
      </c>
      <c r="BQ168" s="114">
        <f>SUM($BP$23:BP168)</f>
        <v>10.39189247276893</v>
      </c>
      <c r="BS168" s="26">
        <v>165</v>
      </c>
      <c r="BT168" s="71">
        <v>0</v>
      </c>
      <c r="BU168" s="73">
        <f t="shared" si="57"/>
        <v>0</v>
      </c>
      <c r="BV168" s="34">
        <v>145</v>
      </c>
      <c r="BW168" s="34" t="s">
        <v>202</v>
      </c>
      <c r="BX168" s="34" t="s">
        <v>380</v>
      </c>
      <c r="BY168" s="71">
        <f t="shared" si="58"/>
        <v>2.1411620464156911E-4</v>
      </c>
      <c r="BZ168" s="71">
        <f t="shared" si="59"/>
        <v>0</v>
      </c>
      <c r="CA168" s="114">
        <f>SUM($BZ$23:BZ168)</f>
        <v>10.487233235656269</v>
      </c>
    </row>
    <row r="169" spans="1:79" x14ac:dyDescent="0.35">
      <c r="A169" s="26">
        <v>166</v>
      </c>
      <c r="B169" s="71">
        <v>0.24188078179553399</v>
      </c>
      <c r="C169" s="73">
        <f t="shared" si="68"/>
        <v>2.5594914907540637E-58</v>
      </c>
      <c r="D169" s="34">
        <v>136</v>
      </c>
      <c r="E169" s="34" t="s">
        <v>202</v>
      </c>
      <c r="F169" s="34" t="s">
        <v>371</v>
      </c>
      <c r="G169" s="71">
        <f t="shared" si="60"/>
        <v>3.6174482252344573E-4</v>
      </c>
      <c r="H169" s="71">
        <f t="shared" si="61"/>
        <v>9.2588279507309828E-62</v>
      </c>
      <c r="I169" s="71">
        <f>SUM($H$33:H169)</f>
        <v>9.3265529758493759</v>
      </c>
      <c r="K169" s="26">
        <v>166</v>
      </c>
      <c r="L169" s="71">
        <v>0</v>
      </c>
      <c r="M169" s="73">
        <f t="shared" si="69"/>
        <v>0</v>
      </c>
      <c r="N169" s="34">
        <v>136</v>
      </c>
      <c r="O169" s="34" t="s">
        <v>202</v>
      </c>
      <c r="P169" s="34" t="s">
        <v>371</v>
      </c>
      <c r="Q169" s="71">
        <f t="shared" si="62"/>
        <v>3.6174482252344573E-4</v>
      </c>
      <c r="R169" s="71">
        <f t="shared" si="63"/>
        <v>0</v>
      </c>
      <c r="S169" s="71">
        <f>SUM($R$33:R169)</f>
        <v>9.5691597944751994</v>
      </c>
      <c r="U169" s="26">
        <v>166</v>
      </c>
      <c r="V169" s="71">
        <v>1.26981469098575E-11</v>
      </c>
      <c r="W169" s="73">
        <f t="shared" si="70"/>
        <v>0</v>
      </c>
      <c r="X169" s="74">
        <v>136</v>
      </c>
      <c r="Y169" s="34" t="s">
        <v>202</v>
      </c>
      <c r="Z169" s="34" t="s">
        <v>371</v>
      </c>
      <c r="AA169" s="71">
        <f t="shared" si="64"/>
        <v>3.6174482252344573E-4</v>
      </c>
      <c r="AB169" s="71">
        <f t="shared" si="65"/>
        <v>0</v>
      </c>
      <c r="AC169" s="71">
        <f>SUM($AB$33:AB169)</f>
        <v>10.403299508285247</v>
      </c>
      <c r="AE169" s="26">
        <v>166</v>
      </c>
      <c r="AF169" s="71">
        <v>0</v>
      </c>
      <c r="AG169" s="73">
        <f t="shared" si="71"/>
        <v>0</v>
      </c>
      <c r="AH169" s="74">
        <v>136</v>
      </c>
      <c r="AI169" s="34" t="s">
        <v>202</v>
      </c>
      <c r="AJ169" s="34" t="s">
        <v>371</v>
      </c>
      <c r="AK169" s="71">
        <f t="shared" si="66"/>
        <v>3.6174482252344573E-4</v>
      </c>
      <c r="AL169" s="71">
        <f t="shared" si="67"/>
        <v>0</v>
      </c>
      <c r="AM169" s="71">
        <f>SUM($AL$33:AL169)</f>
        <v>10.507780540992837</v>
      </c>
      <c r="AO169" s="26">
        <v>166</v>
      </c>
      <c r="AP169" s="71">
        <v>0.30175860609701899</v>
      </c>
      <c r="AQ169" s="73">
        <f t="shared" si="52"/>
        <v>4.9715931805402536E-56</v>
      </c>
      <c r="AR169" s="34">
        <v>146</v>
      </c>
      <c r="AS169" s="34" t="s">
        <v>202</v>
      </c>
      <c r="AT169" s="34" t="s">
        <v>381</v>
      </c>
      <c r="AU169" s="71">
        <f t="shared" si="48"/>
        <v>2.0199641947317841E-4</v>
      </c>
      <c r="AV169" s="71">
        <f t="shared" si="49"/>
        <v>1.0042440215464024E-59</v>
      </c>
      <c r="AW169" s="114">
        <f>SUM($AV$23:AV169)</f>
        <v>9.3110379369082494</v>
      </c>
      <c r="AY169" s="26">
        <v>166</v>
      </c>
      <c r="AZ169" s="71">
        <v>0</v>
      </c>
      <c r="BA169" s="73">
        <f t="shared" si="55"/>
        <v>0</v>
      </c>
      <c r="BB169" s="34">
        <v>146</v>
      </c>
      <c r="BC169" s="34" t="s">
        <v>202</v>
      </c>
      <c r="BD169" s="34" t="s">
        <v>381</v>
      </c>
      <c r="BE169" s="71">
        <f t="shared" si="50"/>
        <v>2.0199641947317841E-4</v>
      </c>
      <c r="BF169" s="71">
        <f t="shared" si="51"/>
        <v>0</v>
      </c>
      <c r="BG169" s="114">
        <f>SUM($BF$23:BF169)</f>
        <v>9.5467535037849771</v>
      </c>
      <c r="BI169" s="26">
        <v>166</v>
      </c>
      <c r="BJ169" s="71">
        <v>5.0388910345566203E-2</v>
      </c>
      <c r="BK169" s="73">
        <f t="shared" si="56"/>
        <v>1.3137743813322761E-118</v>
      </c>
      <c r="BL169" s="34">
        <v>146</v>
      </c>
      <c r="BM169" s="34" t="s">
        <v>202</v>
      </c>
      <c r="BN169" s="34" t="s">
        <v>381</v>
      </c>
      <c r="BO169" s="71">
        <f t="shared" si="53"/>
        <v>2.0199641947317841E-4</v>
      </c>
      <c r="BP169" s="71">
        <f t="shared" si="54"/>
        <v>2.6537772102470988E-122</v>
      </c>
      <c r="BQ169" s="114">
        <f>SUM($BP$23:BP169)</f>
        <v>10.39189247276893</v>
      </c>
      <c r="BS169" s="26">
        <v>166</v>
      </c>
      <c r="BT169" s="71">
        <v>0</v>
      </c>
      <c r="BU169" s="73">
        <f t="shared" si="57"/>
        <v>0</v>
      </c>
      <c r="BV169" s="34">
        <v>146</v>
      </c>
      <c r="BW169" s="34" t="s">
        <v>202</v>
      </c>
      <c r="BX169" s="34" t="s">
        <v>381</v>
      </c>
      <c r="BY169" s="71">
        <f t="shared" si="58"/>
        <v>2.0199641947317841E-4</v>
      </c>
      <c r="BZ169" s="71">
        <f t="shared" si="59"/>
        <v>0</v>
      </c>
      <c r="CA169" s="114">
        <f>SUM($BZ$23:BZ169)</f>
        <v>10.487233235656269</v>
      </c>
    </row>
    <row r="170" spans="1:79" x14ac:dyDescent="0.35">
      <c r="A170" s="26">
        <v>167</v>
      </c>
      <c r="B170" s="71">
        <v>0.24187671750982301</v>
      </c>
      <c r="C170" s="73">
        <f t="shared" si="68"/>
        <v>6.190918027826097E-59</v>
      </c>
      <c r="D170" s="34">
        <v>137</v>
      </c>
      <c r="E170" s="34" t="s">
        <v>202</v>
      </c>
      <c r="F170" s="34" t="s">
        <v>372</v>
      </c>
      <c r="G170" s="71">
        <f t="shared" si="60"/>
        <v>3.4126870049381675E-4</v>
      </c>
      <c r="H170" s="71">
        <f t="shared" si="61"/>
        <v>2.1127665502199548E-62</v>
      </c>
      <c r="I170" s="71">
        <f>SUM($H$33:H170)</f>
        <v>9.3265529758493759</v>
      </c>
      <c r="K170" s="26">
        <v>167</v>
      </c>
      <c r="L170" s="71">
        <v>0</v>
      </c>
      <c r="M170" s="73">
        <f t="shared" si="69"/>
        <v>0</v>
      </c>
      <c r="N170" s="34">
        <v>137</v>
      </c>
      <c r="O170" s="34" t="s">
        <v>202</v>
      </c>
      <c r="P170" s="34" t="s">
        <v>372</v>
      </c>
      <c r="Q170" s="71">
        <f t="shared" si="62"/>
        <v>3.4126870049381675E-4</v>
      </c>
      <c r="R170" s="71">
        <f t="shared" si="63"/>
        <v>0</v>
      </c>
      <c r="S170" s="71">
        <f>SUM($R$33:R170)</f>
        <v>9.5691597944751994</v>
      </c>
      <c r="U170" s="26">
        <v>167</v>
      </c>
      <c r="V170" s="71">
        <v>1.2499541535783201E-11</v>
      </c>
      <c r="W170" s="73">
        <f t="shared" si="70"/>
        <v>0</v>
      </c>
      <c r="X170" s="74">
        <v>137</v>
      </c>
      <c r="Y170" s="34" t="s">
        <v>202</v>
      </c>
      <c r="Z170" s="34" t="s">
        <v>372</v>
      </c>
      <c r="AA170" s="71">
        <f t="shared" si="64"/>
        <v>3.4126870049381675E-4</v>
      </c>
      <c r="AB170" s="71">
        <f t="shared" si="65"/>
        <v>0</v>
      </c>
      <c r="AC170" s="71">
        <f>SUM($AB$33:AB170)</f>
        <v>10.403299508285247</v>
      </c>
      <c r="AE170" s="26">
        <v>167</v>
      </c>
      <c r="AF170" s="71">
        <v>0</v>
      </c>
      <c r="AG170" s="73">
        <f t="shared" si="71"/>
        <v>0</v>
      </c>
      <c r="AH170" s="74">
        <v>137</v>
      </c>
      <c r="AI170" s="34" t="s">
        <v>202</v>
      </c>
      <c r="AJ170" s="34" t="s">
        <v>372</v>
      </c>
      <c r="AK170" s="71">
        <f t="shared" si="66"/>
        <v>3.4126870049381675E-4</v>
      </c>
      <c r="AL170" s="71">
        <f t="shared" si="67"/>
        <v>0</v>
      </c>
      <c r="AM170" s="71">
        <f>SUM($AL$33:AL170)</f>
        <v>10.507780540992837</v>
      </c>
      <c r="AO170" s="26">
        <v>167</v>
      </c>
      <c r="AP170" s="71">
        <v>0.30175765746398098</v>
      </c>
      <c r="AQ170" s="73">
        <f t="shared" si="52"/>
        <v>1.5002210282412721E-56</v>
      </c>
      <c r="AR170" s="34">
        <v>147</v>
      </c>
      <c r="AS170" s="34" t="s">
        <v>202</v>
      </c>
      <c r="AT170" s="34" t="s">
        <v>382</v>
      </c>
      <c r="AU170" s="71">
        <f t="shared" si="48"/>
        <v>1.9056265988035698E-4</v>
      </c>
      <c r="AV170" s="71">
        <f t="shared" si="49"/>
        <v>2.8588610955010097E-60</v>
      </c>
      <c r="AW170" s="114">
        <f>SUM($AV$23:AV170)</f>
        <v>9.3110379369082494</v>
      </c>
      <c r="AY170" s="26">
        <v>167</v>
      </c>
      <c r="AZ170" s="71">
        <v>0</v>
      </c>
      <c r="BA170" s="73">
        <f t="shared" si="55"/>
        <v>0</v>
      </c>
      <c r="BB170" s="34">
        <v>147</v>
      </c>
      <c r="BC170" s="34" t="s">
        <v>202</v>
      </c>
      <c r="BD170" s="34" t="s">
        <v>382</v>
      </c>
      <c r="BE170" s="71">
        <f t="shared" si="50"/>
        <v>1.9056265988035698E-4</v>
      </c>
      <c r="BF170" s="71">
        <f t="shared" si="51"/>
        <v>0</v>
      </c>
      <c r="BG170" s="114">
        <f>SUM($BF$23:BF170)</f>
        <v>9.5467535037849771</v>
      </c>
      <c r="BI170" s="26">
        <v>167</v>
      </c>
      <c r="BJ170" s="71">
        <v>5.0386349919371402E-2</v>
      </c>
      <c r="BK170" s="73">
        <f t="shared" si="56"/>
        <v>6.6199659515253764E-120</v>
      </c>
      <c r="BL170" s="34">
        <v>147</v>
      </c>
      <c r="BM170" s="34" t="s">
        <v>202</v>
      </c>
      <c r="BN170" s="34" t="s">
        <v>382</v>
      </c>
      <c r="BO170" s="71">
        <f t="shared" si="53"/>
        <v>1.9056265988035698E-4</v>
      </c>
      <c r="BP170" s="71">
        <f t="shared" si="54"/>
        <v>1.2615183200400741E-123</v>
      </c>
      <c r="BQ170" s="114">
        <f>SUM($BP$23:BP170)</f>
        <v>10.39189247276893</v>
      </c>
      <c r="BS170" s="26">
        <v>167</v>
      </c>
      <c r="BT170" s="71">
        <v>0</v>
      </c>
      <c r="BU170" s="73">
        <f t="shared" si="57"/>
        <v>0</v>
      </c>
      <c r="BV170" s="34">
        <v>147</v>
      </c>
      <c r="BW170" s="34" t="s">
        <v>202</v>
      </c>
      <c r="BX170" s="34" t="s">
        <v>382</v>
      </c>
      <c r="BY170" s="71">
        <f t="shared" si="58"/>
        <v>1.9056265988035698E-4</v>
      </c>
      <c r="BZ170" s="71">
        <f t="shared" si="59"/>
        <v>0</v>
      </c>
      <c r="CA170" s="114">
        <f>SUM($BZ$23:BZ170)</f>
        <v>10.487233235656269</v>
      </c>
    </row>
    <row r="171" spans="1:79" x14ac:dyDescent="0.35">
      <c r="A171" s="26">
        <v>168</v>
      </c>
      <c r="B171" s="71">
        <v>0.24187302168519001</v>
      </c>
      <c r="C171" s="73">
        <f t="shared" si="68"/>
        <v>1.4974389309429634E-59</v>
      </c>
      <c r="D171" s="34">
        <v>138</v>
      </c>
      <c r="E171" s="34" t="s">
        <v>202</v>
      </c>
      <c r="F171" s="34" t="s">
        <v>373</v>
      </c>
      <c r="G171" s="71">
        <f t="shared" si="60"/>
        <v>3.2195160423944972E-4</v>
      </c>
      <c r="H171" s="71">
        <f t="shared" si="61"/>
        <v>4.8210286606769365E-63</v>
      </c>
      <c r="I171" s="71">
        <f>SUM($H$33:H171)</f>
        <v>9.3265529758493759</v>
      </c>
      <c r="K171" s="26">
        <v>168</v>
      </c>
      <c r="L171" s="71">
        <v>0</v>
      </c>
      <c r="M171" s="73">
        <f t="shared" si="69"/>
        <v>0</v>
      </c>
      <c r="N171" s="34">
        <v>138</v>
      </c>
      <c r="O171" s="34" t="s">
        <v>202</v>
      </c>
      <c r="P171" s="34" t="s">
        <v>373</v>
      </c>
      <c r="Q171" s="71">
        <f t="shared" si="62"/>
        <v>3.2195160423944972E-4</v>
      </c>
      <c r="R171" s="71">
        <f t="shared" si="63"/>
        <v>0</v>
      </c>
      <c r="S171" s="71">
        <f>SUM($R$33:R171)</f>
        <v>9.5691597944751994</v>
      </c>
      <c r="U171" s="26">
        <v>168</v>
      </c>
      <c r="V171" s="71">
        <v>1.2320402065259701E-11</v>
      </c>
      <c r="W171" s="73">
        <f t="shared" si="70"/>
        <v>0</v>
      </c>
      <c r="X171" s="74">
        <v>138</v>
      </c>
      <c r="Y171" s="34" t="s">
        <v>202</v>
      </c>
      <c r="Z171" s="34" t="s">
        <v>373</v>
      </c>
      <c r="AA171" s="71">
        <f t="shared" si="64"/>
        <v>3.2195160423944972E-4</v>
      </c>
      <c r="AB171" s="71">
        <f t="shared" si="65"/>
        <v>0</v>
      </c>
      <c r="AC171" s="71">
        <f>SUM($AB$33:AB171)</f>
        <v>10.403299508285247</v>
      </c>
      <c r="AE171" s="26">
        <v>168</v>
      </c>
      <c r="AF171" s="71">
        <v>0</v>
      </c>
      <c r="AG171" s="73">
        <f t="shared" si="71"/>
        <v>0</v>
      </c>
      <c r="AH171" s="74">
        <v>138</v>
      </c>
      <c r="AI171" s="34" t="s">
        <v>202</v>
      </c>
      <c r="AJ171" s="34" t="s">
        <v>373</v>
      </c>
      <c r="AK171" s="71">
        <f t="shared" si="66"/>
        <v>3.2195160423944972E-4</v>
      </c>
      <c r="AL171" s="71">
        <f t="shared" si="67"/>
        <v>0</v>
      </c>
      <c r="AM171" s="71">
        <f>SUM($AL$33:AL171)</f>
        <v>10.507780540992837</v>
      </c>
      <c r="AO171" s="26">
        <v>168</v>
      </c>
      <c r="AP171" s="71">
        <v>0.30175679733877903</v>
      </c>
      <c r="AQ171" s="73">
        <f t="shared" si="52"/>
        <v>4.5270318316029114E-57</v>
      </c>
      <c r="AR171" s="34">
        <v>148</v>
      </c>
      <c r="AS171" s="34" t="s">
        <v>202</v>
      </c>
      <c r="AT171" s="34" t="s">
        <v>383</v>
      </c>
      <c r="AU171" s="71">
        <f t="shared" si="48"/>
        <v>1.7977609422675184E-4</v>
      </c>
      <c r="AV171" s="71">
        <f t="shared" si="49"/>
        <v>8.1385210112575E-61</v>
      </c>
      <c r="AW171" s="114">
        <f>SUM($AV$23:AV171)</f>
        <v>9.3110379369082494</v>
      </c>
      <c r="AY171" s="26">
        <v>168</v>
      </c>
      <c r="AZ171" s="71">
        <v>0</v>
      </c>
      <c r="BA171" s="73">
        <f t="shared" si="55"/>
        <v>0</v>
      </c>
      <c r="BB171" s="34">
        <v>148</v>
      </c>
      <c r="BC171" s="34" t="s">
        <v>202</v>
      </c>
      <c r="BD171" s="34" t="s">
        <v>383</v>
      </c>
      <c r="BE171" s="71">
        <f t="shared" si="50"/>
        <v>1.7977609422675184E-4</v>
      </c>
      <c r="BF171" s="71">
        <f t="shared" si="51"/>
        <v>0</v>
      </c>
      <c r="BG171" s="114">
        <f>SUM($BF$23:BF171)</f>
        <v>9.5467535037849771</v>
      </c>
      <c r="BI171" s="26">
        <v>168</v>
      </c>
      <c r="BJ171" s="71">
        <v>5.0384018701960701E-2</v>
      </c>
      <c r="BK171" s="73">
        <f t="shared" si="56"/>
        <v>3.3355592088788209E-121</v>
      </c>
      <c r="BL171" s="34">
        <v>148</v>
      </c>
      <c r="BM171" s="34" t="s">
        <v>202</v>
      </c>
      <c r="BN171" s="34" t="s">
        <v>383</v>
      </c>
      <c r="BO171" s="71">
        <f t="shared" si="53"/>
        <v>1.7977609422675184E-4</v>
      </c>
      <c r="BP171" s="71">
        <f t="shared" si="54"/>
        <v>5.9965380663430872E-125</v>
      </c>
      <c r="BQ171" s="114">
        <f>SUM($BP$23:BP171)</f>
        <v>10.39189247276893</v>
      </c>
      <c r="BS171" s="26">
        <v>168</v>
      </c>
      <c r="BT171" s="71">
        <v>0</v>
      </c>
      <c r="BU171" s="73">
        <f t="shared" si="57"/>
        <v>0</v>
      </c>
      <c r="BV171" s="34">
        <v>148</v>
      </c>
      <c r="BW171" s="34" t="s">
        <v>202</v>
      </c>
      <c r="BX171" s="34" t="s">
        <v>383</v>
      </c>
      <c r="BY171" s="71">
        <f t="shared" si="58"/>
        <v>1.7977609422675184E-4</v>
      </c>
      <c r="BZ171" s="71">
        <f t="shared" si="59"/>
        <v>0</v>
      </c>
      <c r="CA171" s="114">
        <f>SUM($BZ$23:BZ171)</f>
        <v>10.487233235656269</v>
      </c>
    </row>
    <row r="172" spans="1:79" x14ac:dyDescent="0.35">
      <c r="A172" s="26">
        <v>169</v>
      </c>
      <c r="B172" s="71">
        <v>0.241869660919594</v>
      </c>
      <c r="C172" s="73">
        <f t="shared" si="68"/>
        <v>3.6219007901621512E-60</v>
      </c>
      <c r="D172" s="34">
        <v>139</v>
      </c>
      <c r="E172" s="34" t="s">
        <v>202</v>
      </c>
      <c r="F172" s="34" t="s">
        <v>374</v>
      </c>
      <c r="G172" s="71">
        <f t="shared" si="60"/>
        <v>3.0372792852778271E-4</v>
      </c>
      <c r="H172" s="71">
        <f t="shared" si="61"/>
        <v>1.1000724243290895E-63</v>
      </c>
      <c r="I172" s="71">
        <f>SUM($H$33:H172)</f>
        <v>9.3265529758493759</v>
      </c>
      <c r="K172" s="26">
        <v>169</v>
      </c>
      <c r="L172" s="71">
        <v>0</v>
      </c>
      <c r="M172" s="73">
        <f t="shared" si="69"/>
        <v>0</v>
      </c>
      <c r="N172" s="34">
        <v>139</v>
      </c>
      <c r="O172" s="34" t="s">
        <v>202</v>
      </c>
      <c r="P172" s="34" t="s">
        <v>374</v>
      </c>
      <c r="Q172" s="71">
        <f t="shared" si="62"/>
        <v>3.0372792852778271E-4</v>
      </c>
      <c r="R172" s="71">
        <f t="shared" si="63"/>
        <v>0</v>
      </c>
      <c r="S172" s="71">
        <f>SUM($R$33:R172)</f>
        <v>9.5691597944751994</v>
      </c>
      <c r="U172" s="26">
        <v>169</v>
      </c>
      <c r="V172" s="71">
        <v>1.21586311793424E-11</v>
      </c>
      <c r="W172" s="73">
        <f t="shared" si="70"/>
        <v>0</v>
      </c>
      <c r="X172" s="74">
        <v>139</v>
      </c>
      <c r="Y172" s="34" t="s">
        <v>202</v>
      </c>
      <c r="Z172" s="34" t="s">
        <v>374</v>
      </c>
      <c r="AA172" s="71">
        <f t="shared" si="64"/>
        <v>3.0372792852778271E-4</v>
      </c>
      <c r="AB172" s="71">
        <f t="shared" si="65"/>
        <v>0</v>
      </c>
      <c r="AC172" s="71">
        <f>SUM($AB$33:AB172)</f>
        <v>10.403299508285247</v>
      </c>
      <c r="AE172" s="26">
        <v>169</v>
      </c>
      <c r="AF172" s="71">
        <v>0</v>
      </c>
      <c r="AG172" s="73">
        <f t="shared" si="71"/>
        <v>0</v>
      </c>
      <c r="AH172" s="74">
        <v>139</v>
      </c>
      <c r="AI172" s="34" t="s">
        <v>202</v>
      </c>
      <c r="AJ172" s="34" t="s">
        <v>374</v>
      </c>
      <c r="AK172" s="71">
        <f t="shared" si="66"/>
        <v>3.0372792852778271E-4</v>
      </c>
      <c r="AL172" s="71">
        <f t="shared" si="67"/>
        <v>0</v>
      </c>
      <c r="AM172" s="71">
        <f>SUM($AL$33:AL172)</f>
        <v>10.507780540992837</v>
      </c>
      <c r="AO172" s="26">
        <v>169</v>
      </c>
      <c r="AP172" s="71">
        <v>0.30175601746375302</v>
      </c>
      <c r="AQ172" s="73">
        <f t="shared" si="52"/>
        <v>1.3660626269552013E-57</v>
      </c>
      <c r="AR172" s="34">
        <v>149</v>
      </c>
      <c r="AS172" s="34" t="s">
        <v>202</v>
      </c>
      <c r="AT172" s="34" t="s">
        <v>384</v>
      </c>
      <c r="AU172" s="71">
        <f t="shared" si="48"/>
        <v>1.6960008889316209E-4</v>
      </c>
      <c r="AV172" s="71">
        <f t="shared" si="49"/>
        <v>2.3168434296522866E-61</v>
      </c>
      <c r="AW172" s="114">
        <f>SUM($AV$23:AV172)</f>
        <v>9.3110379369082494</v>
      </c>
      <c r="AY172" s="26">
        <v>169</v>
      </c>
      <c r="AZ172" s="71">
        <v>0</v>
      </c>
      <c r="BA172" s="73">
        <f t="shared" si="55"/>
        <v>0</v>
      </c>
      <c r="BB172" s="34">
        <v>149</v>
      </c>
      <c r="BC172" s="34" t="s">
        <v>202</v>
      </c>
      <c r="BD172" s="34" t="s">
        <v>384</v>
      </c>
      <c r="BE172" s="71">
        <f t="shared" si="50"/>
        <v>1.6960008889316209E-4</v>
      </c>
      <c r="BF172" s="71">
        <f t="shared" si="51"/>
        <v>0</v>
      </c>
      <c r="BG172" s="114">
        <f>SUM($BF$23:BF172)</f>
        <v>9.5467535037849771</v>
      </c>
      <c r="BI172" s="26">
        <v>169</v>
      </c>
      <c r="BJ172" s="71">
        <v>5.0381896171574903E-2</v>
      </c>
      <c r="BK172" s="73">
        <f t="shared" si="56"/>
        <v>1.6805887756164776E-122</v>
      </c>
      <c r="BL172" s="34">
        <v>149</v>
      </c>
      <c r="BM172" s="34" t="s">
        <v>202</v>
      </c>
      <c r="BN172" s="34" t="s">
        <v>384</v>
      </c>
      <c r="BO172" s="71">
        <f t="shared" si="53"/>
        <v>1.6960008889316209E-4</v>
      </c>
      <c r="BP172" s="71">
        <f t="shared" si="54"/>
        <v>2.8502800573740503E-126</v>
      </c>
      <c r="BQ172" s="114">
        <f>SUM($BP$23:BP172)</f>
        <v>10.39189247276893</v>
      </c>
      <c r="BS172" s="26">
        <v>169</v>
      </c>
      <c r="BT172" s="71">
        <v>0</v>
      </c>
      <c r="BU172" s="73">
        <f t="shared" si="57"/>
        <v>0</v>
      </c>
      <c r="BV172" s="34">
        <v>149</v>
      </c>
      <c r="BW172" s="34" t="s">
        <v>202</v>
      </c>
      <c r="BX172" s="34" t="s">
        <v>384</v>
      </c>
      <c r="BY172" s="71">
        <f t="shared" si="58"/>
        <v>1.6960008889316209E-4</v>
      </c>
      <c r="BZ172" s="71">
        <f t="shared" si="59"/>
        <v>0</v>
      </c>
      <c r="CA172" s="114">
        <f>SUM($BZ$23:BZ172)</f>
        <v>10.487233235656269</v>
      </c>
    </row>
    <row r="173" spans="1:79" x14ac:dyDescent="0.35">
      <c r="A173" s="26">
        <v>170</v>
      </c>
      <c r="B173" s="71">
        <v>0.24186660483866601</v>
      </c>
      <c r="C173" s="73">
        <f t="shared" si="68"/>
        <v>8.7602791600092904E-61</v>
      </c>
      <c r="D173" s="34">
        <v>140</v>
      </c>
      <c r="E173" s="34" t="s">
        <v>202</v>
      </c>
      <c r="F173" s="34" t="s">
        <v>375</v>
      </c>
      <c r="G173" s="71">
        <f t="shared" si="60"/>
        <v>2.865357816299837E-4</v>
      </c>
      <c r="H173" s="71">
        <f t="shared" si="61"/>
        <v>2.5101334364101192E-64</v>
      </c>
      <c r="I173" s="71">
        <f>SUM($H$33:H173)</f>
        <v>9.3265529758493759</v>
      </c>
      <c r="K173" s="26">
        <v>170</v>
      </c>
      <c r="L173" s="71">
        <v>0</v>
      </c>
      <c r="M173" s="73">
        <f t="shared" si="69"/>
        <v>0</v>
      </c>
      <c r="N173" s="34">
        <v>140</v>
      </c>
      <c r="O173" s="34" t="s">
        <v>202</v>
      </c>
      <c r="P173" s="34" t="s">
        <v>375</v>
      </c>
      <c r="Q173" s="71">
        <f t="shared" si="62"/>
        <v>2.865357816299837E-4</v>
      </c>
      <c r="R173" s="71">
        <f t="shared" si="63"/>
        <v>0</v>
      </c>
      <c r="S173" s="71">
        <f>SUM($R$33:R173)</f>
        <v>9.5691597944751994</v>
      </c>
      <c r="U173" s="26">
        <v>170</v>
      </c>
      <c r="V173" s="71">
        <v>1.20123879214717E-11</v>
      </c>
      <c r="W173" s="73">
        <f t="shared" si="70"/>
        <v>0</v>
      </c>
      <c r="X173" s="74">
        <v>140</v>
      </c>
      <c r="Y173" s="34" t="s">
        <v>202</v>
      </c>
      <c r="Z173" s="34" t="s">
        <v>375</v>
      </c>
      <c r="AA173" s="71">
        <f t="shared" si="64"/>
        <v>2.865357816299837E-4</v>
      </c>
      <c r="AB173" s="71">
        <f t="shared" si="65"/>
        <v>0</v>
      </c>
      <c r="AC173" s="71">
        <f>SUM($AB$33:AB173)</f>
        <v>10.403299508285247</v>
      </c>
      <c r="AE173" s="26">
        <v>170</v>
      </c>
      <c r="AF173" s="71">
        <v>0</v>
      </c>
      <c r="AG173" s="73">
        <f t="shared" si="71"/>
        <v>0</v>
      </c>
      <c r="AH173" s="74">
        <v>140</v>
      </c>
      <c r="AI173" s="34" t="s">
        <v>202</v>
      </c>
      <c r="AJ173" s="34" t="s">
        <v>375</v>
      </c>
      <c r="AK173" s="71">
        <f t="shared" si="66"/>
        <v>2.865357816299837E-4</v>
      </c>
      <c r="AL173" s="71">
        <f t="shared" si="67"/>
        <v>0</v>
      </c>
      <c r="AM173" s="71">
        <f>SUM($AL$33:AL173)</f>
        <v>10.507780540992837</v>
      </c>
      <c r="AO173" s="26">
        <v>170</v>
      </c>
      <c r="AP173" s="71">
        <v>0.301755310351638</v>
      </c>
      <c r="AQ173" s="73">
        <f t="shared" si="52"/>
        <v>4.1221761791607407E-58</v>
      </c>
      <c r="AR173" s="34">
        <v>150</v>
      </c>
      <c r="AS173" s="34" t="s">
        <v>202</v>
      </c>
      <c r="AT173" s="34" t="s">
        <v>385</v>
      </c>
      <c r="AU173" s="71">
        <f t="shared" si="48"/>
        <v>1.6000008386147366E-4</v>
      </c>
      <c r="AV173" s="71">
        <f t="shared" si="49"/>
        <v>6.5954853435748759E-62</v>
      </c>
      <c r="AW173" s="114">
        <f>SUM($AV$23:AV173)</f>
        <v>9.3110379369082494</v>
      </c>
      <c r="AY173" s="26">
        <v>170</v>
      </c>
      <c r="AZ173" s="71">
        <v>0</v>
      </c>
      <c r="BA173" s="73">
        <f t="shared" si="55"/>
        <v>0</v>
      </c>
      <c r="BB173" s="34">
        <v>150</v>
      </c>
      <c r="BC173" s="34" t="s">
        <v>202</v>
      </c>
      <c r="BD173" s="34" t="s">
        <v>385</v>
      </c>
      <c r="BE173" s="71">
        <f t="shared" si="50"/>
        <v>1.6000008386147366E-4</v>
      </c>
      <c r="BF173" s="71">
        <f t="shared" si="51"/>
        <v>0</v>
      </c>
      <c r="BG173" s="114">
        <f>SUM($BF$23:BF173)</f>
        <v>9.5467535037849771</v>
      </c>
      <c r="BI173" s="26">
        <v>170</v>
      </c>
      <c r="BJ173" s="71">
        <v>5.03799636443472E-2</v>
      </c>
      <c r="BK173" s="73">
        <f t="shared" si="56"/>
        <v>8.4671249200223564E-124</v>
      </c>
      <c r="BL173" s="34">
        <v>150</v>
      </c>
      <c r="BM173" s="34" t="s">
        <v>202</v>
      </c>
      <c r="BN173" s="34" t="s">
        <v>385</v>
      </c>
      <c r="BO173" s="71">
        <f t="shared" si="53"/>
        <v>1.6000008386147366E-4</v>
      </c>
      <c r="BP173" s="71">
        <f t="shared" si="54"/>
        <v>1.3547406972691504E-127</v>
      </c>
      <c r="BQ173" s="114">
        <f>SUM($BP$23:BP173)</f>
        <v>10.39189247276893</v>
      </c>
      <c r="BS173" s="26">
        <v>170</v>
      </c>
      <c r="BT173" s="71">
        <v>0</v>
      </c>
      <c r="BU173" s="73">
        <f t="shared" si="57"/>
        <v>0</v>
      </c>
      <c r="BV173" s="34">
        <v>150</v>
      </c>
      <c r="BW173" s="34" t="s">
        <v>202</v>
      </c>
      <c r="BX173" s="34" t="s">
        <v>385</v>
      </c>
      <c r="BY173" s="71">
        <f t="shared" si="58"/>
        <v>1.6000008386147366E-4</v>
      </c>
      <c r="BZ173" s="71">
        <f t="shared" si="59"/>
        <v>0</v>
      </c>
      <c r="CA173" s="114">
        <f>SUM($BZ$23:BZ173)</f>
        <v>10.487233235656269</v>
      </c>
    </row>
    <row r="174" spans="1:79" x14ac:dyDescent="0.35">
      <c r="A174" s="26">
        <v>171</v>
      </c>
      <c r="B174" s="71">
        <v>0.241863825821237</v>
      </c>
      <c r="C174" s="73">
        <f t="shared" si="68"/>
        <v>2.1188189778703682E-61</v>
      </c>
      <c r="D174" s="34">
        <v>141</v>
      </c>
      <c r="E174" s="34" t="s">
        <v>202</v>
      </c>
      <c r="F174" s="34" t="s">
        <v>376</v>
      </c>
      <c r="G174" s="71">
        <f t="shared" si="60"/>
        <v>2.7031677512262612E-4</v>
      </c>
      <c r="H174" s="71">
        <f t="shared" si="61"/>
        <v>5.7275231316653685E-65</v>
      </c>
      <c r="I174" s="71">
        <f>SUM($H$33:H174)</f>
        <v>9.3265529758493759</v>
      </c>
      <c r="K174" s="26">
        <v>171</v>
      </c>
      <c r="L174" s="71">
        <v>0</v>
      </c>
      <c r="M174" s="73">
        <f t="shared" si="69"/>
        <v>0</v>
      </c>
      <c r="N174" s="34">
        <v>141</v>
      </c>
      <c r="O174" s="34" t="s">
        <v>202</v>
      </c>
      <c r="P174" s="34" t="s">
        <v>376</v>
      </c>
      <c r="Q174" s="71">
        <f t="shared" si="62"/>
        <v>2.7031677512262612E-4</v>
      </c>
      <c r="R174" s="71">
        <f t="shared" si="63"/>
        <v>0</v>
      </c>
      <c r="S174" s="71">
        <f>SUM($R$33:R174)</f>
        <v>9.5691597944751994</v>
      </c>
      <c r="U174" s="26">
        <v>171</v>
      </c>
      <c r="V174" s="71">
        <v>1.18800516712281E-11</v>
      </c>
      <c r="W174" s="73">
        <f t="shared" si="70"/>
        <v>0</v>
      </c>
      <c r="X174" s="74">
        <v>141</v>
      </c>
      <c r="Y174" s="34" t="s">
        <v>202</v>
      </c>
      <c r="Z174" s="34" t="s">
        <v>376</v>
      </c>
      <c r="AA174" s="71">
        <f t="shared" si="64"/>
        <v>2.7031677512262612E-4</v>
      </c>
      <c r="AB174" s="71">
        <f t="shared" si="65"/>
        <v>0</v>
      </c>
      <c r="AC174" s="71">
        <f>SUM($AB$33:AB174)</f>
        <v>10.403299508285247</v>
      </c>
      <c r="AE174" s="26">
        <v>171</v>
      </c>
      <c r="AF174" s="71">
        <v>0</v>
      </c>
      <c r="AG174" s="73">
        <f t="shared" si="71"/>
        <v>0</v>
      </c>
      <c r="AH174" s="74">
        <v>141</v>
      </c>
      <c r="AI174" s="34" t="s">
        <v>202</v>
      </c>
      <c r="AJ174" s="34" t="s">
        <v>376</v>
      </c>
      <c r="AK174" s="71">
        <f t="shared" si="66"/>
        <v>2.7031677512262612E-4</v>
      </c>
      <c r="AL174" s="71">
        <f t="shared" si="67"/>
        <v>0</v>
      </c>
      <c r="AM174" s="71">
        <f>SUM($AL$33:AL174)</f>
        <v>10.507780540992837</v>
      </c>
      <c r="AO174" s="26">
        <v>171</v>
      </c>
      <c r="AP174" s="71">
        <v>0.30175466921369598</v>
      </c>
      <c r="AQ174" s="73">
        <f t="shared" si="52"/>
        <v>1.2438885522667785E-58</v>
      </c>
      <c r="AR174" s="34">
        <v>151</v>
      </c>
      <c r="AS174" s="34" t="s">
        <v>202</v>
      </c>
      <c r="AT174" s="34" t="s">
        <v>386</v>
      </c>
      <c r="AU174" s="71">
        <f t="shared" si="48"/>
        <v>1.5094347534101287E-4</v>
      </c>
      <c r="AV174" s="71">
        <f t="shared" si="49"/>
        <v>1.8775686101604867E-62</v>
      </c>
      <c r="AW174" s="114">
        <f>SUM($AV$23:AV174)</f>
        <v>9.3110379369082494</v>
      </c>
      <c r="AY174" s="26">
        <v>171</v>
      </c>
      <c r="AZ174" s="71">
        <v>0</v>
      </c>
      <c r="BA174" s="73">
        <f t="shared" si="55"/>
        <v>0</v>
      </c>
      <c r="BB174" s="34">
        <v>151</v>
      </c>
      <c r="BC174" s="34" t="s">
        <v>202</v>
      </c>
      <c r="BD174" s="34" t="s">
        <v>386</v>
      </c>
      <c r="BE174" s="71">
        <f t="shared" si="50"/>
        <v>1.5094347534101287E-4</v>
      </c>
      <c r="BF174" s="71">
        <f t="shared" si="51"/>
        <v>0</v>
      </c>
      <c r="BG174" s="114">
        <f>SUM($BF$23:BF174)</f>
        <v>9.5467535037849771</v>
      </c>
      <c r="BI174" s="26">
        <v>171</v>
      </c>
      <c r="BJ174" s="71">
        <v>5.0378204109618699E-2</v>
      </c>
      <c r="BK174" s="73">
        <f t="shared" si="56"/>
        <v>4.2657344564287252E-125</v>
      </c>
      <c r="BL174" s="34">
        <v>151</v>
      </c>
      <c r="BM174" s="34" t="s">
        <v>202</v>
      </c>
      <c r="BN174" s="34" t="s">
        <v>386</v>
      </c>
      <c r="BO174" s="71">
        <f t="shared" si="53"/>
        <v>1.5094347534101287E-4</v>
      </c>
      <c r="BP174" s="71">
        <f t="shared" si="54"/>
        <v>6.4388478373525818E-129</v>
      </c>
      <c r="BQ174" s="114">
        <f>SUM($BP$23:BP174)</f>
        <v>10.39189247276893</v>
      </c>
      <c r="BS174" s="26">
        <v>171</v>
      </c>
      <c r="BT174" s="71">
        <v>0</v>
      </c>
      <c r="BU174" s="73">
        <f t="shared" si="57"/>
        <v>0</v>
      </c>
      <c r="BV174" s="34">
        <v>151</v>
      </c>
      <c r="BW174" s="34" t="s">
        <v>202</v>
      </c>
      <c r="BX174" s="34" t="s">
        <v>386</v>
      </c>
      <c r="BY174" s="71">
        <f t="shared" si="58"/>
        <v>1.5094347534101287E-4</v>
      </c>
      <c r="BZ174" s="71">
        <f t="shared" si="59"/>
        <v>0</v>
      </c>
      <c r="CA174" s="114">
        <f>SUM($BZ$23:BZ174)</f>
        <v>10.487233235656269</v>
      </c>
    </row>
    <row r="175" spans="1:79" x14ac:dyDescent="0.35">
      <c r="A175" s="26">
        <v>172</v>
      </c>
      <c r="B175" s="71">
        <v>0.241861298749982</v>
      </c>
      <c r="C175" s="73">
        <f t="shared" si="68"/>
        <v>5.1246566421037018E-62</v>
      </c>
      <c r="D175" s="34">
        <v>142</v>
      </c>
      <c r="E175" s="34" t="s">
        <v>202</v>
      </c>
      <c r="F175" s="34" t="s">
        <v>377</v>
      </c>
      <c r="G175" s="71">
        <f t="shared" si="60"/>
        <v>2.5501582558738311E-4</v>
      </c>
      <c r="H175" s="71">
        <f t="shared" si="61"/>
        <v>1.306868544437942E-65</v>
      </c>
      <c r="I175" s="71">
        <f>SUM($H$33:H175)</f>
        <v>9.3265529758493759</v>
      </c>
      <c r="K175" s="26">
        <v>172</v>
      </c>
      <c r="L175" s="71">
        <v>0</v>
      </c>
      <c r="M175" s="73">
        <f t="shared" si="69"/>
        <v>0</v>
      </c>
      <c r="N175" s="34">
        <v>142</v>
      </c>
      <c r="O175" s="34" t="s">
        <v>202</v>
      </c>
      <c r="P175" s="34" t="s">
        <v>377</v>
      </c>
      <c r="Q175" s="71">
        <f t="shared" si="62"/>
        <v>2.5501582558738311E-4</v>
      </c>
      <c r="R175" s="71">
        <f t="shared" si="63"/>
        <v>0</v>
      </c>
      <c r="S175" s="71">
        <f>SUM($R$33:R175)</f>
        <v>9.5691597944751994</v>
      </c>
      <c r="U175" s="26">
        <v>172</v>
      </c>
      <c r="V175" s="71">
        <v>1.17601918770536E-11</v>
      </c>
      <c r="W175" s="73">
        <f t="shared" si="70"/>
        <v>0</v>
      </c>
      <c r="X175" s="74">
        <v>142</v>
      </c>
      <c r="Y175" s="34" t="s">
        <v>202</v>
      </c>
      <c r="Z175" s="34" t="s">
        <v>377</v>
      </c>
      <c r="AA175" s="71">
        <f t="shared" si="64"/>
        <v>2.5501582558738311E-4</v>
      </c>
      <c r="AB175" s="71">
        <f t="shared" si="65"/>
        <v>0</v>
      </c>
      <c r="AC175" s="71">
        <f>SUM($AB$33:AB175)</f>
        <v>10.403299508285247</v>
      </c>
      <c r="AE175" s="26">
        <v>172</v>
      </c>
      <c r="AF175" s="71">
        <v>0</v>
      </c>
      <c r="AG175" s="73">
        <f t="shared" si="71"/>
        <v>0</v>
      </c>
      <c r="AH175" s="74">
        <v>142</v>
      </c>
      <c r="AI175" s="34" t="s">
        <v>202</v>
      </c>
      <c r="AJ175" s="34" t="s">
        <v>377</v>
      </c>
      <c r="AK175" s="71">
        <f t="shared" si="66"/>
        <v>2.5501582558738311E-4</v>
      </c>
      <c r="AL175" s="71">
        <f t="shared" si="67"/>
        <v>0</v>
      </c>
      <c r="AM175" s="71">
        <f>SUM($AL$33:AL175)</f>
        <v>10.507780540992837</v>
      </c>
      <c r="AO175" s="26">
        <v>172</v>
      </c>
      <c r="AP175" s="71">
        <v>0.30175408789456598</v>
      </c>
      <c r="AQ175" s="73">
        <f t="shared" si="52"/>
        <v>3.7534917862796495E-59</v>
      </c>
      <c r="AR175" s="34">
        <v>152</v>
      </c>
      <c r="AS175" s="34" t="s">
        <v>202</v>
      </c>
      <c r="AT175" s="34" t="s">
        <v>387</v>
      </c>
      <c r="AU175" s="71">
        <f t="shared" si="48"/>
        <v>1.423995050386914E-4</v>
      </c>
      <c r="AV175" s="71">
        <f t="shared" si="49"/>
        <v>5.3449537253301576E-63</v>
      </c>
      <c r="AW175" s="114">
        <f>SUM($AV$23:AV175)</f>
        <v>9.3110379369082494</v>
      </c>
      <c r="AY175" s="26">
        <v>172</v>
      </c>
      <c r="AZ175" s="71">
        <v>0</v>
      </c>
      <c r="BA175" s="73">
        <f t="shared" si="55"/>
        <v>0</v>
      </c>
      <c r="BB175" s="34">
        <v>152</v>
      </c>
      <c r="BC175" s="34" t="s">
        <v>202</v>
      </c>
      <c r="BD175" s="34" t="s">
        <v>387</v>
      </c>
      <c r="BE175" s="71">
        <f t="shared" si="50"/>
        <v>1.423995050386914E-4</v>
      </c>
      <c r="BF175" s="71">
        <f t="shared" si="51"/>
        <v>0</v>
      </c>
      <c r="BG175" s="114">
        <f>SUM($BF$23:BF175)</f>
        <v>9.5467535037849771</v>
      </c>
      <c r="BI175" s="26">
        <v>172</v>
      </c>
      <c r="BJ175" s="71">
        <v>5.0376602080024903E-2</v>
      </c>
      <c r="BK175" s="73">
        <f t="shared" si="56"/>
        <v>2.1490004112339969E-126</v>
      </c>
      <c r="BL175" s="34">
        <v>152</v>
      </c>
      <c r="BM175" s="34" t="s">
        <v>202</v>
      </c>
      <c r="BN175" s="34" t="s">
        <v>387</v>
      </c>
      <c r="BO175" s="71">
        <f t="shared" si="53"/>
        <v>1.423995050386914E-4</v>
      </c>
      <c r="BP175" s="71">
        <f t="shared" si="54"/>
        <v>3.0601659488766544E-130</v>
      </c>
      <c r="BQ175" s="114">
        <f>SUM($BP$23:BP175)</f>
        <v>10.39189247276893</v>
      </c>
      <c r="BS175" s="26">
        <v>172</v>
      </c>
      <c r="BT175" s="71">
        <v>0</v>
      </c>
      <c r="BU175" s="73">
        <f t="shared" si="57"/>
        <v>0</v>
      </c>
      <c r="BV175" s="34">
        <v>152</v>
      </c>
      <c r="BW175" s="34" t="s">
        <v>202</v>
      </c>
      <c r="BX175" s="34" t="s">
        <v>387</v>
      </c>
      <c r="BY175" s="71">
        <f t="shared" si="58"/>
        <v>1.423995050386914E-4</v>
      </c>
      <c r="BZ175" s="71">
        <f t="shared" si="59"/>
        <v>0</v>
      </c>
      <c r="CA175" s="114">
        <f>SUM($BZ$23:BZ175)</f>
        <v>10.487233235656269</v>
      </c>
    </row>
    <row r="176" spans="1:79" x14ac:dyDescent="0.35">
      <c r="A176" s="26">
        <v>173</v>
      </c>
      <c r="B176" s="71">
        <v>0.24185900078431</v>
      </c>
      <c r="C176" s="73">
        <f t="shared" si="68"/>
        <v>1.239456111106923E-62</v>
      </c>
      <c r="D176" s="34">
        <v>143</v>
      </c>
      <c r="E176" s="34" t="s">
        <v>202</v>
      </c>
      <c r="F176" s="34" t="s">
        <v>378</v>
      </c>
      <c r="G176" s="71">
        <f t="shared" si="60"/>
        <v>2.40580967535267E-4</v>
      </c>
      <c r="H176" s="71">
        <f t="shared" si="61"/>
        <v>2.9818955042760291E-66</v>
      </c>
      <c r="I176" s="71">
        <f>SUM($H$33:H176)</f>
        <v>9.3265529758493759</v>
      </c>
      <c r="K176" s="26">
        <v>173</v>
      </c>
      <c r="L176" s="71">
        <v>0</v>
      </c>
      <c r="M176" s="73">
        <f t="shared" si="69"/>
        <v>0</v>
      </c>
      <c r="N176" s="34">
        <v>143</v>
      </c>
      <c r="O176" s="34" t="s">
        <v>202</v>
      </c>
      <c r="P176" s="34" t="s">
        <v>378</v>
      </c>
      <c r="Q176" s="71">
        <f t="shared" si="62"/>
        <v>2.40580967535267E-4</v>
      </c>
      <c r="R176" s="71">
        <f t="shared" si="63"/>
        <v>0</v>
      </c>
      <c r="S176" s="71">
        <f>SUM($R$33:R176)</f>
        <v>9.5691597944751994</v>
      </c>
      <c r="U176" s="26">
        <v>173</v>
      </c>
      <c r="V176" s="71">
        <v>1.16515425246062E-11</v>
      </c>
      <c r="W176" s="73">
        <f t="shared" si="70"/>
        <v>0</v>
      </c>
      <c r="X176" s="74">
        <v>143</v>
      </c>
      <c r="Y176" s="34" t="s">
        <v>202</v>
      </c>
      <c r="Z176" s="34" t="s">
        <v>378</v>
      </c>
      <c r="AA176" s="71">
        <f t="shared" si="64"/>
        <v>2.40580967535267E-4</v>
      </c>
      <c r="AB176" s="71">
        <f t="shared" si="65"/>
        <v>0</v>
      </c>
      <c r="AC176" s="71">
        <f>SUM($AB$33:AB176)</f>
        <v>10.403299508285247</v>
      </c>
      <c r="AE176" s="26">
        <v>173</v>
      </c>
      <c r="AF176" s="71">
        <v>0</v>
      </c>
      <c r="AG176" s="73">
        <f t="shared" si="71"/>
        <v>0</v>
      </c>
      <c r="AH176" s="74">
        <v>143</v>
      </c>
      <c r="AI176" s="34" t="s">
        <v>202</v>
      </c>
      <c r="AJ176" s="34" t="s">
        <v>378</v>
      </c>
      <c r="AK176" s="71">
        <f t="shared" si="66"/>
        <v>2.40580967535267E-4</v>
      </c>
      <c r="AL176" s="71">
        <f t="shared" si="67"/>
        <v>0</v>
      </c>
      <c r="AM176" s="71">
        <f>SUM($AL$33:AL176)</f>
        <v>10.507780540992837</v>
      </c>
      <c r="AO176" s="26">
        <v>173</v>
      </c>
      <c r="AP176" s="71">
        <v>0.30175356081315602</v>
      </c>
      <c r="AQ176" s="73">
        <f t="shared" si="52"/>
        <v>1.1326314903885609E-59</v>
      </c>
      <c r="AR176" s="34">
        <v>153</v>
      </c>
      <c r="AS176" s="34" t="s">
        <v>202</v>
      </c>
      <c r="AT176" s="34" t="s">
        <v>388</v>
      </c>
      <c r="AU176" s="71">
        <f t="shared" si="48"/>
        <v>1.3433915569687868E-4</v>
      </c>
      <c r="AV176" s="71">
        <f t="shared" si="49"/>
        <v>1.5215675813449664E-63</v>
      </c>
      <c r="AW176" s="114">
        <f>SUM($AV$23:AV176)</f>
        <v>9.3110379369082494</v>
      </c>
      <c r="AY176" s="26">
        <v>173</v>
      </c>
      <c r="AZ176" s="71">
        <v>0</v>
      </c>
      <c r="BA176" s="73">
        <f t="shared" si="55"/>
        <v>0</v>
      </c>
      <c r="BB176" s="34">
        <v>153</v>
      </c>
      <c r="BC176" s="34" t="s">
        <v>202</v>
      </c>
      <c r="BD176" s="34" t="s">
        <v>388</v>
      </c>
      <c r="BE176" s="71">
        <f t="shared" si="50"/>
        <v>1.3433915569687868E-4</v>
      </c>
      <c r="BF176" s="71">
        <f t="shared" si="51"/>
        <v>0</v>
      </c>
      <c r="BG176" s="114">
        <f>SUM($BF$23:BF176)</f>
        <v>9.5467535037849771</v>
      </c>
      <c r="BI176" s="26">
        <v>173</v>
      </c>
      <c r="BJ176" s="71">
        <v>5.0375143455019901E-2</v>
      </c>
      <c r="BK176" s="73">
        <f t="shared" si="56"/>
        <v>1.0825933858654494E-127</v>
      </c>
      <c r="BL176" s="34">
        <v>153</v>
      </c>
      <c r="BM176" s="34" t="s">
        <v>202</v>
      </c>
      <c r="BN176" s="34" t="s">
        <v>388</v>
      </c>
      <c r="BO176" s="71">
        <f t="shared" si="53"/>
        <v>1.3433915569687868E-4</v>
      </c>
      <c r="BP176" s="71">
        <f t="shared" si="54"/>
        <v>1.4543468142018966E-131</v>
      </c>
      <c r="BQ176" s="114">
        <f>SUM($BP$23:BP176)</f>
        <v>10.39189247276893</v>
      </c>
      <c r="BS176" s="26">
        <v>173</v>
      </c>
      <c r="BT176" s="71">
        <v>0</v>
      </c>
      <c r="BU176" s="73">
        <f t="shared" si="57"/>
        <v>0</v>
      </c>
      <c r="BV176" s="34">
        <v>153</v>
      </c>
      <c r="BW176" s="34" t="s">
        <v>202</v>
      </c>
      <c r="BX176" s="34" t="s">
        <v>388</v>
      </c>
      <c r="BY176" s="71">
        <f t="shared" si="58"/>
        <v>1.3433915569687868E-4</v>
      </c>
      <c r="BZ176" s="71">
        <f t="shared" si="59"/>
        <v>0</v>
      </c>
      <c r="CA176" s="114">
        <f>SUM($BZ$23:BZ176)</f>
        <v>10.487233235656269</v>
      </c>
    </row>
    <row r="177" spans="1:79" x14ac:dyDescent="0.35">
      <c r="A177" s="26">
        <v>174</v>
      </c>
      <c r="B177" s="71">
        <v>0.24185691115421301</v>
      </c>
      <c r="C177" s="73">
        <f t="shared" si="68"/>
        <v>2.9977361654832711E-63</v>
      </c>
      <c r="D177" s="34">
        <v>144</v>
      </c>
      <c r="E177" s="34" t="s">
        <v>202</v>
      </c>
      <c r="F177" s="34" t="s">
        <v>379</v>
      </c>
      <c r="G177" s="71">
        <f t="shared" si="60"/>
        <v>2.2696317692006329E-4</v>
      </c>
      <c r="H177" s="71">
        <f t="shared" si="61"/>
        <v>6.8037572368625181E-67</v>
      </c>
      <c r="I177" s="71">
        <f>SUM($H$33:H177)</f>
        <v>9.3265529758493759</v>
      </c>
      <c r="K177" s="26">
        <v>174</v>
      </c>
      <c r="L177" s="71">
        <v>0</v>
      </c>
      <c r="M177" s="73">
        <f t="shared" si="69"/>
        <v>0</v>
      </c>
      <c r="N177" s="34">
        <v>144</v>
      </c>
      <c r="O177" s="34" t="s">
        <v>202</v>
      </c>
      <c r="P177" s="34" t="s">
        <v>379</v>
      </c>
      <c r="Q177" s="71">
        <f t="shared" si="62"/>
        <v>2.2696317692006329E-4</v>
      </c>
      <c r="R177" s="71">
        <f t="shared" si="63"/>
        <v>0</v>
      </c>
      <c r="S177" s="71">
        <f>SUM($R$33:R177)</f>
        <v>9.5691597944751994</v>
      </c>
      <c r="U177" s="26">
        <v>174</v>
      </c>
      <c r="V177" s="71">
        <v>1.1552980515090101E-11</v>
      </c>
      <c r="W177" s="73">
        <f t="shared" si="70"/>
        <v>0</v>
      </c>
      <c r="X177" s="74">
        <v>144</v>
      </c>
      <c r="Y177" s="34" t="s">
        <v>202</v>
      </c>
      <c r="Z177" s="34" t="s">
        <v>379</v>
      </c>
      <c r="AA177" s="71">
        <f t="shared" si="64"/>
        <v>2.2696317692006329E-4</v>
      </c>
      <c r="AB177" s="71">
        <f t="shared" si="65"/>
        <v>0</v>
      </c>
      <c r="AC177" s="71">
        <f>SUM($AB$33:AB177)</f>
        <v>10.403299508285247</v>
      </c>
      <c r="AE177" s="26">
        <v>174</v>
      </c>
      <c r="AF177" s="71">
        <v>0</v>
      </c>
      <c r="AG177" s="73">
        <f t="shared" si="71"/>
        <v>0</v>
      </c>
      <c r="AH177" s="74">
        <v>144</v>
      </c>
      <c r="AI177" s="34" t="s">
        <v>202</v>
      </c>
      <c r="AJ177" s="34" t="s">
        <v>379</v>
      </c>
      <c r="AK177" s="71">
        <f t="shared" si="66"/>
        <v>2.2696317692006329E-4</v>
      </c>
      <c r="AL177" s="71">
        <f t="shared" si="67"/>
        <v>0</v>
      </c>
      <c r="AM177" s="71">
        <f>SUM($AL$33:AL177)</f>
        <v>10.507780540992837</v>
      </c>
      <c r="AO177" s="26">
        <v>174</v>
      </c>
      <c r="AP177" s="71">
        <v>0.30175308290908298</v>
      </c>
      <c r="AQ177" s="73">
        <f t="shared" si="52"/>
        <v>3.4177558531386016E-60</v>
      </c>
      <c r="AR177" s="34">
        <v>154</v>
      </c>
      <c r="AS177" s="34" t="s">
        <v>202</v>
      </c>
      <c r="AT177" s="34" t="s">
        <v>389</v>
      </c>
      <c r="AU177" s="71">
        <f t="shared" si="48"/>
        <v>1.2673505254422518E-4</v>
      </c>
      <c r="AV177" s="71">
        <f t="shared" si="49"/>
        <v>4.3314946763085382E-64</v>
      </c>
      <c r="AW177" s="114">
        <f>SUM($AV$23:AV177)</f>
        <v>9.3110379369082494</v>
      </c>
      <c r="AY177" s="26">
        <v>174</v>
      </c>
      <c r="AZ177" s="71">
        <v>0</v>
      </c>
      <c r="BA177" s="73">
        <f t="shared" si="55"/>
        <v>0</v>
      </c>
      <c r="BB177" s="34">
        <v>154</v>
      </c>
      <c r="BC177" s="34" t="s">
        <v>202</v>
      </c>
      <c r="BD177" s="34" t="s">
        <v>389</v>
      </c>
      <c r="BE177" s="71">
        <f t="shared" si="50"/>
        <v>1.2673505254422518E-4</v>
      </c>
      <c r="BF177" s="71">
        <f t="shared" si="51"/>
        <v>0</v>
      </c>
      <c r="BG177" s="114">
        <f>SUM($BF$23:BF177)</f>
        <v>9.5467535037849771</v>
      </c>
      <c r="BI177" s="26">
        <v>174</v>
      </c>
      <c r="BJ177" s="71">
        <v>5.0373815396648897E-2</v>
      </c>
      <c r="BK177" s="73">
        <f t="shared" si="56"/>
        <v>5.4535797116427725E-129</v>
      </c>
      <c r="BL177" s="34">
        <v>154</v>
      </c>
      <c r="BM177" s="34" t="s">
        <v>202</v>
      </c>
      <c r="BN177" s="34" t="s">
        <v>389</v>
      </c>
      <c r="BO177" s="71">
        <f t="shared" si="53"/>
        <v>1.2673505254422518E-4</v>
      </c>
      <c r="BP177" s="71">
        <f t="shared" si="54"/>
        <v>6.911597113091672E-133</v>
      </c>
      <c r="BQ177" s="114">
        <f>SUM($BP$23:BP177)</f>
        <v>10.39189247276893</v>
      </c>
      <c r="BS177" s="26">
        <v>174</v>
      </c>
      <c r="BT177" s="71">
        <v>0</v>
      </c>
      <c r="BU177" s="73">
        <f t="shared" si="57"/>
        <v>0</v>
      </c>
      <c r="BV177" s="34">
        <v>154</v>
      </c>
      <c r="BW177" s="34" t="s">
        <v>202</v>
      </c>
      <c r="BX177" s="34" t="s">
        <v>389</v>
      </c>
      <c r="BY177" s="71">
        <f t="shared" si="58"/>
        <v>1.2673505254422518E-4</v>
      </c>
      <c r="BZ177" s="71">
        <f t="shared" si="59"/>
        <v>0</v>
      </c>
      <c r="CA177" s="114">
        <f>SUM($BZ$23:BZ177)</f>
        <v>10.487233235656269</v>
      </c>
    </row>
    <row r="178" spans="1:79" x14ac:dyDescent="0.35">
      <c r="A178" s="26">
        <v>175</v>
      </c>
      <c r="B178" s="71">
        <v>0.241855010972401</v>
      </c>
      <c r="C178" s="73">
        <f t="shared" si="68"/>
        <v>7.250232094390587E-64</v>
      </c>
      <c r="D178" s="34">
        <v>145</v>
      </c>
      <c r="E178" s="34" t="s">
        <v>202</v>
      </c>
      <c r="F178" s="34" t="s">
        <v>380</v>
      </c>
      <c r="G178" s="71">
        <f t="shared" si="60"/>
        <v>2.1411620464156911E-4</v>
      </c>
      <c r="H178" s="71">
        <f t="shared" si="61"/>
        <v>1.5523921788214072E-67</v>
      </c>
      <c r="I178" s="71">
        <f>SUM($H$33:H178)</f>
        <v>9.3265529758493759</v>
      </c>
      <c r="K178" s="26">
        <v>175</v>
      </c>
      <c r="L178" s="71">
        <v>0</v>
      </c>
      <c r="M178" s="73">
        <f t="shared" si="69"/>
        <v>0</v>
      </c>
      <c r="N178" s="34">
        <v>145</v>
      </c>
      <c r="O178" s="34" t="s">
        <v>202</v>
      </c>
      <c r="P178" s="34" t="s">
        <v>380</v>
      </c>
      <c r="Q178" s="71">
        <f t="shared" si="62"/>
        <v>2.1411620464156911E-4</v>
      </c>
      <c r="R178" s="71">
        <f t="shared" si="63"/>
        <v>0</v>
      </c>
      <c r="S178" s="71">
        <f>SUM($R$33:R178)</f>
        <v>9.5691597944751994</v>
      </c>
      <c r="U178" s="26">
        <v>175</v>
      </c>
      <c r="V178" s="71">
        <v>1.14635072849629E-11</v>
      </c>
      <c r="W178" s="73">
        <f t="shared" si="70"/>
        <v>0</v>
      </c>
      <c r="X178" s="74">
        <v>145</v>
      </c>
      <c r="Y178" s="34" t="s">
        <v>202</v>
      </c>
      <c r="Z178" s="34" t="s">
        <v>380</v>
      </c>
      <c r="AA178" s="71">
        <f t="shared" si="64"/>
        <v>2.1411620464156911E-4</v>
      </c>
      <c r="AB178" s="71">
        <f t="shared" si="65"/>
        <v>0</v>
      </c>
      <c r="AC178" s="71">
        <f>SUM($AB$33:AB178)</f>
        <v>10.403299508285247</v>
      </c>
      <c r="AE178" s="26">
        <v>175</v>
      </c>
      <c r="AF178" s="71">
        <v>0</v>
      </c>
      <c r="AG178" s="73">
        <f t="shared" si="71"/>
        <v>0</v>
      </c>
      <c r="AH178" s="74">
        <v>145</v>
      </c>
      <c r="AI178" s="34" t="s">
        <v>202</v>
      </c>
      <c r="AJ178" s="34" t="s">
        <v>380</v>
      </c>
      <c r="AK178" s="71">
        <f t="shared" si="66"/>
        <v>2.1411620464156911E-4</v>
      </c>
      <c r="AL178" s="71">
        <f t="shared" si="67"/>
        <v>0</v>
      </c>
      <c r="AM178" s="71">
        <f>SUM($AL$33:AL178)</f>
        <v>10.507780540992837</v>
      </c>
      <c r="AO178" s="26">
        <v>175</v>
      </c>
      <c r="AP178" s="71">
        <v>0.30175264959408599</v>
      </c>
      <c r="AQ178" s="73">
        <f t="shared" si="52"/>
        <v>1.031318365315136E-60</v>
      </c>
      <c r="AR178" s="34">
        <v>155</v>
      </c>
      <c r="AS178" s="34" t="s">
        <v>202</v>
      </c>
      <c r="AT178" s="34" t="s">
        <v>390</v>
      </c>
      <c r="AU178" s="71">
        <f t="shared" si="48"/>
        <v>1.1956137032474071E-4</v>
      </c>
      <c r="AV178" s="71">
        <f t="shared" si="49"/>
        <v>1.2330583699814921E-64</v>
      </c>
      <c r="AW178" s="114">
        <f>SUM($AV$23:AV178)</f>
        <v>9.3110379369082494</v>
      </c>
      <c r="AY178" s="26">
        <v>175</v>
      </c>
      <c r="AZ178" s="71">
        <v>0</v>
      </c>
      <c r="BA178" s="73">
        <f t="shared" si="55"/>
        <v>0</v>
      </c>
      <c r="BB178" s="34">
        <v>155</v>
      </c>
      <c r="BC178" s="34" t="s">
        <v>202</v>
      </c>
      <c r="BD178" s="34" t="s">
        <v>390</v>
      </c>
      <c r="BE178" s="71">
        <f t="shared" si="50"/>
        <v>1.1956137032474071E-4</v>
      </c>
      <c r="BF178" s="71">
        <f t="shared" si="51"/>
        <v>0</v>
      </c>
      <c r="BG178" s="114">
        <f>SUM($BF$23:BF178)</f>
        <v>9.5467535037849771</v>
      </c>
      <c r="BI178" s="26">
        <v>175</v>
      </c>
      <c r="BJ178" s="71">
        <v>5.0372606216446597E-2</v>
      </c>
      <c r="BK178" s="73">
        <f t="shared" si="56"/>
        <v>2.7471761764520276E-130</v>
      </c>
      <c r="BL178" s="34">
        <v>155</v>
      </c>
      <c r="BM178" s="34" t="s">
        <v>202</v>
      </c>
      <c r="BN178" s="34" t="s">
        <v>390</v>
      </c>
      <c r="BO178" s="71">
        <f t="shared" si="53"/>
        <v>1.1956137032474071E-4</v>
      </c>
      <c r="BP178" s="71">
        <f t="shared" si="54"/>
        <v>3.284561481800861E-134</v>
      </c>
      <c r="BQ178" s="114">
        <f>SUM($BP$23:BP178)</f>
        <v>10.39189247276893</v>
      </c>
      <c r="BS178" s="26">
        <v>175</v>
      </c>
      <c r="BT178" s="71">
        <v>0</v>
      </c>
      <c r="BU178" s="73">
        <f t="shared" si="57"/>
        <v>0</v>
      </c>
      <c r="BV178" s="34">
        <v>155</v>
      </c>
      <c r="BW178" s="34" t="s">
        <v>202</v>
      </c>
      <c r="BX178" s="34" t="s">
        <v>390</v>
      </c>
      <c r="BY178" s="71">
        <f t="shared" si="58"/>
        <v>1.1956137032474071E-4</v>
      </c>
      <c r="BZ178" s="71">
        <f t="shared" si="59"/>
        <v>0</v>
      </c>
      <c r="CA178" s="114">
        <f>SUM($BZ$23:BZ178)</f>
        <v>10.487233235656269</v>
      </c>
    </row>
    <row r="179" spans="1:79" x14ac:dyDescent="0.35">
      <c r="A179" s="26">
        <v>176</v>
      </c>
      <c r="B179" s="71">
        <v>0.24185328306384701</v>
      </c>
      <c r="C179" s="73">
        <f t="shared" si="68"/>
        <v>1.7535049627412892E-64</v>
      </c>
      <c r="D179" s="34">
        <v>146</v>
      </c>
      <c r="E179" s="34" t="s">
        <v>202</v>
      </c>
      <c r="F179" s="34" t="s">
        <v>381</v>
      </c>
      <c r="G179" s="71">
        <f t="shared" si="60"/>
        <v>2.0199641947317841E-4</v>
      </c>
      <c r="H179" s="71">
        <f t="shared" si="61"/>
        <v>3.5420172400218953E-68</v>
      </c>
      <c r="I179" s="71">
        <f>SUM($H$33:H179)</f>
        <v>9.3265529758493759</v>
      </c>
      <c r="K179" s="26">
        <v>176</v>
      </c>
      <c r="L179" s="71">
        <v>0</v>
      </c>
      <c r="M179" s="73">
        <f t="shared" si="69"/>
        <v>0</v>
      </c>
      <c r="N179" s="34">
        <v>146</v>
      </c>
      <c r="O179" s="34" t="s">
        <v>202</v>
      </c>
      <c r="P179" s="34" t="s">
        <v>381</v>
      </c>
      <c r="Q179" s="71">
        <f t="shared" si="62"/>
        <v>2.0199641947317841E-4</v>
      </c>
      <c r="R179" s="71">
        <f t="shared" si="63"/>
        <v>0</v>
      </c>
      <c r="S179" s="71">
        <f>SUM($R$33:R179)</f>
        <v>9.5691597944751994</v>
      </c>
      <c r="U179" s="26">
        <v>176</v>
      </c>
      <c r="V179" s="71">
        <v>1.1382233123453299E-11</v>
      </c>
      <c r="W179" s="73">
        <f t="shared" si="70"/>
        <v>0</v>
      </c>
      <c r="X179" s="74">
        <v>146</v>
      </c>
      <c r="Y179" s="34" t="s">
        <v>202</v>
      </c>
      <c r="Z179" s="34" t="s">
        <v>381</v>
      </c>
      <c r="AA179" s="71">
        <f t="shared" si="64"/>
        <v>2.0199641947317841E-4</v>
      </c>
      <c r="AB179" s="71">
        <f t="shared" si="65"/>
        <v>0</v>
      </c>
      <c r="AC179" s="71">
        <f>SUM($AB$33:AB179)</f>
        <v>10.403299508285247</v>
      </c>
      <c r="AE179" s="26">
        <v>176</v>
      </c>
      <c r="AF179" s="71">
        <v>0</v>
      </c>
      <c r="AG179" s="73">
        <f t="shared" si="71"/>
        <v>0</v>
      </c>
      <c r="AH179" s="74">
        <v>146</v>
      </c>
      <c r="AI179" s="34" t="s">
        <v>202</v>
      </c>
      <c r="AJ179" s="34" t="s">
        <v>381</v>
      </c>
      <c r="AK179" s="71">
        <f t="shared" si="66"/>
        <v>2.0199641947317841E-4</v>
      </c>
      <c r="AL179" s="71">
        <f t="shared" si="67"/>
        <v>0</v>
      </c>
      <c r="AM179" s="71">
        <f>SUM($AL$33:AL179)</f>
        <v>10.507780540992837</v>
      </c>
      <c r="AO179" s="26">
        <v>176</v>
      </c>
      <c r="AP179" s="71">
        <v>0.301752256707984</v>
      </c>
      <c r="AQ179" s="73">
        <f t="shared" si="52"/>
        <v>3.1120304930888379E-61</v>
      </c>
      <c r="AR179" s="34">
        <v>156</v>
      </c>
      <c r="AS179" s="34" t="s">
        <v>202</v>
      </c>
      <c r="AT179" s="34" t="s">
        <v>391</v>
      </c>
      <c r="AU179" s="71">
        <f t="shared" si="48"/>
        <v>1.1279374558937801E-4</v>
      </c>
      <c r="AV179" s="71">
        <f t="shared" si="49"/>
        <v>3.5101757570384898E-65</v>
      </c>
      <c r="AW179" s="114">
        <f>SUM($AV$23:AV179)</f>
        <v>9.3110379369082494</v>
      </c>
      <c r="AY179" s="26">
        <v>176</v>
      </c>
      <c r="AZ179" s="71">
        <v>0</v>
      </c>
      <c r="BA179" s="73">
        <f t="shared" si="55"/>
        <v>0</v>
      </c>
      <c r="BB179" s="34">
        <v>156</v>
      </c>
      <c r="BC179" s="34" t="s">
        <v>202</v>
      </c>
      <c r="BD179" s="34" t="s">
        <v>391</v>
      </c>
      <c r="BE179" s="71">
        <f t="shared" si="50"/>
        <v>1.1279374558937801E-4</v>
      </c>
      <c r="BF179" s="71">
        <f t="shared" si="51"/>
        <v>0</v>
      </c>
      <c r="BG179" s="114">
        <f>SUM($BF$23:BF179)</f>
        <v>9.5467535037849771</v>
      </c>
      <c r="BI179" s="26">
        <v>176</v>
      </c>
      <c r="BJ179" s="71">
        <v>5.0371505272481E-2</v>
      </c>
      <c r="BK179" s="73">
        <f t="shared" si="56"/>
        <v>1.383824237436214E-131</v>
      </c>
      <c r="BL179" s="34">
        <v>156</v>
      </c>
      <c r="BM179" s="34" t="s">
        <v>202</v>
      </c>
      <c r="BN179" s="34" t="s">
        <v>391</v>
      </c>
      <c r="BO179" s="71">
        <f t="shared" si="53"/>
        <v>1.1279374558937801E-4</v>
      </c>
      <c r="BP179" s="71">
        <f t="shared" si="54"/>
        <v>1.5608671897779535E-135</v>
      </c>
      <c r="BQ179" s="114">
        <f>SUM($BP$23:BP179)</f>
        <v>10.39189247276893</v>
      </c>
      <c r="BS179" s="26">
        <v>176</v>
      </c>
      <c r="BT179" s="71">
        <v>0</v>
      </c>
      <c r="BU179" s="73">
        <f t="shared" si="57"/>
        <v>0</v>
      </c>
      <c r="BV179" s="34">
        <v>156</v>
      </c>
      <c r="BW179" s="34" t="s">
        <v>202</v>
      </c>
      <c r="BX179" s="34" t="s">
        <v>391</v>
      </c>
      <c r="BY179" s="71">
        <f t="shared" si="58"/>
        <v>1.1279374558937801E-4</v>
      </c>
      <c r="BZ179" s="71">
        <f t="shared" si="59"/>
        <v>0</v>
      </c>
      <c r="CA179" s="114">
        <f>SUM($BZ$23:BZ179)</f>
        <v>10.487233235656269</v>
      </c>
    </row>
    <row r="180" spans="1:79" x14ac:dyDescent="0.35">
      <c r="A180" s="26">
        <v>177</v>
      </c>
      <c r="B180" s="71">
        <v>0.24185171181039999</v>
      </c>
      <c r="C180" s="73">
        <f t="shared" si="68"/>
        <v>4.2409093210772955E-65</v>
      </c>
      <c r="D180" s="34">
        <v>147</v>
      </c>
      <c r="E180" s="34" t="s">
        <v>202</v>
      </c>
      <c r="F180" s="34" t="s">
        <v>382</v>
      </c>
      <c r="G180" s="71">
        <f t="shared" si="60"/>
        <v>1.9056265988035698E-4</v>
      </c>
      <c r="H180" s="71">
        <f t="shared" si="61"/>
        <v>8.0815896053588829E-69</v>
      </c>
      <c r="I180" s="71">
        <f>SUM($H$33:H180)</f>
        <v>9.3265529758493759</v>
      </c>
      <c r="K180" s="26">
        <v>177</v>
      </c>
      <c r="L180" s="71">
        <v>0</v>
      </c>
      <c r="M180" s="73">
        <f t="shared" si="69"/>
        <v>0</v>
      </c>
      <c r="N180" s="34">
        <v>147</v>
      </c>
      <c r="O180" s="34" t="s">
        <v>202</v>
      </c>
      <c r="P180" s="34" t="s">
        <v>382</v>
      </c>
      <c r="Q180" s="71">
        <f t="shared" si="62"/>
        <v>1.9056265988035698E-4</v>
      </c>
      <c r="R180" s="71">
        <f t="shared" si="63"/>
        <v>0</v>
      </c>
      <c r="S180" s="71">
        <f>SUM($R$33:R180)</f>
        <v>9.5691597944751994</v>
      </c>
      <c r="U180" s="26">
        <v>177</v>
      </c>
      <c r="V180" s="71">
        <v>1.1308363743733E-11</v>
      </c>
      <c r="W180" s="73">
        <f t="shared" si="70"/>
        <v>0</v>
      </c>
      <c r="X180" s="74">
        <v>147</v>
      </c>
      <c r="Y180" s="34" t="s">
        <v>202</v>
      </c>
      <c r="Z180" s="34" t="s">
        <v>382</v>
      </c>
      <c r="AA180" s="71">
        <f t="shared" si="64"/>
        <v>1.9056265988035698E-4</v>
      </c>
      <c r="AB180" s="71">
        <f t="shared" si="65"/>
        <v>0</v>
      </c>
      <c r="AC180" s="71">
        <f>SUM($AB$33:AB180)</f>
        <v>10.403299508285247</v>
      </c>
      <c r="AE180" s="26">
        <v>177</v>
      </c>
      <c r="AF180" s="71">
        <v>0</v>
      </c>
      <c r="AG180" s="73">
        <f t="shared" si="71"/>
        <v>0</v>
      </c>
      <c r="AH180" s="74">
        <v>147</v>
      </c>
      <c r="AI180" s="34" t="s">
        <v>202</v>
      </c>
      <c r="AJ180" s="34" t="s">
        <v>382</v>
      </c>
      <c r="AK180" s="71">
        <f t="shared" si="66"/>
        <v>1.9056265988035698E-4</v>
      </c>
      <c r="AL180" s="71">
        <f t="shared" si="67"/>
        <v>0</v>
      </c>
      <c r="AM180" s="71">
        <f>SUM($AL$33:AL180)</f>
        <v>10.507780540992837</v>
      </c>
      <c r="AO180" s="26">
        <v>177</v>
      </c>
      <c r="AP180" s="71">
        <v>0.30175190047873302</v>
      </c>
      <c r="AQ180" s="73">
        <f t="shared" si="52"/>
        <v>9.3906222423361708E-62</v>
      </c>
      <c r="AR180" s="34">
        <v>157</v>
      </c>
      <c r="AS180" s="34" t="s">
        <v>202</v>
      </c>
      <c r="AT180" s="34" t="s">
        <v>392</v>
      </c>
      <c r="AU180" s="71">
        <f t="shared" si="48"/>
        <v>1.064091939522434E-4</v>
      </c>
      <c r="AV180" s="71">
        <f t="shared" si="49"/>
        <v>9.9924854351700052E-66</v>
      </c>
      <c r="AW180" s="114">
        <f>SUM($AV$23:AV180)</f>
        <v>9.3110379369082494</v>
      </c>
      <c r="AY180" s="26">
        <v>177</v>
      </c>
      <c r="AZ180" s="71">
        <v>0</v>
      </c>
      <c r="BA180" s="73">
        <f t="shared" si="55"/>
        <v>0</v>
      </c>
      <c r="BB180" s="34">
        <v>157</v>
      </c>
      <c r="BC180" s="34" t="s">
        <v>202</v>
      </c>
      <c r="BD180" s="34" t="s">
        <v>392</v>
      </c>
      <c r="BE180" s="71">
        <f t="shared" si="50"/>
        <v>1.064091939522434E-4</v>
      </c>
      <c r="BF180" s="71">
        <f t="shared" si="51"/>
        <v>0</v>
      </c>
      <c r="BG180" s="114">
        <f>SUM($BF$23:BF180)</f>
        <v>9.5467535037849771</v>
      </c>
      <c r="BI180" s="26">
        <v>177</v>
      </c>
      <c r="BJ180" s="71">
        <v>5.0370502875620997E-2</v>
      </c>
      <c r="BK180" s="73">
        <f t="shared" si="56"/>
        <v>6.9705309872205251E-133</v>
      </c>
      <c r="BL180" s="34">
        <v>157</v>
      </c>
      <c r="BM180" s="34" t="s">
        <v>202</v>
      </c>
      <c r="BN180" s="34" t="s">
        <v>392</v>
      </c>
      <c r="BO180" s="71">
        <f t="shared" si="53"/>
        <v>1.064091939522434E-4</v>
      </c>
      <c r="BP180" s="71">
        <f t="shared" si="54"/>
        <v>7.4172858376927149E-137</v>
      </c>
      <c r="BQ180" s="114">
        <f>SUM($BP$23:BP180)</f>
        <v>10.39189247276893</v>
      </c>
      <c r="BS180" s="26">
        <v>177</v>
      </c>
      <c r="BT180" s="71">
        <v>0</v>
      </c>
      <c r="BU180" s="73">
        <f t="shared" si="57"/>
        <v>0</v>
      </c>
      <c r="BV180" s="34">
        <v>157</v>
      </c>
      <c r="BW180" s="34" t="s">
        <v>202</v>
      </c>
      <c r="BX180" s="34" t="s">
        <v>392</v>
      </c>
      <c r="BY180" s="71">
        <f t="shared" si="58"/>
        <v>1.064091939522434E-4</v>
      </c>
      <c r="BZ180" s="71">
        <f t="shared" si="59"/>
        <v>0</v>
      </c>
      <c r="CA180" s="114">
        <f>SUM($BZ$23:BZ180)</f>
        <v>10.487233235656269</v>
      </c>
    </row>
    <row r="181" spans="1:79" x14ac:dyDescent="0.35">
      <c r="A181" s="26">
        <v>178</v>
      </c>
      <c r="B181" s="71">
        <v>0.24185028300985101</v>
      </c>
      <c r="C181" s="73">
        <f t="shared" si="68"/>
        <v>1.0256711789352251E-65</v>
      </c>
      <c r="D181" s="34">
        <v>148</v>
      </c>
      <c r="E181" s="34" t="s">
        <v>202</v>
      </c>
      <c r="F181" s="34" t="s">
        <v>383</v>
      </c>
      <c r="G181" s="71">
        <f t="shared" si="60"/>
        <v>1.7977609422675184E-4</v>
      </c>
      <c r="H181" s="71">
        <f t="shared" si="61"/>
        <v>1.8439115850992268E-69</v>
      </c>
      <c r="I181" s="71">
        <f>SUM($H$33:H181)</f>
        <v>9.3265529758493759</v>
      </c>
      <c r="K181" s="26">
        <v>178</v>
      </c>
      <c r="L181" s="71">
        <v>0</v>
      </c>
      <c r="M181" s="73">
        <f t="shared" si="69"/>
        <v>0</v>
      </c>
      <c r="N181" s="34">
        <v>148</v>
      </c>
      <c r="O181" s="34" t="s">
        <v>202</v>
      </c>
      <c r="P181" s="34" t="s">
        <v>383</v>
      </c>
      <c r="Q181" s="71">
        <f t="shared" si="62"/>
        <v>1.7977609422675184E-4</v>
      </c>
      <c r="R181" s="71">
        <f t="shared" si="63"/>
        <v>0</v>
      </c>
      <c r="S181" s="71">
        <f>SUM($R$33:R181)</f>
        <v>9.5691597944751994</v>
      </c>
      <c r="U181" s="26">
        <v>178</v>
      </c>
      <c r="V181" s="71">
        <v>1.12411887440566E-11</v>
      </c>
      <c r="W181" s="73">
        <f t="shared" si="70"/>
        <v>0</v>
      </c>
      <c r="X181" s="74">
        <v>148</v>
      </c>
      <c r="Y181" s="34" t="s">
        <v>202</v>
      </c>
      <c r="Z181" s="34" t="s">
        <v>383</v>
      </c>
      <c r="AA181" s="71">
        <f t="shared" si="64"/>
        <v>1.7977609422675184E-4</v>
      </c>
      <c r="AB181" s="71">
        <f t="shared" si="65"/>
        <v>0</v>
      </c>
      <c r="AC181" s="71">
        <f>SUM($AB$33:AB181)</f>
        <v>10.403299508285247</v>
      </c>
      <c r="AE181" s="26">
        <v>178</v>
      </c>
      <c r="AF181" s="71">
        <v>0</v>
      </c>
      <c r="AG181" s="73">
        <f t="shared" si="71"/>
        <v>0</v>
      </c>
      <c r="AH181" s="74">
        <v>148</v>
      </c>
      <c r="AI181" s="34" t="s">
        <v>202</v>
      </c>
      <c r="AJ181" s="34" t="s">
        <v>383</v>
      </c>
      <c r="AK181" s="71">
        <f t="shared" si="66"/>
        <v>1.7977609422675184E-4</v>
      </c>
      <c r="AL181" s="71">
        <f t="shared" si="67"/>
        <v>0</v>
      </c>
      <c r="AM181" s="71">
        <f>SUM($AL$33:AL181)</f>
        <v>10.507780540992837</v>
      </c>
      <c r="AO181" s="26">
        <v>178</v>
      </c>
      <c r="AP181" s="71">
        <v>0.301751577486222</v>
      </c>
      <c r="AQ181" s="73">
        <f t="shared" si="52"/>
        <v>2.8336381083028007E-62</v>
      </c>
      <c r="AR181" s="34">
        <v>158</v>
      </c>
      <c r="AS181" s="34" t="s">
        <v>202</v>
      </c>
      <c r="AT181" s="34" t="s">
        <v>393</v>
      </c>
      <c r="AU181" s="71">
        <f t="shared" si="48"/>
        <v>1.0038603203041831E-4</v>
      </c>
      <c r="AV181" s="71">
        <f t="shared" si="49"/>
        <v>2.844576859026989E-66</v>
      </c>
      <c r="AW181" s="114">
        <f>SUM($AV$23:AV181)</f>
        <v>9.3110379369082494</v>
      </c>
      <c r="AY181" s="26">
        <v>178</v>
      </c>
      <c r="AZ181" s="71">
        <v>0</v>
      </c>
      <c r="BA181" s="73">
        <f t="shared" si="55"/>
        <v>0</v>
      </c>
      <c r="BB181" s="34">
        <v>158</v>
      </c>
      <c r="BC181" s="34" t="s">
        <v>202</v>
      </c>
      <c r="BD181" s="34" t="s">
        <v>393</v>
      </c>
      <c r="BE181" s="71">
        <f t="shared" si="50"/>
        <v>1.0038603203041831E-4</v>
      </c>
      <c r="BF181" s="71">
        <f t="shared" si="51"/>
        <v>0</v>
      </c>
      <c r="BG181" s="114">
        <f>SUM($BF$23:BF181)</f>
        <v>9.5467535037849771</v>
      </c>
      <c r="BI181" s="26">
        <v>178</v>
      </c>
      <c r="BJ181" s="71">
        <v>5.0369590204209599E-2</v>
      </c>
      <c r="BK181" s="73">
        <f t="shared" si="56"/>
        <v>3.5110915113639672E-134</v>
      </c>
      <c r="BL181" s="34">
        <v>158</v>
      </c>
      <c r="BM181" s="34" t="s">
        <v>202</v>
      </c>
      <c r="BN181" s="34" t="s">
        <v>393</v>
      </c>
      <c r="BO181" s="71">
        <f t="shared" si="53"/>
        <v>1.0038603203041831E-4</v>
      </c>
      <c r="BP181" s="71">
        <f t="shared" si="54"/>
        <v>3.5246454492151303E-138</v>
      </c>
      <c r="BQ181" s="114">
        <f>SUM($BP$23:BP181)</f>
        <v>10.39189247276893</v>
      </c>
      <c r="BS181" s="26">
        <v>178</v>
      </c>
      <c r="BT181" s="71">
        <v>0</v>
      </c>
      <c r="BU181" s="73">
        <f t="shared" si="57"/>
        <v>0</v>
      </c>
      <c r="BV181" s="34">
        <v>158</v>
      </c>
      <c r="BW181" s="34" t="s">
        <v>202</v>
      </c>
      <c r="BX181" s="34" t="s">
        <v>393</v>
      </c>
      <c r="BY181" s="71">
        <f t="shared" si="58"/>
        <v>1.0038603203041831E-4</v>
      </c>
      <c r="BZ181" s="71">
        <f t="shared" si="59"/>
        <v>0</v>
      </c>
      <c r="CA181" s="114">
        <f>SUM($BZ$23:BZ181)</f>
        <v>10.487233235656269</v>
      </c>
    </row>
    <row r="182" spans="1:79" x14ac:dyDescent="0.35">
      <c r="A182" s="26">
        <v>179</v>
      </c>
      <c r="B182" s="71">
        <v>0.24184898374739799</v>
      </c>
      <c r="C182" s="73">
        <f t="shared" si="68"/>
        <v>2.4805886490053173E-66</v>
      </c>
      <c r="D182" s="34">
        <v>149</v>
      </c>
      <c r="E182" s="34" t="s">
        <v>202</v>
      </c>
      <c r="F182" s="34" t="s">
        <v>384</v>
      </c>
      <c r="G182" s="71">
        <f t="shared" si="60"/>
        <v>1.6960008889316209E-4</v>
      </c>
      <c r="H182" s="71">
        <f t="shared" si="61"/>
        <v>4.2070805537867069E-70</v>
      </c>
      <c r="I182" s="71">
        <f>SUM($H$33:H182)</f>
        <v>9.3265529758493759</v>
      </c>
      <c r="K182" s="26">
        <v>179</v>
      </c>
      <c r="L182" s="71">
        <v>0</v>
      </c>
      <c r="M182" s="73">
        <f t="shared" si="69"/>
        <v>0</v>
      </c>
      <c r="N182" s="34">
        <v>149</v>
      </c>
      <c r="O182" s="34" t="s">
        <v>202</v>
      </c>
      <c r="P182" s="34" t="s">
        <v>384</v>
      </c>
      <c r="Q182" s="71">
        <f t="shared" si="62"/>
        <v>1.6960008889316209E-4</v>
      </c>
      <c r="R182" s="71">
        <f t="shared" si="63"/>
        <v>0</v>
      </c>
      <c r="S182" s="71">
        <f>SUM($R$33:R182)</f>
        <v>9.5691597944751994</v>
      </c>
      <c r="U182" s="26">
        <v>179</v>
      </c>
      <c r="V182" s="71">
        <v>1.1180071659344401E-11</v>
      </c>
      <c r="W182" s="73">
        <f t="shared" si="70"/>
        <v>0</v>
      </c>
      <c r="X182" s="74">
        <v>149</v>
      </c>
      <c r="Y182" s="34" t="s">
        <v>202</v>
      </c>
      <c r="Z182" s="34" t="s">
        <v>384</v>
      </c>
      <c r="AA182" s="71">
        <f t="shared" si="64"/>
        <v>1.6960008889316209E-4</v>
      </c>
      <c r="AB182" s="71">
        <f t="shared" si="65"/>
        <v>0</v>
      </c>
      <c r="AC182" s="71">
        <f>SUM($AB$33:AB182)</f>
        <v>10.403299508285247</v>
      </c>
      <c r="AE182" s="26">
        <v>179</v>
      </c>
      <c r="AF182" s="71">
        <v>0</v>
      </c>
      <c r="AG182" s="73">
        <f t="shared" si="71"/>
        <v>0</v>
      </c>
      <c r="AH182" s="74">
        <v>149</v>
      </c>
      <c r="AI182" s="34" t="s">
        <v>202</v>
      </c>
      <c r="AJ182" s="34" t="s">
        <v>384</v>
      </c>
      <c r="AK182" s="71">
        <f t="shared" si="66"/>
        <v>1.6960008889316209E-4</v>
      </c>
      <c r="AL182" s="71">
        <f t="shared" si="67"/>
        <v>0</v>
      </c>
      <c r="AM182" s="71">
        <f>SUM($AL$33:AL182)</f>
        <v>10.507780540992837</v>
      </c>
      <c r="AO182" s="26">
        <v>179</v>
      </c>
      <c r="AP182" s="71">
        <v>0.30175128462943202</v>
      </c>
      <c r="AQ182" s="73">
        <f t="shared" si="52"/>
        <v>8.550547692054441E-63</v>
      </c>
      <c r="AR182" s="34">
        <v>159</v>
      </c>
      <c r="AS182" s="34" t="s">
        <v>202</v>
      </c>
      <c r="AT182" s="34" t="s">
        <v>394</v>
      </c>
      <c r="AU182" s="71">
        <f t="shared" si="48"/>
        <v>9.4703803802281399E-5</v>
      </c>
      <c r="AV182" s="71">
        <f t="shared" si="49"/>
        <v>8.0976939103037386E-67</v>
      </c>
      <c r="AW182" s="114">
        <f>SUM($AV$23:AV182)</f>
        <v>9.3110379369082494</v>
      </c>
      <c r="AY182" s="26">
        <v>179</v>
      </c>
      <c r="AZ182" s="71">
        <v>0</v>
      </c>
      <c r="BA182" s="73">
        <f t="shared" si="55"/>
        <v>0</v>
      </c>
      <c r="BB182" s="34">
        <v>159</v>
      </c>
      <c r="BC182" s="34" t="s">
        <v>202</v>
      </c>
      <c r="BD182" s="34" t="s">
        <v>394</v>
      </c>
      <c r="BE182" s="71">
        <f t="shared" si="50"/>
        <v>9.4703803802281399E-5</v>
      </c>
      <c r="BF182" s="71">
        <f t="shared" si="51"/>
        <v>0</v>
      </c>
      <c r="BG182" s="114">
        <f>SUM($BF$23:BF182)</f>
        <v>9.5467535037849771</v>
      </c>
      <c r="BI182" s="26">
        <v>179</v>
      </c>
      <c r="BJ182" s="71">
        <v>5.0368759226367597E-2</v>
      </c>
      <c r="BK182" s="73">
        <f t="shared" si="56"/>
        <v>1.7685224059688197E-135</v>
      </c>
      <c r="BL182" s="34">
        <v>159</v>
      </c>
      <c r="BM182" s="34" t="s">
        <v>202</v>
      </c>
      <c r="BN182" s="34" t="s">
        <v>394</v>
      </c>
      <c r="BO182" s="71">
        <f t="shared" si="53"/>
        <v>9.4703803802281399E-5</v>
      </c>
      <c r="BP182" s="71">
        <f t="shared" si="54"/>
        <v>1.6748579895480975E-139</v>
      </c>
      <c r="BQ182" s="114">
        <f>SUM($BP$23:BP182)</f>
        <v>10.39189247276893</v>
      </c>
      <c r="BS182" s="26">
        <v>179</v>
      </c>
      <c r="BT182" s="71">
        <v>0</v>
      </c>
      <c r="BU182" s="73">
        <f t="shared" si="57"/>
        <v>0</v>
      </c>
      <c r="BV182" s="34">
        <v>159</v>
      </c>
      <c r="BW182" s="34" t="s">
        <v>202</v>
      </c>
      <c r="BX182" s="34" t="s">
        <v>394</v>
      </c>
      <c r="BY182" s="71">
        <f t="shared" si="58"/>
        <v>9.4703803802281399E-5</v>
      </c>
      <c r="BZ182" s="71">
        <f t="shared" si="59"/>
        <v>0</v>
      </c>
      <c r="CA182" s="114">
        <f>SUM($BZ$23:BZ182)</f>
        <v>10.487233235656269</v>
      </c>
    </row>
    <row r="183" spans="1:79" x14ac:dyDescent="0.35">
      <c r="A183" s="26">
        <v>180</v>
      </c>
      <c r="B183" s="71">
        <v>0.241847802279133</v>
      </c>
      <c r="C183" s="73">
        <f t="shared" si="68"/>
        <v>5.9992784385726697E-67</v>
      </c>
      <c r="D183" s="34">
        <v>150</v>
      </c>
      <c r="E183" s="34" t="s">
        <v>202</v>
      </c>
      <c r="F183" s="34" t="s">
        <v>385</v>
      </c>
      <c r="G183" s="71">
        <f t="shared" si="60"/>
        <v>1.6000008386147366E-4</v>
      </c>
      <c r="H183" s="71">
        <f t="shared" si="61"/>
        <v>9.5988505327995784E-71</v>
      </c>
      <c r="I183" s="71">
        <f>SUM($H$33:H183)</f>
        <v>9.3265529758493759</v>
      </c>
      <c r="K183" s="26">
        <v>180</v>
      </c>
      <c r="L183" s="71">
        <v>0</v>
      </c>
      <c r="M183" s="73">
        <f t="shared" si="69"/>
        <v>0</v>
      </c>
      <c r="N183" s="34">
        <v>150</v>
      </c>
      <c r="O183" s="34" t="s">
        <v>202</v>
      </c>
      <c r="P183" s="34" t="s">
        <v>385</v>
      </c>
      <c r="Q183" s="71">
        <f t="shared" si="62"/>
        <v>1.6000008386147366E-4</v>
      </c>
      <c r="R183" s="71">
        <f t="shared" si="63"/>
        <v>0</v>
      </c>
      <c r="S183" s="71">
        <f>SUM($R$33:R183)</f>
        <v>9.5691597944751994</v>
      </c>
      <c r="U183" s="26">
        <v>180</v>
      </c>
      <c r="V183" s="71">
        <v>1.11244413562925E-11</v>
      </c>
      <c r="W183" s="73">
        <f t="shared" si="70"/>
        <v>0</v>
      </c>
      <c r="X183" s="74">
        <v>150</v>
      </c>
      <c r="Y183" s="34" t="s">
        <v>202</v>
      </c>
      <c r="Z183" s="34" t="s">
        <v>385</v>
      </c>
      <c r="AA183" s="71">
        <f t="shared" si="64"/>
        <v>1.6000008386147366E-4</v>
      </c>
      <c r="AB183" s="71">
        <f t="shared" si="65"/>
        <v>0</v>
      </c>
      <c r="AC183" s="71">
        <f>SUM($AB$33:AB183)</f>
        <v>10.403299508285247</v>
      </c>
      <c r="AE183" s="26">
        <v>180</v>
      </c>
      <c r="AF183" s="71">
        <v>0</v>
      </c>
      <c r="AG183" s="73">
        <f t="shared" si="71"/>
        <v>0</v>
      </c>
      <c r="AH183" s="74">
        <v>150</v>
      </c>
      <c r="AI183" s="34" t="s">
        <v>202</v>
      </c>
      <c r="AJ183" s="34" t="s">
        <v>385</v>
      </c>
      <c r="AK183" s="71">
        <f t="shared" si="66"/>
        <v>1.6000008386147366E-4</v>
      </c>
      <c r="AL183" s="71">
        <f t="shared" si="67"/>
        <v>0</v>
      </c>
      <c r="AM183" s="71">
        <f>SUM($AL$33:AL183)</f>
        <v>10.507780540992837</v>
      </c>
      <c r="AO183" s="26">
        <v>180</v>
      </c>
      <c r="AP183" s="71">
        <v>0.30175101909666802</v>
      </c>
      <c r="AQ183" s="73">
        <f t="shared" si="52"/>
        <v>2.5801387503626525E-63</v>
      </c>
      <c r="AR183" s="34">
        <v>160</v>
      </c>
      <c r="AS183" s="34" t="s">
        <v>202</v>
      </c>
      <c r="AT183" s="34" t="s">
        <v>395</v>
      </c>
      <c r="AU183" s="71">
        <f t="shared" si="48"/>
        <v>8.9343211134227765E-5</v>
      </c>
      <c r="AV183" s="71">
        <f t="shared" si="49"/>
        <v>2.3051788112925303E-67</v>
      </c>
      <c r="AW183" s="114">
        <f>SUM($AV$23:AV183)</f>
        <v>9.3110379369082494</v>
      </c>
      <c r="AY183" s="26">
        <v>180</v>
      </c>
      <c r="AZ183" s="71">
        <v>0</v>
      </c>
      <c r="BA183" s="73">
        <f t="shared" si="55"/>
        <v>0</v>
      </c>
      <c r="BB183" s="34">
        <v>160</v>
      </c>
      <c r="BC183" s="34" t="s">
        <v>202</v>
      </c>
      <c r="BD183" s="34" t="s">
        <v>395</v>
      </c>
      <c r="BE183" s="71">
        <f t="shared" si="50"/>
        <v>8.9343211134227765E-5</v>
      </c>
      <c r="BF183" s="71">
        <f t="shared" si="51"/>
        <v>0</v>
      </c>
      <c r="BG183" s="114">
        <f>SUM($BF$23:BF183)</f>
        <v>9.5467535037849771</v>
      </c>
      <c r="BI183" s="26">
        <v>180</v>
      </c>
      <c r="BJ183" s="71">
        <v>5.0368002629300801E-2</v>
      </c>
      <c r="BK183" s="73">
        <f t="shared" si="56"/>
        <v>8.90782792526798E-137</v>
      </c>
      <c r="BL183" s="34">
        <v>160</v>
      </c>
      <c r="BM183" s="34" t="s">
        <v>202</v>
      </c>
      <c r="BN183" s="34" t="s">
        <v>395</v>
      </c>
      <c r="BO183" s="71">
        <f t="shared" si="53"/>
        <v>8.9343211134227765E-5</v>
      </c>
      <c r="BP183" s="71">
        <f t="shared" si="54"/>
        <v>7.9585395107458724E-141</v>
      </c>
      <c r="BQ183" s="114">
        <f>SUM($BP$23:BP183)</f>
        <v>10.39189247276893</v>
      </c>
      <c r="BS183" s="26">
        <v>180</v>
      </c>
      <c r="BT183" s="71">
        <v>0</v>
      </c>
      <c r="BU183" s="73">
        <f t="shared" si="57"/>
        <v>0</v>
      </c>
      <c r="BV183" s="34">
        <v>160</v>
      </c>
      <c r="BW183" s="34" t="s">
        <v>202</v>
      </c>
      <c r="BX183" s="34" t="s">
        <v>395</v>
      </c>
      <c r="BY183" s="71">
        <f t="shared" si="58"/>
        <v>8.9343211134227765E-5</v>
      </c>
      <c r="BZ183" s="71">
        <f t="shared" si="59"/>
        <v>0</v>
      </c>
      <c r="CA183" s="114">
        <f>SUM($BZ$23:BZ183)</f>
        <v>10.487233235656269</v>
      </c>
    </row>
    <row r="184" spans="1:79" x14ac:dyDescent="0.35">
      <c r="A184" s="26">
        <v>181</v>
      </c>
      <c r="B184" s="71">
        <v>0.24184672792571699</v>
      </c>
      <c r="C184" s="73">
        <f t="shared" si="68"/>
        <v>1.4509123056293888E-67</v>
      </c>
      <c r="D184" s="34">
        <v>151</v>
      </c>
      <c r="E184" s="34" t="s">
        <v>202</v>
      </c>
      <c r="F184" s="34" t="s">
        <v>386</v>
      </c>
      <c r="G184" s="71">
        <f t="shared" si="60"/>
        <v>1.5094347534101287E-4</v>
      </c>
      <c r="H184" s="71">
        <f t="shared" si="61"/>
        <v>2.1900574582674177E-71</v>
      </c>
      <c r="I184" s="71">
        <f>SUM($H$33:H184)</f>
        <v>9.3265529758493759</v>
      </c>
      <c r="K184" s="26">
        <v>181</v>
      </c>
      <c r="L184" s="71">
        <v>0</v>
      </c>
      <c r="M184" s="73">
        <f t="shared" si="69"/>
        <v>0</v>
      </c>
      <c r="N184" s="34">
        <v>151</v>
      </c>
      <c r="O184" s="34" t="s">
        <v>202</v>
      </c>
      <c r="P184" s="34" t="s">
        <v>386</v>
      </c>
      <c r="Q184" s="71">
        <f t="shared" si="62"/>
        <v>1.5094347534101287E-4</v>
      </c>
      <c r="R184" s="71">
        <f t="shared" si="63"/>
        <v>0</v>
      </c>
      <c r="S184" s="71">
        <f>SUM($R$33:R184)</f>
        <v>9.5691597944751994</v>
      </c>
      <c r="U184" s="26">
        <v>181</v>
      </c>
      <c r="V184" s="71">
        <v>1.10737845668623E-11</v>
      </c>
      <c r="W184" s="73">
        <f t="shared" si="70"/>
        <v>0</v>
      </c>
      <c r="X184" s="74">
        <v>151</v>
      </c>
      <c r="Y184" s="34" t="s">
        <v>202</v>
      </c>
      <c r="Z184" s="34" t="s">
        <v>386</v>
      </c>
      <c r="AA184" s="71">
        <f t="shared" si="64"/>
        <v>1.5094347534101287E-4</v>
      </c>
      <c r="AB184" s="71">
        <f t="shared" si="65"/>
        <v>0</v>
      </c>
      <c r="AC184" s="71">
        <f>SUM($AB$33:AB184)</f>
        <v>10.403299508285247</v>
      </c>
      <c r="AE184" s="26">
        <v>181</v>
      </c>
      <c r="AF184" s="71">
        <v>0</v>
      </c>
      <c r="AG184" s="73">
        <f t="shared" si="71"/>
        <v>0</v>
      </c>
      <c r="AH184" s="74">
        <v>151</v>
      </c>
      <c r="AI184" s="34" t="s">
        <v>202</v>
      </c>
      <c r="AJ184" s="34" t="s">
        <v>386</v>
      </c>
      <c r="AK184" s="71">
        <f t="shared" si="66"/>
        <v>1.5094347534101287E-4</v>
      </c>
      <c r="AL184" s="71">
        <f t="shared" si="67"/>
        <v>0</v>
      </c>
      <c r="AM184" s="71">
        <f>SUM($AL$33:AL184)</f>
        <v>10.507780540992837</v>
      </c>
      <c r="AO184" s="26">
        <v>181</v>
      </c>
      <c r="AP184" s="71">
        <v>0.301750778338568</v>
      </c>
      <c r="AQ184" s="73">
        <f t="shared" si="52"/>
        <v>7.7855949733273394E-64</v>
      </c>
      <c r="AR184" s="34">
        <v>161</v>
      </c>
      <c r="AS184" s="34" t="s">
        <v>202</v>
      </c>
      <c r="AT184" s="34" t="s">
        <v>396</v>
      </c>
      <c r="AU184" s="71">
        <f t="shared" si="48"/>
        <v>8.4286048239837498E-5</v>
      </c>
      <c r="AV184" s="71">
        <f t="shared" si="49"/>
        <v>6.5621703349770447E-68</v>
      </c>
      <c r="AW184" s="114">
        <f>SUM($AV$23:AV184)</f>
        <v>9.3110379369082494</v>
      </c>
      <c r="AY184" s="26">
        <v>181</v>
      </c>
      <c r="AZ184" s="71">
        <v>0</v>
      </c>
      <c r="BA184" s="73">
        <f t="shared" si="55"/>
        <v>0</v>
      </c>
      <c r="BB184" s="34">
        <v>161</v>
      </c>
      <c r="BC184" s="34" t="s">
        <v>202</v>
      </c>
      <c r="BD184" s="34" t="s">
        <v>396</v>
      </c>
      <c r="BE184" s="71">
        <f t="shared" si="50"/>
        <v>8.4286048239837498E-5</v>
      </c>
      <c r="BF184" s="71">
        <f t="shared" si="51"/>
        <v>0</v>
      </c>
      <c r="BG184" s="114">
        <f>SUM($BF$23:BF184)</f>
        <v>9.5467535037849771</v>
      </c>
      <c r="BI184" s="26">
        <v>181</v>
      </c>
      <c r="BJ184" s="71">
        <v>5.03673137548553E-2</v>
      </c>
      <c r="BK184" s="73">
        <f t="shared" si="56"/>
        <v>4.4866950036125672E-138</v>
      </c>
      <c r="BL184" s="34">
        <v>161</v>
      </c>
      <c r="BM184" s="34" t="s">
        <v>202</v>
      </c>
      <c r="BN184" s="34" t="s">
        <v>396</v>
      </c>
      <c r="BO184" s="71">
        <f t="shared" si="53"/>
        <v>8.4286048239837498E-5</v>
      </c>
      <c r="BP184" s="71">
        <f t="shared" si="54"/>
        <v>3.7816579151192671E-142</v>
      </c>
      <c r="BQ184" s="114">
        <f>SUM($BP$23:BP184)</f>
        <v>10.39189247276893</v>
      </c>
      <c r="BS184" s="26">
        <v>181</v>
      </c>
      <c r="BT184" s="71">
        <v>0</v>
      </c>
      <c r="BU184" s="73">
        <f t="shared" si="57"/>
        <v>0</v>
      </c>
      <c r="BV184" s="34">
        <v>161</v>
      </c>
      <c r="BW184" s="34" t="s">
        <v>202</v>
      </c>
      <c r="BX184" s="34" t="s">
        <v>396</v>
      </c>
      <c r="BY184" s="71">
        <f t="shared" si="58"/>
        <v>8.4286048239837498E-5</v>
      </c>
      <c r="BZ184" s="71">
        <f t="shared" si="59"/>
        <v>0</v>
      </c>
      <c r="CA184" s="114">
        <f>SUM($BZ$23:BZ184)</f>
        <v>10.487233235656269</v>
      </c>
    </row>
    <row r="185" spans="1:79" x14ac:dyDescent="0.35">
      <c r="A185" s="26">
        <v>182</v>
      </c>
      <c r="B185" s="71">
        <v>0.24184575097607</v>
      </c>
      <c r="C185" s="73">
        <f t="shared" si="68"/>
        <v>3.5089839362362551E-68</v>
      </c>
      <c r="D185" s="34">
        <v>152</v>
      </c>
      <c r="E185" s="34" t="s">
        <v>202</v>
      </c>
      <c r="F185" s="34" t="s">
        <v>387</v>
      </c>
      <c r="G185" s="71">
        <f t="shared" si="60"/>
        <v>1.423995050386914E-4</v>
      </c>
      <c r="H185" s="71">
        <f t="shared" si="61"/>
        <v>4.9967757570876178E-72</v>
      </c>
      <c r="I185" s="71">
        <f>SUM($H$33:H185)</f>
        <v>9.3265529758493759</v>
      </c>
      <c r="K185" s="26">
        <v>182</v>
      </c>
      <c r="L185" s="71">
        <v>0</v>
      </c>
      <c r="M185" s="73">
        <f t="shared" si="69"/>
        <v>0</v>
      </c>
      <c r="N185" s="34">
        <v>152</v>
      </c>
      <c r="O185" s="34" t="s">
        <v>202</v>
      </c>
      <c r="P185" s="34" t="s">
        <v>387</v>
      </c>
      <c r="Q185" s="71">
        <f t="shared" si="62"/>
        <v>1.423995050386914E-4</v>
      </c>
      <c r="R185" s="71">
        <f t="shared" si="63"/>
        <v>0</v>
      </c>
      <c r="S185" s="71">
        <f>SUM($R$33:R185)</f>
        <v>9.5691597944751994</v>
      </c>
      <c r="U185" s="26">
        <v>182</v>
      </c>
      <c r="V185" s="71">
        <v>1.1027639390275E-11</v>
      </c>
      <c r="W185" s="73">
        <f t="shared" si="70"/>
        <v>0</v>
      </c>
      <c r="X185" s="74">
        <v>152</v>
      </c>
      <c r="Y185" s="34" t="s">
        <v>202</v>
      </c>
      <c r="Z185" s="34" t="s">
        <v>387</v>
      </c>
      <c r="AA185" s="71">
        <f t="shared" si="64"/>
        <v>1.423995050386914E-4</v>
      </c>
      <c r="AB185" s="71">
        <f t="shared" si="65"/>
        <v>0</v>
      </c>
      <c r="AC185" s="71">
        <f>SUM($AB$33:AB185)</f>
        <v>10.403299508285247</v>
      </c>
      <c r="AE185" s="26">
        <v>182</v>
      </c>
      <c r="AF185" s="71">
        <v>0</v>
      </c>
      <c r="AG185" s="73">
        <f t="shared" si="71"/>
        <v>0</v>
      </c>
      <c r="AH185" s="74">
        <v>152</v>
      </c>
      <c r="AI185" s="34" t="s">
        <v>202</v>
      </c>
      <c r="AJ185" s="34" t="s">
        <v>387</v>
      </c>
      <c r="AK185" s="71">
        <f t="shared" si="66"/>
        <v>1.423995050386914E-4</v>
      </c>
      <c r="AL185" s="71">
        <f t="shared" si="67"/>
        <v>0</v>
      </c>
      <c r="AM185" s="71">
        <f>SUM($AL$33:AL185)</f>
        <v>10.507780540992837</v>
      </c>
      <c r="AO185" s="26">
        <v>182</v>
      </c>
      <c r="AP185" s="71">
        <v>0.301750560043622</v>
      </c>
      <c r="AQ185" s="73">
        <f t="shared" si="52"/>
        <v>2.3493093430303672E-64</v>
      </c>
      <c r="AR185" s="34">
        <v>162</v>
      </c>
      <c r="AS185" s="34" t="s">
        <v>202</v>
      </c>
      <c r="AT185" s="34" t="s">
        <v>397</v>
      </c>
      <c r="AU185" s="71">
        <f t="shared" si="48"/>
        <v>7.9515139848903305E-5</v>
      </c>
      <c r="AV185" s="71">
        <f t="shared" si="49"/>
        <v>1.8680566095939481E-68</v>
      </c>
      <c r="AW185" s="114">
        <f>SUM($AV$23:AV185)</f>
        <v>9.3110379369082494</v>
      </c>
      <c r="AY185" s="26">
        <v>182</v>
      </c>
      <c r="AZ185" s="71">
        <v>0</v>
      </c>
      <c r="BA185" s="73">
        <f t="shared" si="55"/>
        <v>0</v>
      </c>
      <c r="BB185" s="34">
        <v>162</v>
      </c>
      <c r="BC185" s="34" t="s">
        <v>202</v>
      </c>
      <c r="BD185" s="34" t="s">
        <v>397</v>
      </c>
      <c r="BE185" s="71">
        <f t="shared" si="50"/>
        <v>7.9515139848903305E-5</v>
      </c>
      <c r="BF185" s="71">
        <f t="shared" si="51"/>
        <v>0</v>
      </c>
      <c r="BG185" s="114">
        <f>SUM($BF$23:BF185)</f>
        <v>9.5467535037849771</v>
      </c>
      <c r="BI185" s="26">
        <v>182</v>
      </c>
      <c r="BJ185" s="71">
        <v>5.0366686540951201E-2</v>
      </c>
      <c r="BK185" s="73">
        <f t="shared" si="56"/>
        <v>2.2598277496929582E-139</v>
      </c>
      <c r="BL185" s="34">
        <v>162</v>
      </c>
      <c r="BM185" s="34" t="s">
        <v>202</v>
      </c>
      <c r="BN185" s="34" t="s">
        <v>397</v>
      </c>
      <c r="BO185" s="71">
        <f t="shared" si="53"/>
        <v>7.9515139848903305E-5</v>
      </c>
      <c r="BP185" s="71">
        <f t="shared" si="54"/>
        <v>1.7969051955126802E-143</v>
      </c>
      <c r="BQ185" s="114">
        <f>SUM($BP$23:BP185)</f>
        <v>10.39189247276893</v>
      </c>
      <c r="BS185" s="26">
        <v>182</v>
      </c>
      <c r="BT185" s="71">
        <v>0</v>
      </c>
      <c r="BU185" s="73">
        <f t="shared" si="57"/>
        <v>0</v>
      </c>
      <c r="BV185" s="34">
        <v>162</v>
      </c>
      <c r="BW185" s="34" t="s">
        <v>202</v>
      </c>
      <c r="BX185" s="34" t="s">
        <v>397</v>
      </c>
      <c r="BY185" s="71">
        <f t="shared" si="58"/>
        <v>7.9515139848903305E-5</v>
      </c>
      <c r="BZ185" s="71">
        <f t="shared" si="59"/>
        <v>0</v>
      </c>
      <c r="CA185" s="114">
        <f>SUM($BZ$23:BZ185)</f>
        <v>10.487233235656269</v>
      </c>
    </row>
    <row r="186" spans="1:79" x14ac:dyDescent="0.35">
      <c r="A186" s="26">
        <v>183</v>
      </c>
      <c r="B186" s="71">
        <v>0.241844862599397</v>
      </c>
      <c r="C186" s="73">
        <f t="shared" si="68"/>
        <v>8.4863285522202324E-69</v>
      </c>
      <c r="D186" s="34">
        <v>153</v>
      </c>
      <c r="E186" s="34" t="s">
        <v>202</v>
      </c>
      <c r="F186" s="34" t="s">
        <v>388</v>
      </c>
      <c r="G186" s="71">
        <f t="shared" si="60"/>
        <v>1.3433915569687868E-4</v>
      </c>
      <c r="H186" s="71">
        <f t="shared" si="61"/>
        <v>1.1400462126715808E-72</v>
      </c>
      <c r="I186" s="71">
        <f>SUM($H$33:H186)</f>
        <v>9.3265529758493759</v>
      </c>
      <c r="K186" s="26">
        <v>183</v>
      </c>
      <c r="L186" s="71">
        <v>0</v>
      </c>
      <c r="M186" s="73">
        <f t="shared" si="69"/>
        <v>0</v>
      </c>
      <c r="N186" s="34">
        <v>153</v>
      </c>
      <c r="O186" s="34" t="s">
        <v>202</v>
      </c>
      <c r="P186" s="34" t="s">
        <v>388</v>
      </c>
      <c r="Q186" s="71">
        <f t="shared" si="62"/>
        <v>1.3433915569687868E-4</v>
      </c>
      <c r="R186" s="71">
        <f t="shared" si="63"/>
        <v>0</v>
      </c>
      <c r="S186" s="71">
        <f>SUM($R$33:R186)</f>
        <v>9.5691597944751994</v>
      </c>
      <c r="U186" s="26">
        <v>183</v>
      </c>
      <c r="V186" s="71">
        <v>1.09855896209621E-11</v>
      </c>
      <c r="W186" s="73">
        <f t="shared" si="70"/>
        <v>0</v>
      </c>
      <c r="X186" s="74">
        <v>153</v>
      </c>
      <c r="Y186" s="34" t="s">
        <v>202</v>
      </c>
      <c r="Z186" s="34" t="s">
        <v>388</v>
      </c>
      <c r="AA186" s="71">
        <f t="shared" si="64"/>
        <v>1.3433915569687868E-4</v>
      </c>
      <c r="AB186" s="71">
        <f t="shared" si="65"/>
        <v>0</v>
      </c>
      <c r="AC186" s="71">
        <f>SUM($AB$33:AB186)</f>
        <v>10.403299508285247</v>
      </c>
      <c r="AE186" s="26">
        <v>183</v>
      </c>
      <c r="AF186" s="71">
        <v>0</v>
      </c>
      <c r="AG186" s="73">
        <f t="shared" si="71"/>
        <v>0</v>
      </c>
      <c r="AH186" s="74">
        <v>153</v>
      </c>
      <c r="AI186" s="34" t="s">
        <v>202</v>
      </c>
      <c r="AJ186" s="34" t="s">
        <v>388</v>
      </c>
      <c r="AK186" s="71">
        <f t="shared" si="66"/>
        <v>1.3433915569687868E-4</v>
      </c>
      <c r="AL186" s="71">
        <f t="shared" si="67"/>
        <v>0</v>
      </c>
      <c r="AM186" s="71">
        <f>SUM($AL$33:AL186)</f>
        <v>10.507780540992837</v>
      </c>
      <c r="AO186" s="26">
        <v>183</v>
      </c>
      <c r="AP186" s="71">
        <v>0.30175036211599099</v>
      </c>
      <c r="AQ186" s="73">
        <f t="shared" si="52"/>
        <v>7.0890540997512696E-65</v>
      </c>
      <c r="AR186" s="34">
        <v>163</v>
      </c>
      <c r="AS186" s="34" t="s">
        <v>202</v>
      </c>
      <c r="AT186" s="34" t="s">
        <v>398</v>
      </c>
      <c r="AU186" s="71">
        <f t="shared" si="48"/>
        <v>7.5014282876323843E-5</v>
      </c>
      <c r="AV186" s="71">
        <f t="shared" si="49"/>
        <v>5.3178030956430496E-69</v>
      </c>
      <c r="AW186" s="114">
        <f>SUM($AV$23:AV186)</f>
        <v>9.3110379369082494</v>
      </c>
      <c r="AY186" s="26">
        <v>183</v>
      </c>
      <c r="AZ186" s="71">
        <v>0</v>
      </c>
      <c r="BA186" s="73">
        <f t="shared" si="55"/>
        <v>0</v>
      </c>
      <c r="BB186" s="34">
        <v>163</v>
      </c>
      <c r="BC186" s="34" t="s">
        <v>202</v>
      </c>
      <c r="BD186" s="34" t="s">
        <v>398</v>
      </c>
      <c r="BE186" s="71">
        <f t="shared" si="50"/>
        <v>7.5014282876323843E-5</v>
      </c>
      <c r="BF186" s="71">
        <f t="shared" si="51"/>
        <v>0</v>
      </c>
      <c r="BG186" s="114">
        <f>SUM($BF$23:BF186)</f>
        <v>9.5467535037849771</v>
      </c>
      <c r="BI186" s="26">
        <v>183</v>
      </c>
      <c r="BJ186" s="71">
        <v>5.0366115468189601E-2</v>
      </c>
      <c r="BK186" s="73">
        <f t="shared" si="56"/>
        <v>1.1382003590532837E-140</v>
      </c>
      <c r="BL186" s="34">
        <v>163</v>
      </c>
      <c r="BM186" s="34" t="s">
        <v>202</v>
      </c>
      <c r="BN186" s="34" t="s">
        <v>398</v>
      </c>
      <c r="BO186" s="71">
        <f t="shared" si="53"/>
        <v>7.5014282876323843E-5</v>
      </c>
      <c r="BP186" s="71">
        <f t="shared" si="54"/>
        <v>8.5381283703956389E-145</v>
      </c>
      <c r="BQ186" s="114">
        <f>SUM($BP$23:BP186)</f>
        <v>10.39189247276893</v>
      </c>
      <c r="BS186" s="26">
        <v>183</v>
      </c>
      <c r="BT186" s="71">
        <v>0</v>
      </c>
      <c r="BU186" s="73">
        <f t="shared" si="57"/>
        <v>0</v>
      </c>
      <c r="BV186" s="34">
        <v>163</v>
      </c>
      <c r="BW186" s="34" t="s">
        <v>202</v>
      </c>
      <c r="BX186" s="34" t="s">
        <v>398</v>
      </c>
      <c r="BY186" s="71">
        <f t="shared" si="58"/>
        <v>7.5014282876323843E-5</v>
      </c>
      <c r="BZ186" s="71">
        <f t="shared" si="59"/>
        <v>0</v>
      </c>
      <c r="CA186" s="114">
        <f>SUM($BZ$23:BZ186)</f>
        <v>10.487233235656269</v>
      </c>
    </row>
    <row r="187" spans="1:79" x14ac:dyDescent="0.35">
      <c r="A187" s="26">
        <v>184</v>
      </c>
      <c r="B187" s="71">
        <v>0.24184405476558499</v>
      </c>
      <c r="C187" s="73">
        <f t="shared" si="68"/>
        <v>2.0523749626850417E-69</v>
      </c>
      <c r="D187" s="34">
        <v>154</v>
      </c>
      <c r="E187" s="34" t="s">
        <v>202</v>
      </c>
      <c r="F187" s="34" t="s">
        <v>389</v>
      </c>
      <c r="G187" s="71">
        <f t="shared" si="60"/>
        <v>1.2673505254422518E-4</v>
      </c>
      <c r="H187" s="71">
        <f t="shared" si="61"/>
        <v>2.6010784873634095E-73</v>
      </c>
      <c r="I187" s="71">
        <f>SUM($H$33:H187)</f>
        <v>9.3265529758493759</v>
      </c>
      <c r="K187" s="26">
        <v>184</v>
      </c>
      <c r="L187" s="71">
        <v>0</v>
      </c>
      <c r="M187" s="73">
        <f t="shared" si="69"/>
        <v>0</v>
      </c>
      <c r="N187" s="34">
        <v>154</v>
      </c>
      <c r="O187" s="34" t="s">
        <v>202</v>
      </c>
      <c r="P187" s="34" t="s">
        <v>389</v>
      </c>
      <c r="Q187" s="71">
        <f t="shared" si="62"/>
        <v>1.2673505254422518E-4</v>
      </c>
      <c r="R187" s="71">
        <f t="shared" si="63"/>
        <v>0</v>
      </c>
      <c r="S187" s="71">
        <f>SUM($R$33:R187)</f>
        <v>9.5691597944751994</v>
      </c>
      <c r="U187" s="26">
        <v>184</v>
      </c>
      <c r="V187" s="71">
        <v>1.09472597838552E-11</v>
      </c>
      <c r="W187" s="73">
        <f t="shared" si="70"/>
        <v>0</v>
      </c>
      <c r="X187" s="74">
        <v>154</v>
      </c>
      <c r="Y187" s="34" t="s">
        <v>202</v>
      </c>
      <c r="Z187" s="34" t="s">
        <v>389</v>
      </c>
      <c r="AA187" s="71">
        <f t="shared" si="64"/>
        <v>1.2673505254422518E-4</v>
      </c>
      <c r="AB187" s="71">
        <f t="shared" si="65"/>
        <v>0</v>
      </c>
      <c r="AC187" s="71">
        <f>SUM($AB$33:AB187)</f>
        <v>10.403299508285247</v>
      </c>
      <c r="AE187" s="26">
        <v>184</v>
      </c>
      <c r="AF187" s="71">
        <v>0</v>
      </c>
      <c r="AG187" s="73">
        <f t="shared" si="71"/>
        <v>0</v>
      </c>
      <c r="AH187" s="74">
        <v>154</v>
      </c>
      <c r="AI187" s="34" t="s">
        <v>202</v>
      </c>
      <c r="AJ187" s="34" t="s">
        <v>389</v>
      </c>
      <c r="AK187" s="71">
        <f t="shared" si="66"/>
        <v>1.2673505254422518E-4</v>
      </c>
      <c r="AL187" s="71">
        <f t="shared" si="67"/>
        <v>0</v>
      </c>
      <c r="AM187" s="71">
        <f>SUM($AL$33:AL187)</f>
        <v>10.507780540992837</v>
      </c>
      <c r="AO187" s="26">
        <v>184</v>
      </c>
      <c r="AP187" s="71">
        <v>0.30175018265537301</v>
      </c>
      <c r="AQ187" s="73">
        <f t="shared" si="52"/>
        <v>2.1391246416597961E-65</v>
      </c>
      <c r="AR187" s="34">
        <v>164</v>
      </c>
      <c r="AS187" s="34" t="s">
        <v>202</v>
      </c>
      <c r="AT187" s="34" t="s">
        <v>399</v>
      </c>
      <c r="AU187" s="71">
        <f t="shared" si="48"/>
        <v>7.0768191392758356E-5</v>
      </c>
      <c r="AV187" s="71">
        <f t="shared" si="49"/>
        <v>1.5138198205394609E-69</v>
      </c>
      <c r="AW187" s="114">
        <f>SUM($AV$23:AV187)</f>
        <v>9.3110379369082494</v>
      </c>
      <c r="AY187" s="26">
        <v>184</v>
      </c>
      <c r="AZ187" s="71">
        <v>0</v>
      </c>
      <c r="BA187" s="73">
        <f t="shared" si="55"/>
        <v>0</v>
      </c>
      <c r="BB187" s="34">
        <v>164</v>
      </c>
      <c r="BC187" s="34" t="s">
        <v>202</v>
      </c>
      <c r="BD187" s="34" t="s">
        <v>399</v>
      </c>
      <c r="BE187" s="71">
        <f t="shared" si="50"/>
        <v>7.0768191392758356E-5</v>
      </c>
      <c r="BF187" s="71">
        <f t="shared" si="51"/>
        <v>0</v>
      </c>
      <c r="BG187" s="114">
        <f>SUM($BF$23:BF187)</f>
        <v>9.5467535037849771</v>
      </c>
      <c r="BI187" s="26">
        <v>184</v>
      </c>
      <c r="BJ187" s="71">
        <v>5.03655955112607E-2</v>
      </c>
      <c r="BK187" s="73">
        <f t="shared" si="56"/>
        <v>5.7326730710012547E-142</v>
      </c>
      <c r="BL187" s="34">
        <v>164</v>
      </c>
      <c r="BM187" s="34" t="s">
        <v>202</v>
      </c>
      <c r="BN187" s="34" t="s">
        <v>399</v>
      </c>
      <c r="BO187" s="71">
        <f t="shared" si="53"/>
        <v>7.0768191392758356E-5</v>
      </c>
      <c r="BP187" s="71">
        <f t="shared" si="54"/>
        <v>4.056909050807286E-146</v>
      </c>
      <c r="BQ187" s="114">
        <f>SUM($BP$23:BP187)</f>
        <v>10.39189247276893</v>
      </c>
      <c r="BS187" s="26">
        <v>184</v>
      </c>
      <c r="BT187" s="71">
        <v>0</v>
      </c>
      <c r="BU187" s="73">
        <f t="shared" si="57"/>
        <v>0</v>
      </c>
      <c r="BV187" s="34">
        <v>164</v>
      </c>
      <c r="BW187" s="34" t="s">
        <v>202</v>
      </c>
      <c r="BX187" s="34" t="s">
        <v>399</v>
      </c>
      <c r="BY187" s="71">
        <f t="shared" si="58"/>
        <v>7.0768191392758356E-5</v>
      </c>
      <c r="BZ187" s="71">
        <f t="shared" si="59"/>
        <v>0</v>
      </c>
      <c r="CA187" s="114">
        <f>SUM($BZ$23:BZ187)</f>
        <v>10.487233235656269</v>
      </c>
    </row>
    <row r="188" spans="1:79" x14ac:dyDescent="0.35">
      <c r="A188" s="26">
        <v>185</v>
      </c>
      <c r="B188" s="71">
        <v>0.24184332017243201</v>
      </c>
      <c r="C188" s="73">
        <f t="shared" si="68"/>
        <v>4.9635468287511669E-70</v>
      </c>
      <c r="D188" s="34">
        <v>155</v>
      </c>
      <c r="E188" s="34" t="s">
        <v>202</v>
      </c>
      <c r="F188" s="34" t="s">
        <v>390</v>
      </c>
      <c r="G188" s="71">
        <f t="shared" si="60"/>
        <v>1.1956137032474071E-4</v>
      </c>
      <c r="H188" s="71">
        <f t="shared" si="61"/>
        <v>5.9344846051651066E-74</v>
      </c>
      <c r="I188" s="71">
        <f>SUM($H$33:H188)</f>
        <v>9.3265529758493759</v>
      </c>
      <c r="K188" s="26">
        <v>185</v>
      </c>
      <c r="L188" s="71">
        <v>0</v>
      </c>
      <c r="M188" s="73">
        <f t="shared" si="69"/>
        <v>0</v>
      </c>
      <c r="N188" s="34">
        <v>155</v>
      </c>
      <c r="O188" s="34" t="s">
        <v>202</v>
      </c>
      <c r="P188" s="34" t="s">
        <v>390</v>
      </c>
      <c r="Q188" s="71">
        <f t="shared" si="62"/>
        <v>1.1956137032474071E-4</v>
      </c>
      <c r="R188" s="71">
        <f t="shared" si="63"/>
        <v>0</v>
      </c>
      <c r="S188" s="71">
        <f>SUM($R$33:R188)</f>
        <v>9.5691597944751994</v>
      </c>
      <c r="U188" s="26">
        <v>185</v>
      </c>
      <c r="V188" s="71">
        <v>1.0912310777138601E-11</v>
      </c>
      <c r="W188" s="73">
        <f t="shared" si="70"/>
        <v>0</v>
      </c>
      <c r="X188" s="74">
        <v>155</v>
      </c>
      <c r="Y188" s="34" t="s">
        <v>202</v>
      </c>
      <c r="Z188" s="34" t="s">
        <v>390</v>
      </c>
      <c r="AA188" s="71">
        <f t="shared" si="64"/>
        <v>1.1956137032474071E-4</v>
      </c>
      <c r="AB188" s="71">
        <f t="shared" si="65"/>
        <v>0</v>
      </c>
      <c r="AC188" s="71">
        <f>SUM($AB$33:AB188)</f>
        <v>10.403299508285247</v>
      </c>
      <c r="AE188" s="26">
        <v>185</v>
      </c>
      <c r="AF188" s="71">
        <v>0</v>
      </c>
      <c r="AG188" s="73">
        <f t="shared" si="71"/>
        <v>0</v>
      </c>
      <c r="AH188" s="74">
        <v>155</v>
      </c>
      <c r="AI188" s="34" t="s">
        <v>202</v>
      </c>
      <c r="AJ188" s="34" t="s">
        <v>390</v>
      </c>
      <c r="AK188" s="71">
        <f t="shared" si="66"/>
        <v>1.1956137032474071E-4</v>
      </c>
      <c r="AL188" s="71">
        <f t="shared" si="67"/>
        <v>0</v>
      </c>
      <c r="AM188" s="71">
        <f>SUM($AL$33:AL188)</f>
        <v>10.507780540992837</v>
      </c>
      <c r="AO188" s="26">
        <v>185</v>
      </c>
      <c r="AP188" s="71">
        <v>0.30175001993876999</v>
      </c>
      <c r="AQ188" s="73">
        <f t="shared" si="52"/>
        <v>6.4548125134345279E-66</v>
      </c>
      <c r="AR188" s="34">
        <v>165</v>
      </c>
      <c r="AS188" s="34" t="s">
        <v>202</v>
      </c>
      <c r="AT188" s="34" t="s">
        <v>400</v>
      </c>
      <c r="AU188" s="71">
        <f t="shared" si="48"/>
        <v>6.6762444710149384E-5</v>
      </c>
      <c r="AV188" s="71">
        <f t="shared" si="49"/>
        <v>4.3093906354255306E-70</v>
      </c>
      <c r="AW188" s="114">
        <f>SUM($AV$23:AV188)</f>
        <v>9.3110379369082494</v>
      </c>
      <c r="AY188" s="26">
        <v>185</v>
      </c>
      <c r="AZ188" s="71">
        <v>0</v>
      </c>
      <c r="BA188" s="73">
        <f t="shared" si="55"/>
        <v>0</v>
      </c>
      <c r="BB188" s="34">
        <v>165</v>
      </c>
      <c r="BC188" s="34" t="s">
        <v>202</v>
      </c>
      <c r="BD188" s="34" t="s">
        <v>400</v>
      </c>
      <c r="BE188" s="71">
        <f t="shared" si="50"/>
        <v>6.6762444710149384E-5</v>
      </c>
      <c r="BF188" s="71">
        <f t="shared" si="51"/>
        <v>0</v>
      </c>
      <c r="BG188" s="114">
        <f>SUM($BF$23:BF188)</f>
        <v>9.5467535037849771</v>
      </c>
      <c r="BI188" s="26">
        <v>185</v>
      </c>
      <c r="BJ188" s="71">
        <v>5.0365122094716601E-2</v>
      </c>
      <c r="BK188" s="73">
        <f t="shared" si="56"/>
        <v>2.8872949309234589E-143</v>
      </c>
      <c r="BL188" s="34">
        <v>165</v>
      </c>
      <c r="BM188" s="34" t="s">
        <v>202</v>
      </c>
      <c r="BN188" s="34" t="s">
        <v>400</v>
      </c>
      <c r="BO188" s="71">
        <f t="shared" si="53"/>
        <v>6.6762444710149384E-5</v>
      </c>
      <c r="BP188" s="71">
        <f t="shared" si="54"/>
        <v>1.9276286818767201E-147</v>
      </c>
      <c r="BQ188" s="114">
        <f>SUM($BP$23:BP188)</f>
        <v>10.39189247276893</v>
      </c>
      <c r="BS188" s="26">
        <v>185</v>
      </c>
      <c r="BT188" s="71">
        <v>0</v>
      </c>
      <c r="BU188" s="73">
        <f t="shared" si="57"/>
        <v>0</v>
      </c>
      <c r="BV188" s="34">
        <v>165</v>
      </c>
      <c r="BW188" s="34" t="s">
        <v>202</v>
      </c>
      <c r="BX188" s="34" t="s">
        <v>400</v>
      </c>
      <c r="BY188" s="71">
        <f t="shared" si="58"/>
        <v>6.6762444710149384E-5</v>
      </c>
      <c r="BZ188" s="71">
        <f t="shared" si="59"/>
        <v>0</v>
      </c>
      <c r="CA188" s="114">
        <f>SUM($BZ$23:BZ188)</f>
        <v>10.487233235656269</v>
      </c>
    </row>
    <row r="189" spans="1:79" x14ac:dyDescent="0.35">
      <c r="A189" s="26">
        <v>186</v>
      </c>
      <c r="B189" s="71">
        <v>0.24184265217984399</v>
      </c>
      <c r="C189" s="73">
        <f t="shared" si="68"/>
        <v>1.200400644896528E-70</v>
      </c>
      <c r="D189" s="34">
        <v>156</v>
      </c>
      <c r="E189" s="34" t="s">
        <v>202</v>
      </c>
      <c r="F189" s="34" t="s">
        <v>391</v>
      </c>
      <c r="G189" s="71">
        <f t="shared" si="60"/>
        <v>1.1279374558937801E-4</v>
      </c>
      <c r="H189" s="71">
        <f t="shared" si="61"/>
        <v>1.3539768494578427E-74</v>
      </c>
      <c r="I189" s="71">
        <f>SUM($H$33:H189)</f>
        <v>9.3265529758493759</v>
      </c>
      <c r="K189" s="26">
        <v>186</v>
      </c>
      <c r="L189" s="71">
        <v>0</v>
      </c>
      <c r="M189" s="73">
        <f t="shared" si="69"/>
        <v>0</v>
      </c>
      <c r="N189" s="34">
        <v>156</v>
      </c>
      <c r="O189" s="34" t="s">
        <v>202</v>
      </c>
      <c r="P189" s="34" t="s">
        <v>391</v>
      </c>
      <c r="Q189" s="71">
        <f t="shared" si="62"/>
        <v>1.1279374558937801E-4</v>
      </c>
      <c r="R189" s="71">
        <f t="shared" si="63"/>
        <v>0</v>
      </c>
      <c r="S189" s="71">
        <f>SUM($R$33:R189)</f>
        <v>9.5691597944751994</v>
      </c>
      <c r="U189" s="26">
        <v>186</v>
      </c>
      <c r="V189" s="71">
        <v>1.08804360379086E-11</v>
      </c>
      <c r="W189" s="73">
        <f t="shared" si="70"/>
        <v>0</v>
      </c>
      <c r="X189" s="74">
        <v>156</v>
      </c>
      <c r="Y189" s="34" t="s">
        <v>202</v>
      </c>
      <c r="Z189" s="34" t="s">
        <v>391</v>
      </c>
      <c r="AA189" s="71">
        <f t="shared" si="64"/>
        <v>1.1279374558937801E-4</v>
      </c>
      <c r="AB189" s="71">
        <f t="shared" si="65"/>
        <v>0</v>
      </c>
      <c r="AC189" s="71">
        <f>SUM($AB$33:AB189)</f>
        <v>10.403299508285247</v>
      </c>
      <c r="AE189" s="26">
        <v>186</v>
      </c>
      <c r="AF189" s="71">
        <v>0</v>
      </c>
      <c r="AG189" s="73">
        <f t="shared" si="71"/>
        <v>0</v>
      </c>
      <c r="AH189" s="74">
        <v>156</v>
      </c>
      <c r="AI189" s="34" t="s">
        <v>202</v>
      </c>
      <c r="AJ189" s="34" t="s">
        <v>391</v>
      </c>
      <c r="AK189" s="71">
        <f t="shared" si="66"/>
        <v>1.1279374558937801E-4</v>
      </c>
      <c r="AL189" s="71">
        <f t="shared" si="67"/>
        <v>0</v>
      </c>
      <c r="AM189" s="71">
        <f>SUM($AL$33:AL189)</f>
        <v>10.507780540992837</v>
      </c>
      <c r="AO189" s="26">
        <v>186</v>
      </c>
      <c r="AP189" s="71">
        <v>0.30174987240393703</v>
      </c>
      <c r="AQ189" s="73">
        <f t="shared" si="52"/>
        <v>1.9477398046298908E-66</v>
      </c>
      <c r="AR189" s="34">
        <v>166</v>
      </c>
      <c r="AS189" s="34" t="s">
        <v>202</v>
      </c>
      <c r="AT189" s="34" t="s">
        <v>401</v>
      </c>
      <c r="AU189" s="71">
        <f t="shared" si="48"/>
        <v>6.2983438405801289E-5</v>
      </c>
      <c r="AV189" s="71">
        <f t="shared" si="49"/>
        <v>1.2267535001543416E-70</v>
      </c>
      <c r="AW189" s="114">
        <f>SUM($AV$23:AV189)</f>
        <v>9.3110379369082494</v>
      </c>
      <c r="AY189" s="26">
        <v>186</v>
      </c>
      <c r="AZ189" s="71">
        <v>0</v>
      </c>
      <c r="BA189" s="73">
        <f t="shared" si="55"/>
        <v>0</v>
      </c>
      <c r="BB189" s="34">
        <v>166</v>
      </c>
      <c r="BC189" s="34" t="s">
        <v>202</v>
      </c>
      <c r="BD189" s="34" t="s">
        <v>401</v>
      </c>
      <c r="BE189" s="71">
        <f t="shared" si="50"/>
        <v>6.2983438405801289E-5</v>
      </c>
      <c r="BF189" s="71">
        <f t="shared" si="51"/>
        <v>0</v>
      </c>
      <c r="BG189" s="114">
        <f>SUM($BF$23:BF189)</f>
        <v>9.5467535037849771</v>
      </c>
      <c r="BI189" s="26">
        <v>186</v>
      </c>
      <c r="BJ189" s="71">
        <v>5.03646910526864E-2</v>
      </c>
      <c r="BK189" s="73">
        <f t="shared" si="56"/>
        <v>1.4541896171941635E-144</v>
      </c>
      <c r="BL189" s="34">
        <v>166</v>
      </c>
      <c r="BM189" s="34" t="s">
        <v>202</v>
      </c>
      <c r="BN189" s="34" t="s">
        <v>401</v>
      </c>
      <c r="BO189" s="71">
        <f t="shared" si="53"/>
        <v>6.2983438405801289E-5</v>
      </c>
      <c r="BP189" s="71">
        <f t="shared" si="54"/>
        <v>9.158986218490436E-149</v>
      </c>
      <c r="BQ189" s="114">
        <f>SUM($BP$23:BP189)</f>
        <v>10.39189247276893</v>
      </c>
      <c r="BS189" s="26">
        <v>186</v>
      </c>
      <c r="BT189" s="71">
        <v>0</v>
      </c>
      <c r="BU189" s="73">
        <f t="shared" si="57"/>
        <v>0</v>
      </c>
      <c r="BV189" s="34">
        <v>166</v>
      </c>
      <c r="BW189" s="34" t="s">
        <v>202</v>
      </c>
      <c r="BX189" s="34" t="s">
        <v>401</v>
      </c>
      <c r="BY189" s="71">
        <f t="shared" si="58"/>
        <v>6.2983438405801289E-5</v>
      </c>
      <c r="BZ189" s="71">
        <f t="shared" si="59"/>
        <v>0</v>
      </c>
      <c r="CA189" s="114">
        <f>SUM($BZ$23:BZ189)</f>
        <v>10.487233235656269</v>
      </c>
    </row>
    <row r="190" spans="1:79" x14ac:dyDescent="0.35">
      <c r="A190" s="26">
        <v>187</v>
      </c>
      <c r="B190" s="71">
        <v>0.24184204474961801</v>
      </c>
      <c r="C190" s="73">
        <f t="shared" si="68"/>
        <v>2.9030807564017143E-71</v>
      </c>
      <c r="D190" s="34">
        <v>157</v>
      </c>
      <c r="E190" s="34" t="s">
        <v>202</v>
      </c>
      <c r="F190" s="34" t="s">
        <v>392</v>
      </c>
      <c r="G190" s="71">
        <f t="shared" si="60"/>
        <v>1.064091939522434E-4</v>
      </c>
      <c r="H190" s="71">
        <f t="shared" si="61"/>
        <v>3.089144832669755E-75</v>
      </c>
      <c r="I190" s="71">
        <f>SUM($H$33:H190)</f>
        <v>9.3265529758493759</v>
      </c>
      <c r="K190" s="26">
        <v>187</v>
      </c>
      <c r="L190" s="71">
        <v>0</v>
      </c>
      <c r="M190" s="73">
        <f t="shared" si="69"/>
        <v>0</v>
      </c>
      <c r="N190" s="34">
        <v>157</v>
      </c>
      <c r="O190" s="34" t="s">
        <v>202</v>
      </c>
      <c r="P190" s="34" t="s">
        <v>392</v>
      </c>
      <c r="Q190" s="71">
        <f t="shared" si="62"/>
        <v>1.064091939522434E-4</v>
      </c>
      <c r="R190" s="71">
        <f t="shared" si="63"/>
        <v>0</v>
      </c>
      <c r="S190" s="71">
        <f>SUM($R$33:R190)</f>
        <v>9.5691597944751994</v>
      </c>
      <c r="U190" s="26">
        <v>187</v>
      </c>
      <c r="V190" s="71">
        <v>1.0851358160196501E-11</v>
      </c>
      <c r="W190" s="73">
        <f t="shared" si="70"/>
        <v>0</v>
      </c>
      <c r="X190" s="74">
        <v>157</v>
      </c>
      <c r="Y190" s="34" t="s">
        <v>202</v>
      </c>
      <c r="Z190" s="34" t="s">
        <v>392</v>
      </c>
      <c r="AA190" s="71">
        <f t="shared" si="64"/>
        <v>1.064091939522434E-4</v>
      </c>
      <c r="AB190" s="71">
        <f t="shared" si="65"/>
        <v>0</v>
      </c>
      <c r="AC190" s="71">
        <f>SUM($AB$33:AB190)</f>
        <v>10.403299508285247</v>
      </c>
      <c r="AE190" s="26">
        <v>187</v>
      </c>
      <c r="AF190" s="71">
        <v>0</v>
      </c>
      <c r="AG190" s="73">
        <f t="shared" si="71"/>
        <v>0</v>
      </c>
      <c r="AH190" s="74">
        <v>157</v>
      </c>
      <c r="AI190" s="34" t="s">
        <v>202</v>
      </c>
      <c r="AJ190" s="34" t="s">
        <v>392</v>
      </c>
      <c r="AK190" s="71">
        <f t="shared" si="66"/>
        <v>1.064091939522434E-4</v>
      </c>
      <c r="AL190" s="71">
        <f t="shared" si="67"/>
        <v>0</v>
      </c>
      <c r="AM190" s="71">
        <f>SUM($AL$33:AL190)</f>
        <v>10.507780540992837</v>
      </c>
      <c r="AO190" s="26">
        <v>187</v>
      </c>
      <c r="AP190" s="71">
        <v>0.30174973863438997</v>
      </c>
      <c r="AQ190" s="73">
        <f t="shared" si="52"/>
        <v>5.8773023752313878E-67</v>
      </c>
      <c r="AR190" s="34">
        <v>167</v>
      </c>
      <c r="AS190" s="34" t="s">
        <v>202</v>
      </c>
      <c r="AT190" s="34" t="s">
        <v>402</v>
      </c>
      <c r="AU190" s="71">
        <f t="shared" si="48"/>
        <v>5.941833811868046E-5</v>
      </c>
      <c r="AV190" s="71">
        <f t="shared" si="49"/>
        <v>3.492195397572224E-71</v>
      </c>
      <c r="AW190" s="114">
        <f>SUM($AV$23:AV190)</f>
        <v>9.3110379369082494</v>
      </c>
      <c r="AY190" s="26">
        <v>187</v>
      </c>
      <c r="AZ190" s="71">
        <v>0</v>
      </c>
      <c r="BA190" s="73">
        <f t="shared" si="55"/>
        <v>0</v>
      </c>
      <c r="BB190" s="34">
        <v>167</v>
      </c>
      <c r="BC190" s="34" t="s">
        <v>202</v>
      </c>
      <c r="BD190" s="34" t="s">
        <v>402</v>
      </c>
      <c r="BE190" s="71">
        <f t="shared" si="50"/>
        <v>5.941833811868046E-5</v>
      </c>
      <c r="BF190" s="71">
        <f t="shared" si="51"/>
        <v>0</v>
      </c>
      <c r="BG190" s="114">
        <f>SUM($BF$23:BF190)</f>
        <v>9.5467535037849771</v>
      </c>
      <c r="BI190" s="26">
        <v>187</v>
      </c>
      <c r="BJ190" s="71">
        <v>5.0364298592213398E-2</v>
      </c>
      <c r="BK190" s="73">
        <f t="shared" si="56"/>
        <v>7.3239810802008348E-146</v>
      </c>
      <c r="BL190" s="34">
        <v>167</v>
      </c>
      <c r="BM190" s="34" t="s">
        <v>202</v>
      </c>
      <c r="BN190" s="34" t="s">
        <v>402</v>
      </c>
      <c r="BO190" s="71">
        <f t="shared" si="53"/>
        <v>5.941833811868046E-5</v>
      </c>
      <c r="BP190" s="71">
        <f t="shared" si="54"/>
        <v>4.3517878419819177E-150</v>
      </c>
      <c r="BQ190" s="114">
        <f>SUM($BP$23:BP190)</f>
        <v>10.39189247276893</v>
      </c>
      <c r="BS190" s="26">
        <v>187</v>
      </c>
      <c r="BT190" s="71">
        <v>0</v>
      </c>
      <c r="BU190" s="73">
        <f t="shared" si="57"/>
        <v>0</v>
      </c>
      <c r="BV190" s="34">
        <v>167</v>
      </c>
      <c r="BW190" s="34" t="s">
        <v>202</v>
      </c>
      <c r="BX190" s="34" t="s">
        <v>402</v>
      </c>
      <c r="BY190" s="71">
        <f t="shared" si="58"/>
        <v>5.941833811868046E-5</v>
      </c>
      <c r="BZ190" s="71">
        <f t="shared" si="59"/>
        <v>0</v>
      </c>
      <c r="CA190" s="114">
        <f>SUM($BZ$23:BZ190)</f>
        <v>10.487233235656269</v>
      </c>
    </row>
    <row r="191" spans="1:79" x14ac:dyDescent="0.35">
      <c r="A191" s="26">
        <v>188</v>
      </c>
      <c r="B191" s="71">
        <v>0.241841492391077</v>
      </c>
      <c r="C191" s="73">
        <f t="shared" si="68"/>
        <v>7.0208698620145828E-72</v>
      </c>
      <c r="D191" s="34">
        <v>158</v>
      </c>
      <c r="E191" s="34" t="s">
        <v>202</v>
      </c>
      <c r="F191" s="34" t="s">
        <v>393</v>
      </c>
      <c r="G191" s="71">
        <f t="shared" si="60"/>
        <v>1.0038603203041831E-4</v>
      </c>
      <c r="H191" s="71">
        <f t="shared" si="61"/>
        <v>7.0479726684959447E-76</v>
      </c>
      <c r="I191" s="71">
        <f>SUM($H$33:H191)</f>
        <v>9.3265529758493759</v>
      </c>
      <c r="K191" s="26">
        <v>188</v>
      </c>
      <c r="L191" s="71">
        <v>0</v>
      </c>
      <c r="M191" s="73">
        <f t="shared" si="69"/>
        <v>0</v>
      </c>
      <c r="N191" s="34">
        <v>158</v>
      </c>
      <c r="O191" s="34" t="s">
        <v>202</v>
      </c>
      <c r="P191" s="34" t="s">
        <v>393</v>
      </c>
      <c r="Q191" s="71">
        <f t="shared" si="62"/>
        <v>1.0038603203041831E-4</v>
      </c>
      <c r="R191" s="71">
        <f t="shared" si="63"/>
        <v>0</v>
      </c>
      <c r="S191" s="71">
        <f>SUM($R$33:R191)</f>
        <v>9.5691597944751994</v>
      </c>
      <c r="U191" s="26">
        <v>188</v>
      </c>
      <c r="V191" s="71">
        <v>1.08248259044688E-11</v>
      </c>
      <c r="W191" s="73">
        <f t="shared" si="70"/>
        <v>0</v>
      </c>
      <c r="X191" s="74">
        <v>158</v>
      </c>
      <c r="Y191" s="34" t="s">
        <v>202</v>
      </c>
      <c r="Z191" s="34" t="s">
        <v>393</v>
      </c>
      <c r="AA191" s="71">
        <f t="shared" si="64"/>
        <v>1.0038603203041831E-4</v>
      </c>
      <c r="AB191" s="71">
        <f t="shared" si="65"/>
        <v>0</v>
      </c>
      <c r="AC191" s="71">
        <f>SUM($AB$33:AB191)</f>
        <v>10.403299508285247</v>
      </c>
      <c r="AE191" s="26">
        <v>188</v>
      </c>
      <c r="AF191" s="71">
        <v>0</v>
      </c>
      <c r="AG191" s="73">
        <f t="shared" si="71"/>
        <v>0</v>
      </c>
      <c r="AH191" s="74">
        <v>158</v>
      </c>
      <c r="AI191" s="34" t="s">
        <v>202</v>
      </c>
      <c r="AJ191" s="34" t="s">
        <v>393</v>
      </c>
      <c r="AK191" s="71">
        <f t="shared" si="66"/>
        <v>1.0038603203041831E-4</v>
      </c>
      <c r="AL191" s="71">
        <f t="shared" si="67"/>
        <v>0</v>
      </c>
      <c r="AM191" s="71">
        <f>SUM($AL$33:AL191)</f>
        <v>10.507780540992837</v>
      </c>
      <c r="AO191" s="26">
        <v>188</v>
      </c>
      <c r="AP191" s="71">
        <v>0.30174961734580702</v>
      </c>
      <c r="AQ191" s="73">
        <f t="shared" si="52"/>
        <v>1.7734744556013506E-67</v>
      </c>
      <c r="AR191" s="34">
        <v>168</v>
      </c>
      <c r="AS191" s="34" t="s">
        <v>202</v>
      </c>
      <c r="AT191" s="34" t="s">
        <v>403</v>
      </c>
      <c r="AU191" s="71">
        <f t="shared" si="48"/>
        <v>5.605503596101931E-5</v>
      </c>
      <c r="AV191" s="71">
        <f t="shared" si="49"/>
        <v>9.941217438468284E-72</v>
      </c>
      <c r="AW191" s="114">
        <f>SUM($AV$23:AV191)</f>
        <v>9.3110379369082494</v>
      </c>
      <c r="AY191" s="26">
        <v>188</v>
      </c>
      <c r="AZ191" s="71">
        <v>0</v>
      </c>
      <c r="BA191" s="73">
        <f t="shared" si="55"/>
        <v>0</v>
      </c>
      <c r="BB191" s="34">
        <v>168</v>
      </c>
      <c r="BC191" s="34" t="s">
        <v>202</v>
      </c>
      <c r="BD191" s="34" t="s">
        <v>403</v>
      </c>
      <c r="BE191" s="71">
        <f t="shared" si="50"/>
        <v>5.605503596101931E-5</v>
      </c>
      <c r="BF191" s="71">
        <f t="shared" si="51"/>
        <v>0</v>
      </c>
      <c r="BG191" s="114">
        <f>SUM($BF$23:BF191)</f>
        <v>9.5467535037849771</v>
      </c>
      <c r="BI191" s="26">
        <v>188</v>
      </c>
      <c r="BJ191" s="71">
        <v>5.0363941259866901E-2</v>
      </c>
      <c r="BK191" s="73">
        <f t="shared" si="56"/>
        <v>3.6886717000695645E-147</v>
      </c>
      <c r="BL191" s="34">
        <v>168</v>
      </c>
      <c r="BM191" s="34" t="s">
        <v>202</v>
      </c>
      <c r="BN191" s="34" t="s">
        <v>403</v>
      </c>
      <c r="BO191" s="71">
        <f t="shared" si="53"/>
        <v>5.605503596101931E-5</v>
      </c>
      <c r="BP191" s="71">
        <f t="shared" si="54"/>
        <v>2.0676862479579368E-151</v>
      </c>
      <c r="BQ191" s="114">
        <f>SUM($BP$23:BP191)</f>
        <v>10.39189247276893</v>
      </c>
      <c r="BS191" s="26">
        <v>188</v>
      </c>
      <c r="BT191" s="71">
        <v>0</v>
      </c>
      <c r="BU191" s="73">
        <f t="shared" si="57"/>
        <v>0</v>
      </c>
      <c r="BV191" s="34">
        <v>168</v>
      </c>
      <c r="BW191" s="34" t="s">
        <v>202</v>
      </c>
      <c r="BX191" s="34" t="s">
        <v>403</v>
      </c>
      <c r="BY191" s="71">
        <f t="shared" si="58"/>
        <v>5.605503596101931E-5</v>
      </c>
      <c r="BZ191" s="71">
        <f t="shared" si="59"/>
        <v>0</v>
      </c>
      <c r="CA191" s="114">
        <f>SUM($BZ$23:BZ191)</f>
        <v>10.487233235656269</v>
      </c>
    </row>
    <row r="192" spans="1:79" x14ac:dyDescent="0.35">
      <c r="A192" s="26">
        <v>189</v>
      </c>
      <c r="B192" s="71">
        <v>0.241840990111231</v>
      </c>
      <c r="C192" s="73">
        <f t="shared" si="68"/>
        <v>1.6979376453131416E-72</v>
      </c>
      <c r="D192" s="34">
        <v>159</v>
      </c>
      <c r="E192" s="34" t="s">
        <v>202</v>
      </c>
      <c r="F192" s="34" t="s">
        <v>394</v>
      </c>
      <c r="G192" s="71">
        <f t="shared" si="60"/>
        <v>9.4703803802281399E-5</v>
      </c>
      <c r="H192" s="71">
        <f t="shared" si="61"/>
        <v>1.6080115363024343E-76</v>
      </c>
      <c r="I192" s="71">
        <f>SUM($H$33:H192)</f>
        <v>9.3265529758493759</v>
      </c>
      <c r="K192" s="26">
        <v>189</v>
      </c>
      <c r="L192" s="71">
        <v>0</v>
      </c>
      <c r="M192" s="73">
        <f t="shared" si="69"/>
        <v>0</v>
      </c>
      <c r="N192" s="34">
        <v>159</v>
      </c>
      <c r="O192" s="34" t="s">
        <v>202</v>
      </c>
      <c r="P192" s="34" t="s">
        <v>394</v>
      </c>
      <c r="Q192" s="71">
        <f t="shared" si="62"/>
        <v>9.4703803802281399E-5</v>
      </c>
      <c r="R192" s="71">
        <f t="shared" si="63"/>
        <v>0</v>
      </c>
      <c r="S192" s="71">
        <f>SUM($R$33:R192)</f>
        <v>9.5691597944751994</v>
      </c>
      <c r="U192" s="26">
        <v>189</v>
      </c>
      <c r="V192" s="71">
        <v>1.08006115476571E-11</v>
      </c>
      <c r="W192" s="73">
        <f t="shared" si="70"/>
        <v>0</v>
      </c>
      <c r="X192" s="74">
        <v>159</v>
      </c>
      <c r="Y192" s="34" t="s">
        <v>202</v>
      </c>
      <c r="Z192" s="34" t="s">
        <v>394</v>
      </c>
      <c r="AA192" s="71">
        <f t="shared" si="64"/>
        <v>9.4703803802281399E-5</v>
      </c>
      <c r="AB192" s="71">
        <f t="shared" si="65"/>
        <v>0</v>
      </c>
      <c r="AC192" s="71">
        <f>SUM($AB$33:AB192)</f>
        <v>10.403299508285247</v>
      </c>
      <c r="AE192" s="26">
        <v>189</v>
      </c>
      <c r="AF192" s="71">
        <v>0</v>
      </c>
      <c r="AG192" s="73">
        <f t="shared" si="71"/>
        <v>0</v>
      </c>
      <c r="AH192" s="74">
        <v>159</v>
      </c>
      <c r="AI192" s="34" t="s">
        <v>202</v>
      </c>
      <c r="AJ192" s="34" t="s">
        <v>394</v>
      </c>
      <c r="AK192" s="71">
        <f t="shared" si="66"/>
        <v>9.4703803802281399E-5</v>
      </c>
      <c r="AL192" s="71">
        <f t="shared" si="67"/>
        <v>0</v>
      </c>
      <c r="AM192" s="71">
        <f>SUM($AL$33:AL192)</f>
        <v>10.507780540992837</v>
      </c>
      <c r="AO192" s="26">
        <v>189</v>
      </c>
      <c r="AP192" s="71">
        <v>0.30174950737369099</v>
      </c>
      <c r="AQ192" s="73">
        <f t="shared" si="52"/>
        <v>5.3514523835027092E-68</v>
      </c>
      <c r="AR192" s="34">
        <v>169</v>
      </c>
      <c r="AS192" s="34" t="s">
        <v>202</v>
      </c>
      <c r="AT192" s="34" t="s">
        <v>404</v>
      </c>
      <c r="AU192" s="71">
        <f t="shared" si="48"/>
        <v>5.2882109397188031E-5</v>
      </c>
      <c r="AV192" s="71">
        <f t="shared" si="49"/>
        <v>2.8299609037823292E-72</v>
      </c>
      <c r="AW192" s="114">
        <f>SUM($AV$23:AV192)</f>
        <v>9.3110379369082494</v>
      </c>
      <c r="AY192" s="26">
        <v>189</v>
      </c>
      <c r="AZ192" s="71">
        <v>0</v>
      </c>
      <c r="BA192" s="73">
        <f t="shared" si="55"/>
        <v>0</v>
      </c>
      <c r="BB192" s="34">
        <v>169</v>
      </c>
      <c r="BC192" s="34" t="s">
        <v>202</v>
      </c>
      <c r="BD192" s="34" t="s">
        <v>404</v>
      </c>
      <c r="BE192" s="71">
        <f t="shared" si="50"/>
        <v>5.2882109397188031E-5</v>
      </c>
      <c r="BF192" s="71">
        <f t="shared" si="51"/>
        <v>0</v>
      </c>
      <c r="BG192" s="114">
        <f>SUM($BF$23:BF192)</f>
        <v>9.5467535037849771</v>
      </c>
      <c r="BI192" s="26">
        <v>189</v>
      </c>
      <c r="BJ192" s="71">
        <v>5.03636159113467E-2</v>
      </c>
      <c r="BK192" s="73">
        <f t="shared" si="56"/>
        <v>1.8577604482923692E-148</v>
      </c>
      <c r="BL192" s="34">
        <v>169</v>
      </c>
      <c r="BM192" s="34" t="s">
        <v>202</v>
      </c>
      <c r="BN192" s="34" t="s">
        <v>404</v>
      </c>
      <c r="BO192" s="71">
        <f t="shared" si="53"/>
        <v>5.2882109397188031E-5</v>
      </c>
      <c r="BP192" s="71">
        <f t="shared" si="54"/>
        <v>9.8242291260366141E-153</v>
      </c>
      <c r="BQ192" s="114">
        <f>SUM($BP$23:BP192)</f>
        <v>10.39189247276893</v>
      </c>
      <c r="BS192" s="26">
        <v>189</v>
      </c>
      <c r="BT192" s="71">
        <v>0</v>
      </c>
      <c r="BU192" s="73">
        <f t="shared" si="57"/>
        <v>0</v>
      </c>
      <c r="BV192" s="34">
        <v>169</v>
      </c>
      <c r="BW192" s="34" t="s">
        <v>202</v>
      </c>
      <c r="BX192" s="34" t="s">
        <v>404</v>
      </c>
      <c r="BY192" s="71">
        <f t="shared" si="58"/>
        <v>5.2882109397188031E-5</v>
      </c>
      <c r="BZ192" s="71">
        <f t="shared" si="59"/>
        <v>0</v>
      </c>
      <c r="CA192" s="114">
        <f>SUM($BZ$23:BZ192)</f>
        <v>10.487233235656269</v>
      </c>
    </row>
    <row r="193" spans="1:79" x14ac:dyDescent="0.35">
      <c r="A193" s="26">
        <v>190</v>
      </c>
      <c r="B193" s="71">
        <v>0.241840533369864</v>
      </c>
      <c r="C193" s="73">
        <f t="shared" si="68"/>
        <v>4.1063092128966237E-73</v>
      </c>
      <c r="D193" s="34">
        <v>160</v>
      </c>
      <c r="E193" s="34" t="s">
        <v>202</v>
      </c>
      <c r="F193" s="34" t="s">
        <v>395</v>
      </c>
      <c r="G193" s="71">
        <f t="shared" si="60"/>
        <v>8.9343211134227765E-5</v>
      </c>
      <c r="H193" s="71">
        <f t="shared" si="61"/>
        <v>3.6687085099024769E-77</v>
      </c>
      <c r="I193" s="71">
        <f>SUM($H$33:H193)</f>
        <v>9.3265529758493759</v>
      </c>
      <c r="K193" s="26">
        <v>190</v>
      </c>
      <c r="L193" s="71">
        <v>0</v>
      </c>
      <c r="M193" s="73">
        <f t="shared" si="69"/>
        <v>0</v>
      </c>
      <c r="N193" s="34">
        <v>160</v>
      </c>
      <c r="O193" s="34" t="s">
        <v>202</v>
      </c>
      <c r="P193" s="34" t="s">
        <v>395</v>
      </c>
      <c r="Q193" s="71">
        <f t="shared" si="62"/>
        <v>8.9343211134227765E-5</v>
      </c>
      <c r="R193" s="71">
        <f t="shared" si="63"/>
        <v>0</v>
      </c>
      <c r="S193" s="71">
        <f>SUM($R$33:R193)</f>
        <v>9.5691597944751994</v>
      </c>
      <c r="U193" s="26">
        <v>190</v>
      </c>
      <c r="V193" s="71">
        <v>1.07785085299876E-11</v>
      </c>
      <c r="W193" s="73">
        <f t="shared" si="70"/>
        <v>0</v>
      </c>
      <c r="X193" s="74">
        <v>160</v>
      </c>
      <c r="Y193" s="34" t="s">
        <v>202</v>
      </c>
      <c r="Z193" s="34" t="s">
        <v>395</v>
      </c>
      <c r="AA193" s="71">
        <f t="shared" si="64"/>
        <v>8.9343211134227765E-5</v>
      </c>
      <c r="AB193" s="71">
        <f t="shared" si="65"/>
        <v>0</v>
      </c>
      <c r="AC193" s="71">
        <f>SUM($AB$33:AB193)</f>
        <v>10.403299508285247</v>
      </c>
      <c r="AE193" s="26">
        <v>190</v>
      </c>
      <c r="AF193" s="71">
        <v>0</v>
      </c>
      <c r="AG193" s="73">
        <f t="shared" si="71"/>
        <v>0</v>
      </c>
      <c r="AH193" s="74">
        <v>160</v>
      </c>
      <c r="AI193" s="34" t="s">
        <v>202</v>
      </c>
      <c r="AJ193" s="34" t="s">
        <v>395</v>
      </c>
      <c r="AK193" s="71">
        <f t="shared" si="66"/>
        <v>8.9343211134227765E-5</v>
      </c>
      <c r="AL193" s="71">
        <f t="shared" si="67"/>
        <v>0</v>
      </c>
      <c r="AM193" s="71">
        <f>SUM($AL$33:AL193)</f>
        <v>10.507780540992837</v>
      </c>
      <c r="AO193" s="26">
        <v>190</v>
      </c>
      <c r="AP193" s="71">
        <v>0.30174940766219299</v>
      </c>
      <c r="AQ193" s="73">
        <f t="shared" si="52"/>
        <v>1.6147981204557069E-68</v>
      </c>
      <c r="AR193" s="34">
        <v>170</v>
      </c>
      <c r="AS193" s="34" t="s">
        <v>202</v>
      </c>
      <c r="AT193" s="34" t="s">
        <v>405</v>
      </c>
      <c r="AU193" s="71">
        <f t="shared" si="48"/>
        <v>4.9888782450177378E-5</v>
      </c>
      <c r="AV193" s="71">
        <f t="shared" si="49"/>
        <v>8.0560312132370091E-73</v>
      </c>
      <c r="AW193" s="114">
        <f>SUM($AV$23:AV193)</f>
        <v>9.3110379369082494</v>
      </c>
      <c r="AY193" s="26">
        <v>190</v>
      </c>
      <c r="AZ193" s="71">
        <v>0</v>
      </c>
      <c r="BA193" s="73">
        <f t="shared" si="55"/>
        <v>0</v>
      </c>
      <c r="BB193" s="34">
        <v>170</v>
      </c>
      <c r="BC193" s="34" t="s">
        <v>202</v>
      </c>
      <c r="BD193" s="34" t="s">
        <v>405</v>
      </c>
      <c r="BE193" s="71">
        <f t="shared" si="50"/>
        <v>4.9888782450177378E-5</v>
      </c>
      <c r="BF193" s="71">
        <f t="shared" si="51"/>
        <v>0</v>
      </c>
      <c r="BG193" s="114">
        <f>SUM($BF$23:BF193)</f>
        <v>9.5467535037849771</v>
      </c>
      <c r="BI193" s="26">
        <v>190</v>
      </c>
      <c r="BJ193" s="71">
        <v>5.0363319683810699E-2</v>
      </c>
      <c r="BK193" s="73">
        <f t="shared" si="56"/>
        <v>9.3563533673088139E-150</v>
      </c>
      <c r="BL193" s="34">
        <v>170</v>
      </c>
      <c r="BM193" s="34" t="s">
        <v>202</v>
      </c>
      <c r="BN193" s="34" t="s">
        <v>405</v>
      </c>
      <c r="BO193" s="71">
        <f t="shared" si="53"/>
        <v>4.9888782450177378E-5</v>
      </c>
      <c r="BP193" s="71">
        <f t="shared" si="54"/>
        <v>4.6677707766865396E-154</v>
      </c>
      <c r="BQ193" s="114">
        <f>SUM($BP$23:BP193)</f>
        <v>10.39189247276893</v>
      </c>
      <c r="BS193" s="26">
        <v>190</v>
      </c>
      <c r="BT193" s="71">
        <v>0</v>
      </c>
      <c r="BU193" s="73">
        <f t="shared" si="57"/>
        <v>0</v>
      </c>
      <c r="BV193" s="34">
        <v>170</v>
      </c>
      <c r="BW193" s="34" t="s">
        <v>202</v>
      </c>
      <c r="BX193" s="34" t="s">
        <v>405</v>
      </c>
      <c r="BY193" s="71">
        <f t="shared" si="58"/>
        <v>4.9888782450177378E-5</v>
      </c>
      <c r="BZ193" s="71">
        <f t="shared" si="59"/>
        <v>0</v>
      </c>
      <c r="CA193" s="114">
        <f>SUM($BZ$23:BZ193)</f>
        <v>10.487233235656269</v>
      </c>
    </row>
    <row r="194" spans="1:79" x14ac:dyDescent="0.35">
      <c r="A194" s="26">
        <v>191</v>
      </c>
      <c r="B194" s="71">
        <v>0.24184011803827599</v>
      </c>
      <c r="C194" s="73">
        <f t="shared" si="68"/>
        <v>9.9307201022850587E-74</v>
      </c>
      <c r="D194" s="34">
        <v>161</v>
      </c>
      <c r="E194" s="34" t="s">
        <v>202</v>
      </c>
      <c r="F194" s="34" t="s">
        <v>396</v>
      </c>
      <c r="G194" s="71">
        <f t="shared" si="60"/>
        <v>8.4286048239837498E-5</v>
      </c>
      <c r="H194" s="71">
        <f t="shared" si="61"/>
        <v>8.370211535975224E-78</v>
      </c>
      <c r="I194" s="71">
        <f>SUM($H$33:H194)</f>
        <v>9.3265529758493759</v>
      </c>
      <c r="K194" s="26">
        <v>191</v>
      </c>
      <c r="L194" s="71">
        <v>0</v>
      </c>
      <c r="M194" s="73">
        <f t="shared" si="69"/>
        <v>0</v>
      </c>
      <c r="N194" s="34">
        <v>161</v>
      </c>
      <c r="O194" s="34" t="s">
        <v>202</v>
      </c>
      <c r="P194" s="34" t="s">
        <v>396</v>
      </c>
      <c r="Q194" s="71">
        <f t="shared" si="62"/>
        <v>8.4286048239837498E-5</v>
      </c>
      <c r="R194" s="71">
        <f t="shared" si="63"/>
        <v>0</v>
      </c>
      <c r="S194" s="71">
        <f>SUM($R$33:R194)</f>
        <v>9.5691597944751994</v>
      </c>
      <c r="U194" s="26">
        <v>191</v>
      </c>
      <c r="V194" s="71">
        <v>1.0758329360858601E-11</v>
      </c>
      <c r="W194" s="73">
        <f t="shared" si="70"/>
        <v>0</v>
      </c>
      <c r="X194" s="74">
        <v>161</v>
      </c>
      <c r="Y194" s="34" t="s">
        <v>202</v>
      </c>
      <c r="Z194" s="34" t="s">
        <v>396</v>
      </c>
      <c r="AA194" s="71">
        <f t="shared" si="64"/>
        <v>8.4286048239837498E-5</v>
      </c>
      <c r="AB194" s="71">
        <f t="shared" si="65"/>
        <v>0</v>
      </c>
      <c r="AC194" s="71">
        <f>SUM($AB$33:AB194)</f>
        <v>10.403299508285247</v>
      </c>
      <c r="AE194" s="26">
        <v>191</v>
      </c>
      <c r="AF194" s="71">
        <v>0</v>
      </c>
      <c r="AG194" s="73">
        <f t="shared" si="71"/>
        <v>0</v>
      </c>
      <c r="AH194" s="74">
        <v>161</v>
      </c>
      <c r="AI194" s="34" t="s">
        <v>202</v>
      </c>
      <c r="AJ194" s="34" t="s">
        <v>396</v>
      </c>
      <c r="AK194" s="71">
        <f t="shared" si="66"/>
        <v>8.4286048239837498E-5</v>
      </c>
      <c r="AL194" s="71">
        <f t="shared" si="67"/>
        <v>0</v>
      </c>
      <c r="AM194" s="71">
        <f>SUM($AL$33:AL194)</f>
        <v>10.507780540992837</v>
      </c>
      <c r="AO194" s="26">
        <v>191</v>
      </c>
      <c r="AP194" s="71">
        <v>0.30174931725396897</v>
      </c>
      <c r="AQ194" s="73">
        <f t="shared" si="52"/>
        <v>4.8726437634153214E-69</v>
      </c>
      <c r="AR194" s="34">
        <v>171</v>
      </c>
      <c r="AS194" s="34" t="s">
        <v>202</v>
      </c>
      <c r="AT194" s="34" t="s">
        <v>406</v>
      </c>
      <c r="AU194" s="71">
        <f t="shared" si="48"/>
        <v>4.7064889103940918E-5</v>
      </c>
      <c r="AV194" s="71">
        <f t="shared" si="49"/>
        <v>2.2933043836815142E-73</v>
      </c>
      <c r="AW194" s="114">
        <f>SUM($AV$23:AV194)</f>
        <v>9.3110379369082494</v>
      </c>
      <c r="AY194" s="26">
        <v>191</v>
      </c>
      <c r="AZ194" s="71">
        <v>0</v>
      </c>
      <c r="BA194" s="73">
        <f t="shared" si="55"/>
        <v>0</v>
      </c>
      <c r="BB194" s="34">
        <v>171</v>
      </c>
      <c r="BC194" s="34" t="s">
        <v>202</v>
      </c>
      <c r="BD194" s="34" t="s">
        <v>406</v>
      </c>
      <c r="BE194" s="71">
        <f t="shared" si="50"/>
        <v>4.7064889103940918E-5</v>
      </c>
      <c r="BF194" s="71">
        <f t="shared" si="51"/>
        <v>0</v>
      </c>
      <c r="BG194" s="114">
        <f>SUM($BF$23:BF194)</f>
        <v>9.5467535037849771</v>
      </c>
      <c r="BI194" s="26">
        <v>191</v>
      </c>
      <c r="BJ194" s="71">
        <v>5.0363049970675998E-2</v>
      </c>
      <c r="BK194" s="73">
        <f t="shared" si="56"/>
        <v>4.7121701571247248E-151</v>
      </c>
      <c r="BL194" s="34">
        <v>171</v>
      </c>
      <c r="BM194" s="34" t="s">
        <v>202</v>
      </c>
      <c r="BN194" s="34" t="s">
        <v>406</v>
      </c>
      <c r="BO194" s="71">
        <f t="shared" si="53"/>
        <v>4.7064889103940918E-5</v>
      </c>
      <c r="BP194" s="71">
        <f t="shared" si="54"/>
        <v>2.2177776588397502E-155</v>
      </c>
      <c r="BQ194" s="114">
        <f>SUM($BP$23:BP194)</f>
        <v>10.39189247276893</v>
      </c>
      <c r="BS194" s="26">
        <v>191</v>
      </c>
      <c r="BT194" s="71">
        <v>0</v>
      </c>
      <c r="BU194" s="73">
        <f t="shared" si="57"/>
        <v>0</v>
      </c>
      <c r="BV194" s="34">
        <v>171</v>
      </c>
      <c r="BW194" s="34" t="s">
        <v>202</v>
      </c>
      <c r="BX194" s="34" t="s">
        <v>406</v>
      </c>
      <c r="BY194" s="71">
        <f t="shared" si="58"/>
        <v>4.7064889103940918E-5</v>
      </c>
      <c r="BZ194" s="71">
        <f t="shared" si="59"/>
        <v>0</v>
      </c>
      <c r="CA194" s="114">
        <f>SUM($BZ$23:BZ194)</f>
        <v>10.487233235656269</v>
      </c>
    </row>
    <row r="195" spans="1:79" x14ac:dyDescent="0.35">
      <c r="A195" s="26">
        <v>192</v>
      </c>
      <c r="B195" s="71">
        <v>0.24183974036217001</v>
      </c>
      <c r="C195" s="73">
        <f t="shared" si="68"/>
        <v>2.4016465217416988E-74</v>
      </c>
      <c r="D195" s="34">
        <v>162</v>
      </c>
      <c r="E195" s="34" t="s">
        <v>202</v>
      </c>
      <c r="F195" s="34" t="s">
        <v>397</v>
      </c>
      <c r="G195" s="71">
        <f t="shared" si="60"/>
        <v>7.9515139848903305E-5</v>
      </c>
      <c r="H195" s="71">
        <f t="shared" si="61"/>
        <v>1.9096725904392338E-78</v>
      </c>
      <c r="I195" s="71">
        <f>SUM($H$33:H195)</f>
        <v>9.3265529758493759</v>
      </c>
      <c r="K195" s="26">
        <v>192</v>
      </c>
      <c r="L195" s="71">
        <v>0</v>
      </c>
      <c r="M195" s="73">
        <f t="shared" si="69"/>
        <v>0</v>
      </c>
      <c r="N195" s="34">
        <v>162</v>
      </c>
      <c r="O195" s="34" t="s">
        <v>202</v>
      </c>
      <c r="P195" s="34" t="s">
        <v>397</v>
      </c>
      <c r="Q195" s="71">
        <f t="shared" si="62"/>
        <v>7.9515139848903305E-5</v>
      </c>
      <c r="R195" s="71">
        <f t="shared" si="63"/>
        <v>0</v>
      </c>
      <c r="S195" s="71">
        <f>SUM($R$33:R195)</f>
        <v>9.5691597944751994</v>
      </c>
      <c r="U195" s="26">
        <v>192</v>
      </c>
      <c r="V195" s="71">
        <v>1.07399037519714E-11</v>
      </c>
      <c r="W195" s="73">
        <f t="shared" si="70"/>
        <v>0</v>
      </c>
      <c r="X195" s="74">
        <v>162</v>
      </c>
      <c r="Y195" s="34" t="s">
        <v>202</v>
      </c>
      <c r="Z195" s="34" t="s">
        <v>397</v>
      </c>
      <c r="AA195" s="71">
        <f t="shared" si="64"/>
        <v>7.9515139848903305E-5</v>
      </c>
      <c r="AB195" s="71">
        <f t="shared" si="65"/>
        <v>0</v>
      </c>
      <c r="AC195" s="71">
        <f>SUM($AB$33:AB195)</f>
        <v>10.403299508285247</v>
      </c>
      <c r="AE195" s="26">
        <v>192</v>
      </c>
      <c r="AF195" s="71">
        <v>0</v>
      </c>
      <c r="AG195" s="73">
        <f t="shared" si="71"/>
        <v>0</v>
      </c>
      <c r="AH195" s="74">
        <v>162</v>
      </c>
      <c r="AI195" s="34" t="s">
        <v>202</v>
      </c>
      <c r="AJ195" s="34" t="s">
        <v>397</v>
      </c>
      <c r="AK195" s="71">
        <f t="shared" si="66"/>
        <v>7.9515139848903305E-5</v>
      </c>
      <c r="AL195" s="71">
        <f t="shared" si="67"/>
        <v>0</v>
      </c>
      <c r="AM195" s="71">
        <f>SUM($AL$33:AL195)</f>
        <v>10.507780540992837</v>
      </c>
      <c r="AO195" s="26">
        <v>192</v>
      </c>
      <c r="AP195" s="71">
        <v>0.30174923528104503</v>
      </c>
      <c r="AQ195" s="73">
        <f t="shared" si="52"/>
        <v>1.4703169288323832E-69</v>
      </c>
      <c r="AR195" s="34">
        <v>172</v>
      </c>
      <c r="AS195" s="34" t="s">
        <v>202</v>
      </c>
      <c r="AT195" s="34" t="s">
        <v>407</v>
      </c>
      <c r="AU195" s="71">
        <f t="shared" si="48"/>
        <v>4.4400838777302756E-5</v>
      </c>
      <c r="AV195" s="71">
        <f t="shared" si="49"/>
        <v>6.5283304908625576E-74</v>
      </c>
      <c r="AW195" s="114">
        <f>SUM($AV$23:AV195)</f>
        <v>9.3110379369082494</v>
      </c>
      <c r="AY195" s="26">
        <v>192</v>
      </c>
      <c r="AZ195" s="71">
        <v>0</v>
      </c>
      <c r="BA195" s="73">
        <f t="shared" si="55"/>
        <v>0</v>
      </c>
      <c r="BB195" s="34">
        <v>172</v>
      </c>
      <c r="BC195" s="34" t="s">
        <v>202</v>
      </c>
      <c r="BD195" s="34" t="s">
        <v>407</v>
      </c>
      <c r="BE195" s="71">
        <f t="shared" si="50"/>
        <v>4.4400838777302756E-5</v>
      </c>
      <c r="BF195" s="71">
        <f t="shared" si="51"/>
        <v>0</v>
      </c>
      <c r="BG195" s="114">
        <f>SUM($BF$23:BF195)</f>
        <v>9.5467535037849771</v>
      </c>
      <c r="BI195" s="26">
        <v>192</v>
      </c>
      <c r="BJ195" s="71">
        <v>5.0362804398680502E-2</v>
      </c>
      <c r="BK195" s="73">
        <f t="shared" si="56"/>
        <v>2.373192610936007E-152</v>
      </c>
      <c r="BL195" s="34">
        <v>172</v>
      </c>
      <c r="BM195" s="34" t="s">
        <v>202</v>
      </c>
      <c r="BN195" s="34" t="s">
        <v>407</v>
      </c>
      <c r="BO195" s="71">
        <f t="shared" si="53"/>
        <v>4.4400838777302756E-5</v>
      </c>
      <c r="BP195" s="71">
        <f t="shared" si="54"/>
        <v>1.0537174250565583E-156</v>
      </c>
      <c r="BQ195" s="114">
        <f>SUM($BP$23:BP195)</f>
        <v>10.39189247276893</v>
      </c>
      <c r="BS195" s="26">
        <v>192</v>
      </c>
      <c r="BT195" s="71">
        <v>0</v>
      </c>
      <c r="BU195" s="73">
        <f t="shared" si="57"/>
        <v>0</v>
      </c>
      <c r="BV195" s="34">
        <v>172</v>
      </c>
      <c r="BW195" s="34" t="s">
        <v>202</v>
      </c>
      <c r="BX195" s="34" t="s">
        <v>407</v>
      </c>
      <c r="BY195" s="71">
        <f t="shared" si="58"/>
        <v>4.4400838777302756E-5</v>
      </c>
      <c r="BZ195" s="71">
        <f t="shared" si="59"/>
        <v>0</v>
      </c>
      <c r="CA195" s="114">
        <f>SUM($BZ$23:BZ195)</f>
        <v>10.487233235656269</v>
      </c>
    </row>
    <row r="196" spans="1:79" x14ac:dyDescent="0.35">
      <c r="A196" s="26">
        <v>193</v>
      </c>
      <c r="B196" s="71">
        <v>0.24183939692758599</v>
      </c>
      <c r="C196" s="73">
        <f t="shared" si="68"/>
        <v>5.8081357125972111E-75</v>
      </c>
      <c r="D196" s="34">
        <v>163</v>
      </c>
      <c r="E196" s="34" t="s">
        <v>202</v>
      </c>
      <c r="F196" s="34" t="s">
        <v>398</v>
      </c>
      <c r="G196" s="71">
        <f t="shared" si="60"/>
        <v>7.5014282876323843E-5</v>
      </c>
      <c r="H196" s="71">
        <f t="shared" si="61"/>
        <v>4.3569313532884596E-79</v>
      </c>
      <c r="I196" s="71">
        <f>SUM($H$33:H196)</f>
        <v>9.3265529758493759</v>
      </c>
      <c r="K196" s="26">
        <v>193</v>
      </c>
      <c r="L196" s="71">
        <v>0</v>
      </c>
      <c r="M196" s="73">
        <f t="shared" si="69"/>
        <v>0</v>
      </c>
      <c r="N196" s="34">
        <v>163</v>
      </c>
      <c r="O196" s="34" t="s">
        <v>202</v>
      </c>
      <c r="P196" s="34" t="s">
        <v>398</v>
      </c>
      <c r="Q196" s="71">
        <f t="shared" si="62"/>
        <v>7.5014282876323843E-5</v>
      </c>
      <c r="R196" s="71">
        <f t="shared" si="63"/>
        <v>0</v>
      </c>
      <c r="S196" s="71">
        <f>SUM($R$33:R196)</f>
        <v>9.5691597944751994</v>
      </c>
      <c r="U196" s="26">
        <v>193</v>
      </c>
      <c r="V196" s="71">
        <v>1.07230769500436E-11</v>
      </c>
      <c r="W196" s="73">
        <f t="shared" si="70"/>
        <v>0</v>
      </c>
      <c r="X196" s="74">
        <v>163</v>
      </c>
      <c r="Y196" s="34" t="s">
        <v>202</v>
      </c>
      <c r="Z196" s="34" t="s">
        <v>398</v>
      </c>
      <c r="AA196" s="71">
        <f t="shared" si="64"/>
        <v>7.5014282876323843E-5</v>
      </c>
      <c r="AB196" s="71">
        <f t="shared" si="65"/>
        <v>0</v>
      </c>
      <c r="AC196" s="71">
        <f>SUM($AB$33:AB196)</f>
        <v>10.403299508285247</v>
      </c>
      <c r="AE196" s="26">
        <v>193</v>
      </c>
      <c r="AF196" s="71">
        <v>0</v>
      </c>
      <c r="AG196" s="73">
        <f t="shared" si="71"/>
        <v>0</v>
      </c>
      <c r="AH196" s="74">
        <v>163</v>
      </c>
      <c r="AI196" s="34" t="s">
        <v>202</v>
      </c>
      <c r="AJ196" s="34" t="s">
        <v>398</v>
      </c>
      <c r="AK196" s="71">
        <f t="shared" si="66"/>
        <v>7.5014282876323843E-5</v>
      </c>
      <c r="AL196" s="71">
        <f t="shared" si="67"/>
        <v>0</v>
      </c>
      <c r="AM196" s="71">
        <f>SUM($AL$33:AL196)</f>
        <v>10.507780540992837</v>
      </c>
      <c r="AO196" s="26">
        <v>193</v>
      </c>
      <c r="AP196" s="71">
        <v>0.30174916095635002</v>
      </c>
      <c r="AQ196" s="73">
        <f t="shared" si="52"/>
        <v>4.4366700889594633E-70</v>
      </c>
      <c r="AR196" s="34">
        <v>173</v>
      </c>
      <c r="AS196" s="34" t="s">
        <v>202</v>
      </c>
      <c r="AT196" s="34" t="s">
        <v>408</v>
      </c>
      <c r="AU196" s="71">
        <f t="shared" si="48"/>
        <v>4.1887583752172408E-5</v>
      </c>
      <c r="AV196" s="71">
        <f t="shared" si="49"/>
        <v>1.8584138993204774E-74</v>
      </c>
      <c r="AW196" s="114">
        <f>SUM($AV$23:AV196)</f>
        <v>9.3110379369082494</v>
      </c>
      <c r="AY196" s="26">
        <v>193</v>
      </c>
      <c r="AZ196" s="71">
        <v>0</v>
      </c>
      <c r="BA196" s="73">
        <f t="shared" si="55"/>
        <v>0</v>
      </c>
      <c r="BB196" s="34">
        <v>173</v>
      </c>
      <c r="BC196" s="34" t="s">
        <v>202</v>
      </c>
      <c r="BD196" s="34" t="s">
        <v>408</v>
      </c>
      <c r="BE196" s="71">
        <f t="shared" si="50"/>
        <v>4.1887583752172408E-5</v>
      </c>
      <c r="BF196" s="71">
        <f t="shared" si="51"/>
        <v>0</v>
      </c>
      <c r="BG196" s="114">
        <f>SUM($BF$23:BF196)</f>
        <v>9.5467535037849771</v>
      </c>
      <c r="BI196" s="26">
        <v>193</v>
      </c>
      <c r="BJ196" s="71">
        <v>5.0362580806996501E-2</v>
      </c>
      <c r="BK196" s="73">
        <f t="shared" si="56"/>
        <v>1.1952063526496401E-153</v>
      </c>
      <c r="BL196" s="34">
        <v>173</v>
      </c>
      <c r="BM196" s="34" t="s">
        <v>202</v>
      </c>
      <c r="BN196" s="34" t="s">
        <v>408</v>
      </c>
      <c r="BO196" s="71">
        <f t="shared" si="53"/>
        <v>4.1887583752172408E-5</v>
      </c>
      <c r="BP196" s="71">
        <f t="shared" si="54"/>
        <v>5.0064306197740308E-158</v>
      </c>
      <c r="BQ196" s="114">
        <f>SUM($BP$23:BP196)</f>
        <v>10.39189247276893</v>
      </c>
      <c r="BS196" s="26">
        <v>193</v>
      </c>
      <c r="BT196" s="71">
        <v>0</v>
      </c>
      <c r="BU196" s="73">
        <f t="shared" si="57"/>
        <v>0</v>
      </c>
      <c r="BV196" s="34">
        <v>173</v>
      </c>
      <c r="BW196" s="34" t="s">
        <v>202</v>
      </c>
      <c r="BX196" s="34" t="s">
        <v>408</v>
      </c>
      <c r="BY196" s="71">
        <f t="shared" si="58"/>
        <v>4.1887583752172408E-5</v>
      </c>
      <c r="BZ196" s="71">
        <f t="shared" si="59"/>
        <v>0</v>
      </c>
      <c r="CA196" s="114">
        <f>SUM($BZ$23:BZ196)</f>
        <v>10.487233235656269</v>
      </c>
    </row>
    <row r="197" spans="1:79" x14ac:dyDescent="0.35">
      <c r="A197" s="26">
        <v>194</v>
      </c>
      <c r="B197" s="71">
        <v>0.241839084630042</v>
      </c>
      <c r="C197" s="73">
        <f t="shared" si="68"/>
        <v>1.4046360380080844E-75</v>
      </c>
      <c r="D197" s="34">
        <v>164</v>
      </c>
      <c r="E197" s="34" t="s">
        <v>202</v>
      </c>
      <c r="F197" s="34" t="s">
        <v>399</v>
      </c>
      <c r="G197" s="71">
        <f t="shared" si="60"/>
        <v>7.0768191392758356E-5</v>
      </c>
      <c r="H197" s="71">
        <f t="shared" si="61"/>
        <v>9.9403551974921913E-80</v>
      </c>
      <c r="I197" s="71">
        <f>SUM($H$33:H197)</f>
        <v>9.3265529758493759</v>
      </c>
      <c r="K197" s="26">
        <v>194</v>
      </c>
      <c r="L197" s="71">
        <v>0</v>
      </c>
      <c r="M197" s="73">
        <f t="shared" si="69"/>
        <v>0</v>
      </c>
      <c r="N197" s="34">
        <v>164</v>
      </c>
      <c r="O197" s="34" t="s">
        <v>202</v>
      </c>
      <c r="P197" s="34" t="s">
        <v>399</v>
      </c>
      <c r="Q197" s="71">
        <f t="shared" si="62"/>
        <v>7.0768191392758356E-5</v>
      </c>
      <c r="R197" s="71">
        <f t="shared" si="63"/>
        <v>0</v>
      </c>
      <c r="S197" s="71">
        <f>SUM($R$33:R197)</f>
        <v>9.5691597944751994</v>
      </c>
      <c r="U197" s="26">
        <v>194</v>
      </c>
      <c r="V197" s="71">
        <v>1.0707708244998699E-11</v>
      </c>
      <c r="W197" s="73">
        <f t="shared" si="70"/>
        <v>0</v>
      </c>
      <c r="X197" s="74">
        <v>164</v>
      </c>
      <c r="Y197" s="34" t="s">
        <v>202</v>
      </c>
      <c r="Z197" s="34" t="s">
        <v>399</v>
      </c>
      <c r="AA197" s="71">
        <f t="shared" si="64"/>
        <v>7.0768191392758356E-5</v>
      </c>
      <c r="AB197" s="71">
        <f t="shared" si="65"/>
        <v>0</v>
      </c>
      <c r="AC197" s="71">
        <f>SUM($AB$33:AB197)</f>
        <v>10.403299508285247</v>
      </c>
      <c r="AE197" s="26">
        <v>194</v>
      </c>
      <c r="AF197" s="71">
        <v>0</v>
      </c>
      <c r="AG197" s="73">
        <f t="shared" si="71"/>
        <v>0</v>
      </c>
      <c r="AH197" s="74">
        <v>164</v>
      </c>
      <c r="AI197" s="34" t="s">
        <v>202</v>
      </c>
      <c r="AJ197" s="34" t="s">
        <v>399</v>
      </c>
      <c r="AK197" s="71">
        <f t="shared" si="66"/>
        <v>7.0768191392758356E-5</v>
      </c>
      <c r="AL197" s="71">
        <f t="shared" si="67"/>
        <v>0</v>
      </c>
      <c r="AM197" s="71">
        <f>SUM($AL$33:AL197)</f>
        <v>10.507780540992837</v>
      </c>
      <c r="AO197" s="26">
        <v>194</v>
      </c>
      <c r="AP197" s="71">
        <v>0.30174909356630503</v>
      </c>
      <c r="AQ197" s="73">
        <f t="shared" si="52"/>
        <v>1.3387614767836529E-70</v>
      </c>
      <c r="AR197" s="34">
        <v>174</v>
      </c>
      <c r="AS197" s="34" t="s">
        <v>202</v>
      </c>
      <c r="AT197" s="34" t="s">
        <v>409</v>
      </c>
      <c r="AU197" s="71">
        <f t="shared" si="48"/>
        <v>3.9516588445445663E-5</v>
      </c>
      <c r="AV197" s="71">
        <f t="shared" si="49"/>
        <v>5.2903286304676667E-75</v>
      </c>
      <c r="AW197" s="114">
        <f>SUM($AV$23:AV197)</f>
        <v>9.3110379369082494</v>
      </c>
      <c r="AY197" s="26">
        <v>194</v>
      </c>
      <c r="AZ197" s="71">
        <v>0</v>
      </c>
      <c r="BA197" s="73">
        <f t="shared" si="55"/>
        <v>0</v>
      </c>
      <c r="BB197" s="34">
        <v>174</v>
      </c>
      <c r="BC197" s="34" t="s">
        <v>202</v>
      </c>
      <c r="BD197" s="34" t="s">
        <v>409</v>
      </c>
      <c r="BE197" s="71">
        <f t="shared" si="50"/>
        <v>3.9516588445445663E-5</v>
      </c>
      <c r="BF197" s="71">
        <f t="shared" si="51"/>
        <v>0</v>
      </c>
      <c r="BG197" s="114">
        <f>SUM($BF$23:BF197)</f>
        <v>9.5467535037849771</v>
      </c>
      <c r="BI197" s="26">
        <v>194</v>
      </c>
      <c r="BJ197" s="71">
        <v>5.0362377228212997E-2</v>
      </c>
      <c r="BK197" s="73">
        <f t="shared" si="56"/>
        <v>6.0193676516353056E-155</v>
      </c>
      <c r="BL197" s="34">
        <v>174</v>
      </c>
      <c r="BM197" s="34" t="s">
        <v>202</v>
      </c>
      <c r="BN197" s="34" t="s">
        <v>409</v>
      </c>
      <c r="BO197" s="71">
        <f t="shared" si="53"/>
        <v>3.9516588445445663E-5</v>
      </c>
      <c r="BP197" s="71">
        <f t="shared" si="54"/>
        <v>2.3786487419150113E-159</v>
      </c>
      <c r="BQ197" s="114">
        <f>SUM($BP$23:BP197)</f>
        <v>10.39189247276893</v>
      </c>
      <c r="BS197" s="26">
        <v>194</v>
      </c>
      <c r="BT197" s="71">
        <v>0</v>
      </c>
      <c r="BU197" s="73">
        <f t="shared" si="57"/>
        <v>0</v>
      </c>
      <c r="BV197" s="34">
        <v>174</v>
      </c>
      <c r="BW197" s="34" t="s">
        <v>202</v>
      </c>
      <c r="BX197" s="34" t="s">
        <v>409</v>
      </c>
      <c r="BY197" s="71">
        <f t="shared" si="58"/>
        <v>3.9516588445445663E-5</v>
      </c>
      <c r="BZ197" s="71">
        <f t="shared" si="59"/>
        <v>0</v>
      </c>
      <c r="CA197" s="114">
        <f>SUM($BZ$23:BZ197)</f>
        <v>10.487233235656269</v>
      </c>
    </row>
    <row r="198" spans="1:79" x14ac:dyDescent="0.35">
      <c r="A198" s="26">
        <v>195</v>
      </c>
      <c r="B198" s="71">
        <v>0.24183880064659899</v>
      </c>
      <c r="C198" s="73">
        <f t="shared" si="68"/>
        <v>3.39695893670244E-76</v>
      </c>
      <c r="D198" s="34">
        <v>165</v>
      </c>
      <c r="E198" s="34" t="s">
        <v>202</v>
      </c>
      <c r="F198" s="34" t="s">
        <v>400</v>
      </c>
      <c r="G198" s="71">
        <f t="shared" si="60"/>
        <v>6.6762444710149384E-5</v>
      </c>
      <c r="H198" s="71">
        <f t="shared" si="61"/>
        <v>2.2678928319424449E-80</v>
      </c>
      <c r="I198" s="71">
        <f>SUM($H$33:H198)</f>
        <v>9.3265529758493759</v>
      </c>
      <c r="K198" s="26">
        <v>195</v>
      </c>
      <c r="L198" s="71">
        <v>0</v>
      </c>
      <c r="M198" s="73">
        <f t="shared" si="69"/>
        <v>0</v>
      </c>
      <c r="N198" s="34">
        <v>165</v>
      </c>
      <c r="O198" s="34" t="s">
        <v>202</v>
      </c>
      <c r="P198" s="34" t="s">
        <v>400</v>
      </c>
      <c r="Q198" s="71">
        <f t="shared" si="62"/>
        <v>6.6762444710149384E-5</v>
      </c>
      <c r="R198" s="71">
        <f t="shared" si="63"/>
        <v>0</v>
      </c>
      <c r="S198" s="71">
        <f>SUM($R$33:R198)</f>
        <v>9.5691597944751994</v>
      </c>
      <c r="U198" s="26">
        <v>195</v>
      </c>
      <c r="V198" s="71">
        <v>1.06936696332561E-11</v>
      </c>
      <c r="W198" s="73">
        <f t="shared" si="70"/>
        <v>0</v>
      </c>
      <c r="X198" s="74">
        <v>165</v>
      </c>
      <c r="Y198" s="34" t="s">
        <v>202</v>
      </c>
      <c r="Z198" s="34" t="s">
        <v>400</v>
      </c>
      <c r="AA198" s="71">
        <f t="shared" si="64"/>
        <v>6.6762444710149384E-5</v>
      </c>
      <c r="AB198" s="71">
        <f t="shared" si="65"/>
        <v>0</v>
      </c>
      <c r="AC198" s="71">
        <f>SUM($AB$33:AB198)</f>
        <v>10.403299508285247</v>
      </c>
      <c r="AE198" s="26">
        <v>195</v>
      </c>
      <c r="AF198" s="71">
        <v>0</v>
      </c>
      <c r="AG198" s="73">
        <f t="shared" si="71"/>
        <v>0</v>
      </c>
      <c r="AH198" s="74">
        <v>165</v>
      </c>
      <c r="AI198" s="34" t="s">
        <v>202</v>
      </c>
      <c r="AJ198" s="34" t="s">
        <v>400</v>
      </c>
      <c r="AK198" s="71">
        <f t="shared" si="66"/>
        <v>6.6762444710149384E-5</v>
      </c>
      <c r="AL198" s="71">
        <f t="shared" si="67"/>
        <v>0</v>
      </c>
      <c r="AM198" s="71">
        <f>SUM($AL$33:AL198)</f>
        <v>10.507780540992837</v>
      </c>
      <c r="AO198" s="26">
        <v>195</v>
      </c>
      <c r="AP198" s="71">
        <v>0.30174903246389401</v>
      </c>
      <c r="AQ198" s="73">
        <f t="shared" si="52"/>
        <v>4.0397006212095512E-71</v>
      </c>
      <c r="AR198" s="34">
        <v>175</v>
      </c>
      <c r="AS198" s="34" t="s">
        <v>202</v>
      </c>
      <c r="AT198" s="34" t="s">
        <v>410</v>
      </c>
      <c r="AU198" s="71">
        <f t="shared" si="48"/>
        <v>3.7279800420231749E-5</v>
      </c>
      <c r="AV198" s="71">
        <f t="shared" si="49"/>
        <v>1.5059923291617828E-75</v>
      </c>
      <c r="AW198" s="114">
        <f>SUM($AV$23:AV198)</f>
        <v>9.3110379369082494</v>
      </c>
      <c r="AY198" s="26">
        <v>195</v>
      </c>
      <c r="AZ198" s="71">
        <v>0</v>
      </c>
      <c r="BA198" s="73">
        <f t="shared" si="55"/>
        <v>0</v>
      </c>
      <c r="BB198" s="34">
        <v>175</v>
      </c>
      <c r="BC198" s="34" t="s">
        <v>202</v>
      </c>
      <c r="BD198" s="34" t="s">
        <v>410</v>
      </c>
      <c r="BE198" s="71">
        <f t="shared" si="50"/>
        <v>3.7279800420231749E-5</v>
      </c>
      <c r="BF198" s="71">
        <f t="shared" si="51"/>
        <v>0</v>
      </c>
      <c r="BG198" s="114">
        <f>SUM($BF$23:BF198)</f>
        <v>9.5467535037849771</v>
      </c>
      <c r="BI198" s="26">
        <v>195</v>
      </c>
      <c r="BJ198" s="71">
        <v>5.0362191871023199E-2</v>
      </c>
      <c r="BK198" s="73">
        <f t="shared" si="56"/>
        <v>3.0314966434695988E-156</v>
      </c>
      <c r="BL198" s="34">
        <v>175</v>
      </c>
      <c r="BM198" s="34" t="s">
        <v>202</v>
      </c>
      <c r="BN198" s="34" t="s">
        <v>410</v>
      </c>
      <c r="BO198" s="71">
        <f t="shared" si="53"/>
        <v>3.7279800420231749E-5</v>
      </c>
      <c r="BP198" s="71">
        <f t="shared" si="54"/>
        <v>1.1301358984314908E-160</v>
      </c>
      <c r="BQ198" s="114">
        <f>SUM($BP$23:BP198)</f>
        <v>10.39189247276893</v>
      </c>
      <c r="BS198" s="26">
        <v>195</v>
      </c>
      <c r="BT198" s="71">
        <v>0</v>
      </c>
      <c r="BU198" s="73">
        <f t="shared" si="57"/>
        <v>0</v>
      </c>
      <c r="BV198" s="34">
        <v>175</v>
      </c>
      <c r="BW198" s="34" t="s">
        <v>202</v>
      </c>
      <c r="BX198" s="34" t="s">
        <v>410</v>
      </c>
      <c r="BY198" s="71">
        <f t="shared" si="58"/>
        <v>3.7279800420231749E-5</v>
      </c>
      <c r="BZ198" s="71">
        <f t="shared" si="59"/>
        <v>0</v>
      </c>
      <c r="CA198" s="114">
        <f>SUM($BZ$23:BZ198)</f>
        <v>10.487233235656269</v>
      </c>
    </row>
    <row r="199" spans="1:79" x14ac:dyDescent="0.35">
      <c r="A199" s="26">
        <v>196</v>
      </c>
      <c r="B199" s="71">
        <v>0.24183854241016001</v>
      </c>
      <c r="C199" s="73">
        <f t="shared" si="68"/>
        <v>8.2151647509786425E-77</v>
      </c>
      <c r="D199" s="34">
        <v>166</v>
      </c>
      <c r="E199" s="34" t="s">
        <v>202</v>
      </c>
      <c r="F199" s="34" t="s">
        <v>401</v>
      </c>
      <c r="G199" s="71">
        <f t="shared" si="60"/>
        <v>6.2983438405801289E-5</v>
      </c>
      <c r="H199" s="71">
        <f t="shared" si="61"/>
        <v>5.174193230867732E-81</v>
      </c>
      <c r="I199" s="71">
        <f>SUM($H$33:H199)</f>
        <v>9.3265529758493759</v>
      </c>
      <c r="K199" s="26">
        <v>196</v>
      </c>
      <c r="L199" s="71">
        <v>0</v>
      </c>
      <c r="M199" s="73">
        <f t="shared" si="69"/>
        <v>0</v>
      </c>
      <c r="N199" s="34">
        <v>166</v>
      </c>
      <c r="O199" s="34" t="s">
        <v>202</v>
      </c>
      <c r="P199" s="34" t="s">
        <v>401</v>
      </c>
      <c r="Q199" s="71">
        <f t="shared" si="62"/>
        <v>6.2983438405801289E-5</v>
      </c>
      <c r="R199" s="71">
        <f t="shared" si="63"/>
        <v>0</v>
      </c>
      <c r="S199" s="71">
        <f>SUM($R$33:R199)</f>
        <v>9.5691597944751994</v>
      </c>
      <c r="U199" s="26">
        <v>196</v>
      </c>
      <c r="V199" s="71">
        <v>1.06808446182538E-11</v>
      </c>
      <c r="W199" s="73">
        <f t="shared" si="70"/>
        <v>0</v>
      </c>
      <c r="X199" s="74">
        <v>166</v>
      </c>
      <c r="Y199" s="34" t="s">
        <v>202</v>
      </c>
      <c r="Z199" s="34" t="s">
        <v>401</v>
      </c>
      <c r="AA199" s="71">
        <f t="shared" si="64"/>
        <v>6.2983438405801289E-5</v>
      </c>
      <c r="AB199" s="71">
        <f t="shared" si="65"/>
        <v>0</v>
      </c>
      <c r="AC199" s="71">
        <f>SUM($AB$33:AB199)</f>
        <v>10.403299508285247</v>
      </c>
      <c r="AE199" s="26">
        <v>196</v>
      </c>
      <c r="AF199" s="71">
        <v>0</v>
      </c>
      <c r="AG199" s="73">
        <f t="shared" si="71"/>
        <v>0</v>
      </c>
      <c r="AH199" s="74">
        <v>166</v>
      </c>
      <c r="AI199" s="34" t="s">
        <v>202</v>
      </c>
      <c r="AJ199" s="34" t="s">
        <v>401</v>
      </c>
      <c r="AK199" s="71">
        <f t="shared" si="66"/>
        <v>6.2983438405801289E-5</v>
      </c>
      <c r="AL199" s="71">
        <f t="shared" si="67"/>
        <v>0</v>
      </c>
      <c r="AM199" s="71">
        <f>SUM($AL$33:AL199)</f>
        <v>10.507780540992837</v>
      </c>
      <c r="AO199" s="26">
        <v>196</v>
      </c>
      <c r="AP199" s="71">
        <v>0.30174897706246501</v>
      </c>
      <c r="AQ199" s="73">
        <f t="shared" si="52"/>
        <v>1.2189757538937737E-71</v>
      </c>
      <c r="AR199" s="34">
        <v>176</v>
      </c>
      <c r="AS199" s="34" t="s">
        <v>202</v>
      </c>
      <c r="AT199" s="34" t="s">
        <v>411</v>
      </c>
      <c r="AU199" s="71">
        <f t="shared" si="48"/>
        <v>3.5169623037954488E-5</v>
      </c>
      <c r="AV199" s="71">
        <f t="shared" si="49"/>
        <v>4.2870917756850401E-76</v>
      </c>
      <c r="AW199" s="114">
        <f>SUM($AV$23:AV199)</f>
        <v>9.3110379369082494</v>
      </c>
      <c r="AY199" s="26">
        <v>196</v>
      </c>
      <c r="AZ199" s="71">
        <v>0</v>
      </c>
      <c r="BA199" s="73">
        <f t="shared" si="55"/>
        <v>0</v>
      </c>
      <c r="BB199" s="34">
        <v>176</v>
      </c>
      <c r="BC199" s="34" t="s">
        <v>202</v>
      </c>
      <c r="BD199" s="34" t="s">
        <v>411</v>
      </c>
      <c r="BE199" s="71">
        <f t="shared" si="50"/>
        <v>3.5169623037954488E-5</v>
      </c>
      <c r="BF199" s="71">
        <f t="shared" si="51"/>
        <v>0</v>
      </c>
      <c r="BG199" s="114">
        <f>SUM($BF$23:BF199)</f>
        <v>9.5467535037849771</v>
      </c>
      <c r="BI199" s="26">
        <v>196</v>
      </c>
      <c r="BJ199" s="71">
        <v>5.0362023104452598E-2</v>
      </c>
      <c r="BK199" s="73">
        <f t="shared" si="56"/>
        <v>1.5267281561477874E-157</v>
      </c>
      <c r="BL199" s="34">
        <v>176</v>
      </c>
      <c r="BM199" s="34" t="s">
        <v>202</v>
      </c>
      <c r="BN199" s="34" t="s">
        <v>411</v>
      </c>
      <c r="BO199" s="71">
        <f t="shared" si="53"/>
        <v>3.5169623037954488E-5</v>
      </c>
      <c r="BP199" s="71">
        <f t="shared" si="54"/>
        <v>5.3694453733149003E-162</v>
      </c>
      <c r="BQ199" s="114">
        <f>SUM($BP$23:BP199)</f>
        <v>10.39189247276893</v>
      </c>
      <c r="BS199" s="26">
        <v>196</v>
      </c>
      <c r="BT199" s="71">
        <v>0</v>
      </c>
      <c r="BU199" s="73">
        <f t="shared" si="57"/>
        <v>0</v>
      </c>
      <c r="BV199" s="34">
        <v>176</v>
      </c>
      <c r="BW199" s="34" t="s">
        <v>202</v>
      </c>
      <c r="BX199" s="34" t="s">
        <v>411</v>
      </c>
      <c r="BY199" s="71">
        <f t="shared" si="58"/>
        <v>3.5169623037954488E-5</v>
      </c>
      <c r="BZ199" s="71">
        <f t="shared" si="59"/>
        <v>0</v>
      </c>
      <c r="CA199" s="114">
        <f>SUM($BZ$23:BZ199)</f>
        <v>10.487233235656269</v>
      </c>
    </row>
    <row r="200" spans="1:79" x14ac:dyDescent="0.35">
      <c r="A200" s="26">
        <v>197</v>
      </c>
      <c r="B200" s="71">
        <v>0.241838307586456</v>
      </c>
      <c r="C200" s="73">
        <f t="shared" si="68"/>
        <v>1.9867434690360002E-77</v>
      </c>
      <c r="D200" s="34">
        <v>167</v>
      </c>
      <c r="E200" s="34" t="s">
        <v>202</v>
      </c>
      <c r="F200" s="34" t="s">
        <v>402</v>
      </c>
      <c r="G200" s="71">
        <f t="shared" si="60"/>
        <v>5.941833811868046E-5</v>
      </c>
      <c r="H200" s="71">
        <f t="shared" si="61"/>
        <v>1.1804899519826123E-81</v>
      </c>
      <c r="I200" s="71">
        <f>SUM($H$33:H200)</f>
        <v>9.3265529758493759</v>
      </c>
      <c r="K200" s="26">
        <v>197</v>
      </c>
      <c r="L200" s="71">
        <v>0</v>
      </c>
      <c r="M200" s="73">
        <f t="shared" si="69"/>
        <v>0</v>
      </c>
      <c r="N200" s="34">
        <v>167</v>
      </c>
      <c r="O200" s="34" t="s">
        <v>202</v>
      </c>
      <c r="P200" s="34" t="s">
        <v>402</v>
      </c>
      <c r="Q200" s="71">
        <f t="shared" si="62"/>
        <v>5.941833811868046E-5</v>
      </c>
      <c r="R200" s="71">
        <f t="shared" si="63"/>
        <v>0</v>
      </c>
      <c r="S200" s="71">
        <f>SUM($R$33:R200)</f>
        <v>9.5691597944751994</v>
      </c>
      <c r="U200" s="26">
        <v>197</v>
      </c>
      <c r="V200" s="71">
        <v>1.06691271322292E-11</v>
      </c>
      <c r="W200" s="73">
        <f t="shared" si="70"/>
        <v>0</v>
      </c>
      <c r="X200" s="74">
        <v>167</v>
      </c>
      <c r="Y200" s="34" t="s">
        <v>202</v>
      </c>
      <c r="Z200" s="34" t="s">
        <v>402</v>
      </c>
      <c r="AA200" s="71">
        <f t="shared" si="64"/>
        <v>5.941833811868046E-5</v>
      </c>
      <c r="AB200" s="71">
        <f t="shared" si="65"/>
        <v>0</v>
      </c>
      <c r="AC200" s="71">
        <f>SUM($AB$33:AB200)</f>
        <v>10.403299508285247</v>
      </c>
      <c r="AE200" s="26">
        <v>197</v>
      </c>
      <c r="AF200" s="71">
        <v>0</v>
      </c>
      <c r="AG200" s="73">
        <f t="shared" si="71"/>
        <v>0</v>
      </c>
      <c r="AH200" s="74">
        <v>167</v>
      </c>
      <c r="AI200" s="34" t="s">
        <v>202</v>
      </c>
      <c r="AJ200" s="34" t="s">
        <v>402</v>
      </c>
      <c r="AK200" s="71">
        <f t="shared" si="66"/>
        <v>5.941833811868046E-5</v>
      </c>
      <c r="AL200" s="71">
        <f t="shared" si="67"/>
        <v>0</v>
      </c>
      <c r="AM200" s="71">
        <f>SUM($AL$33:AL200)</f>
        <v>10.507780540992837</v>
      </c>
      <c r="AO200" s="26">
        <v>197</v>
      </c>
      <c r="AP200" s="71">
        <v>0.30174892683010601</v>
      </c>
      <c r="AQ200" s="73">
        <f t="shared" si="52"/>
        <v>3.678246868013933E-72</v>
      </c>
      <c r="AR200" s="34">
        <v>177</v>
      </c>
      <c r="AS200" s="34" t="s">
        <v>202</v>
      </c>
      <c r="AT200" s="34" t="s">
        <v>412</v>
      </c>
      <c r="AU200" s="71">
        <f t="shared" si="48"/>
        <v>3.3178889658447626E-5</v>
      </c>
      <c r="AV200" s="71">
        <f t="shared" si="49"/>
        <v>1.2204014697036485E-76</v>
      </c>
      <c r="AW200" s="114">
        <f>SUM($AV$23:AV200)</f>
        <v>9.3110379369082494</v>
      </c>
      <c r="AY200" s="26">
        <v>197</v>
      </c>
      <c r="AZ200" s="71">
        <v>0</v>
      </c>
      <c r="BA200" s="73">
        <f t="shared" si="55"/>
        <v>0</v>
      </c>
      <c r="BB200" s="34">
        <v>177</v>
      </c>
      <c r="BC200" s="34" t="s">
        <v>202</v>
      </c>
      <c r="BD200" s="34" t="s">
        <v>412</v>
      </c>
      <c r="BE200" s="71">
        <f t="shared" si="50"/>
        <v>3.3178889658447626E-5</v>
      </c>
      <c r="BF200" s="71">
        <f t="shared" si="51"/>
        <v>0</v>
      </c>
      <c r="BG200" s="114">
        <f>SUM($BF$23:BF200)</f>
        <v>9.5467535037849771</v>
      </c>
      <c r="BI200" s="26">
        <v>197</v>
      </c>
      <c r="BJ200" s="71">
        <v>5.0361869443539903E-2</v>
      </c>
      <c r="BK200" s="73">
        <f t="shared" si="56"/>
        <v>7.6889118674133186E-159</v>
      </c>
      <c r="BL200" s="34">
        <v>177</v>
      </c>
      <c r="BM200" s="34" t="s">
        <v>202</v>
      </c>
      <c r="BN200" s="34" t="s">
        <v>412</v>
      </c>
      <c r="BO200" s="71">
        <f t="shared" si="53"/>
        <v>3.3178889658447626E-5</v>
      </c>
      <c r="BP200" s="71">
        <f t="shared" si="54"/>
        <v>2.5510955844243499E-163</v>
      </c>
      <c r="BQ200" s="114">
        <f>SUM($BP$23:BP200)</f>
        <v>10.39189247276893</v>
      </c>
      <c r="BS200" s="26">
        <v>197</v>
      </c>
      <c r="BT200" s="71">
        <v>0</v>
      </c>
      <c r="BU200" s="73">
        <f t="shared" si="57"/>
        <v>0</v>
      </c>
      <c r="BV200" s="34">
        <v>177</v>
      </c>
      <c r="BW200" s="34" t="s">
        <v>202</v>
      </c>
      <c r="BX200" s="34" t="s">
        <v>412</v>
      </c>
      <c r="BY200" s="71">
        <f t="shared" si="58"/>
        <v>3.3178889658447626E-5</v>
      </c>
      <c r="BZ200" s="71">
        <f t="shared" si="59"/>
        <v>0</v>
      </c>
      <c r="CA200" s="114">
        <f>SUM($BZ$23:BZ200)</f>
        <v>10.487233235656269</v>
      </c>
    </row>
    <row r="201" spans="1:79" x14ac:dyDescent="0.35">
      <c r="A201" s="26">
        <v>198</v>
      </c>
      <c r="B201" s="71">
        <v>0.24183809405276199</v>
      </c>
      <c r="C201" s="73">
        <f t="shared" si="68"/>
        <v>4.8047067816011084E-78</v>
      </c>
      <c r="D201" s="34">
        <v>168</v>
      </c>
      <c r="E201" s="34" t="s">
        <v>202</v>
      </c>
      <c r="F201" s="34" t="s">
        <v>403</v>
      </c>
      <c r="G201" s="71">
        <f t="shared" si="60"/>
        <v>5.605503596101931E-5</v>
      </c>
      <c r="H201" s="71">
        <f t="shared" si="61"/>
        <v>2.6932801142480348E-82</v>
      </c>
      <c r="I201" s="71">
        <f>SUM($H$33:H201)</f>
        <v>9.3265529758493759</v>
      </c>
      <c r="K201" s="26">
        <v>198</v>
      </c>
      <c r="L201" s="71">
        <v>0</v>
      </c>
      <c r="M201" s="73">
        <f t="shared" si="69"/>
        <v>0</v>
      </c>
      <c r="N201" s="34">
        <v>168</v>
      </c>
      <c r="O201" s="34" t="s">
        <v>202</v>
      </c>
      <c r="P201" s="34" t="s">
        <v>403</v>
      </c>
      <c r="Q201" s="71">
        <f t="shared" si="62"/>
        <v>5.605503596101931E-5</v>
      </c>
      <c r="R201" s="71">
        <f t="shared" si="63"/>
        <v>0</v>
      </c>
      <c r="S201" s="71">
        <f>SUM($R$33:R201)</f>
        <v>9.5691597944751994</v>
      </c>
      <c r="U201" s="26">
        <v>198</v>
      </c>
      <c r="V201" s="71">
        <v>1.0658420566268801E-11</v>
      </c>
      <c r="W201" s="73">
        <f t="shared" si="70"/>
        <v>0</v>
      </c>
      <c r="X201" s="74">
        <v>168</v>
      </c>
      <c r="Y201" s="34" t="s">
        <v>202</v>
      </c>
      <c r="Z201" s="34" t="s">
        <v>403</v>
      </c>
      <c r="AA201" s="71">
        <f t="shared" si="64"/>
        <v>5.605503596101931E-5</v>
      </c>
      <c r="AB201" s="71">
        <f t="shared" si="65"/>
        <v>0</v>
      </c>
      <c r="AC201" s="71">
        <f>SUM($AB$33:AB201)</f>
        <v>10.403299508285247</v>
      </c>
      <c r="AE201" s="26">
        <v>198</v>
      </c>
      <c r="AF201" s="71">
        <v>0</v>
      </c>
      <c r="AG201" s="73">
        <f t="shared" si="71"/>
        <v>0</v>
      </c>
      <c r="AH201" s="74">
        <v>168</v>
      </c>
      <c r="AI201" s="34" t="s">
        <v>202</v>
      </c>
      <c r="AJ201" s="34" t="s">
        <v>403</v>
      </c>
      <c r="AK201" s="71">
        <f t="shared" si="66"/>
        <v>5.605503596101931E-5</v>
      </c>
      <c r="AL201" s="71">
        <f t="shared" si="67"/>
        <v>0</v>
      </c>
      <c r="AM201" s="71">
        <f>SUM($AL$33:AL201)</f>
        <v>10.507780540992837</v>
      </c>
      <c r="AO201" s="26">
        <v>198</v>
      </c>
      <c r="AP201" s="71">
        <v>0.30174888128453597</v>
      </c>
      <c r="AQ201" s="73">
        <f t="shared" si="52"/>
        <v>1.1099070450394029E-72</v>
      </c>
      <c r="AR201" s="34">
        <v>178</v>
      </c>
      <c r="AS201" s="34" t="s">
        <v>202</v>
      </c>
      <c r="AT201" s="34" t="s">
        <v>413</v>
      </c>
      <c r="AU201" s="71">
        <f t="shared" si="48"/>
        <v>3.1300839300422295E-5</v>
      </c>
      <c r="AV201" s="71">
        <f t="shared" si="49"/>
        <v>3.4741022055184922E-77</v>
      </c>
      <c r="AW201" s="114">
        <f>SUM($AV$23:AV201)</f>
        <v>9.3110379369082494</v>
      </c>
      <c r="AY201" s="26">
        <v>198</v>
      </c>
      <c r="AZ201" s="71">
        <v>0</v>
      </c>
      <c r="BA201" s="73">
        <f t="shared" si="55"/>
        <v>0</v>
      </c>
      <c r="BB201" s="34">
        <v>178</v>
      </c>
      <c r="BC201" s="34" t="s">
        <v>202</v>
      </c>
      <c r="BD201" s="34" t="s">
        <v>413</v>
      </c>
      <c r="BE201" s="71">
        <f t="shared" si="50"/>
        <v>3.1300839300422295E-5</v>
      </c>
      <c r="BF201" s="71">
        <f t="shared" si="51"/>
        <v>0</v>
      </c>
      <c r="BG201" s="114">
        <f>SUM($BF$23:BF201)</f>
        <v>9.5467535037849771</v>
      </c>
      <c r="BI201" s="26">
        <v>198</v>
      </c>
      <c r="BJ201" s="71">
        <v>5.0361729536204297E-2</v>
      </c>
      <c r="BK201" s="73">
        <f t="shared" si="56"/>
        <v>3.8722797562955417E-160</v>
      </c>
      <c r="BL201" s="34">
        <v>178</v>
      </c>
      <c r="BM201" s="34" t="s">
        <v>202</v>
      </c>
      <c r="BN201" s="34" t="s">
        <v>413</v>
      </c>
      <c r="BO201" s="71">
        <f t="shared" si="53"/>
        <v>3.1300839300422295E-5</v>
      </c>
      <c r="BP201" s="71">
        <f t="shared" si="54"/>
        <v>1.2120560637808516E-164</v>
      </c>
      <c r="BQ201" s="114">
        <f>SUM($BP$23:BP201)</f>
        <v>10.39189247276893</v>
      </c>
      <c r="BS201" s="26">
        <v>198</v>
      </c>
      <c r="BT201" s="71">
        <v>0</v>
      </c>
      <c r="BU201" s="73">
        <f t="shared" si="57"/>
        <v>0</v>
      </c>
      <c r="BV201" s="34">
        <v>178</v>
      </c>
      <c r="BW201" s="34" t="s">
        <v>202</v>
      </c>
      <c r="BX201" s="34" t="s">
        <v>413</v>
      </c>
      <c r="BY201" s="71">
        <f t="shared" si="58"/>
        <v>3.1300839300422295E-5</v>
      </c>
      <c r="BZ201" s="71">
        <f t="shared" si="59"/>
        <v>0</v>
      </c>
      <c r="CA201" s="114">
        <f>SUM($BZ$23:BZ201)</f>
        <v>10.487233235656269</v>
      </c>
    </row>
    <row r="202" spans="1:79" x14ac:dyDescent="0.35">
      <c r="A202" s="26">
        <v>199</v>
      </c>
      <c r="B202" s="71">
        <v>0.241837899878898</v>
      </c>
      <c r="C202" s="73">
        <f t="shared" si="68"/>
        <v>1.1619611305447923E-78</v>
      </c>
      <c r="D202" s="34">
        <v>169</v>
      </c>
      <c r="E202" s="34" t="s">
        <v>202</v>
      </c>
      <c r="F202" s="34" t="s">
        <v>404</v>
      </c>
      <c r="G202" s="71">
        <f t="shared" si="60"/>
        <v>5.2882109397188031E-5</v>
      </c>
      <c r="H202" s="71">
        <f t="shared" si="61"/>
        <v>6.1446955620749986E-83</v>
      </c>
      <c r="I202" s="71">
        <f>SUM($H$33:H202)</f>
        <v>9.3265529758493759</v>
      </c>
      <c r="K202" s="26">
        <v>199</v>
      </c>
      <c r="L202" s="71">
        <v>0</v>
      </c>
      <c r="M202" s="73">
        <f t="shared" si="69"/>
        <v>0</v>
      </c>
      <c r="N202" s="34">
        <v>169</v>
      </c>
      <c r="O202" s="34" t="s">
        <v>202</v>
      </c>
      <c r="P202" s="34" t="s">
        <v>404</v>
      </c>
      <c r="Q202" s="71">
        <f t="shared" si="62"/>
        <v>5.2882109397188031E-5</v>
      </c>
      <c r="R202" s="71">
        <f t="shared" si="63"/>
        <v>0</v>
      </c>
      <c r="S202" s="71">
        <f>SUM($R$33:R202)</f>
        <v>9.5691597944751994</v>
      </c>
      <c r="U202" s="26">
        <v>199</v>
      </c>
      <c r="V202" s="71">
        <v>1.06486368961583E-11</v>
      </c>
      <c r="W202" s="73">
        <f t="shared" si="70"/>
        <v>0</v>
      </c>
      <c r="X202" s="74">
        <v>169</v>
      </c>
      <c r="Y202" s="34" t="s">
        <v>202</v>
      </c>
      <c r="Z202" s="34" t="s">
        <v>404</v>
      </c>
      <c r="AA202" s="71">
        <f t="shared" si="64"/>
        <v>5.2882109397188031E-5</v>
      </c>
      <c r="AB202" s="71">
        <f t="shared" si="65"/>
        <v>0</v>
      </c>
      <c r="AC202" s="71">
        <f>SUM($AB$33:AB202)</f>
        <v>10.403299508285247</v>
      </c>
      <c r="AE202" s="26">
        <v>199</v>
      </c>
      <c r="AF202" s="71">
        <v>0</v>
      </c>
      <c r="AG202" s="73">
        <f t="shared" si="71"/>
        <v>0</v>
      </c>
      <c r="AH202" s="74">
        <v>169</v>
      </c>
      <c r="AI202" s="34" t="s">
        <v>202</v>
      </c>
      <c r="AJ202" s="34" t="s">
        <v>404</v>
      </c>
      <c r="AK202" s="71">
        <f t="shared" si="66"/>
        <v>5.2882109397188031E-5</v>
      </c>
      <c r="AL202" s="71">
        <f t="shared" si="67"/>
        <v>0</v>
      </c>
      <c r="AM202" s="71">
        <f>SUM($AL$33:AL202)</f>
        <v>10.507780540992837</v>
      </c>
      <c r="AO202" s="26">
        <v>199</v>
      </c>
      <c r="AP202" s="71">
        <v>0.30174883998846402</v>
      </c>
      <c r="AQ202" s="73">
        <f t="shared" si="52"/>
        <v>3.349132091704649E-73</v>
      </c>
      <c r="AR202" s="34">
        <v>179</v>
      </c>
      <c r="AS202" s="34" t="s">
        <v>202</v>
      </c>
      <c r="AT202" s="34" t="s">
        <v>414</v>
      </c>
      <c r="AU202" s="71">
        <f t="shared" si="48"/>
        <v>2.9529093679643667E-5</v>
      </c>
      <c r="AV202" s="71">
        <f t="shared" si="49"/>
        <v>9.8896835281447519E-78</v>
      </c>
      <c r="AW202" s="114">
        <f>SUM($AV$23:AV202)</f>
        <v>9.3110379369082494</v>
      </c>
      <c r="AY202" s="26">
        <v>199</v>
      </c>
      <c r="AZ202" s="71">
        <v>0</v>
      </c>
      <c r="BA202" s="73">
        <f t="shared" si="55"/>
        <v>0</v>
      </c>
      <c r="BB202" s="34">
        <v>179</v>
      </c>
      <c r="BC202" s="34" t="s">
        <v>202</v>
      </c>
      <c r="BD202" s="34" t="s">
        <v>414</v>
      </c>
      <c r="BE202" s="71">
        <f t="shared" si="50"/>
        <v>2.9529093679643667E-5</v>
      </c>
      <c r="BF202" s="71">
        <f t="shared" si="51"/>
        <v>0</v>
      </c>
      <c r="BG202" s="114">
        <f>SUM($BF$23:BF202)</f>
        <v>9.5467535037849771</v>
      </c>
      <c r="BI202" s="26">
        <v>199</v>
      </c>
      <c r="BJ202" s="71">
        <v>5.0361602151413699E-2</v>
      </c>
      <c r="BK202" s="73">
        <f t="shared" si="56"/>
        <v>1.9501470577507518E-161</v>
      </c>
      <c r="BL202" s="34">
        <v>179</v>
      </c>
      <c r="BM202" s="34" t="s">
        <v>202</v>
      </c>
      <c r="BN202" s="34" t="s">
        <v>414</v>
      </c>
      <c r="BO202" s="71">
        <f t="shared" si="53"/>
        <v>2.9529093679643667E-5</v>
      </c>
      <c r="BP202" s="71">
        <f t="shared" si="54"/>
        <v>5.7586075157403416E-166</v>
      </c>
      <c r="BQ202" s="114">
        <f>SUM($BP$23:BP202)</f>
        <v>10.39189247276893</v>
      </c>
      <c r="BS202" s="26">
        <v>199</v>
      </c>
      <c r="BT202" s="71">
        <v>0</v>
      </c>
      <c r="BU202" s="73">
        <f t="shared" si="57"/>
        <v>0</v>
      </c>
      <c r="BV202" s="34">
        <v>179</v>
      </c>
      <c r="BW202" s="34" t="s">
        <v>202</v>
      </c>
      <c r="BX202" s="34" t="s">
        <v>414</v>
      </c>
      <c r="BY202" s="71">
        <f t="shared" si="58"/>
        <v>2.9529093679643667E-5</v>
      </c>
      <c r="BZ202" s="71">
        <f t="shared" si="59"/>
        <v>0</v>
      </c>
      <c r="CA202" s="114">
        <f>SUM($BZ$23:BZ202)</f>
        <v>10.487233235656269</v>
      </c>
    </row>
    <row r="203" spans="1:79" x14ac:dyDescent="0.35">
      <c r="A203" s="26">
        <v>200</v>
      </c>
      <c r="B203" s="71">
        <v>0.24183772330957801</v>
      </c>
      <c r="C203" s="73">
        <f t="shared" si="68"/>
        <v>2.8100623955186262E-79</v>
      </c>
      <c r="D203" s="34">
        <v>170</v>
      </c>
      <c r="E203" s="34" t="s">
        <v>202</v>
      </c>
      <c r="F203" s="34" t="s">
        <v>405</v>
      </c>
      <c r="G203" s="71">
        <f t="shared" si="60"/>
        <v>4.9888782450177378E-5</v>
      </c>
      <c r="H203" s="71">
        <f t="shared" si="61"/>
        <v>1.4019059152145304E-83</v>
      </c>
      <c r="I203" s="71">
        <f>SUM($H$33:H203)</f>
        <v>9.3265529758493759</v>
      </c>
      <c r="K203" s="26">
        <v>200</v>
      </c>
      <c r="L203" s="71">
        <v>0</v>
      </c>
      <c r="M203" s="73">
        <f t="shared" si="69"/>
        <v>0</v>
      </c>
      <c r="N203" s="34">
        <v>170</v>
      </c>
      <c r="O203" s="34" t="s">
        <v>202</v>
      </c>
      <c r="P203" s="34" t="s">
        <v>405</v>
      </c>
      <c r="Q203" s="71">
        <f t="shared" si="62"/>
        <v>4.9888782450177378E-5</v>
      </c>
      <c r="R203" s="71">
        <f t="shared" si="63"/>
        <v>0</v>
      </c>
      <c r="S203" s="71">
        <f>SUM($R$33:R203)</f>
        <v>9.5691597944751994</v>
      </c>
      <c r="U203" s="26">
        <v>200</v>
      </c>
      <c r="V203" s="71">
        <v>1.0639695893981799E-11</v>
      </c>
      <c r="W203" s="73">
        <f t="shared" si="70"/>
        <v>0</v>
      </c>
      <c r="X203" s="74">
        <v>170</v>
      </c>
      <c r="Y203" s="34" t="s">
        <v>202</v>
      </c>
      <c r="Z203" s="34" t="s">
        <v>405</v>
      </c>
      <c r="AA203" s="71">
        <f t="shared" si="64"/>
        <v>4.9888782450177378E-5</v>
      </c>
      <c r="AB203" s="71">
        <f t="shared" si="65"/>
        <v>0</v>
      </c>
      <c r="AC203" s="71">
        <f>SUM($AB$33:AB203)</f>
        <v>10.403299508285247</v>
      </c>
      <c r="AE203" s="26">
        <v>200</v>
      </c>
      <c r="AF203" s="71">
        <v>0</v>
      </c>
      <c r="AG203" s="73">
        <f t="shared" si="71"/>
        <v>0</v>
      </c>
      <c r="AH203" s="74">
        <v>170</v>
      </c>
      <c r="AI203" s="34" t="s">
        <v>202</v>
      </c>
      <c r="AJ203" s="34" t="s">
        <v>405</v>
      </c>
      <c r="AK203" s="71">
        <f t="shared" si="66"/>
        <v>4.9888782450177378E-5</v>
      </c>
      <c r="AL203" s="71">
        <f t="shared" si="67"/>
        <v>0</v>
      </c>
      <c r="AM203" s="71">
        <f>SUM($AL$33:AL203)</f>
        <v>10.507780540992837</v>
      </c>
      <c r="AO203" s="26">
        <v>200</v>
      </c>
      <c r="AP203" s="71">
        <v>0.30174880254540398</v>
      </c>
      <c r="AQ203" s="73">
        <f t="shared" si="52"/>
        <v>1.0105967236400159E-73</v>
      </c>
      <c r="AR203" s="34">
        <v>180</v>
      </c>
      <c r="AS203" s="34" t="s">
        <v>202</v>
      </c>
      <c r="AT203" s="34" t="s">
        <v>415</v>
      </c>
      <c r="AU203" s="71">
        <f t="shared" si="48"/>
        <v>2.7857635546833651E-5</v>
      </c>
      <c r="AV203" s="71">
        <f t="shared" si="49"/>
        <v>2.8152835211987729E-78</v>
      </c>
      <c r="AW203" s="114">
        <f>SUM($AV$23:AV203)</f>
        <v>9.3110379369082494</v>
      </c>
      <c r="AY203" s="26">
        <v>200</v>
      </c>
      <c r="AZ203" s="71">
        <v>0</v>
      </c>
      <c r="BA203" s="73">
        <f t="shared" si="55"/>
        <v>0</v>
      </c>
      <c r="BB203" s="34">
        <v>180</v>
      </c>
      <c r="BC203" s="34" t="s">
        <v>202</v>
      </c>
      <c r="BD203" s="34" t="s">
        <v>415</v>
      </c>
      <c r="BE203" s="71">
        <f t="shared" si="50"/>
        <v>2.7857635546833651E-5</v>
      </c>
      <c r="BF203" s="71">
        <f t="shared" si="51"/>
        <v>0</v>
      </c>
      <c r="BG203" s="114">
        <f>SUM($BF$23:BF203)</f>
        <v>9.5467535037849771</v>
      </c>
      <c r="BI203" s="26">
        <v>200</v>
      </c>
      <c r="BJ203" s="71">
        <v>5.0361486168314797E-2</v>
      </c>
      <c r="BK203" s="73">
        <f t="shared" si="56"/>
        <v>9.8212530259193362E-163</v>
      </c>
      <c r="BL203" s="34">
        <v>180</v>
      </c>
      <c r="BM203" s="34" t="s">
        <v>202</v>
      </c>
      <c r="BN203" s="34" t="s">
        <v>415</v>
      </c>
      <c r="BO203" s="71">
        <f t="shared" si="53"/>
        <v>2.7857635546833651E-5</v>
      </c>
      <c r="BP203" s="71">
        <f t="shared" si="54"/>
        <v>2.7359688740929804E-167</v>
      </c>
      <c r="BQ203" s="114">
        <f>SUM($BP$23:BP203)</f>
        <v>10.39189247276893</v>
      </c>
      <c r="BS203" s="26">
        <v>200</v>
      </c>
      <c r="BT203" s="71">
        <v>0</v>
      </c>
      <c r="BU203" s="73">
        <f t="shared" si="57"/>
        <v>0</v>
      </c>
      <c r="BV203" s="34">
        <v>180</v>
      </c>
      <c r="BW203" s="34" t="s">
        <v>202</v>
      </c>
      <c r="BX203" s="34" t="s">
        <v>415</v>
      </c>
      <c r="BY203" s="71">
        <f t="shared" si="58"/>
        <v>2.7857635546833651E-5</v>
      </c>
      <c r="BZ203" s="71">
        <f t="shared" si="59"/>
        <v>0</v>
      </c>
      <c r="CA203" s="114">
        <f>SUM($BZ$23:BZ203)</f>
        <v>10.487233235656269</v>
      </c>
    </row>
    <row r="204" spans="1:79" x14ac:dyDescent="0.35">
      <c r="A204" s="26">
        <v>201</v>
      </c>
      <c r="B204" s="71">
        <v>0.241837562748762</v>
      </c>
      <c r="C204" s="73">
        <f t="shared" si="68"/>
        <v>6.795790920900835E-80</v>
      </c>
      <c r="D204" s="34">
        <v>171</v>
      </c>
      <c r="E204" s="34" t="s">
        <v>202</v>
      </c>
      <c r="F204" s="34" t="s">
        <v>406</v>
      </c>
      <c r="G204" s="71">
        <f t="shared" si="60"/>
        <v>4.7064889103940918E-5</v>
      </c>
      <c r="H204" s="71">
        <f t="shared" si="61"/>
        <v>3.1984314606576631E-84</v>
      </c>
      <c r="I204" s="71">
        <f>SUM($H$33:H204)</f>
        <v>9.3265529758493759</v>
      </c>
      <c r="K204" s="26">
        <v>201</v>
      </c>
      <c r="L204" s="71">
        <v>0</v>
      </c>
      <c r="M204" s="73">
        <f t="shared" si="69"/>
        <v>0</v>
      </c>
      <c r="N204" s="34">
        <v>171</v>
      </c>
      <c r="O204" s="34" t="s">
        <v>202</v>
      </c>
      <c r="P204" s="34" t="s">
        <v>406</v>
      </c>
      <c r="Q204" s="71">
        <f t="shared" si="62"/>
        <v>4.7064889103940918E-5</v>
      </c>
      <c r="R204" s="71">
        <f t="shared" si="63"/>
        <v>0</v>
      </c>
      <c r="S204" s="71">
        <f>SUM($R$33:R204)</f>
        <v>9.5691597944751994</v>
      </c>
      <c r="U204" s="26">
        <v>201</v>
      </c>
      <c r="V204" s="71">
        <v>1.06315244163122E-11</v>
      </c>
      <c r="W204" s="73">
        <f t="shared" si="70"/>
        <v>0</v>
      </c>
      <c r="X204" s="74">
        <v>171</v>
      </c>
      <c r="Y204" s="34" t="s">
        <v>202</v>
      </c>
      <c r="Z204" s="34" t="s">
        <v>406</v>
      </c>
      <c r="AA204" s="71">
        <f t="shared" si="64"/>
        <v>4.7064889103940918E-5</v>
      </c>
      <c r="AB204" s="71">
        <f t="shared" si="65"/>
        <v>0</v>
      </c>
      <c r="AC204" s="71">
        <f>SUM($AB$33:AB204)</f>
        <v>10.403299508285247</v>
      </c>
      <c r="AE204" s="26">
        <v>201</v>
      </c>
      <c r="AF204" s="71">
        <v>0</v>
      </c>
      <c r="AG204" s="73">
        <f t="shared" si="71"/>
        <v>0</v>
      </c>
      <c r="AH204" s="74">
        <v>171</v>
      </c>
      <c r="AI204" s="34" t="s">
        <v>202</v>
      </c>
      <c r="AJ204" s="34" t="s">
        <v>406</v>
      </c>
      <c r="AK204" s="71">
        <f t="shared" si="66"/>
        <v>4.7064889103940918E-5</v>
      </c>
      <c r="AL204" s="71">
        <f t="shared" si="67"/>
        <v>0</v>
      </c>
      <c r="AM204" s="71">
        <f>SUM($AL$33:AL204)</f>
        <v>10.507780540992837</v>
      </c>
      <c r="AO204" s="26">
        <v>201</v>
      </c>
      <c r="AP204" s="71">
        <v>0.30174876859586203</v>
      </c>
      <c r="AQ204" s="73">
        <f t="shared" si="52"/>
        <v>3.0494635121468335E-74</v>
      </c>
      <c r="AR204" s="34">
        <v>181</v>
      </c>
      <c r="AS204" s="34" t="s">
        <v>202</v>
      </c>
      <c r="AT204" s="34" t="s">
        <v>416</v>
      </c>
      <c r="AU204" s="71">
        <f t="shared" si="48"/>
        <v>2.6280788251729848E-5</v>
      </c>
      <c r="AV204" s="71">
        <f t="shared" si="49"/>
        <v>8.0142304844107339E-79</v>
      </c>
      <c r="AW204" s="114">
        <f>SUM($AV$23:AV204)</f>
        <v>9.3110379369082494</v>
      </c>
      <c r="AY204" s="26">
        <v>201</v>
      </c>
      <c r="AZ204" s="71">
        <v>0</v>
      </c>
      <c r="BA204" s="73">
        <f t="shared" si="55"/>
        <v>0</v>
      </c>
      <c r="BB204" s="34">
        <v>181</v>
      </c>
      <c r="BC204" s="34" t="s">
        <v>202</v>
      </c>
      <c r="BD204" s="34" t="s">
        <v>416</v>
      </c>
      <c r="BE204" s="71">
        <f t="shared" si="50"/>
        <v>2.6280788251729848E-5</v>
      </c>
      <c r="BF204" s="71">
        <f t="shared" si="51"/>
        <v>0</v>
      </c>
      <c r="BG204" s="114">
        <f>SUM($BF$23:BF204)</f>
        <v>9.5467535037849771</v>
      </c>
      <c r="BI204" s="26">
        <v>201</v>
      </c>
      <c r="BJ204" s="71">
        <v>5.0361380566380801E-2</v>
      </c>
      <c r="BK204" s="73">
        <f t="shared" si="56"/>
        <v>4.946128984203565E-164</v>
      </c>
      <c r="BL204" s="34">
        <v>181</v>
      </c>
      <c r="BM204" s="34" t="s">
        <v>202</v>
      </c>
      <c r="BN204" s="34" t="s">
        <v>416</v>
      </c>
      <c r="BO204" s="71">
        <f t="shared" si="53"/>
        <v>2.6280788251729848E-5</v>
      </c>
      <c r="BP204" s="71">
        <f t="shared" si="54"/>
        <v>1.2998816849959754E-168</v>
      </c>
      <c r="BQ204" s="114">
        <f>SUM($BP$23:BP204)</f>
        <v>10.39189247276893</v>
      </c>
      <c r="BS204" s="26">
        <v>201</v>
      </c>
      <c r="BT204" s="71">
        <v>0</v>
      </c>
      <c r="BU204" s="73">
        <f t="shared" si="57"/>
        <v>0</v>
      </c>
      <c r="BV204" s="34">
        <v>181</v>
      </c>
      <c r="BW204" s="34" t="s">
        <v>202</v>
      </c>
      <c r="BX204" s="34" t="s">
        <v>416</v>
      </c>
      <c r="BY204" s="71">
        <f t="shared" si="58"/>
        <v>2.6280788251729848E-5</v>
      </c>
      <c r="BZ204" s="71">
        <f t="shared" si="59"/>
        <v>0</v>
      </c>
      <c r="CA204" s="114">
        <f>SUM($BZ$23:BZ204)</f>
        <v>10.487233235656269</v>
      </c>
    </row>
    <row r="205" spans="1:79" x14ac:dyDescent="0.35">
      <c r="A205" s="26">
        <v>202</v>
      </c>
      <c r="B205" s="71">
        <v>0.24183741674501</v>
      </c>
      <c r="C205" s="73">
        <f t="shared" si="68"/>
        <v>1.6434775132608229E-80</v>
      </c>
      <c r="D205" s="34">
        <v>172</v>
      </c>
      <c r="E205" s="34" t="s">
        <v>202</v>
      </c>
      <c r="F205" s="34" t="s">
        <v>407</v>
      </c>
      <c r="G205" s="71">
        <f t="shared" si="60"/>
        <v>4.4400838777302756E-5</v>
      </c>
      <c r="H205" s="71">
        <f t="shared" si="61"/>
        <v>7.2971780100416246E-85</v>
      </c>
      <c r="I205" s="71">
        <f>SUM($H$33:H205)</f>
        <v>9.3265529758493759</v>
      </c>
      <c r="K205" s="26">
        <v>202</v>
      </c>
      <c r="L205" s="71">
        <v>0</v>
      </c>
      <c r="M205" s="73">
        <f t="shared" si="69"/>
        <v>0</v>
      </c>
      <c r="N205" s="34">
        <v>172</v>
      </c>
      <c r="O205" s="34" t="s">
        <v>202</v>
      </c>
      <c r="P205" s="34" t="s">
        <v>407</v>
      </c>
      <c r="Q205" s="71">
        <f t="shared" si="62"/>
        <v>4.4400838777302756E-5</v>
      </c>
      <c r="R205" s="71">
        <f t="shared" si="63"/>
        <v>0</v>
      </c>
      <c r="S205" s="71">
        <f>SUM($R$33:R205)</f>
        <v>9.5691597944751994</v>
      </c>
      <c r="U205" s="26">
        <v>202</v>
      </c>
      <c r="V205" s="71">
        <v>1.06240557606598E-11</v>
      </c>
      <c r="W205" s="73">
        <f t="shared" si="70"/>
        <v>0</v>
      </c>
      <c r="X205" s="74">
        <v>172</v>
      </c>
      <c r="Y205" s="34" t="s">
        <v>202</v>
      </c>
      <c r="Z205" s="34" t="s">
        <v>407</v>
      </c>
      <c r="AA205" s="71">
        <f t="shared" si="64"/>
        <v>4.4400838777302756E-5</v>
      </c>
      <c r="AB205" s="71">
        <f t="shared" si="65"/>
        <v>0</v>
      </c>
      <c r="AC205" s="71">
        <f>SUM($AB$33:AB205)</f>
        <v>10.403299508285247</v>
      </c>
      <c r="AE205" s="26">
        <v>202</v>
      </c>
      <c r="AF205" s="71">
        <v>0</v>
      </c>
      <c r="AG205" s="73">
        <f t="shared" si="71"/>
        <v>0</v>
      </c>
      <c r="AH205" s="74">
        <v>172</v>
      </c>
      <c r="AI205" s="34" t="s">
        <v>202</v>
      </c>
      <c r="AJ205" s="34" t="s">
        <v>407</v>
      </c>
      <c r="AK205" s="71">
        <f t="shared" si="66"/>
        <v>4.4400838777302756E-5</v>
      </c>
      <c r="AL205" s="71">
        <f t="shared" si="67"/>
        <v>0</v>
      </c>
      <c r="AM205" s="71">
        <f>SUM($AL$33:AL205)</f>
        <v>10.507780540992837</v>
      </c>
      <c r="AO205" s="26">
        <v>202</v>
      </c>
      <c r="AP205" s="71">
        <v>0.301748737813887</v>
      </c>
      <c r="AQ205" s="73">
        <f t="shared" si="52"/>
        <v>9.2017185966831963E-75</v>
      </c>
      <c r="AR205" s="34">
        <v>182</v>
      </c>
      <c r="AS205" s="34" t="s">
        <v>202</v>
      </c>
      <c r="AT205" s="34" t="s">
        <v>417</v>
      </c>
      <c r="AU205" s="71">
        <f t="shared" si="48"/>
        <v>2.4793196463896087E-5</v>
      </c>
      <c r="AV205" s="71">
        <f t="shared" si="49"/>
        <v>2.2814001697305267E-79</v>
      </c>
      <c r="AW205" s="114">
        <f>SUM($AV$23:AV205)</f>
        <v>9.3110379369082494</v>
      </c>
      <c r="AY205" s="26">
        <v>202</v>
      </c>
      <c r="AZ205" s="71">
        <v>0</v>
      </c>
      <c r="BA205" s="73">
        <f t="shared" si="55"/>
        <v>0</v>
      </c>
      <c r="BB205" s="34">
        <v>182</v>
      </c>
      <c r="BC205" s="34" t="s">
        <v>202</v>
      </c>
      <c r="BD205" s="34" t="s">
        <v>417</v>
      </c>
      <c r="BE205" s="71">
        <f t="shared" si="50"/>
        <v>2.4793196463896087E-5</v>
      </c>
      <c r="BF205" s="71">
        <f t="shared" si="51"/>
        <v>0</v>
      </c>
      <c r="BG205" s="114">
        <f>SUM($BF$23:BF205)</f>
        <v>9.5467535037849771</v>
      </c>
      <c r="BI205" s="26">
        <v>202</v>
      </c>
      <c r="BJ205" s="71">
        <v>5.0361284416431597E-2</v>
      </c>
      <c r="BK205" s="73">
        <f t="shared" si="56"/>
        <v>2.4909388410388223E-165</v>
      </c>
      <c r="BL205" s="34">
        <v>182</v>
      </c>
      <c r="BM205" s="34" t="s">
        <v>202</v>
      </c>
      <c r="BN205" s="34" t="s">
        <v>417</v>
      </c>
      <c r="BO205" s="71">
        <f t="shared" si="53"/>
        <v>2.4793196463896087E-5</v>
      </c>
      <c r="BP205" s="71">
        <f t="shared" si="54"/>
        <v>6.1758336065425146E-170</v>
      </c>
      <c r="BQ205" s="114">
        <f>SUM($BP$23:BP205)</f>
        <v>10.39189247276893</v>
      </c>
      <c r="BS205" s="26">
        <v>202</v>
      </c>
      <c r="BT205" s="71">
        <v>0</v>
      </c>
      <c r="BU205" s="73">
        <f t="shared" si="57"/>
        <v>0</v>
      </c>
      <c r="BV205" s="34">
        <v>182</v>
      </c>
      <c r="BW205" s="34" t="s">
        <v>202</v>
      </c>
      <c r="BX205" s="34" t="s">
        <v>417</v>
      </c>
      <c r="BY205" s="71">
        <f t="shared" si="58"/>
        <v>2.4793196463896087E-5</v>
      </c>
      <c r="BZ205" s="71">
        <f t="shared" si="59"/>
        <v>0</v>
      </c>
      <c r="CA205" s="114">
        <f>SUM($BZ$23:BZ205)</f>
        <v>10.487233235656269</v>
      </c>
    </row>
    <row r="206" spans="1:79" x14ac:dyDescent="0.35">
      <c r="A206" s="26">
        <v>203</v>
      </c>
      <c r="B206" s="71">
        <v>0.24183728397856899</v>
      </c>
      <c r="C206" s="73">
        <f t="shared" si="68"/>
        <v>3.9745435628551031E-81</v>
      </c>
      <c r="D206" s="34">
        <v>173</v>
      </c>
      <c r="E206" s="34" t="s">
        <v>202</v>
      </c>
      <c r="F206" s="34" t="s">
        <v>408</v>
      </c>
      <c r="G206" s="71">
        <f t="shared" si="60"/>
        <v>4.1887583752172408E-5</v>
      </c>
      <c r="H206" s="71">
        <f t="shared" si="61"/>
        <v>1.6648402636575086E-85</v>
      </c>
      <c r="I206" s="71">
        <f>SUM($H$33:H206)</f>
        <v>9.3265529758493759</v>
      </c>
      <c r="K206" s="26">
        <v>203</v>
      </c>
      <c r="L206" s="71">
        <v>0</v>
      </c>
      <c r="M206" s="73">
        <f t="shared" si="69"/>
        <v>0</v>
      </c>
      <c r="N206" s="34">
        <v>173</v>
      </c>
      <c r="O206" s="34" t="s">
        <v>202</v>
      </c>
      <c r="P206" s="34" t="s">
        <v>408</v>
      </c>
      <c r="Q206" s="71">
        <f t="shared" si="62"/>
        <v>4.1887583752172408E-5</v>
      </c>
      <c r="R206" s="71">
        <f t="shared" si="63"/>
        <v>0</v>
      </c>
      <c r="S206" s="71">
        <f>SUM($R$33:R206)</f>
        <v>9.5691597944751994</v>
      </c>
      <c r="U206" s="26">
        <v>203</v>
      </c>
      <c r="V206" s="71">
        <v>1.0617229083304201E-11</v>
      </c>
      <c r="W206" s="73">
        <f t="shared" si="70"/>
        <v>0</v>
      </c>
      <c r="X206" s="74">
        <v>173</v>
      </c>
      <c r="Y206" s="34" t="s">
        <v>202</v>
      </c>
      <c r="Z206" s="34" t="s">
        <v>408</v>
      </c>
      <c r="AA206" s="71">
        <f t="shared" si="64"/>
        <v>4.1887583752172408E-5</v>
      </c>
      <c r="AB206" s="71">
        <f t="shared" si="65"/>
        <v>0</v>
      </c>
      <c r="AC206" s="71">
        <f>SUM($AB$33:AB206)</f>
        <v>10.403299508285247</v>
      </c>
      <c r="AE206" s="26">
        <v>203</v>
      </c>
      <c r="AF206" s="71">
        <v>0</v>
      </c>
      <c r="AG206" s="73">
        <f t="shared" si="71"/>
        <v>0</v>
      </c>
      <c r="AH206" s="74">
        <v>173</v>
      </c>
      <c r="AI206" s="34" t="s">
        <v>202</v>
      </c>
      <c r="AJ206" s="34" t="s">
        <v>408</v>
      </c>
      <c r="AK206" s="71">
        <f t="shared" si="66"/>
        <v>4.1887583752172408E-5</v>
      </c>
      <c r="AL206" s="71">
        <f t="shared" si="67"/>
        <v>0</v>
      </c>
      <c r="AM206" s="71">
        <f>SUM($AL$33:AL206)</f>
        <v>10.507780540992837</v>
      </c>
      <c r="AO206" s="26">
        <v>203</v>
      </c>
      <c r="AP206" s="71">
        <v>0.30174870990393698</v>
      </c>
      <c r="AQ206" s="73">
        <f t="shared" si="52"/>
        <v>2.7766069722677262E-75</v>
      </c>
      <c r="AR206" s="34">
        <v>183</v>
      </c>
      <c r="AS206" s="34" t="s">
        <v>202</v>
      </c>
      <c r="AT206" s="34" t="s">
        <v>418</v>
      </c>
      <c r="AU206" s="71">
        <f t="shared" si="48"/>
        <v>2.3389807984807623E-5</v>
      </c>
      <c r="AV206" s="71">
        <f t="shared" si="49"/>
        <v>6.4944303930620182E-80</v>
      </c>
      <c r="AW206" s="114">
        <f>SUM($AV$23:AV206)</f>
        <v>9.3110379369082494</v>
      </c>
      <c r="AY206" s="26">
        <v>203</v>
      </c>
      <c r="AZ206" s="71">
        <v>0</v>
      </c>
      <c r="BA206" s="73">
        <f t="shared" si="55"/>
        <v>0</v>
      </c>
      <c r="BB206" s="34">
        <v>183</v>
      </c>
      <c r="BC206" s="34" t="s">
        <v>202</v>
      </c>
      <c r="BD206" s="34" t="s">
        <v>418</v>
      </c>
      <c r="BE206" s="71">
        <f t="shared" si="50"/>
        <v>2.3389807984807623E-5</v>
      </c>
      <c r="BF206" s="71">
        <f t="shared" si="51"/>
        <v>0</v>
      </c>
      <c r="BG206" s="114">
        <f>SUM($BF$23:BF206)</f>
        <v>9.5467535037849771</v>
      </c>
      <c r="BI206" s="26">
        <v>203</v>
      </c>
      <c r="BJ206" s="71">
        <v>5.0361196872454501E-2</v>
      </c>
      <c r="BK206" s="73">
        <f t="shared" si="56"/>
        <v>1.2544687943749263E-166</v>
      </c>
      <c r="BL206" s="34">
        <v>183</v>
      </c>
      <c r="BM206" s="34" t="s">
        <v>202</v>
      </c>
      <c r="BN206" s="34" t="s">
        <v>418</v>
      </c>
      <c r="BO206" s="71">
        <f t="shared" si="53"/>
        <v>2.3389807984807623E-5</v>
      </c>
      <c r="BP206" s="71">
        <f t="shared" si="54"/>
        <v>2.9341784223362646E-171</v>
      </c>
      <c r="BQ206" s="114">
        <f>SUM($BP$23:BP206)</f>
        <v>10.39189247276893</v>
      </c>
      <c r="BS206" s="26">
        <v>203</v>
      </c>
      <c r="BT206" s="71">
        <v>0</v>
      </c>
      <c r="BU206" s="73">
        <f t="shared" si="57"/>
        <v>0</v>
      </c>
      <c r="BV206" s="34">
        <v>183</v>
      </c>
      <c r="BW206" s="34" t="s">
        <v>202</v>
      </c>
      <c r="BX206" s="34" t="s">
        <v>418</v>
      </c>
      <c r="BY206" s="71">
        <f t="shared" si="58"/>
        <v>2.3389807984807623E-5</v>
      </c>
      <c r="BZ206" s="71">
        <f t="shared" si="59"/>
        <v>0</v>
      </c>
      <c r="CA206" s="114">
        <f>SUM($BZ$23:BZ206)</f>
        <v>10.487233235656269</v>
      </c>
    </row>
    <row r="207" spans="1:79" x14ac:dyDescent="0.35">
      <c r="A207" s="26">
        <v>204</v>
      </c>
      <c r="B207" s="71">
        <v>0.24183716324924701</v>
      </c>
      <c r="C207" s="73">
        <f t="shared" si="68"/>
        <v>9.6119282029538294E-82</v>
      </c>
      <c r="D207" s="34">
        <v>174</v>
      </c>
      <c r="E207" s="34" t="s">
        <v>202</v>
      </c>
      <c r="F207" s="34" t="s">
        <v>409</v>
      </c>
      <c r="G207" s="71">
        <f t="shared" si="60"/>
        <v>3.9516588445445663E-5</v>
      </c>
      <c r="H207" s="71">
        <f t="shared" si="61"/>
        <v>3.7983061096329858E-86</v>
      </c>
      <c r="I207" s="71">
        <f>SUM($H$33:H207)</f>
        <v>9.3265529758493759</v>
      </c>
      <c r="K207" s="26">
        <v>204</v>
      </c>
      <c r="L207" s="71">
        <v>0</v>
      </c>
      <c r="M207" s="73">
        <f t="shared" si="69"/>
        <v>0</v>
      </c>
      <c r="N207" s="34">
        <v>174</v>
      </c>
      <c r="O207" s="34" t="s">
        <v>202</v>
      </c>
      <c r="P207" s="34" t="s">
        <v>409</v>
      </c>
      <c r="Q207" s="71">
        <f t="shared" si="62"/>
        <v>3.9516588445445663E-5</v>
      </c>
      <c r="R207" s="71">
        <f t="shared" si="63"/>
        <v>0</v>
      </c>
      <c r="S207" s="71">
        <f>SUM($R$33:R207)</f>
        <v>9.5691597944751994</v>
      </c>
      <c r="U207" s="26">
        <v>204</v>
      </c>
      <c r="V207" s="71">
        <v>1.06109888722769E-11</v>
      </c>
      <c r="W207" s="73">
        <f t="shared" si="70"/>
        <v>0</v>
      </c>
      <c r="X207" s="74">
        <v>174</v>
      </c>
      <c r="Y207" s="34" t="s">
        <v>202</v>
      </c>
      <c r="Z207" s="34" t="s">
        <v>409</v>
      </c>
      <c r="AA207" s="71">
        <f t="shared" si="64"/>
        <v>3.9516588445445663E-5</v>
      </c>
      <c r="AB207" s="71">
        <f t="shared" si="65"/>
        <v>0</v>
      </c>
      <c r="AC207" s="71">
        <f>SUM($AB$33:AB207)</f>
        <v>10.403299508285247</v>
      </c>
      <c r="AE207" s="26">
        <v>204</v>
      </c>
      <c r="AF207" s="71">
        <v>0</v>
      </c>
      <c r="AG207" s="73">
        <f t="shared" si="71"/>
        <v>0</v>
      </c>
      <c r="AH207" s="74">
        <v>174</v>
      </c>
      <c r="AI207" s="34" t="s">
        <v>202</v>
      </c>
      <c r="AJ207" s="34" t="s">
        <v>409</v>
      </c>
      <c r="AK207" s="71">
        <f t="shared" si="66"/>
        <v>3.9516588445445663E-5</v>
      </c>
      <c r="AL207" s="71">
        <f t="shared" si="67"/>
        <v>0</v>
      </c>
      <c r="AM207" s="71">
        <f>SUM($AL$33:AL207)</f>
        <v>10.507780540992837</v>
      </c>
      <c r="AO207" s="26">
        <v>204</v>
      </c>
      <c r="AP207" s="71">
        <v>0.30174868459804399</v>
      </c>
      <c r="AQ207" s="73">
        <f t="shared" si="52"/>
        <v>8.3783757179206293E-76</v>
      </c>
      <c r="AR207" s="34">
        <v>184</v>
      </c>
      <c r="AS207" s="34" t="s">
        <v>202</v>
      </c>
      <c r="AT207" s="34" t="s">
        <v>419</v>
      </c>
      <c r="AU207" s="71">
        <f t="shared" si="48"/>
        <v>2.2065856589441159E-5</v>
      </c>
      <c r="AV207" s="71">
        <f t="shared" si="49"/>
        <v>1.8487603704409273E-80</v>
      </c>
      <c r="AW207" s="114">
        <f>SUM($AV$23:AV207)</f>
        <v>9.3110379369082494</v>
      </c>
      <c r="AY207" s="26">
        <v>204</v>
      </c>
      <c r="AZ207" s="71">
        <v>0</v>
      </c>
      <c r="BA207" s="73">
        <f t="shared" si="55"/>
        <v>0</v>
      </c>
      <c r="BB207" s="34">
        <v>184</v>
      </c>
      <c r="BC207" s="34" t="s">
        <v>202</v>
      </c>
      <c r="BD207" s="34" t="s">
        <v>419</v>
      </c>
      <c r="BE207" s="71">
        <f t="shared" si="50"/>
        <v>2.2065856589441159E-5</v>
      </c>
      <c r="BF207" s="71">
        <f t="shared" si="51"/>
        <v>0</v>
      </c>
      <c r="BG207" s="114">
        <f>SUM($BF$23:BF207)</f>
        <v>9.5467535037849771</v>
      </c>
      <c r="BI207" s="26">
        <v>204</v>
      </c>
      <c r="BJ207" s="71">
        <v>5.0361117164161001E-2</v>
      </c>
      <c r="BK207" s="73">
        <f t="shared" si="56"/>
        <v>6.3176549923866306E-168</v>
      </c>
      <c r="BL207" s="34">
        <v>184</v>
      </c>
      <c r="BM207" s="34" t="s">
        <v>202</v>
      </c>
      <c r="BN207" s="34" t="s">
        <v>419</v>
      </c>
      <c r="BO207" s="71">
        <f t="shared" si="53"/>
        <v>2.2065856589441159E-5</v>
      </c>
      <c r="BP207" s="71">
        <f t="shared" si="54"/>
        <v>1.3940446904357036E-172</v>
      </c>
      <c r="BQ207" s="114">
        <f>SUM($BP$23:BP207)</f>
        <v>10.39189247276893</v>
      </c>
      <c r="BS207" s="26">
        <v>204</v>
      </c>
      <c r="BT207" s="71">
        <v>0</v>
      </c>
      <c r="BU207" s="73">
        <f t="shared" si="57"/>
        <v>0</v>
      </c>
      <c r="BV207" s="34">
        <v>184</v>
      </c>
      <c r="BW207" s="34" t="s">
        <v>202</v>
      </c>
      <c r="BX207" s="34" t="s">
        <v>419</v>
      </c>
      <c r="BY207" s="71">
        <f t="shared" si="58"/>
        <v>2.2065856589441159E-5</v>
      </c>
      <c r="BZ207" s="71">
        <f t="shared" si="59"/>
        <v>0</v>
      </c>
      <c r="CA207" s="114">
        <f>SUM($BZ$23:BZ207)</f>
        <v>10.487233235656269</v>
      </c>
    </row>
    <row r="208" spans="1:79" x14ac:dyDescent="0.35">
      <c r="A208" s="26">
        <v>205</v>
      </c>
      <c r="B208" s="71">
        <v>0.24183705346576301</v>
      </c>
      <c r="C208" s="73">
        <f t="shared" si="68"/>
        <v>2.3245214499577866E-82</v>
      </c>
      <c r="D208" s="34">
        <v>175</v>
      </c>
      <c r="E208" s="34" t="s">
        <v>202</v>
      </c>
      <c r="F208" s="34" t="s">
        <v>410</v>
      </c>
      <c r="G208" s="71">
        <f t="shared" si="60"/>
        <v>3.7279800420231749E-5</v>
      </c>
      <c r="H208" s="71">
        <f t="shared" si="61"/>
        <v>8.6657695726974006E-87</v>
      </c>
      <c r="I208" s="71">
        <f>SUM($H$33:H208)</f>
        <v>9.3265529758493759</v>
      </c>
      <c r="K208" s="26">
        <v>205</v>
      </c>
      <c r="L208" s="71">
        <v>0</v>
      </c>
      <c r="M208" s="73">
        <f t="shared" si="69"/>
        <v>0</v>
      </c>
      <c r="N208" s="34">
        <v>175</v>
      </c>
      <c r="O208" s="34" t="s">
        <v>202</v>
      </c>
      <c r="P208" s="34" t="s">
        <v>410</v>
      </c>
      <c r="Q208" s="71">
        <f t="shared" si="62"/>
        <v>3.7279800420231749E-5</v>
      </c>
      <c r="R208" s="71">
        <f t="shared" si="63"/>
        <v>0</v>
      </c>
      <c r="S208" s="71">
        <f>SUM($R$33:R208)</f>
        <v>9.5691597944751994</v>
      </c>
      <c r="U208" s="26">
        <v>205</v>
      </c>
      <c r="V208" s="71">
        <v>1.06052844695727E-11</v>
      </c>
      <c r="W208" s="73">
        <f t="shared" si="70"/>
        <v>0</v>
      </c>
      <c r="X208" s="74">
        <v>175</v>
      </c>
      <c r="Y208" s="34" t="s">
        <v>202</v>
      </c>
      <c r="Z208" s="34" t="s">
        <v>410</v>
      </c>
      <c r="AA208" s="71">
        <f t="shared" si="64"/>
        <v>3.7279800420231749E-5</v>
      </c>
      <c r="AB208" s="71">
        <f t="shared" si="65"/>
        <v>0</v>
      </c>
      <c r="AC208" s="71">
        <f>SUM($AB$33:AB208)</f>
        <v>10.403299508285247</v>
      </c>
      <c r="AE208" s="26">
        <v>205</v>
      </c>
      <c r="AF208" s="71">
        <v>0</v>
      </c>
      <c r="AG208" s="73">
        <f t="shared" si="71"/>
        <v>0</v>
      </c>
      <c r="AH208" s="74">
        <v>175</v>
      </c>
      <c r="AI208" s="34" t="s">
        <v>202</v>
      </c>
      <c r="AJ208" s="34" t="s">
        <v>410</v>
      </c>
      <c r="AK208" s="71">
        <f t="shared" si="66"/>
        <v>3.7279800420231749E-5</v>
      </c>
      <c r="AL208" s="71">
        <f t="shared" si="67"/>
        <v>0</v>
      </c>
      <c r="AM208" s="71">
        <f>SUM($AL$33:AL208)</f>
        <v>10.507780540992837</v>
      </c>
      <c r="AO208" s="26">
        <v>205</v>
      </c>
      <c r="AP208" s="71">
        <v>0.30174866165324798</v>
      </c>
      <c r="AQ208" s="73">
        <f t="shared" si="52"/>
        <v>2.5281638519507424E-76</v>
      </c>
      <c r="AR208" s="34">
        <v>185</v>
      </c>
      <c r="AS208" s="34" t="s">
        <v>202</v>
      </c>
      <c r="AT208" s="34" t="s">
        <v>420</v>
      </c>
      <c r="AU208" s="71">
        <f t="shared" si="48"/>
        <v>2.0816845839095432E-5</v>
      </c>
      <c r="AV208" s="71">
        <f t="shared" si="49"/>
        <v>5.2628397162032296E-81</v>
      </c>
      <c r="AW208" s="114">
        <f>SUM($AV$23:AV208)</f>
        <v>9.3110379369082494</v>
      </c>
      <c r="AY208" s="26">
        <v>205</v>
      </c>
      <c r="AZ208" s="71">
        <v>0</v>
      </c>
      <c r="BA208" s="73">
        <f t="shared" si="55"/>
        <v>0</v>
      </c>
      <c r="BB208" s="34">
        <v>185</v>
      </c>
      <c r="BC208" s="34" t="s">
        <v>202</v>
      </c>
      <c r="BD208" s="34" t="s">
        <v>420</v>
      </c>
      <c r="BE208" s="71">
        <f t="shared" si="50"/>
        <v>2.0816845839095432E-5</v>
      </c>
      <c r="BF208" s="71">
        <f t="shared" si="51"/>
        <v>0</v>
      </c>
      <c r="BG208" s="114">
        <f>SUM($BF$23:BF208)</f>
        <v>9.5467535037849771</v>
      </c>
      <c r="BI208" s="26">
        <v>205</v>
      </c>
      <c r="BJ208" s="71">
        <v>5.0361044590209299E-2</v>
      </c>
      <c r="BK208" s="73">
        <f t="shared" si="56"/>
        <v>3.1816416327432978E-169</v>
      </c>
      <c r="BL208" s="34">
        <v>185</v>
      </c>
      <c r="BM208" s="34" t="s">
        <v>202</v>
      </c>
      <c r="BN208" s="34" t="s">
        <v>420</v>
      </c>
      <c r="BO208" s="71">
        <f t="shared" si="53"/>
        <v>2.0816845839095432E-5</v>
      </c>
      <c r="BP208" s="71">
        <f t="shared" si="54"/>
        <v>6.6231743384065117E-174</v>
      </c>
      <c r="BQ208" s="114">
        <f>SUM($BP$23:BP208)</f>
        <v>10.39189247276893</v>
      </c>
      <c r="BS208" s="26">
        <v>205</v>
      </c>
      <c r="BT208" s="71">
        <v>0</v>
      </c>
      <c r="BU208" s="73">
        <f t="shared" si="57"/>
        <v>0</v>
      </c>
      <c r="BV208" s="34">
        <v>185</v>
      </c>
      <c r="BW208" s="34" t="s">
        <v>202</v>
      </c>
      <c r="BX208" s="34" t="s">
        <v>420</v>
      </c>
      <c r="BY208" s="71">
        <f t="shared" si="58"/>
        <v>2.0816845839095432E-5</v>
      </c>
      <c r="BZ208" s="71">
        <f t="shared" si="59"/>
        <v>0</v>
      </c>
      <c r="CA208" s="114">
        <f>SUM($BZ$23:BZ208)</f>
        <v>10.487233235656269</v>
      </c>
    </row>
    <row r="209" spans="1:79" x14ac:dyDescent="0.35">
      <c r="A209" s="26">
        <v>206</v>
      </c>
      <c r="B209" s="71">
        <v>0.24183695363567201</v>
      </c>
      <c r="C209" s="73">
        <f t="shared" si="68"/>
        <v>5.621554181757542E-83</v>
      </c>
      <c r="D209" s="34">
        <v>176</v>
      </c>
      <c r="E209" s="34" t="s">
        <v>202</v>
      </c>
      <c r="F209" s="34" t="s">
        <v>411</v>
      </c>
      <c r="G209" s="71">
        <f t="shared" si="60"/>
        <v>3.5169623037954488E-5</v>
      </c>
      <c r="H209" s="71">
        <f t="shared" si="61"/>
        <v>1.9770794145984944E-87</v>
      </c>
      <c r="I209" s="71">
        <f>SUM($H$33:H209)</f>
        <v>9.3265529758493759</v>
      </c>
      <c r="K209" s="26">
        <v>206</v>
      </c>
      <c r="L209" s="71">
        <v>0</v>
      </c>
      <c r="M209" s="73">
        <f t="shared" si="69"/>
        <v>0</v>
      </c>
      <c r="N209" s="34">
        <v>176</v>
      </c>
      <c r="O209" s="34" t="s">
        <v>202</v>
      </c>
      <c r="P209" s="34" t="s">
        <v>411</v>
      </c>
      <c r="Q209" s="71">
        <f t="shared" si="62"/>
        <v>3.5169623037954488E-5</v>
      </c>
      <c r="R209" s="71">
        <f t="shared" si="63"/>
        <v>0</v>
      </c>
      <c r="S209" s="71">
        <f>SUM($R$33:R209)</f>
        <v>9.5691597944751994</v>
      </c>
      <c r="U209" s="26">
        <v>206</v>
      </c>
      <c r="V209" s="71">
        <v>1.06000696379537E-11</v>
      </c>
      <c r="W209" s="73">
        <f t="shared" si="70"/>
        <v>0</v>
      </c>
      <c r="X209" s="74">
        <v>176</v>
      </c>
      <c r="Y209" s="34" t="s">
        <v>202</v>
      </c>
      <c r="Z209" s="34" t="s">
        <v>411</v>
      </c>
      <c r="AA209" s="71">
        <f t="shared" si="64"/>
        <v>3.5169623037954488E-5</v>
      </c>
      <c r="AB209" s="71">
        <f t="shared" si="65"/>
        <v>0</v>
      </c>
      <c r="AC209" s="71">
        <f>SUM($AB$33:AB209)</f>
        <v>10.403299508285247</v>
      </c>
      <c r="AE209" s="26">
        <v>206</v>
      </c>
      <c r="AF209" s="71">
        <v>0</v>
      </c>
      <c r="AG209" s="73">
        <f t="shared" si="71"/>
        <v>0</v>
      </c>
      <c r="AH209" s="74">
        <v>176</v>
      </c>
      <c r="AI209" s="34" t="s">
        <v>202</v>
      </c>
      <c r="AJ209" s="34" t="s">
        <v>411</v>
      </c>
      <c r="AK209" s="71">
        <f t="shared" si="66"/>
        <v>3.5169623037954488E-5</v>
      </c>
      <c r="AL209" s="71">
        <f t="shared" si="67"/>
        <v>0</v>
      </c>
      <c r="AM209" s="71">
        <f>SUM($AL$33:AL209)</f>
        <v>10.507780540992837</v>
      </c>
      <c r="AO209" s="26">
        <v>206</v>
      </c>
      <c r="AP209" s="71">
        <v>0.30174864084925102</v>
      </c>
      <c r="AQ209" s="73">
        <f t="shared" si="52"/>
        <v>7.6287005876625667E-77</v>
      </c>
      <c r="AR209" s="34">
        <v>186</v>
      </c>
      <c r="AS209" s="34" t="s">
        <v>202</v>
      </c>
      <c r="AT209" s="34" t="s">
        <v>421</v>
      </c>
      <c r="AU209" s="71">
        <f t="shared" si="48"/>
        <v>1.9638533810467391E-5</v>
      </c>
      <c r="AV209" s="71">
        <f t="shared" si="49"/>
        <v>1.4981649442074377E-81</v>
      </c>
      <c r="AW209" s="114">
        <f>SUM($AV$23:AV209)</f>
        <v>9.3110379369082494</v>
      </c>
      <c r="AY209" s="26">
        <v>206</v>
      </c>
      <c r="AZ209" s="71">
        <v>0</v>
      </c>
      <c r="BA209" s="73">
        <f t="shared" si="55"/>
        <v>0</v>
      </c>
      <c r="BB209" s="34">
        <v>186</v>
      </c>
      <c r="BC209" s="34" t="s">
        <v>202</v>
      </c>
      <c r="BD209" s="34" t="s">
        <v>421</v>
      </c>
      <c r="BE209" s="71">
        <f t="shared" si="50"/>
        <v>1.9638533810467391E-5</v>
      </c>
      <c r="BF209" s="71">
        <f t="shared" si="51"/>
        <v>0</v>
      </c>
      <c r="BG209" s="114">
        <f>SUM($BF$23:BF209)</f>
        <v>9.5467535037849771</v>
      </c>
      <c r="BI209" s="26">
        <v>206</v>
      </c>
      <c r="BJ209" s="71">
        <v>5.0360978512033E-2</v>
      </c>
      <c r="BK209" s="73">
        <f t="shared" si="56"/>
        <v>1.6023079613665154E-170</v>
      </c>
      <c r="BL209" s="34">
        <v>186</v>
      </c>
      <c r="BM209" s="34" t="s">
        <v>202</v>
      </c>
      <c r="BN209" s="34" t="s">
        <v>421</v>
      </c>
      <c r="BO209" s="71">
        <f t="shared" si="53"/>
        <v>1.9638533810467391E-5</v>
      </c>
      <c r="BP209" s="71">
        <f t="shared" si="54"/>
        <v>3.1466979074077389E-175</v>
      </c>
      <c r="BQ209" s="114">
        <f>SUM($BP$23:BP209)</f>
        <v>10.39189247276893</v>
      </c>
      <c r="BS209" s="26">
        <v>206</v>
      </c>
      <c r="BT209" s="71">
        <v>0</v>
      </c>
      <c r="BU209" s="73">
        <f t="shared" si="57"/>
        <v>0</v>
      </c>
      <c r="BV209" s="34">
        <v>186</v>
      </c>
      <c r="BW209" s="34" t="s">
        <v>202</v>
      </c>
      <c r="BX209" s="34" t="s">
        <v>421</v>
      </c>
      <c r="BY209" s="71">
        <f t="shared" si="58"/>
        <v>1.9638533810467391E-5</v>
      </c>
      <c r="BZ209" s="71">
        <f t="shared" si="59"/>
        <v>0</v>
      </c>
      <c r="CA209" s="114">
        <f>SUM($BZ$23:BZ209)</f>
        <v>10.487233235656269</v>
      </c>
    </row>
    <row r="210" spans="1:79" x14ac:dyDescent="0.35">
      <c r="A210" s="26">
        <v>207</v>
      </c>
      <c r="B210" s="71">
        <v>0.24183686285661099</v>
      </c>
      <c r="C210" s="73">
        <f t="shared" si="68"/>
        <v>1.3594995380141168E-83</v>
      </c>
      <c r="D210" s="34">
        <v>177</v>
      </c>
      <c r="E210" s="34" t="s">
        <v>202</v>
      </c>
      <c r="F210" s="34" t="s">
        <v>412</v>
      </c>
      <c r="G210" s="71">
        <f t="shared" si="60"/>
        <v>3.3178889658447626E-5</v>
      </c>
      <c r="H210" s="71">
        <f t="shared" si="61"/>
        <v>4.5106685162480902E-88</v>
      </c>
      <c r="I210" s="71">
        <f>SUM($H$33:H210)</f>
        <v>9.3265529758493759</v>
      </c>
      <c r="K210" s="26">
        <v>207</v>
      </c>
      <c r="L210" s="71">
        <v>0</v>
      </c>
      <c r="M210" s="73">
        <f t="shared" si="69"/>
        <v>0</v>
      </c>
      <c r="N210" s="34">
        <v>177</v>
      </c>
      <c r="O210" s="34" t="s">
        <v>202</v>
      </c>
      <c r="P210" s="34" t="s">
        <v>412</v>
      </c>
      <c r="Q210" s="71">
        <f t="shared" si="62"/>
        <v>3.3178889658447626E-5</v>
      </c>
      <c r="R210" s="71">
        <f t="shared" si="63"/>
        <v>0</v>
      </c>
      <c r="S210" s="71">
        <f>SUM($R$33:R210)</f>
        <v>9.5691597944751994</v>
      </c>
      <c r="U210" s="26">
        <v>207</v>
      </c>
      <c r="V210" s="71">
        <v>1.05953021679332E-11</v>
      </c>
      <c r="W210" s="73">
        <f t="shared" si="70"/>
        <v>0</v>
      </c>
      <c r="X210" s="74">
        <v>177</v>
      </c>
      <c r="Y210" s="34" t="s">
        <v>202</v>
      </c>
      <c r="Z210" s="34" t="s">
        <v>412</v>
      </c>
      <c r="AA210" s="71">
        <f t="shared" si="64"/>
        <v>3.3178889658447626E-5</v>
      </c>
      <c r="AB210" s="71">
        <f t="shared" si="65"/>
        <v>0</v>
      </c>
      <c r="AC210" s="71">
        <f>SUM($AB$33:AB210)</f>
        <v>10.403299508285247</v>
      </c>
      <c r="AE210" s="26">
        <v>207</v>
      </c>
      <c r="AF210" s="71">
        <v>0</v>
      </c>
      <c r="AG210" s="73">
        <f t="shared" si="71"/>
        <v>0</v>
      </c>
      <c r="AH210" s="74">
        <v>177</v>
      </c>
      <c r="AI210" s="34" t="s">
        <v>202</v>
      </c>
      <c r="AJ210" s="34" t="s">
        <v>412</v>
      </c>
      <c r="AK210" s="71">
        <f t="shared" si="66"/>
        <v>3.3178889658447626E-5</v>
      </c>
      <c r="AL210" s="71">
        <f t="shared" si="67"/>
        <v>0</v>
      </c>
      <c r="AM210" s="71">
        <f>SUM($AL$33:AL210)</f>
        <v>10.507780540992837</v>
      </c>
      <c r="AO210" s="26">
        <v>207</v>
      </c>
      <c r="AP210" s="71">
        <v>0.30174862198631203</v>
      </c>
      <c r="AQ210" s="73">
        <f t="shared" si="52"/>
        <v>2.301950033773062E-77</v>
      </c>
      <c r="AR210" s="34">
        <v>187</v>
      </c>
      <c r="AS210" s="34" t="s">
        <v>202</v>
      </c>
      <c r="AT210" s="34" t="s">
        <v>422</v>
      </c>
      <c r="AU210" s="71">
        <f t="shared" si="48"/>
        <v>1.8526918689120174E-5</v>
      </c>
      <c r="AV210" s="71">
        <f t="shared" si="49"/>
        <v>4.2648041102130959E-82</v>
      </c>
      <c r="AW210" s="114">
        <f>SUM($AV$23:AV210)</f>
        <v>9.3110379369082494</v>
      </c>
      <c r="AY210" s="26">
        <v>207</v>
      </c>
      <c r="AZ210" s="71">
        <v>0</v>
      </c>
      <c r="BA210" s="73">
        <f t="shared" si="55"/>
        <v>0</v>
      </c>
      <c r="BB210" s="34">
        <v>187</v>
      </c>
      <c r="BC210" s="34" t="s">
        <v>202</v>
      </c>
      <c r="BD210" s="34" t="s">
        <v>422</v>
      </c>
      <c r="BE210" s="71">
        <f t="shared" si="50"/>
        <v>1.8526918689120174E-5</v>
      </c>
      <c r="BF210" s="71">
        <f t="shared" si="51"/>
        <v>0</v>
      </c>
      <c r="BG210" s="114">
        <f>SUM($BF$23:BF210)</f>
        <v>9.5467535037849771</v>
      </c>
      <c r="BI210" s="26">
        <v>207</v>
      </c>
      <c r="BJ210" s="71">
        <v>5.0360918348220797E-2</v>
      </c>
      <c r="BK210" s="73">
        <f t="shared" si="56"/>
        <v>8.0693796812038488E-172</v>
      </c>
      <c r="BL210" s="34">
        <v>187</v>
      </c>
      <c r="BM210" s="34" t="s">
        <v>202</v>
      </c>
      <c r="BN210" s="34" t="s">
        <v>422</v>
      </c>
      <c r="BO210" s="71">
        <f t="shared" si="53"/>
        <v>1.8526918689120174E-5</v>
      </c>
      <c r="BP210" s="71">
        <f t="shared" si="54"/>
        <v>1.4950074122530218E-176</v>
      </c>
      <c r="BQ210" s="114">
        <f>SUM($BP$23:BP210)</f>
        <v>10.39189247276893</v>
      </c>
      <c r="BS210" s="26">
        <v>207</v>
      </c>
      <c r="BT210" s="71">
        <v>0</v>
      </c>
      <c r="BU210" s="73">
        <f t="shared" si="57"/>
        <v>0</v>
      </c>
      <c r="BV210" s="34">
        <v>187</v>
      </c>
      <c r="BW210" s="34" t="s">
        <v>202</v>
      </c>
      <c r="BX210" s="34" t="s">
        <v>422</v>
      </c>
      <c r="BY210" s="71">
        <f t="shared" si="58"/>
        <v>1.8526918689120174E-5</v>
      </c>
      <c r="BZ210" s="71">
        <f t="shared" si="59"/>
        <v>0</v>
      </c>
      <c r="CA210" s="114">
        <f>SUM($BZ$23:BZ210)</f>
        <v>10.487233235656269</v>
      </c>
    </row>
    <row r="211" spans="1:79" x14ac:dyDescent="0.35">
      <c r="A211" s="26">
        <v>208</v>
      </c>
      <c r="B211" s="71">
        <v>0.24183678030792799</v>
      </c>
      <c r="C211" s="73">
        <f t="shared" si="68"/>
        <v>3.2877710332834596E-84</v>
      </c>
      <c r="D211" s="34">
        <v>178</v>
      </c>
      <c r="E211" s="34" t="s">
        <v>202</v>
      </c>
      <c r="F211" s="34" t="s">
        <v>413</v>
      </c>
      <c r="G211" s="71">
        <f t="shared" si="60"/>
        <v>3.1300839300422295E-5</v>
      </c>
      <c r="H211" s="71">
        <f t="shared" si="61"/>
        <v>1.0290999276938894E-88</v>
      </c>
      <c r="I211" s="71">
        <f>SUM($H$33:H211)</f>
        <v>9.3265529758493759</v>
      </c>
      <c r="K211" s="26">
        <v>208</v>
      </c>
      <c r="L211" s="71">
        <v>0</v>
      </c>
      <c r="M211" s="73">
        <f t="shared" si="69"/>
        <v>0</v>
      </c>
      <c r="N211" s="34">
        <v>178</v>
      </c>
      <c r="O211" s="34" t="s">
        <v>202</v>
      </c>
      <c r="P211" s="34" t="s">
        <v>413</v>
      </c>
      <c r="Q211" s="71">
        <f t="shared" si="62"/>
        <v>3.1300839300422295E-5</v>
      </c>
      <c r="R211" s="71">
        <f t="shared" si="63"/>
        <v>0</v>
      </c>
      <c r="S211" s="71">
        <f>SUM($R$33:R211)</f>
        <v>9.5691597944751994</v>
      </c>
      <c r="U211" s="26">
        <v>208</v>
      </c>
      <c r="V211" s="71">
        <v>1.05909435206355E-11</v>
      </c>
      <c r="W211" s="73">
        <f t="shared" si="70"/>
        <v>0</v>
      </c>
      <c r="X211" s="74">
        <v>178</v>
      </c>
      <c r="Y211" s="34" t="s">
        <v>202</v>
      </c>
      <c r="Z211" s="34" t="s">
        <v>413</v>
      </c>
      <c r="AA211" s="71">
        <f t="shared" si="64"/>
        <v>3.1300839300422295E-5</v>
      </c>
      <c r="AB211" s="71">
        <f t="shared" si="65"/>
        <v>0</v>
      </c>
      <c r="AC211" s="71">
        <f>SUM($AB$33:AB211)</f>
        <v>10.403299508285247</v>
      </c>
      <c r="AE211" s="26">
        <v>208</v>
      </c>
      <c r="AF211" s="71">
        <v>0</v>
      </c>
      <c r="AG211" s="73">
        <f t="shared" si="71"/>
        <v>0</v>
      </c>
      <c r="AH211" s="74">
        <v>178</v>
      </c>
      <c r="AI211" s="34" t="s">
        <v>202</v>
      </c>
      <c r="AJ211" s="34" t="s">
        <v>413</v>
      </c>
      <c r="AK211" s="71">
        <f t="shared" si="66"/>
        <v>3.1300839300422295E-5</v>
      </c>
      <c r="AL211" s="71">
        <f t="shared" si="67"/>
        <v>0</v>
      </c>
      <c r="AM211" s="71">
        <f>SUM($AL$33:AL211)</f>
        <v>10.507780540992837</v>
      </c>
      <c r="AO211" s="26">
        <v>208</v>
      </c>
      <c r="AP211" s="71">
        <v>0.301748604883327</v>
      </c>
      <c r="AQ211" s="73">
        <f t="shared" si="52"/>
        <v>6.9461025057236585E-78</v>
      </c>
      <c r="AR211" s="34">
        <v>188</v>
      </c>
      <c r="AS211" s="34" t="s">
        <v>202</v>
      </c>
      <c r="AT211" s="34" t="s">
        <v>423</v>
      </c>
      <c r="AU211" s="71">
        <f t="shared" si="48"/>
        <v>1.7478225178415259E-5</v>
      </c>
      <c r="AV211" s="71">
        <f t="shared" si="49"/>
        <v>1.2140554370739256E-82</v>
      </c>
      <c r="AW211" s="114">
        <f>SUM($AV$23:AV211)</f>
        <v>9.3110379369082494</v>
      </c>
      <c r="AY211" s="26">
        <v>208</v>
      </c>
      <c r="AZ211" s="71">
        <v>0</v>
      </c>
      <c r="BA211" s="73">
        <f t="shared" si="55"/>
        <v>0</v>
      </c>
      <c r="BB211" s="34">
        <v>188</v>
      </c>
      <c r="BC211" s="34" t="s">
        <v>202</v>
      </c>
      <c r="BD211" s="34" t="s">
        <v>423</v>
      </c>
      <c r="BE211" s="71">
        <f t="shared" si="50"/>
        <v>1.7478225178415259E-5</v>
      </c>
      <c r="BF211" s="71">
        <f t="shared" si="51"/>
        <v>0</v>
      </c>
      <c r="BG211" s="114">
        <f>SUM($BF$23:BF211)</f>
        <v>9.5467535037849771</v>
      </c>
      <c r="BI211" s="26">
        <v>208</v>
      </c>
      <c r="BJ211" s="71">
        <v>5.0360863569403301E-2</v>
      </c>
      <c r="BK211" s="73">
        <f t="shared" si="56"/>
        <v>4.0638137124589897E-173</v>
      </c>
      <c r="BL211" s="34">
        <v>188</v>
      </c>
      <c r="BM211" s="34" t="s">
        <v>202</v>
      </c>
      <c r="BN211" s="34" t="s">
        <v>423</v>
      </c>
      <c r="BO211" s="71">
        <f t="shared" si="53"/>
        <v>1.7478225178415259E-5</v>
      </c>
      <c r="BP211" s="71">
        <f t="shared" si="54"/>
        <v>7.1028251149489901E-178</v>
      </c>
      <c r="BQ211" s="114">
        <f>SUM($BP$23:BP211)</f>
        <v>10.39189247276893</v>
      </c>
      <c r="BS211" s="26">
        <v>208</v>
      </c>
      <c r="BT211" s="71">
        <v>0</v>
      </c>
      <c r="BU211" s="73">
        <f t="shared" si="57"/>
        <v>0</v>
      </c>
      <c r="BV211" s="34">
        <v>188</v>
      </c>
      <c r="BW211" s="34" t="s">
        <v>202</v>
      </c>
      <c r="BX211" s="34" t="s">
        <v>423</v>
      </c>
      <c r="BY211" s="71">
        <f t="shared" si="58"/>
        <v>1.7478225178415259E-5</v>
      </c>
      <c r="BZ211" s="71">
        <f t="shared" si="59"/>
        <v>0</v>
      </c>
      <c r="CA211" s="114">
        <f>SUM($BZ$23:BZ211)</f>
        <v>10.487233235656269</v>
      </c>
    </row>
    <row r="212" spans="1:79" x14ac:dyDescent="0.35">
      <c r="A212" s="26">
        <v>209</v>
      </c>
      <c r="B212" s="71">
        <v>0.241836705243474</v>
      </c>
      <c r="C212" s="73">
        <f t="shared" si="68"/>
        <v>7.9510396107894139E-85</v>
      </c>
      <c r="D212" s="34">
        <v>179</v>
      </c>
      <c r="E212" s="34" t="s">
        <v>202</v>
      </c>
      <c r="F212" s="34" t="s">
        <v>414</v>
      </c>
      <c r="G212" s="71">
        <f t="shared" si="60"/>
        <v>2.9529093679643667E-5</v>
      </c>
      <c r="H212" s="71">
        <f t="shared" si="61"/>
        <v>2.3478699351755812E-89</v>
      </c>
      <c r="I212" s="71">
        <f>SUM($H$33:H212)</f>
        <v>9.3265529758493759</v>
      </c>
      <c r="K212" s="26">
        <v>209</v>
      </c>
      <c r="L212" s="71">
        <v>0</v>
      </c>
      <c r="M212" s="73">
        <f t="shared" si="69"/>
        <v>0</v>
      </c>
      <c r="N212" s="34">
        <v>179</v>
      </c>
      <c r="O212" s="34" t="s">
        <v>202</v>
      </c>
      <c r="P212" s="34" t="s">
        <v>414</v>
      </c>
      <c r="Q212" s="71">
        <f t="shared" si="62"/>
        <v>2.9529093679643667E-5</v>
      </c>
      <c r="R212" s="71">
        <f t="shared" si="63"/>
        <v>0</v>
      </c>
      <c r="S212" s="71">
        <f>SUM($R$33:R212)</f>
        <v>9.5691597944751994</v>
      </c>
      <c r="U212" s="26">
        <v>209</v>
      </c>
      <c r="V212" s="71">
        <v>1.05869585036083E-11</v>
      </c>
      <c r="W212" s="73">
        <f t="shared" si="70"/>
        <v>0</v>
      </c>
      <c r="X212" s="74">
        <v>179</v>
      </c>
      <c r="Y212" s="34" t="s">
        <v>202</v>
      </c>
      <c r="Z212" s="34" t="s">
        <v>414</v>
      </c>
      <c r="AA212" s="71">
        <f t="shared" si="64"/>
        <v>2.9529093679643667E-5</v>
      </c>
      <c r="AB212" s="71">
        <f t="shared" si="65"/>
        <v>0</v>
      </c>
      <c r="AC212" s="71">
        <f>SUM($AB$33:AB212)</f>
        <v>10.403299508285247</v>
      </c>
      <c r="AE212" s="26">
        <v>209</v>
      </c>
      <c r="AF212" s="71">
        <v>0</v>
      </c>
      <c r="AG212" s="73">
        <f t="shared" si="71"/>
        <v>0</v>
      </c>
      <c r="AH212" s="74">
        <v>179</v>
      </c>
      <c r="AI212" s="34" t="s">
        <v>202</v>
      </c>
      <c r="AJ212" s="34" t="s">
        <v>414</v>
      </c>
      <c r="AK212" s="71">
        <f t="shared" si="66"/>
        <v>2.9529093679643667E-5</v>
      </c>
      <c r="AL212" s="71">
        <f t="shared" si="67"/>
        <v>0</v>
      </c>
      <c r="AM212" s="71">
        <f>SUM($AL$33:AL212)</f>
        <v>10.507780540992837</v>
      </c>
      <c r="AO212" s="26">
        <v>209</v>
      </c>
      <c r="AP212" s="71">
        <v>0.30174858937608801</v>
      </c>
      <c r="AQ212" s="73">
        <f t="shared" si="52"/>
        <v>2.0959767404786959E-78</v>
      </c>
      <c r="AR212" s="34">
        <v>189</v>
      </c>
      <c r="AS212" s="34" t="s">
        <v>202</v>
      </c>
      <c r="AT212" s="34" t="s">
        <v>424</v>
      </c>
      <c r="AU212" s="71">
        <f t="shared" si="48"/>
        <v>1.6488891677750241E-5</v>
      </c>
      <c r="AV212" s="71">
        <f t="shared" si="49"/>
        <v>3.4560333432837246E-83</v>
      </c>
      <c r="AW212" s="114">
        <f>SUM($AV$23:AV212)</f>
        <v>9.3110379369082494</v>
      </c>
      <c r="AY212" s="26">
        <v>209</v>
      </c>
      <c r="AZ212" s="71">
        <v>0</v>
      </c>
      <c r="BA212" s="73">
        <f t="shared" si="55"/>
        <v>0</v>
      </c>
      <c r="BB212" s="34">
        <v>189</v>
      </c>
      <c r="BC212" s="34" t="s">
        <v>202</v>
      </c>
      <c r="BD212" s="34" t="s">
        <v>424</v>
      </c>
      <c r="BE212" s="71">
        <f t="shared" si="50"/>
        <v>1.6488891677750241E-5</v>
      </c>
      <c r="BF212" s="71">
        <f t="shared" si="51"/>
        <v>0</v>
      </c>
      <c r="BG212" s="114">
        <f>SUM($BF$23:BF212)</f>
        <v>9.5467535037849771</v>
      </c>
      <c r="BI212" s="26">
        <v>209</v>
      </c>
      <c r="BJ212" s="71">
        <v>5.0360813693590398E-2</v>
      </c>
      <c r="BK212" s="73">
        <f t="shared" si="56"/>
        <v>2.046571679446175E-174</v>
      </c>
      <c r="BL212" s="34">
        <v>189</v>
      </c>
      <c r="BM212" s="34" t="s">
        <v>202</v>
      </c>
      <c r="BN212" s="34" t="s">
        <v>424</v>
      </c>
      <c r="BO212" s="71">
        <f t="shared" si="53"/>
        <v>1.6488891677750241E-5</v>
      </c>
      <c r="BP212" s="71">
        <f t="shared" si="54"/>
        <v>3.3745698733139367E-179</v>
      </c>
      <c r="BQ212" s="114">
        <f>SUM($BP$23:BP212)</f>
        <v>10.39189247276893</v>
      </c>
      <c r="BS212" s="26">
        <v>209</v>
      </c>
      <c r="BT212" s="71">
        <v>0</v>
      </c>
      <c r="BU212" s="73">
        <f t="shared" si="57"/>
        <v>0</v>
      </c>
      <c r="BV212" s="34">
        <v>189</v>
      </c>
      <c r="BW212" s="34" t="s">
        <v>202</v>
      </c>
      <c r="BX212" s="34" t="s">
        <v>424</v>
      </c>
      <c r="BY212" s="71">
        <f t="shared" si="58"/>
        <v>1.6488891677750241E-5</v>
      </c>
      <c r="BZ212" s="71">
        <f t="shared" si="59"/>
        <v>0</v>
      </c>
      <c r="CA212" s="114">
        <f>SUM($BZ$23:BZ212)</f>
        <v>10.487233235656269</v>
      </c>
    </row>
    <row r="213" spans="1:79" x14ac:dyDescent="0.35">
      <c r="A213" s="26">
        <v>210</v>
      </c>
      <c r="B213" s="71">
        <v>0.24183663698464999</v>
      </c>
      <c r="C213" s="73">
        <f t="shared" si="68"/>
        <v>1.9228532227336657E-85</v>
      </c>
      <c r="D213" s="34">
        <v>180</v>
      </c>
      <c r="E213" s="34" t="s">
        <v>202</v>
      </c>
      <c r="F213" s="34" t="s">
        <v>415</v>
      </c>
      <c r="G213" s="71">
        <f t="shared" si="60"/>
        <v>2.7857635546833651E-5</v>
      </c>
      <c r="H213" s="71">
        <f t="shared" si="61"/>
        <v>5.3566144288969011E-90</v>
      </c>
      <c r="I213" s="71">
        <f>SUM($H$33:H213)</f>
        <v>9.3265529758493759</v>
      </c>
      <c r="K213" s="26">
        <v>210</v>
      </c>
      <c r="L213" s="71">
        <v>0</v>
      </c>
      <c r="M213" s="73">
        <f t="shared" si="69"/>
        <v>0</v>
      </c>
      <c r="N213" s="34">
        <v>180</v>
      </c>
      <c r="O213" s="34" t="s">
        <v>202</v>
      </c>
      <c r="P213" s="34" t="s">
        <v>415</v>
      </c>
      <c r="Q213" s="71">
        <f t="shared" si="62"/>
        <v>2.7857635546833651E-5</v>
      </c>
      <c r="R213" s="71">
        <f t="shared" si="63"/>
        <v>0</v>
      </c>
      <c r="S213" s="71">
        <f>SUM($R$33:R213)</f>
        <v>9.5691597944751994</v>
      </c>
      <c r="U213" s="26">
        <v>210</v>
      </c>
      <c r="V213" s="71">
        <v>1.05833149758611E-11</v>
      </c>
      <c r="W213" s="73">
        <f t="shared" si="70"/>
        <v>0</v>
      </c>
      <c r="X213" s="74">
        <v>180</v>
      </c>
      <c r="Y213" s="34" t="s">
        <v>202</v>
      </c>
      <c r="Z213" s="34" t="s">
        <v>415</v>
      </c>
      <c r="AA213" s="71">
        <f t="shared" si="64"/>
        <v>2.7857635546833651E-5</v>
      </c>
      <c r="AB213" s="71">
        <f t="shared" si="65"/>
        <v>0</v>
      </c>
      <c r="AC213" s="71">
        <f>SUM($AB$33:AB213)</f>
        <v>10.403299508285247</v>
      </c>
      <c r="AE213" s="26">
        <v>210</v>
      </c>
      <c r="AF213" s="71">
        <v>0</v>
      </c>
      <c r="AG213" s="73">
        <f t="shared" si="71"/>
        <v>0</v>
      </c>
      <c r="AH213" s="74">
        <v>180</v>
      </c>
      <c r="AI213" s="34" t="s">
        <v>202</v>
      </c>
      <c r="AJ213" s="34" t="s">
        <v>415</v>
      </c>
      <c r="AK213" s="71">
        <f t="shared" si="66"/>
        <v>2.7857635546833651E-5</v>
      </c>
      <c r="AL213" s="71">
        <f t="shared" si="67"/>
        <v>0</v>
      </c>
      <c r="AM213" s="71">
        <f>SUM($AL$33:AL213)</f>
        <v>10.507780540992837</v>
      </c>
      <c r="AO213" s="26">
        <v>210</v>
      </c>
      <c r="AP213" s="71">
        <v>0.30174857531570898</v>
      </c>
      <c r="AQ213" s="73">
        <f t="shared" si="52"/>
        <v>6.3245802480453742E-79</v>
      </c>
      <c r="AR213" s="34">
        <v>190</v>
      </c>
      <c r="AS213" s="34" t="s">
        <v>202</v>
      </c>
      <c r="AT213" s="34" t="s">
        <v>425</v>
      </c>
      <c r="AU213" s="71">
        <f t="shared" si="48"/>
        <v>1.555555818655683E-5</v>
      </c>
      <c r="AV213" s="71">
        <f t="shared" si="49"/>
        <v>9.8382376054017841E-84</v>
      </c>
      <c r="AW213" s="114">
        <f>SUM($AV$23:AV213)</f>
        <v>9.3110379369082494</v>
      </c>
      <c r="AY213" s="26">
        <v>210</v>
      </c>
      <c r="AZ213" s="71">
        <v>0</v>
      </c>
      <c r="BA213" s="73">
        <f t="shared" si="55"/>
        <v>0</v>
      </c>
      <c r="BB213" s="34">
        <v>190</v>
      </c>
      <c r="BC213" s="34" t="s">
        <v>202</v>
      </c>
      <c r="BD213" s="34" t="s">
        <v>425</v>
      </c>
      <c r="BE213" s="71">
        <f t="shared" si="50"/>
        <v>1.555555818655683E-5</v>
      </c>
      <c r="BF213" s="71">
        <f t="shared" si="51"/>
        <v>0</v>
      </c>
      <c r="BG213" s="114">
        <f>SUM($BF$23:BF213)</f>
        <v>9.5467535037849771</v>
      </c>
      <c r="BI213" s="26">
        <v>210</v>
      </c>
      <c r="BJ213" s="71">
        <v>5.0360768281935302E-2</v>
      </c>
      <c r="BK213" s="73">
        <f t="shared" si="56"/>
        <v>1.0306701505916723E-175</v>
      </c>
      <c r="BL213" s="34">
        <v>190</v>
      </c>
      <c r="BM213" s="34" t="s">
        <v>202</v>
      </c>
      <c r="BN213" s="34" t="s">
        <v>425</v>
      </c>
      <c r="BO213" s="71">
        <f t="shared" si="53"/>
        <v>1.555555818655683E-5</v>
      </c>
      <c r="BP213" s="71">
        <f t="shared" si="54"/>
        <v>1.603264949867605E-180</v>
      </c>
      <c r="BQ213" s="114">
        <f>SUM($BP$23:BP213)</f>
        <v>10.39189247276893</v>
      </c>
      <c r="BS213" s="26">
        <v>210</v>
      </c>
      <c r="BT213" s="71">
        <v>0</v>
      </c>
      <c r="BU213" s="73">
        <f t="shared" si="57"/>
        <v>0</v>
      </c>
      <c r="BV213" s="34">
        <v>190</v>
      </c>
      <c r="BW213" s="34" t="s">
        <v>202</v>
      </c>
      <c r="BX213" s="34" t="s">
        <v>425</v>
      </c>
      <c r="BY213" s="71">
        <f t="shared" si="58"/>
        <v>1.555555818655683E-5</v>
      </c>
      <c r="BZ213" s="71">
        <f t="shared" si="59"/>
        <v>0</v>
      </c>
      <c r="CA213" s="114">
        <f>SUM($BZ$23:BZ213)</f>
        <v>10.487233235656269</v>
      </c>
    </row>
    <row r="214" spans="1:79" x14ac:dyDescent="0.35">
      <c r="A214" s="26">
        <v>211</v>
      </c>
      <c r="B214" s="71">
        <v>0.24183657491447599</v>
      </c>
      <c r="C214" s="73">
        <f t="shared" si="68"/>
        <v>4.6501635680100588E-86</v>
      </c>
      <c r="D214" s="34">
        <v>181</v>
      </c>
      <c r="E214" s="34" t="s">
        <v>202</v>
      </c>
      <c r="F214" s="34" t="s">
        <v>416</v>
      </c>
      <c r="G214" s="71">
        <f t="shared" si="60"/>
        <v>2.6280788251729848E-5</v>
      </c>
      <c r="H214" s="71">
        <f t="shared" si="61"/>
        <v>1.2220996406678092E-90</v>
      </c>
      <c r="I214" s="71">
        <f>SUM($H$33:H214)</f>
        <v>9.3265529758493759</v>
      </c>
      <c r="K214" s="26">
        <v>211</v>
      </c>
      <c r="L214" s="71">
        <v>0</v>
      </c>
      <c r="M214" s="73">
        <f t="shared" si="69"/>
        <v>0</v>
      </c>
      <c r="N214" s="34">
        <v>181</v>
      </c>
      <c r="O214" s="34" t="s">
        <v>202</v>
      </c>
      <c r="P214" s="34" t="s">
        <v>416</v>
      </c>
      <c r="Q214" s="71">
        <f t="shared" si="62"/>
        <v>2.6280788251729848E-5</v>
      </c>
      <c r="R214" s="71">
        <f t="shared" si="63"/>
        <v>0</v>
      </c>
      <c r="S214" s="71">
        <f>SUM($R$33:R214)</f>
        <v>9.5691597944751994</v>
      </c>
      <c r="U214" s="26">
        <v>211</v>
      </c>
      <c r="V214" s="71">
        <v>1.0579983579674201E-11</v>
      </c>
      <c r="W214" s="73">
        <f t="shared" si="70"/>
        <v>0</v>
      </c>
      <c r="X214" s="74">
        <v>181</v>
      </c>
      <c r="Y214" s="34" t="s">
        <v>202</v>
      </c>
      <c r="Z214" s="34" t="s">
        <v>416</v>
      </c>
      <c r="AA214" s="71">
        <f t="shared" si="64"/>
        <v>2.6280788251729848E-5</v>
      </c>
      <c r="AB214" s="71">
        <f t="shared" si="65"/>
        <v>0</v>
      </c>
      <c r="AC214" s="71">
        <f>SUM($AB$33:AB214)</f>
        <v>10.403299508285247</v>
      </c>
      <c r="AE214" s="26">
        <v>211</v>
      </c>
      <c r="AF214" s="71">
        <v>0</v>
      </c>
      <c r="AG214" s="73">
        <f t="shared" si="71"/>
        <v>0</v>
      </c>
      <c r="AH214" s="74">
        <v>181</v>
      </c>
      <c r="AI214" s="34" t="s">
        <v>202</v>
      </c>
      <c r="AJ214" s="34" t="s">
        <v>416</v>
      </c>
      <c r="AK214" s="71">
        <f t="shared" si="66"/>
        <v>2.6280788251729848E-5</v>
      </c>
      <c r="AL214" s="71">
        <f t="shared" si="67"/>
        <v>0</v>
      </c>
      <c r="AM214" s="71">
        <f>SUM($AL$33:AL214)</f>
        <v>10.507780540992837</v>
      </c>
      <c r="AO214" s="26">
        <v>211</v>
      </c>
      <c r="AP214" s="71">
        <v>0.30174856256719401</v>
      </c>
      <c r="AQ214" s="73">
        <f t="shared" si="52"/>
        <v>1.908433079317565E-79</v>
      </c>
      <c r="AR214" s="34">
        <v>191</v>
      </c>
      <c r="AS214" s="34" t="s">
        <v>202</v>
      </c>
      <c r="AT214" s="34" t="s">
        <v>426</v>
      </c>
      <c r="AU214" s="71">
        <f t="shared" si="48"/>
        <v>1.4675054892978139E-5</v>
      </c>
      <c r="AV214" s="71">
        <f t="shared" si="49"/>
        <v>2.8006360198560568E-84</v>
      </c>
      <c r="AW214" s="114">
        <f>SUM($AV$23:AV214)</f>
        <v>9.3110379369082494</v>
      </c>
      <c r="AY214" s="26">
        <v>211</v>
      </c>
      <c r="AZ214" s="71">
        <v>0</v>
      </c>
      <c r="BA214" s="73">
        <f t="shared" si="55"/>
        <v>0</v>
      </c>
      <c r="BB214" s="34">
        <v>191</v>
      </c>
      <c r="BC214" s="34" t="s">
        <v>202</v>
      </c>
      <c r="BD214" s="34" t="s">
        <v>426</v>
      </c>
      <c r="BE214" s="71">
        <f t="shared" si="50"/>
        <v>1.4675054892978139E-5</v>
      </c>
      <c r="BF214" s="71">
        <f t="shared" si="51"/>
        <v>0</v>
      </c>
      <c r="BG214" s="114">
        <f>SUM($BF$23:BF214)</f>
        <v>9.5467535037849771</v>
      </c>
      <c r="BI214" s="26">
        <v>211</v>
      </c>
      <c r="BJ214" s="71">
        <v>5.03607269348713E-2</v>
      </c>
      <c r="BK214" s="73">
        <f t="shared" si="56"/>
        <v>5.1905340629054571E-177</v>
      </c>
      <c r="BL214" s="34">
        <v>191</v>
      </c>
      <c r="BM214" s="34" t="s">
        <v>202</v>
      </c>
      <c r="BN214" s="34" t="s">
        <v>426</v>
      </c>
      <c r="BO214" s="71">
        <f t="shared" si="53"/>
        <v>1.4675054892978139E-5</v>
      </c>
      <c r="BP214" s="71">
        <f t="shared" si="54"/>
        <v>7.6171372297010423E-182</v>
      </c>
      <c r="BQ214" s="114">
        <f>SUM($BP$23:BP214)</f>
        <v>10.39189247276893</v>
      </c>
      <c r="BS214" s="26">
        <v>211</v>
      </c>
      <c r="BT214" s="71">
        <v>0</v>
      </c>
      <c r="BU214" s="73">
        <f t="shared" si="57"/>
        <v>0</v>
      </c>
      <c r="BV214" s="34">
        <v>191</v>
      </c>
      <c r="BW214" s="34" t="s">
        <v>202</v>
      </c>
      <c r="BX214" s="34" t="s">
        <v>426</v>
      </c>
      <c r="BY214" s="71">
        <f t="shared" si="58"/>
        <v>1.4675054892978139E-5</v>
      </c>
      <c r="BZ214" s="71">
        <f t="shared" si="59"/>
        <v>0</v>
      </c>
      <c r="CA214" s="114">
        <f>SUM($BZ$23:BZ214)</f>
        <v>10.487233235656269</v>
      </c>
    </row>
    <row r="215" spans="1:79" x14ac:dyDescent="0.35">
      <c r="A215" s="26">
        <v>212</v>
      </c>
      <c r="B215" s="71">
        <v>0.241836518471819</v>
      </c>
      <c r="C215" s="73">
        <f t="shared" si="68"/>
        <v>1.1245796300796316E-86</v>
      </c>
      <c r="D215" s="34">
        <v>182</v>
      </c>
      <c r="E215" s="34" t="s">
        <v>202</v>
      </c>
      <c r="F215" s="34" t="s">
        <v>417</v>
      </c>
      <c r="G215" s="71">
        <f t="shared" si="60"/>
        <v>2.4793196463896087E-5</v>
      </c>
      <c r="H215" s="71">
        <f t="shared" si="61"/>
        <v>2.7881923707859892E-91</v>
      </c>
      <c r="I215" s="71">
        <f>SUM($H$33:H215)</f>
        <v>9.3265529758493759</v>
      </c>
      <c r="K215" s="26">
        <v>212</v>
      </c>
      <c r="L215" s="71">
        <v>0</v>
      </c>
      <c r="M215" s="73">
        <f t="shared" si="69"/>
        <v>0</v>
      </c>
      <c r="N215" s="34">
        <v>182</v>
      </c>
      <c r="O215" s="34" t="s">
        <v>202</v>
      </c>
      <c r="P215" s="34" t="s">
        <v>417</v>
      </c>
      <c r="Q215" s="71">
        <f t="shared" si="62"/>
        <v>2.4793196463896087E-5</v>
      </c>
      <c r="R215" s="71">
        <f t="shared" si="63"/>
        <v>0</v>
      </c>
      <c r="S215" s="71">
        <f>SUM($R$33:R215)</f>
        <v>9.5691597944751994</v>
      </c>
      <c r="U215" s="26">
        <v>212</v>
      </c>
      <c r="V215" s="71">
        <v>1.05769374966784E-11</v>
      </c>
      <c r="W215" s="73">
        <f t="shared" si="70"/>
        <v>0</v>
      </c>
      <c r="X215" s="74">
        <v>182</v>
      </c>
      <c r="Y215" s="34" t="s">
        <v>202</v>
      </c>
      <c r="Z215" s="34" t="s">
        <v>417</v>
      </c>
      <c r="AA215" s="71">
        <f t="shared" si="64"/>
        <v>2.4793196463896087E-5</v>
      </c>
      <c r="AB215" s="71">
        <f t="shared" si="65"/>
        <v>0</v>
      </c>
      <c r="AC215" s="71">
        <f>SUM($AB$33:AB215)</f>
        <v>10.403299508285247</v>
      </c>
      <c r="AE215" s="26">
        <v>212</v>
      </c>
      <c r="AF215" s="71">
        <v>0</v>
      </c>
      <c r="AG215" s="73">
        <f t="shared" si="71"/>
        <v>0</v>
      </c>
      <c r="AH215" s="74">
        <v>182</v>
      </c>
      <c r="AI215" s="34" t="s">
        <v>202</v>
      </c>
      <c r="AJ215" s="34" t="s">
        <v>417</v>
      </c>
      <c r="AK215" s="71">
        <f t="shared" si="66"/>
        <v>2.4793196463896087E-5</v>
      </c>
      <c r="AL215" s="71">
        <f t="shared" si="67"/>
        <v>0</v>
      </c>
      <c r="AM215" s="71">
        <f>SUM($AL$33:AL215)</f>
        <v>10.507780540992837</v>
      </c>
      <c r="AO215" s="26">
        <v>212</v>
      </c>
      <c r="AP215" s="71">
        <v>0.30174855100814202</v>
      </c>
      <c r="AQ215" s="73">
        <f t="shared" si="52"/>
        <v>5.7586693843975903E-80</v>
      </c>
      <c r="AR215" s="34">
        <v>192</v>
      </c>
      <c r="AS215" s="34" t="s">
        <v>202</v>
      </c>
      <c r="AT215" s="34" t="s">
        <v>427</v>
      </c>
      <c r="AU215" s="71">
        <f t="shared" si="48"/>
        <v>1.3844391408469948E-5</v>
      </c>
      <c r="AV215" s="71">
        <f t="shared" si="49"/>
        <v>7.972527294957292E-85</v>
      </c>
      <c r="AW215" s="114">
        <f>SUM($AV$23:AV215)</f>
        <v>9.3110379369082494</v>
      </c>
      <c r="AY215" s="26">
        <v>212</v>
      </c>
      <c r="AZ215" s="71">
        <v>0</v>
      </c>
      <c r="BA215" s="73">
        <f t="shared" si="55"/>
        <v>0</v>
      </c>
      <c r="BB215" s="34">
        <v>192</v>
      </c>
      <c r="BC215" s="34" t="s">
        <v>202</v>
      </c>
      <c r="BD215" s="34" t="s">
        <v>427</v>
      </c>
      <c r="BE215" s="71">
        <f t="shared" si="50"/>
        <v>1.3844391408469948E-5</v>
      </c>
      <c r="BF215" s="71">
        <f t="shared" si="51"/>
        <v>0</v>
      </c>
      <c r="BG215" s="114">
        <f>SUM($BF$23:BF215)</f>
        <v>9.5467535037849771</v>
      </c>
      <c r="BI215" s="26">
        <v>212</v>
      </c>
      <c r="BJ215" s="71">
        <v>5.0360689288594003E-2</v>
      </c>
      <c r="BK215" s="73">
        <f t="shared" si="56"/>
        <v>2.613990685881298E-178</v>
      </c>
      <c r="BL215" s="34">
        <v>192</v>
      </c>
      <c r="BM215" s="34" t="s">
        <v>202</v>
      </c>
      <c r="BN215" s="34" t="s">
        <v>427</v>
      </c>
      <c r="BO215" s="71">
        <f t="shared" si="53"/>
        <v>1.3844391408469948E-5</v>
      </c>
      <c r="BP215" s="71">
        <f t="shared" si="54"/>
        <v>3.6189110193435508E-183</v>
      </c>
      <c r="BQ215" s="114">
        <f>SUM($BP$23:BP215)</f>
        <v>10.39189247276893</v>
      </c>
      <c r="BS215" s="26">
        <v>212</v>
      </c>
      <c r="BT215" s="71">
        <v>0</v>
      </c>
      <c r="BU215" s="73">
        <f t="shared" si="57"/>
        <v>0</v>
      </c>
      <c r="BV215" s="34">
        <v>192</v>
      </c>
      <c r="BW215" s="34" t="s">
        <v>202</v>
      </c>
      <c r="BX215" s="34" t="s">
        <v>427</v>
      </c>
      <c r="BY215" s="71">
        <f t="shared" si="58"/>
        <v>1.3844391408469948E-5</v>
      </c>
      <c r="BZ215" s="71">
        <f t="shared" si="59"/>
        <v>0</v>
      </c>
      <c r="CA215" s="114">
        <f>SUM($BZ$23:BZ215)</f>
        <v>10.487233235656269</v>
      </c>
    </row>
    <row r="216" spans="1:79" x14ac:dyDescent="0.35">
      <c r="A216" s="26">
        <v>213</v>
      </c>
      <c r="B216" s="71">
        <v>0.241836467146513</v>
      </c>
      <c r="C216" s="73">
        <f t="shared" si="68"/>
        <v>2.7196442248278419E-87</v>
      </c>
      <c r="D216" s="34">
        <v>183</v>
      </c>
      <c r="E216" s="34" t="s">
        <v>202</v>
      </c>
      <c r="F216" s="34" t="s">
        <v>418</v>
      </c>
      <c r="G216" s="71">
        <f t="shared" si="60"/>
        <v>2.3389807984807623E-5</v>
      </c>
      <c r="H216" s="71">
        <f t="shared" si="61"/>
        <v>6.3611956205714202E-92</v>
      </c>
      <c r="I216" s="71">
        <f>SUM($H$33:H216)</f>
        <v>9.3265529758493759</v>
      </c>
      <c r="K216" s="26">
        <v>213</v>
      </c>
      <c r="L216" s="71">
        <v>0</v>
      </c>
      <c r="M216" s="73">
        <f t="shared" si="69"/>
        <v>0</v>
      </c>
      <c r="N216" s="34">
        <v>183</v>
      </c>
      <c r="O216" s="34" t="s">
        <v>202</v>
      </c>
      <c r="P216" s="34" t="s">
        <v>418</v>
      </c>
      <c r="Q216" s="71">
        <f t="shared" si="62"/>
        <v>2.3389807984807623E-5</v>
      </c>
      <c r="R216" s="71">
        <f t="shared" si="63"/>
        <v>0</v>
      </c>
      <c r="S216" s="71">
        <f>SUM($R$33:R216)</f>
        <v>9.5691597944751994</v>
      </c>
      <c r="U216" s="26">
        <v>213</v>
      </c>
      <c r="V216" s="71">
        <v>1.05741522256035E-11</v>
      </c>
      <c r="W216" s="73">
        <f t="shared" si="70"/>
        <v>0</v>
      </c>
      <c r="X216" s="74">
        <v>183</v>
      </c>
      <c r="Y216" s="34" t="s">
        <v>202</v>
      </c>
      <c r="Z216" s="34" t="s">
        <v>418</v>
      </c>
      <c r="AA216" s="71">
        <f t="shared" si="64"/>
        <v>2.3389807984807623E-5</v>
      </c>
      <c r="AB216" s="71">
        <f t="shared" si="65"/>
        <v>0</v>
      </c>
      <c r="AC216" s="71">
        <f>SUM($AB$33:AB216)</f>
        <v>10.403299508285247</v>
      </c>
      <c r="AE216" s="26">
        <v>213</v>
      </c>
      <c r="AF216" s="71">
        <v>0</v>
      </c>
      <c r="AG216" s="73">
        <f t="shared" si="71"/>
        <v>0</v>
      </c>
      <c r="AH216" s="74">
        <v>183</v>
      </c>
      <c r="AI216" s="34" t="s">
        <v>202</v>
      </c>
      <c r="AJ216" s="34" t="s">
        <v>418</v>
      </c>
      <c r="AK216" s="71">
        <f t="shared" si="66"/>
        <v>2.3389807984807623E-5</v>
      </c>
      <c r="AL216" s="71">
        <f t="shared" si="67"/>
        <v>0</v>
      </c>
      <c r="AM216" s="71">
        <f>SUM($AL$33:AL216)</f>
        <v>10.507780540992837</v>
      </c>
      <c r="AO216" s="26">
        <v>213</v>
      </c>
      <c r="AP216" s="71">
        <v>0.30174854052757699</v>
      </c>
      <c r="AQ216" s="73">
        <f t="shared" si="52"/>
        <v>1.7376701424769221E-80</v>
      </c>
      <c r="AR216" s="34">
        <v>193</v>
      </c>
      <c r="AS216" s="34" t="s">
        <v>202</v>
      </c>
      <c r="AT216" s="34" t="s">
        <v>428</v>
      </c>
      <c r="AU216" s="71">
        <f t="shared" ref="AU216:AU279" si="72">1/(1+6%)^AR216</f>
        <v>1.3060746611764101E-5</v>
      </c>
      <c r="AV216" s="71">
        <f t="shared" ref="AV216:AV279" si="73">AU216*AQ216</f>
        <v>2.2695269425719102E-85</v>
      </c>
      <c r="AW216" s="114">
        <f>SUM($AV$23:AV216)</f>
        <v>9.3110379369082494</v>
      </c>
      <c r="AY216" s="26">
        <v>213</v>
      </c>
      <c r="AZ216" s="71">
        <v>0</v>
      </c>
      <c r="BA216" s="73">
        <f t="shared" si="55"/>
        <v>0</v>
      </c>
      <c r="BB216" s="34">
        <v>193</v>
      </c>
      <c r="BC216" s="34" t="s">
        <v>202</v>
      </c>
      <c r="BD216" s="34" t="s">
        <v>428</v>
      </c>
      <c r="BE216" s="71">
        <f t="shared" ref="BE216:BE279" si="74">1/(1+6%)^BB216</f>
        <v>1.3060746611764101E-5</v>
      </c>
      <c r="BF216" s="71">
        <f t="shared" ref="BF216:BF279" si="75">BE216*BA216</f>
        <v>0</v>
      </c>
      <c r="BG216" s="114">
        <f>SUM($BF$23:BF216)</f>
        <v>9.5467535037849771</v>
      </c>
      <c r="BI216" s="26">
        <v>213</v>
      </c>
      <c r="BJ216" s="71">
        <v>5.0360655011855597E-2</v>
      </c>
      <c r="BK216" s="73">
        <f t="shared" si="56"/>
        <v>1.3164237273494678E-179</v>
      </c>
      <c r="BL216" s="34">
        <v>193</v>
      </c>
      <c r="BM216" s="34" t="s">
        <v>202</v>
      </c>
      <c r="BN216" s="34" t="s">
        <v>428</v>
      </c>
      <c r="BO216" s="71">
        <f t="shared" si="53"/>
        <v>1.3060746611764101E-5</v>
      </c>
      <c r="BP216" s="71">
        <f t="shared" si="54"/>
        <v>1.7193476736625429E-184</v>
      </c>
      <c r="BQ216" s="114">
        <f>SUM($BP$23:BP216)</f>
        <v>10.39189247276893</v>
      </c>
      <c r="BS216" s="26">
        <v>213</v>
      </c>
      <c r="BT216" s="71">
        <v>0</v>
      </c>
      <c r="BU216" s="73">
        <f t="shared" si="57"/>
        <v>0</v>
      </c>
      <c r="BV216" s="34">
        <v>193</v>
      </c>
      <c r="BW216" s="34" t="s">
        <v>202</v>
      </c>
      <c r="BX216" s="34" t="s">
        <v>428</v>
      </c>
      <c r="BY216" s="71">
        <f t="shared" si="58"/>
        <v>1.3060746611764101E-5</v>
      </c>
      <c r="BZ216" s="71">
        <f t="shared" si="59"/>
        <v>0</v>
      </c>
      <c r="CA216" s="114">
        <f>SUM($BZ$23:BZ216)</f>
        <v>10.487233235656269</v>
      </c>
    </row>
    <row r="217" spans="1:79" x14ac:dyDescent="0.35">
      <c r="A217" s="26">
        <v>214</v>
      </c>
      <c r="B217" s="71">
        <v>0.24183642047454801</v>
      </c>
      <c r="C217" s="73">
        <f t="shared" si="68"/>
        <v>6.5770915122778221E-88</v>
      </c>
      <c r="D217" s="34">
        <v>184</v>
      </c>
      <c r="E217" s="34" t="s">
        <v>202</v>
      </c>
      <c r="F217" s="34" t="s">
        <v>419</v>
      </c>
      <c r="G217" s="71">
        <f t="shared" si="60"/>
        <v>2.2065856589441159E-5</v>
      </c>
      <c r="H217" s="71">
        <f t="shared" si="61"/>
        <v>1.4512915808555309E-92</v>
      </c>
      <c r="I217" s="71">
        <f>SUM($H$33:H217)</f>
        <v>9.3265529758493759</v>
      </c>
      <c r="K217" s="26">
        <v>214</v>
      </c>
      <c r="L217" s="71">
        <v>0</v>
      </c>
      <c r="M217" s="73">
        <f t="shared" si="69"/>
        <v>0</v>
      </c>
      <c r="N217" s="34">
        <v>184</v>
      </c>
      <c r="O217" s="34" t="s">
        <v>202</v>
      </c>
      <c r="P217" s="34" t="s">
        <v>419</v>
      </c>
      <c r="Q217" s="71">
        <f t="shared" si="62"/>
        <v>2.2065856589441159E-5</v>
      </c>
      <c r="R217" s="71">
        <f t="shared" si="63"/>
        <v>0</v>
      </c>
      <c r="S217" s="71">
        <f>SUM($R$33:R217)</f>
        <v>9.5691597944751994</v>
      </c>
      <c r="U217" s="26">
        <v>214</v>
      </c>
      <c r="V217" s="71">
        <v>1.05716053799738E-11</v>
      </c>
      <c r="W217" s="73">
        <f t="shared" si="70"/>
        <v>0</v>
      </c>
      <c r="X217" s="74">
        <v>184</v>
      </c>
      <c r="Y217" s="34" t="s">
        <v>202</v>
      </c>
      <c r="Z217" s="34" t="s">
        <v>419</v>
      </c>
      <c r="AA217" s="71">
        <f t="shared" si="64"/>
        <v>2.2065856589441159E-5</v>
      </c>
      <c r="AB217" s="71">
        <f t="shared" si="65"/>
        <v>0</v>
      </c>
      <c r="AC217" s="71">
        <f>SUM($AB$33:AB217)</f>
        <v>10.403299508285247</v>
      </c>
      <c r="AE217" s="26">
        <v>214</v>
      </c>
      <c r="AF217" s="71">
        <v>0</v>
      </c>
      <c r="AG217" s="73">
        <f t="shared" si="71"/>
        <v>0</v>
      </c>
      <c r="AH217" s="74">
        <v>184</v>
      </c>
      <c r="AI217" s="34" t="s">
        <v>202</v>
      </c>
      <c r="AJ217" s="34" t="s">
        <v>419</v>
      </c>
      <c r="AK217" s="71">
        <f t="shared" si="66"/>
        <v>2.2065856589441159E-5</v>
      </c>
      <c r="AL217" s="71">
        <f t="shared" si="67"/>
        <v>0</v>
      </c>
      <c r="AM217" s="71">
        <f>SUM($AL$33:AL217)</f>
        <v>10.507780540992837</v>
      </c>
      <c r="AO217" s="26">
        <v>214</v>
      </c>
      <c r="AP217" s="71">
        <v>0.30174853102487098</v>
      </c>
      <c r="AQ217" s="73">
        <f t="shared" ref="AQ217:AQ280" si="76">AQ216*AP216</f>
        <v>5.2433942941075798E-81</v>
      </c>
      <c r="AR217" s="34">
        <v>194</v>
      </c>
      <c r="AS217" s="34" t="s">
        <v>202</v>
      </c>
      <c r="AT217" s="34" t="s">
        <v>429</v>
      </c>
      <c r="AU217" s="71">
        <f t="shared" si="72"/>
        <v>1.232145906770198E-5</v>
      </c>
      <c r="AV217" s="71">
        <f t="shared" si="73"/>
        <v>6.4606268170668658E-86</v>
      </c>
      <c r="AW217" s="114">
        <f>SUM($AV$23:AV217)</f>
        <v>9.3110379369082494</v>
      </c>
      <c r="AY217" s="26">
        <v>214</v>
      </c>
      <c r="AZ217" s="71">
        <v>0</v>
      </c>
      <c r="BA217" s="73">
        <f t="shared" si="55"/>
        <v>0</v>
      </c>
      <c r="BB217" s="34">
        <v>194</v>
      </c>
      <c r="BC217" s="34" t="s">
        <v>202</v>
      </c>
      <c r="BD217" s="34" t="s">
        <v>429</v>
      </c>
      <c r="BE217" s="71">
        <f t="shared" si="74"/>
        <v>1.232145906770198E-5</v>
      </c>
      <c r="BF217" s="71">
        <f t="shared" si="75"/>
        <v>0</v>
      </c>
      <c r="BG217" s="114">
        <f>SUM($BF$23:BF217)</f>
        <v>9.5467535037849771</v>
      </c>
      <c r="BI217" s="26">
        <v>214</v>
      </c>
      <c r="BJ217" s="71">
        <v>5.0360623803080901E-2</v>
      </c>
      <c r="BK217" s="73">
        <f t="shared" si="56"/>
        <v>6.6295961182467594E-181</v>
      </c>
      <c r="BL217" s="34">
        <v>194</v>
      </c>
      <c r="BM217" s="34" t="s">
        <v>202</v>
      </c>
      <c r="BN217" s="34" t="s">
        <v>429</v>
      </c>
      <c r="BO217" s="71">
        <f t="shared" ref="BO217:BO280" si="77">1/(1+6%)^BL217</f>
        <v>1.232145906770198E-5</v>
      </c>
      <c r="BP217" s="71">
        <f t="shared" ref="BP217:BP280" si="78">BO217*BK217</f>
        <v>8.1686297206373387E-186</v>
      </c>
      <c r="BQ217" s="114">
        <f>SUM($BP$23:BP217)</f>
        <v>10.39189247276893</v>
      </c>
      <c r="BS217" s="26">
        <v>214</v>
      </c>
      <c r="BT217" s="71">
        <v>0</v>
      </c>
      <c r="BU217" s="73">
        <f t="shared" si="57"/>
        <v>0</v>
      </c>
      <c r="BV217" s="34">
        <v>194</v>
      </c>
      <c r="BW217" s="34" t="s">
        <v>202</v>
      </c>
      <c r="BX217" s="34" t="s">
        <v>429</v>
      </c>
      <c r="BY217" s="71">
        <f t="shared" si="58"/>
        <v>1.232145906770198E-5</v>
      </c>
      <c r="BZ217" s="71">
        <f t="shared" si="59"/>
        <v>0</v>
      </c>
      <c r="CA217" s="114">
        <f>SUM($BZ$23:BZ217)</f>
        <v>10.487233235656269</v>
      </c>
    </row>
    <row r="218" spans="1:79" x14ac:dyDescent="0.35">
      <c r="A218" s="26">
        <v>215</v>
      </c>
      <c r="B218" s="71">
        <v>0.241836378034083</v>
      </c>
      <c r="C218" s="73">
        <f t="shared" si="68"/>
        <v>1.5905802684628001E-88</v>
      </c>
      <c r="D218" s="34">
        <v>185</v>
      </c>
      <c r="E218" s="34" t="s">
        <v>202</v>
      </c>
      <c r="F218" s="34" t="s">
        <v>420</v>
      </c>
      <c r="G218" s="71">
        <f t="shared" si="60"/>
        <v>2.0816845839095432E-5</v>
      </c>
      <c r="H218" s="71">
        <f t="shared" si="61"/>
        <v>3.3110864243297136E-93</v>
      </c>
      <c r="I218" s="71">
        <f>SUM($H$33:H218)</f>
        <v>9.3265529758493759</v>
      </c>
      <c r="K218" s="26">
        <v>215</v>
      </c>
      <c r="L218" s="71">
        <v>0</v>
      </c>
      <c r="M218" s="73">
        <f t="shared" si="69"/>
        <v>0</v>
      </c>
      <c r="N218" s="34">
        <v>185</v>
      </c>
      <c r="O218" s="34" t="s">
        <v>202</v>
      </c>
      <c r="P218" s="34" t="s">
        <v>420</v>
      </c>
      <c r="Q218" s="71">
        <f t="shared" si="62"/>
        <v>2.0816845839095432E-5</v>
      </c>
      <c r="R218" s="71">
        <f t="shared" si="63"/>
        <v>0</v>
      </c>
      <c r="S218" s="71">
        <f>SUM($R$33:R218)</f>
        <v>9.5691597944751994</v>
      </c>
      <c r="U218" s="26">
        <v>215</v>
      </c>
      <c r="V218" s="71">
        <v>1.0569276503908599E-11</v>
      </c>
      <c r="W218" s="73">
        <f t="shared" si="70"/>
        <v>0</v>
      </c>
      <c r="X218" s="74">
        <v>185</v>
      </c>
      <c r="Y218" s="34" t="s">
        <v>202</v>
      </c>
      <c r="Z218" s="34" t="s">
        <v>420</v>
      </c>
      <c r="AA218" s="71">
        <f t="shared" si="64"/>
        <v>2.0816845839095432E-5</v>
      </c>
      <c r="AB218" s="71">
        <f t="shared" si="65"/>
        <v>0</v>
      </c>
      <c r="AC218" s="71">
        <f>SUM($AB$33:AB218)</f>
        <v>10.403299508285247</v>
      </c>
      <c r="AE218" s="26">
        <v>215</v>
      </c>
      <c r="AF218" s="71">
        <v>0</v>
      </c>
      <c r="AG218" s="73">
        <f t="shared" si="71"/>
        <v>0</v>
      </c>
      <c r="AH218" s="74">
        <v>185</v>
      </c>
      <c r="AI218" s="34" t="s">
        <v>202</v>
      </c>
      <c r="AJ218" s="34" t="s">
        <v>420</v>
      </c>
      <c r="AK218" s="71">
        <f t="shared" si="66"/>
        <v>2.0816845839095432E-5</v>
      </c>
      <c r="AL218" s="71">
        <f t="shared" si="67"/>
        <v>0</v>
      </c>
      <c r="AM218" s="71">
        <f>SUM($AL$33:AL218)</f>
        <v>10.507780540992837</v>
      </c>
      <c r="AO218" s="26">
        <v>215</v>
      </c>
      <c r="AP218" s="71">
        <v>0.30174852240878902</v>
      </c>
      <c r="AQ218" s="73">
        <f t="shared" si="76"/>
        <v>1.5821865258311526E-81</v>
      </c>
      <c r="AR218" s="34">
        <v>195</v>
      </c>
      <c r="AS218" s="34" t="s">
        <v>202</v>
      </c>
      <c r="AT218" s="34" t="s">
        <v>430</v>
      </c>
      <c r="AU218" s="71">
        <f t="shared" si="72"/>
        <v>1.1624017988398095E-5</v>
      </c>
      <c r="AV218" s="71">
        <f t="shared" si="73"/>
        <v>1.8391364637262405E-86</v>
      </c>
      <c r="AW218" s="114">
        <f>SUM($AV$23:AV218)</f>
        <v>9.3110379369082494</v>
      </c>
      <c r="AY218" s="26">
        <v>215</v>
      </c>
      <c r="AZ218" s="71">
        <v>0</v>
      </c>
      <c r="BA218" s="73">
        <f t="shared" ref="BA218:BA281" si="79">BA217*AZ217</f>
        <v>0</v>
      </c>
      <c r="BB218" s="34">
        <v>195</v>
      </c>
      <c r="BC218" s="34" t="s">
        <v>202</v>
      </c>
      <c r="BD218" s="34" t="s">
        <v>430</v>
      </c>
      <c r="BE218" s="71">
        <f t="shared" si="74"/>
        <v>1.1624017988398095E-5</v>
      </c>
      <c r="BF218" s="71">
        <f t="shared" si="75"/>
        <v>0</v>
      </c>
      <c r="BG218" s="114">
        <f>SUM($BF$23:BF218)</f>
        <v>9.5467535037849771</v>
      </c>
      <c r="BI218" s="26">
        <v>215</v>
      </c>
      <c r="BJ218" s="71">
        <v>5.0360595387653799E-2</v>
      </c>
      <c r="BK218" s="73">
        <f t="shared" si="56"/>
        <v>3.3387059607739048E-182</v>
      </c>
      <c r="BL218" s="34">
        <v>195</v>
      </c>
      <c r="BM218" s="34" t="s">
        <v>202</v>
      </c>
      <c r="BN218" s="34" t="s">
        <v>430</v>
      </c>
      <c r="BO218" s="71">
        <f t="shared" si="77"/>
        <v>1.1624017988398095E-5</v>
      </c>
      <c r="BP218" s="71">
        <f t="shared" si="78"/>
        <v>3.8809178146007815E-187</v>
      </c>
      <c r="BQ218" s="114">
        <f>SUM($BP$23:BP218)</f>
        <v>10.39189247276893</v>
      </c>
      <c r="BS218" s="26">
        <v>215</v>
      </c>
      <c r="BT218" s="71">
        <v>0</v>
      </c>
      <c r="BU218" s="73">
        <f t="shared" si="57"/>
        <v>0</v>
      </c>
      <c r="BV218" s="34">
        <v>195</v>
      </c>
      <c r="BW218" s="34" t="s">
        <v>202</v>
      </c>
      <c r="BX218" s="34" t="s">
        <v>430</v>
      </c>
      <c r="BY218" s="71">
        <f t="shared" si="58"/>
        <v>1.1624017988398095E-5</v>
      </c>
      <c r="BZ218" s="71">
        <f t="shared" si="59"/>
        <v>0</v>
      </c>
      <c r="CA218" s="114">
        <f>SUM($BZ$23:BZ218)</f>
        <v>10.487233235656269</v>
      </c>
    </row>
    <row r="219" spans="1:79" x14ac:dyDescent="0.35">
      <c r="A219" s="26">
        <v>216</v>
      </c>
      <c r="B219" s="71">
        <v>0.24183633944142499</v>
      </c>
      <c r="C219" s="73">
        <f t="shared" si="68"/>
        <v>3.8466017109752294E-89</v>
      </c>
      <c r="D219" s="34">
        <v>186</v>
      </c>
      <c r="E219" s="34" t="s">
        <v>202</v>
      </c>
      <c r="F219" s="34" t="s">
        <v>421</v>
      </c>
      <c r="G219" s="71">
        <f t="shared" si="60"/>
        <v>1.9638533810467391E-5</v>
      </c>
      <c r="H219" s="71">
        <f t="shared" si="61"/>
        <v>7.5541617756388752E-94</v>
      </c>
      <c r="I219" s="71">
        <f>SUM($H$33:H219)</f>
        <v>9.3265529758493759</v>
      </c>
      <c r="K219" s="26">
        <v>216</v>
      </c>
      <c r="L219" s="71">
        <v>0</v>
      </c>
      <c r="M219" s="73">
        <f t="shared" si="69"/>
        <v>0</v>
      </c>
      <c r="N219" s="34">
        <v>186</v>
      </c>
      <c r="O219" s="34" t="s">
        <v>202</v>
      </c>
      <c r="P219" s="34" t="s">
        <v>421</v>
      </c>
      <c r="Q219" s="71">
        <f t="shared" si="62"/>
        <v>1.9638533810467391E-5</v>
      </c>
      <c r="R219" s="71">
        <f t="shared" si="63"/>
        <v>0</v>
      </c>
      <c r="S219" s="71">
        <f>SUM($R$33:R219)</f>
        <v>9.5691597944751994</v>
      </c>
      <c r="U219" s="26">
        <v>216</v>
      </c>
      <c r="V219" s="71">
        <v>1.05671469040671E-11</v>
      </c>
      <c r="W219" s="73">
        <f t="shared" si="70"/>
        <v>0</v>
      </c>
      <c r="X219" s="74">
        <v>186</v>
      </c>
      <c r="Y219" s="34" t="s">
        <v>202</v>
      </c>
      <c r="Z219" s="34" t="s">
        <v>421</v>
      </c>
      <c r="AA219" s="71">
        <f t="shared" si="64"/>
        <v>1.9638533810467391E-5</v>
      </c>
      <c r="AB219" s="71">
        <f t="shared" si="65"/>
        <v>0</v>
      </c>
      <c r="AC219" s="71">
        <f>SUM($AB$33:AB219)</f>
        <v>10.403299508285247</v>
      </c>
      <c r="AE219" s="26">
        <v>216</v>
      </c>
      <c r="AF219" s="71">
        <v>0</v>
      </c>
      <c r="AG219" s="73">
        <f t="shared" si="71"/>
        <v>0</v>
      </c>
      <c r="AH219" s="74">
        <v>186</v>
      </c>
      <c r="AI219" s="34" t="s">
        <v>202</v>
      </c>
      <c r="AJ219" s="34" t="s">
        <v>421</v>
      </c>
      <c r="AK219" s="71">
        <f t="shared" si="66"/>
        <v>1.9638533810467391E-5</v>
      </c>
      <c r="AL219" s="71">
        <f t="shared" si="67"/>
        <v>0</v>
      </c>
      <c r="AM219" s="71">
        <f>SUM($AL$33:AL219)</f>
        <v>10.507780540992837</v>
      </c>
      <c r="AO219" s="26">
        <v>216</v>
      </c>
      <c r="AP219" s="71">
        <v>0.30174851459660701</v>
      </c>
      <c r="AQ219" s="73">
        <f t="shared" si="76"/>
        <v>4.7742244634464558E-82</v>
      </c>
      <c r="AR219" s="34">
        <v>196</v>
      </c>
      <c r="AS219" s="34" t="s">
        <v>202</v>
      </c>
      <c r="AT219" s="34" t="s">
        <v>431</v>
      </c>
      <c r="AU219" s="71">
        <f t="shared" si="72"/>
        <v>1.0966054706035937E-5</v>
      </c>
      <c r="AV219" s="71">
        <f t="shared" si="73"/>
        <v>5.2354406645048905E-87</v>
      </c>
      <c r="AW219" s="114">
        <f>SUM($AV$23:AV219)</f>
        <v>9.3110379369082494</v>
      </c>
      <c r="AY219" s="26">
        <v>216</v>
      </c>
      <c r="AZ219" s="71">
        <v>0</v>
      </c>
      <c r="BA219" s="73">
        <f t="shared" si="79"/>
        <v>0</v>
      </c>
      <c r="BB219" s="34">
        <v>196</v>
      </c>
      <c r="BC219" s="34" t="s">
        <v>202</v>
      </c>
      <c r="BD219" s="34" t="s">
        <v>431</v>
      </c>
      <c r="BE219" s="71">
        <f t="shared" si="74"/>
        <v>1.0966054706035937E-5</v>
      </c>
      <c r="BF219" s="71">
        <f t="shared" si="75"/>
        <v>0</v>
      </c>
      <c r="BG219" s="114">
        <f>SUM($BF$23:BF219)</f>
        <v>9.5467535037849771</v>
      </c>
      <c r="BI219" s="26">
        <v>216</v>
      </c>
      <c r="BJ219" s="71">
        <v>5.0360569515558999E-2</v>
      </c>
      <c r="BK219" s="73">
        <f t="shared" ref="BK219:BK282" si="80">BK218*BJ218</f>
        <v>1.6813922000888255E-183</v>
      </c>
      <c r="BL219" s="34">
        <v>196</v>
      </c>
      <c r="BM219" s="34" t="s">
        <v>202</v>
      </c>
      <c r="BN219" s="34" t="s">
        <v>431</v>
      </c>
      <c r="BO219" s="71">
        <f t="shared" si="77"/>
        <v>1.0966054706035937E-5</v>
      </c>
      <c r="BP219" s="71">
        <f t="shared" si="78"/>
        <v>1.8438238848476183E-188</v>
      </c>
      <c r="BQ219" s="114">
        <f>SUM($BP$23:BP219)</f>
        <v>10.39189247276893</v>
      </c>
      <c r="BS219" s="26">
        <v>216</v>
      </c>
      <c r="BT219" s="71">
        <v>0</v>
      </c>
      <c r="BU219" s="73">
        <f t="shared" ref="BU219:BU282" si="81">BU218*BT218</f>
        <v>0</v>
      </c>
      <c r="BV219" s="34">
        <v>196</v>
      </c>
      <c r="BW219" s="34" t="s">
        <v>202</v>
      </c>
      <c r="BX219" s="34" t="s">
        <v>431</v>
      </c>
      <c r="BY219" s="71">
        <f t="shared" ref="BY219:BY282" si="82">1/(1+6%)^BV219</f>
        <v>1.0966054706035937E-5</v>
      </c>
      <c r="BZ219" s="71">
        <f t="shared" ref="BZ219:BZ282" si="83">BY219*BU219</f>
        <v>0</v>
      </c>
      <c r="CA219" s="114">
        <f>SUM($BZ$23:BZ219)</f>
        <v>10.487233235656269</v>
      </c>
    </row>
    <row r="220" spans="1:79" x14ac:dyDescent="0.35">
      <c r="A220" s="26">
        <v>217</v>
      </c>
      <c r="B220" s="71">
        <v>0.24183630434776099</v>
      </c>
      <c r="C220" s="73">
        <f t="shared" si="68"/>
        <v>9.3024807707137171E-90</v>
      </c>
      <c r="D220" s="34">
        <v>187</v>
      </c>
      <c r="E220" s="34" t="s">
        <v>202</v>
      </c>
      <c r="F220" s="34" t="s">
        <v>422</v>
      </c>
      <c r="G220" s="71">
        <f t="shared" si="60"/>
        <v>1.8526918689120174E-5</v>
      </c>
      <c r="H220" s="71">
        <f t="shared" si="61"/>
        <v>1.7234630484611701E-94</v>
      </c>
      <c r="I220" s="71">
        <f>SUM($H$33:H220)</f>
        <v>9.3265529758493759</v>
      </c>
      <c r="K220" s="26">
        <v>217</v>
      </c>
      <c r="L220" s="71">
        <v>0</v>
      </c>
      <c r="M220" s="73">
        <f t="shared" si="69"/>
        <v>0</v>
      </c>
      <c r="N220" s="34">
        <v>187</v>
      </c>
      <c r="O220" s="34" t="s">
        <v>202</v>
      </c>
      <c r="P220" s="34" t="s">
        <v>422</v>
      </c>
      <c r="Q220" s="71">
        <f t="shared" si="62"/>
        <v>1.8526918689120174E-5</v>
      </c>
      <c r="R220" s="71">
        <f t="shared" si="63"/>
        <v>0</v>
      </c>
      <c r="S220" s="71">
        <f>SUM($R$33:R220)</f>
        <v>9.5691597944751994</v>
      </c>
      <c r="U220" s="26">
        <v>217</v>
      </c>
      <c r="V220" s="71">
        <v>1.05651994965535E-11</v>
      </c>
      <c r="W220" s="73">
        <f t="shared" si="70"/>
        <v>0</v>
      </c>
      <c r="X220" s="74">
        <v>187</v>
      </c>
      <c r="Y220" s="34" t="s">
        <v>202</v>
      </c>
      <c r="Z220" s="34" t="s">
        <v>422</v>
      </c>
      <c r="AA220" s="71">
        <f t="shared" si="64"/>
        <v>1.8526918689120174E-5</v>
      </c>
      <c r="AB220" s="71">
        <f t="shared" si="65"/>
        <v>0</v>
      </c>
      <c r="AC220" s="71">
        <f>SUM($AB$33:AB220)</f>
        <v>10.403299508285247</v>
      </c>
      <c r="AE220" s="26">
        <v>217</v>
      </c>
      <c r="AF220" s="71">
        <v>0</v>
      </c>
      <c r="AG220" s="73">
        <f t="shared" si="71"/>
        <v>0</v>
      </c>
      <c r="AH220" s="74">
        <v>187</v>
      </c>
      <c r="AI220" s="34" t="s">
        <v>202</v>
      </c>
      <c r="AJ220" s="34" t="s">
        <v>422</v>
      </c>
      <c r="AK220" s="71">
        <f t="shared" si="66"/>
        <v>1.8526918689120174E-5</v>
      </c>
      <c r="AL220" s="71">
        <f t="shared" si="67"/>
        <v>0</v>
      </c>
      <c r="AM220" s="71">
        <f>SUM($AL$33:AL220)</f>
        <v>10.507780540992837</v>
      </c>
      <c r="AO220" s="26">
        <v>217</v>
      </c>
      <c r="AP220" s="71">
        <v>0.30174850751330401</v>
      </c>
      <c r="AQ220" s="73">
        <f t="shared" si="76"/>
        <v>1.4406151401957511E-82</v>
      </c>
      <c r="AR220" s="34">
        <v>197</v>
      </c>
      <c r="AS220" s="34" t="s">
        <v>202</v>
      </c>
      <c r="AT220" s="34" t="s">
        <v>432</v>
      </c>
      <c r="AU220" s="71">
        <f t="shared" si="72"/>
        <v>1.034533462833579E-5</v>
      </c>
      <c r="AV220" s="71">
        <f t="shared" si="73"/>
        <v>1.4903645695971923E-87</v>
      </c>
      <c r="AW220" s="114">
        <f>SUM($AV$23:AV220)</f>
        <v>9.3110379369082494</v>
      </c>
      <c r="AY220" s="26">
        <v>217</v>
      </c>
      <c r="AZ220" s="71">
        <v>0</v>
      </c>
      <c r="BA220" s="73">
        <f t="shared" si="79"/>
        <v>0</v>
      </c>
      <c r="BB220" s="34">
        <v>197</v>
      </c>
      <c r="BC220" s="34" t="s">
        <v>202</v>
      </c>
      <c r="BD220" s="34" t="s">
        <v>432</v>
      </c>
      <c r="BE220" s="71">
        <f t="shared" si="74"/>
        <v>1.034533462833579E-5</v>
      </c>
      <c r="BF220" s="71">
        <f t="shared" si="75"/>
        <v>0</v>
      </c>
      <c r="BG220" s="114">
        <f>SUM($BF$23:BF220)</f>
        <v>9.5467535037849771</v>
      </c>
      <c r="BI220" s="26">
        <v>217</v>
      </c>
      <c r="BJ220" s="71">
        <v>5.0360545959154998E-2</v>
      </c>
      <c r="BK220" s="73">
        <f t="shared" si="80"/>
        <v>8.4675868775491985E-185</v>
      </c>
      <c r="BL220" s="34">
        <v>197</v>
      </c>
      <c r="BM220" s="34" t="s">
        <v>202</v>
      </c>
      <c r="BN220" s="34" t="s">
        <v>432</v>
      </c>
      <c r="BO220" s="71">
        <f t="shared" si="77"/>
        <v>1.034533462833579E-5</v>
      </c>
      <c r="BP220" s="71">
        <f t="shared" si="78"/>
        <v>8.7600019742751443E-190</v>
      </c>
      <c r="BQ220" s="114">
        <f>SUM($BP$23:BP220)</f>
        <v>10.39189247276893</v>
      </c>
      <c r="BS220" s="26">
        <v>217</v>
      </c>
      <c r="BT220" s="71">
        <v>0</v>
      </c>
      <c r="BU220" s="73">
        <f t="shared" si="81"/>
        <v>0</v>
      </c>
      <c r="BV220" s="34">
        <v>197</v>
      </c>
      <c r="BW220" s="34" t="s">
        <v>202</v>
      </c>
      <c r="BX220" s="34" t="s">
        <v>432</v>
      </c>
      <c r="BY220" s="71">
        <f t="shared" si="82"/>
        <v>1.034533462833579E-5</v>
      </c>
      <c r="BZ220" s="71">
        <f t="shared" si="83"/>
        <v>0</v>
      </c>
      <c r="CA220" s="114">
        <f>SUM($BZ$23:BZ220)</f>
        <v>10.487233235656269</v>
      </c>
    </row>
    <row r="221" spans="1:79" x14ac:dyDescent="0.35">
      <c r="A221" s="26">
        <v>218</v>
      </c>
      <c r="B221" s="71">
        <v>0.24183627243581299</v>
      </c>
      <c r="C221" s="73">
        <f t="shared" si="68"/>
        <v>2.2496775708555169E-90</v>
      </c>
      <c r="D221" s="34">
        <v>188</v>
      </c>
      <c r="E221" s="34" t="s">
        <v>202</v>
      </c>
      <c r="F221" s="34" t="s">
        <v>423</v>
      </c>
      <c r="G221" s="71">
        <f t="shared" si="60"/>
        <v>1.7478225178415259E-5</v>
      </c>
      <c r="H221" s="71">
        <f t="shared" si="61"/>
        <v>3.9320371162242972E-95</v>
      </c>
      <c r="I221" s="71">
        <f>SUM($H$33:H221)</f>
        <v>9.3265529758493759</v>
      </c>
      <c r="K221" s="26">
        <v>218</v>
      </c>
      <c r="L221" s="71">
        <v>0</v>
      </c>
      <c r="M221" s="73">
        <f t="shared" si="69"/>
        <v>0</v>
      </c>
      <c r="N221" s="34">
        <v>188</v>
      </c>
      <c r="O221" s="34" t="s">
        <v>202</v>
      </c>
      <c r="P221" s="34" t="s">
        <v>423</v>
      </c>
      <c r="Q221" s="71">
        <f t="shared" si="62"/>
        <v>1.7478225178415259E-5</v>
      </c>
      <c r="R221" s="71">
        <f t="shared" si="63"/>
        <v>0</v>
      </c>
      <c r="S221" s="71">
        <f>SUM($R$33:R221)</f>
        <v>9.5691597944751994</v>
      </c>
      <c r="U221" s="26">
        <v>218</v>
      </c>
      <c r="V221" s="71">
        <v>1.05634186674112E-11</v>
      </c>
      <c r="W221" s="73">
        <f t="shared" si="70"/>
        <v>0</v>
      </c>
      <c r="X221" s="74">
        <v>188</v>
      </c>
      <c r="Y221" s="34" t="s">
        <v>202</v>
      </c>
      <c r="Z221" s="34" t="s">
        <v>423</v>
      </c>
      <c r="AA221" s="71">
        <f t="shared" si="64"/>
        <v>1.7478225178415259E-5</v>
      </c>
      <c r="AB221" s="71">
        <f t="shared" si="65"/>
        <v>0</v>
      </c>
      <c r="AC221" s="71">
        <f>SUM($AB$33:AB221)</f>
        <v>10.403299508285247</v>
      </c>
      <c r="AE221" s="26">
        <v>218</v>
      </c>
      <c r="AF221" s="71">
        <v>0</v>
      </c>
      <c r="AG221" s="73">
        <f t="shared" si="71"/>
        <v>0</v>
      </c>
      <c r="AH221" s="74">
        <v>188</v>
      </c>
      <c r="AI221" s="34" t="s">
        <v>202</v>
      </c>
      <c r="AJ221" s="34" t="s">
        <v>423</v>
      </c>
      <c r="AK221" s="71">
        <f t="shared" si="66"/>
        <v>1.7478225178415259E-5</v>
      </c>
      <c r="AL221" s="71">
        <f t="shared" si="67"/>
        <v>0</v>
      </c>
      <c r="AM221" s="71">
        <f>SUM($AL$33:AL221)</f>
        <v>10.507780540992837</v>
      </c>
      <c r="AO221" s="26">
        <v>218</v>
      </c>
      <c r="AP221" s="71">
        <v>0.301748501090916</v>
      </c>
      <c r="AQ221" s="73">
        <f t="shared" si="76"/>
        <v>4.3470346845513713E-83</v>
      </c>
      <c r="AR221" s="34">
        <v>198</v>
      </c>
      <c r="AS221" s="34" t="s">
        <v>202</v>
      </c>
      <c r="AT221" s="34" t="s">
        <v>433</v>
      </c>
      <c r="AU221" s="71">
        <f t="shared" si="72"/>
        <v>9.7597496493733856E-6</v>
      </c>
      <c r="AV221" s="71">
        <f t="shared" si="73"/>
        <v>4.2425970238364191E-88</v>
      </c>
      <c r="AW221" s="114">
        <f>SUM($AV$23:AV221)</f>
        <v>9.3110379369082494</v>
      </c>
      <c r="AY221" s="26">
        <v>218</v>
      </c>
      <c r="AZ221" s="71">
        <v>0</v>
      </c>
      <c r="BA221" s="73">
        <f t="shared" si="79"/>
        <v>0</v>
      </c>
      <c r="BB221" s="34">
        <v>198</v>
      </c>
      <c r="BC221" s="34" t="s">
        <v>202</v>
      </c>
      <c r="BD221" s="34" t="s">
        <v>433</v>
      </c>
      <c r="BE221" s="71">
        <f t="shared" si="74"/>
        <v>9.7597496493733856E-6</v>
      </c>
      <c r="BF221" s="71">
        <f t="shared" si="75"/>
        <v>0</v>
      </c>
      <c r="BG221" s="114">
        <f>SUM($BF$23:BF221)</f>
        <v>9.5467535037849771</v>
      </c>
      <c r="BI221" s="26">
        <v>218</v>
      </c>
      <c r="BJ221" s="71">
        <v>5.0360524511174599E-2</v>
      </c>
      <c r="BK221" s="73">
        <f t="shared" si="80"/>
        <v>4.264322981099542E-186</v>
      </c>
      <c r="BL221" s="34">
        <v>198</v>
      </c>
      <c r="BM221" s="34" t="s">
        <v>202</v>
      </c>
      <c r="BN221" s="34" t="s">
        <v>433</v>
      </c>
      <c r="BO221" s="71">
        <f t="shared" si="77"/>
        <v>9.7597496493733856E-6</v>
      </c>
      <c r="BP221" s="71">
        <f t="shared" si="78"/>
        <v>4.1618724719601125E-191</v>
      </c>
      <c r="BQ221" s="114">
        <f>SUM($BP$23:BP221)</f>
        <v>10.39189247276893</v>
      </c>
      <c r="BS221" s="26">
        <v>218</v>
      </c>
      <c r="BT221" s="71">
        <v>0</v>
      </c>
      <c r="BU221" s="73">
        <f t="shared" si="81"/>
        <v>0</v>
      </c>
      <c r="BV221" s="34">
        <v>198</v>
      </c>
      <c r="BW221" s="34" t="s">
        <v>202</v>
      </c>
      <c r="BX221" s="34" t="s">
        <v>433</v>
      </c>
      <c r="BY221" s="71">
        <f t="shared" si="82"/>
        <v>9.7597496493733856E-6</v>
      </c>
      <c r="BZ221" s="71">
        <f t="shared" si="83"/>
        <v>0</v>
      </c>
      <c r="CA221" s="114">
        <f>SUM($BZ$23:BZ221)</f>
        <v>10.487233235656269</v>
      </c>
    </row>
    <row r="222" spans="1:79" x14ac:dyDescent="0.35">
      <c r="A222" s="26">
        <v>219</v>
      </c>
      <c r="B222" s="71">
        <v>0.24183624341716101</v>
      </c>
      <c r="C222" s="73">
        <f t="shared" si="68"/>
        <v>5.4405363791815272E-91</v>
      </c>
      <c r="D222" s="34">
        <v>189</v>
      </c>
      <c r="E222" s="34" t="s">
        <v>202</v>
      </c>
      <c r="F222" s="34" t="s">
        <v>424</v>
      </c>
      <c r="G222" s="71">
        <f t="shared" si="60"/>
        <v>1.6488891677750241E-5</v>
      </c>
      <c r="H222" s="71">
        <f t="shared" si="61"/>
        <v>8.9708415025183717E-96</v>
      </c>
      <c r="I222" s="71">
        <f>SUM($H$33:H222)</f>
        <v>9.3265529758493759</v>
      </c>
      <c r="K222" s="26">
        <v>219</v>
      </c>
      <c r="L222" s="71">
        <v>0</v>
      </c>
      <c r="M222" s="73">
        <f t="shared" si="69"/>
        <v>0</v>
      </c>
      <c r="N222" s="34">
        <v>189</v>
      </c>
      <c r="O222" s="34" t="s">
        <v>202</v>
      </c>
      <c r="P222" s="34" t="s">
        <v>424</v>
      </c>
      <c r="Q222" s="71">
        <f t="shared" si="62"/>
        <v>1.6488891677750241E-5</v>
      </c>
      <c r="R222" s="71">
        <f t="shared" si="63"/>
        <v>0</v>
      </c>
      <c r="S222" s="71">
        <f>SUM($R$33:R222)</f>
        <v>9.5691597944751994</v>
      </c>
      <c r="U222" s="26">
        <v>219</v>
      </c>
      <c r="V222" s="71">
        <v>1.05617901451429E-11</v>
      </c>
      <c r="W222" s="73">
        <f t="shared" si="70"/>
        <v>0</v>
      </c>
      <c r="X222" s="74">
        <v>189</v>
      </c>
      <c r="Y222" s="34" t="s">
        <v>202</v>
      </c>
      <c r="Z222" s="34" t="s">
        <v>424</v>
      </c>
      <c r="AA222" s="71">
        <f t="shared" si="64"/>
        <v>1.6488891677750241E-5</v>
      </c>
      <c r="AB222" s="71">
        <f t="shared" si="65"/>
        <v>0</v>
      </c>
      <c r="AC222" s="71">
        <f>SUM($AB$33:AB222)</f>
        <v>10.403299508285247</v>
      </c>
      <c r="AE222" s="26">
        <v>219</v>
      </c>
      <c r="AF222" s="71">
        <v>0</v>
      </c>
      <c r="AG222" s="73">
        <f t="shared" si="71"/>
        <v>0</v>
      </c>
      <c r="AH222" s="74">
        <v>189</v>
      </c>
      <c r="AI222" s="34" t="s">
        <v>202</v>
      </c>
      <c r="AJ222" s="34" t="s">
        <v>424</v>
      </c>
      <c r="AK222" s="71">
        <f t="shared" si="66"/>
        <v>1.6488891677750241E-5</v>
      </c>
      <c r="AL222" s="71">
        <f t="shared" si="67"/>
        <v>0</v>
      </c>
      <c r="AM222" s="71">
        <f>SUM($AL$33:AL222)</f>
        <v>10.507780540992837</v>
      </c>
      <c r="AO222" s="26">
        <v>219</v>
      </c>
      <c r="AP222" s="71">
        <v>0.301748495267737</v>
      </c>
      <c r="AQ222" s="73">
        <f t="shared" si="76"/>
        <v>1.3117112002535991E-83</v>
      </c>
      <c r="AR222" s="34">
        <v>199</v>
      </c>
      <c r="AS222" s="34" t="s">
        <v>202</v>
      </c>
      <c r="AT222" s="34" t="s">
        <v>434</v>
      </c>
      <c r="AU222" s="71">
        <f t="shared" si="72"/>
        <v>9.2073109899748899E-6</v>
      </c>
      <c r="AV222" s="71">
        <f t="shared" si="73"/>
        <v>1.2077332949768117E-88</v>
      </c>
      <c r="AW222" s="114">
        <f>SUM($AV$23:AV222)</f>
        <v>9.3110379369082494</v>
      </c>
      <c r="AY222" s="26">
        <v>219</v>
      </c>
      <c r="AZ222" s="71">
        <v>0</v>
      </c>
      <c r="BA222" s="73">
        <f t="shared" si="79"/>
        <v>0</v>
      </c>
      <c r="BB222" s="34">
        <v>199</v>
      </c>
      <c r="BC222" s="34" t="s">
        <v>202</v>
      </c>
      <c r="BD222" s="34" t="s">
        <v>434</v>
      </c>
      <c r="BE222" s="71">
        <f t="shared" si="74"/>
        <v>9.2073109899748899E-6</v>
      </c>
      <c r="BF222" s="71">
        <f t="shared" si="75"/>
        <v>0</v>
      </c>
      <c r="BG222" s="114">
        <f>SUM($BF$23:BF222)</f>
        <v>9.5467535037849771</v>
      </c>
      <c r="BI222" s="26">
        <v>219</v>
      </c>
      <c r="BJ222" s="71">
        <v>5.03605049829026E-2</v>
      </c>
      <c r="BK222" s="73">
        <f t="shared" si="80"/>
        <v>2.1475354201322862E-187</v>
      </c>
      <c r="BL222" s="34">
        <v>199</v>
      </c>
      <c r="BM222" s="34" t="s">
        <v>202</v>
      </c>
      <c r="BN222" s="34" t="s">
        <v>434</v>
      </c>
      <c r="BO222" s="71">
        <f t="shared" si="77"/>
        <v>9.2073109899748899E-6</v>
      </c>
      <c r="BP222" s="71">
        <f t="shared" si="78"/>
        <v>1.977302647514434E-192</v>
      </c>
      <c r="BQ222" s="114">
        <f>SUM($BP$23:BP222)</f>
        <v>10.39189247276893</v>
      </c>
      <c r="BS222" s="26">
        <v>219</v>
      </c>
      <c r="BT222" s="71">
        <v>0</v>
      </c>
      <c r="BU222" s="73">
        <f t="shared" si="81"/>
        <v>0</v>
      </c>
      <c r="BV222" s="34">
        <v>199</v>
      </c>
      <c r="BW222" s="34" t="s">
        <v>202</v>
      </c>
      <c r="BX222" s="34" t="s">
        <v>434</v>
      </c>
      <c r="BY222" s="71">
        <f t="shared" si="82"/>
        <v>9.2073109899748899E-6</v>
      </c>
      <c r="BZ222" s="71">
        <f t="shared" si="83"/>
        <v>0</v>
      </c>
      <c r="CA222" s="114">
        <f>SUM($BZ$23:BZ222)</f>
        <v>10.487233235656269</v>
      </c>
    </row>
    <row r="223" spans="1:79" x14ac:dyDescent="0.35">
      <c r="A223" s="26">
        <v>220</v>
      </c>
      <c r="B223" s="71">
        <v>0.241836217029436</v>
      </c>
      <c r="C223" s="73">
        <f t="shared" si="68"/>
        <v>1.3157188801156636E-91</v>
      </c>
      <c r="D223" s="34">
        <v>190</v>
      </c>
      <c r="E223" s="34" t="s">
        <v>202</v>
      </c>
      <c r="F223" s="34" t="s">
        <v>425</v>
      </c>
      <c r="G223" s="71">
        <f t="shared" si="60"/>
        <v>1.555555818655683E-5</v>
      </c>
      <c r="H223" s="71">
        <f t="shared" si="61"/>
        <v>2.0466741596790595E-96</v>
      </c>
      <c r="I223" s="71">
        <f>SUM($H$33:H223)</f>
        <v>9.3265529758493759</v>
      </c>
      <c r="K223" s="26">
        <v>220</v>
      </c>
      <c r="L223" s="71">
        <v>0</v>
      </c>
      <c r="M223" s="73">
        <f t="shared" si="69"/>
        <v>0</v>
      </c>
      <c r="N223" s="34">
        <v>190</v>
      </c>
      <c r="O223" s="34" t="s">
        <v>202</v>
      </c>
      <c r="P223" s="34" t="s">
        <v>425</v>
      </c>
      <c r="Q223" s="71">
        <f t="shared" si="62"/>
        <v>1.555555818655683E-5</v>
      </c>
      <c r="R223" s="71">
        <f t="shared" si="63"/>
        <v>0</v>
      </c>
      <c r="S223" s="71">
        <f>SUM($R$33:R223)</f>
        <v>9.5691597944751994</v>
      </c>
      <c r="U223" s="26">
        <v>220</v>
      </c>
      <c r="V223" s="71">
        <v>1.05603008847153E-11</v>
      </c>
      <c r="W223" s="73">
        <f t="shared" si="70"/>
        <v>0</v>
      </c>
      <c r="X223" s="74">
        <v>190</v>
      </c>
      <c r="Y223" s="34" t="s">
        <v>202</v>
      </c>
      <c r="Z223" s="34" t="s">
        <v>425</v>
      </c>
      <c r="AA223" s="71">
        <f t="shared" si="64"/>
        <v>1.555555818655683E-5</v>
      </c>
      <c r="AB223" s="71">
        <f t="shared" si="65"/>
        <v>0</v>
      </c>
      <c r="AC223" s="71">
        <f>SUM($AB$33:AB223)</f>
        <v>10.403299508285247</v>
      </c>
      <c r="AE223" s="26">
        <v>220</v>
      </c>
      <c r="AF223" s="71">
        <v>0</v>
      </c>
      <c r="AG223" s="73">
        <f t="shared" si="71"/>
        <v>0</v>
      </c>
      <c r="AH223" s="74">
        <v>190</v>
      </c>
      <c r="AI223" s="34" t="s">
        <v>202</v>
      </c>
      <c r="AJ223" s="34" t="s">
        <v>425</v>
      </c>
      <c r="AK223" s="71">
        <f t="shared" si="66"/>
        <v>1.555555818655683E-5</v>
      </c>
      <c r="AL223" s="71">
        <f t="shared" si="67"/>
        <v>0</v>
      </c>
      <c r="AM223" s="71">
        <f>SUM($AL$33:AL223)</f>
        <v>10.507780540992837</v>
      </c>
      <c r="AO223" s="26">
        <v>220</v>
      </c>
      <c r="AP223" s="71">
        <v>0.30174848998787401</v>
      </c>
      <c r="AQ223" s="73">
        <f t="shared" si="76"/>
        <v>3.9580688090236078E-84</v>
      </c>
      <c r="AR223" s="34">
        <v>200</v>
      </c>
      <c r="AS223" s="34" t="s">
        <v>202</v>
      </c>
      <c r="AT223" s="34" t="s">
        <v>435</v>
      </c>
      <c r="AU223" s="71">
        <f t="shared" si="72"/>
        <v>8.6861424433725383E-6</v>
      </c>
      <c r="AV223" s="71">
        <f t="shared" si="73"/>
        <v>3.4380349475848956E-89</v>
      </c>
      <c r="AW223" s="114">
        <f>SUM($AV$23:AV223)</f>
        <v>9.3110379369082494</v>
      </c>
      <c r="AY223" s="26">
        <v>220</v>
      </c>
      <c r="AZ223" s="71">
        <v>0</v>
      </c>
      <c r="BA223" s="73">
        <f t="shared" si="79"/>
        <v>0</v>
      </c>
      <c r="BB223" s="34">
        <v>200</v>
      </c>
      <c r="BC223" s="34" t="s">
        <v>202</v>
      </c>
      <c r="BD223" s="34" t="s">
        <v>435</v>
      </c>
      <c r="BE223" s="71">
        <f t="shared" si="74"/>
        <v>8.6861424433725383E-6</v>
      </c>
      <c r="BF223" s="71">
        <f t="shared" si="75"/>
        <v>0</v>
      </c>
      <c r="BG223" s="114">
        <f>SUM($BF$23:BF223)</f>
        <v>9.5467535037849771</v>
      </c>
      <c r="BI223" s="26">
        <v>220</v>
      </c>
      <c r="BJ223" s="71">
        <v>5.0360487202513501E-2</v>
      </c>
      <c r="BK223" s="73">
        <f t="shared" si="80"/>
        <v>1.0815096822653183E-188</v>
      </c>
      <c r="BL223" s="34">
        <v>200</v>
      </c>
      <c r="BM223" s="34" t="s">
        <v>202</v>
      </c>
      <c r="BN223" s="34" t="s">
        <v>435</v>
      </c>
      <c r="BO223" s="71">
        <f t="shared" si="77"/>
        <v>8.6861424433725383E-6</v>
      </c>
      <c r="BP223" s="71">
        <f t="shared" si="78"/>
        <v>9.3941471540431298E-194</v>
      </c>
      <c r="BQ223" s="114">
        <f>SUM($BP$23:BP223)</f>
        <v>10.39189247276893</v>
      </c>
      <c r="BS223" s="26">
        <v>220</v>
      </c>
      <c r="BT223" s="71">
        <v>0</v>
      </c>
      <c r="BU223" s="73">
        <f t="shared" si="81"/>
        <v>0</v>
      </c>
      <c r="BV223" s="34">
        <v>200</v>
      </c>
      <c r="BW223" s="34" t="s">
        <v>202</v>
      </c>
      <c r="BX223" s="34" t="s">
        <v>435</v>
      </c>
      <c r="BY223" s="71">
        <f t="shared" si="82"/>
        <v>8.6861424433725383E-6</v>
      </c>
      <c r="BZ223" s="71">
        <f t="shared" si="83"/>
        <v>0</v>
      </c>
      <c r="CA223" s="114">
        <f>SUM($BZ$23:BZ223)</f>
        <v>10.487233235656269</v>
      </c>
    </row>
    <row r="224" spans="1:79" x14ac:dyDescent="0.35">
      <c r="A224" s="26">
        <v>221</v>
      </c>
      <c r="B224" s="71">
        <v>0.24183619303415799</v>
      </c>
      <c r="C224" s="73">
        <f t="shared" si="68"/>
        <v>3.1818847664137809E-92</v>
      </c>
      <c r="D224" s="34">
        <v>191</v>
      </c>
      <c r="E224" s="34" t="s">
        <v>202</v>
      </c>
      <c r="F224" s="34" t="s">
        <v>426</v>
      </c>
      <c r="G224" s="71">
        <f t="shared" si="60"/>
        <v>1.4675054892978139E-5</v>
      </c>
      <c r="H224" s="71">
        <f t="shared" si="61"/>
        <v>4.669433361025316E-97</v>
      </c>
      <c r="I224" s="71">
        <f>SUM($H$33:H224)</f>
        <v>9.3265529758493759</v>
      </c>
      <c r="K224" s="26">
        <v>221</v>
      </c>
      <c r="L224" s="71">
        <v>0</v>
      </c>
      <c r="M224" s="73">
        <f t="shared" si="69"/>
        <v>0</v>
      </c>
      <c r="N224" s="34">
        <v>191</v>
      </c>
      <c r="O224" s="34" t="s">
        <v>202</v>
      </c>
      <c r="P224" s="34" t="s">
        <v>426</v>
      </c>
      <c r="Q224" s="71">
        <f t="shared" si="62"/>
        <v>1.4675054892978139E-5</v>
      </c>
      <c r="R224" s="71">
        <f t="shared" si="63"/>
        <v>0</v>
      </c>
      <c r="S224" s="71">
        <f>SUM($R$33:R224)</f>
        <v>9.5691597944751994</v>
      </c>
      <c r="U224" s="26">
        <v>221</v>
      </c>
      <c r="V224" s="71">
        <v>1.05589389614543E-11</v>
      </c>
      <c r="W224" s="73">
        <f t="shared" si="70"/>
        <v>0</v>
      </c>
      <c r="X224" s="74">
        <v>191</v>
      </c>
      <c r="Y224" s="34" t="s">
        <v>202</v>
      </c>
      <c r="Z224" s="34" t="s">
        <v>426</v>
      </c>
      <c r="AA224" s="71">
        <f t="shared" si="64"/>
        <v>1.4675054892978139E-5</v>
      </c>
      <c r="AB224" s="71">
        <f t="shared" si="65"/>
        <v>0</v>
      </c>
      <c r="AC224" s="71">
        <f>SUM($AB$33:AB224)</f>
        <v>10.403299508285247</v>
      </c>
      <c r="AE224" s="26">
        <v>221</v>
      </c>
      <c r="AF224" s="71">
        <v>0</v>
      </c>
      <c r="AG224" s="73">
        <f t="shared" si="71"/>
        <v>0</v>
      </c>
      <c r="AH224" s="74">
        <v>191</v>
      </c>
      <c r="AI224" s="34" t="s">
        <v>202</v>
      </c>
      <c r="AJ224" s="34" t="s">
        <v>426</v>
      </c>
      <c r="AK224" s="71">
        <f t="shared" si="66"/>
        <v>1.4675054892978139E-5</v>
      </c>
      <c r="AL224" s="71">
        <f t="shared" si="67"/>
        <v>0</v>
      </c>
      <c r="AM224" s="71">
        <f>SUM($AL$33:AL224)</f>
        <v>10.507780540992837</v>
      </c>
      <c r="AO224" s="26">
        <v>221</v>
      </c>
      <c r="AP224" s="71">
        <v>0.30174848520063502</v>
      </c>
      <c r="AQ224" s="73">
        <f t="shared" si="76"/>
        <v>1.1943412863909767E-84</v>
      </c>
      <c r="AR224" s="34">
        <v>201</v>
      </c>
      <c r="AS224" s="34" t="s">
        <v>202</v>
      </c>
      <c r="AT224" s="34" t="s">
        <v>436</v>
      </c>
      <c r="AU224" s="71">
        <f t="shared" si="72"/>
        <v>8.1944740031816419E-6</v>
      </c>
      <c r="AV224" s="71">
        <f t="shared" si="73"/>
        <v>9.7869986222573775E-90</v>
      </c>
      <c r="AW224" s="114">
        <f>SUM($AV$23:AV224)</f>
        <v>9.3110379369082494</v>
      </c>
      <c r="AY224" s="26">
        <v>221</v>
      </c>
      <c r="AZ224" s="71">
        <v>0</v>
      </c>
      <c r="BA224" s="73">
        <f t="shared" si="79"/>
        <v>0</v>
      </c>
      <c r="BB224" s="34">
        <v>201</v>
      </c>
      <c r="BC224" s="34" t="s">
        <v>202</v>
      </c>
      <c r="BD224" s="34" t="s">
        <v>436</v>
      </c>
      <c r="BE224" s="71">
        <f t="shared" si="74"/>
        <v>8.1944740031816419E-6</v>
      </c>
      <c r="BF224" s="71">
        <f t="shared" si="75"/>
        <v>0</v>
      </c>
      <c r="BG224" s="114">
        <f>SUM($BF$23:BF224)</f>
        <v>9.5467535037849771</v>
      </c>
      <c r="BI224" s="26">
        <v>221</v>
      </c>
      <c r="BJ224" s="71">
        <v>5.0360471013564001E-2</v>
      </c>
      <c r="BK224" s="73">
        <f t="shared" si="80"/>
        <v>5.4465354513117009E-190</v>
      </c>
      <c r="BL224" s="34">
        <v>201</v>
      </c>
      <c r="BM224" s="34" t="s">
        <v>202</v>
      </c>
      <c r="BN224" s="34" t="s">
        <v>436</v>
      </c>
      <c r="BO224" s="71">
        <f t="shared" si="77"/>
        <v>8.1944740031816419E-6</v>
      </c>
      <c r="BP224" s="71">
        <f t="shared" si="78"/>
        <v>4.4631493163180924E-195</v>
      </c>
      <c r="BQ224" s="114">
        <f>SUM($BP$23:BP224)</f>
        <v>10.39189247276893</v>
      </c>
      <c r="BS224" s="26">
        <v>221</v>
      </c>
      <c r="BT224" s="71">
        <v>0</v>
      </c>
      <c r="BU224" s="73">
        <f t="shared" si="81"/>
        <v>0</v>
      </c>
      <c r="BV224" s="34">
        <v>201</v>
      </c>
      <c r="BW224" s="34" t="s">
        <v>202</v>
      </c>
      <c r="BX224" s="34" t="s">
        <v>436</v>
      </c>
      <c r="BY224" s="71">
        <f t="shared" si="82"/>
        <v>8.1944740031816419E-6</v>
      </c>
      <c r="BZ224" s="71">
        <f t="shared" si="83"/>
        <v>0</v>
      </c>
      <c r="CA224" s="114">
        <f>SUM($BZ$23:BZ224)</f>
        <v>10.487233235656269</v>
      </c>
    </row>
    <row r="225" spans="1:79" x14ac:dyDescent="0.35">
      <c r="A225" s="26">
        <v>222</v>
      </c>
      <c r="B225" s="71">
        <v>0.24183617121436901</v>
      </c>
      <c r="C225" s="73">
        <f t="shared" si="68"/>
        <v>7.6949489858288977E-93</v>
      </c>
      <c r="D225" s="34">
        <v>192</v>
      </c>
      <c r="E225" s="34" t="s">
        <v>202</v>
      </c>
      <c r="F225" s="34" t="s">
        <v>427</v>
      </c>
      <c r="G225" s="71">
        <f t="shared" si="60"/>
        <v>1.3844391408469948E-5</v>
      </c>
      <c r="H225" s="71">
        <f t="shared" si="61"/>
        <v>1.0653188562802413E-97</v>
      </c>
      <c r="I225" s="71">
        <f>SUM($H$33:H225)</f>
        <v>9.3265529758493759</v>
      </c>
      <c r="K225" s="26">
        <v>222</v>
      </c>
      <c r="L225" s="71">
        <v>0</v>
      </c>
      <c r="M225" s="73">
        <f t="shared" si="69"/>
        <v>0</v>
      </c>
      <c r="N225" s="34">
        <v>192</v>
      </c>
      <c r="O225" s="34" t="s">
        <v>202</v>
      </c>
      <c r="P225" s="34" t="s">
        <v>427</v>
      </c>
      <c r="Q225" s="71">
        <f t="shared" si="62"/>
        <v>1.3844391408469948E-5</v>
      </c>
      <c r="R225" s="71">
        <f t="shared" si="63"/>
        <v>0</v>
      </c>
      <c r="S225" s="71">
        <f>SUM($R$33:R225)</f>
        <v>9.5691597944751994</v>
      </c>
      <c r="U225" s="26">
        <v>222</v>
      </c>
      <c r="V225" s="71">
        <v>1.05576934743216E-11</v>
      </c>
      <c r="W225" s="73">
        <f t="shared" si="70"/>
        <v>0</v>
      </c>
      <c r="X225" s="74">
        <v>192</v>
      </c>
      <c r="Y225" s="34" t="s">
        <v>202</v>
      </c>
      <c r="Z225" s="34" t="s">
        <v>427</v>
      </c>
      <c r="AA225" s="71">
        <f t="shared" si="64"/>
        <v>1.3844391408469948E-5</v>
      </c>
      <c r="AB225" s="71">
        <f t="shared" si="65"/>
        <v>0</v>
      </c>
      <c r="AC225" s="71">
        <f>SUM($AB$33:AB225)</f>
        <v>10.403299508285247</v>
      </c>
      <c r="AE225" s="26">
        <v>222</v>
      </c>
      <c r="AF225" s="71">
        <v>0</v>
      </c>
      <c r="AG225" s="73">
        <f t="shared" si="71"/>
        <v>0</v>
      </c>
      <c r="AH225" s="74">
        <v>192</v>
      </c>
      <c r="AI225" s="34" t="s">
        <v>202</v>
      </c>
      <c r="AJ225" s="34" t="s">
        <v>427</v>
      </c>
      <c r="AK225" s="71">
        <f t="shared" si="66"/>
        <v>1.3844391408469948E-5</v>
      </c>
      <c r="AL225" s="71">
        <f t="shared" si="67"/>
        <v>0</v>
      </c>
      <c r="AM225" s="71">
        <f>SUM($AL$33:AL225)</f>
        <v>10.507780540992837</v>
      </c>
      <c r="AO225" s="26">
        <v>222</v>
      </c>
      <c r="AP225" s="71">
        <v>0.30174848086005501</v>
      </c>
      <c r="AQ225" s="73">
        <f t="shared" si="76"/>
        <v>3.6039067398105502E-85</v>
      </c>
      <c r="AR225" s="34">
        <v>202</v>
      </c>
      <c r="AS225" s="34" t="s">
        <v>202</v>
      </c>
      <c r="AT225" s="34" t="s">
        <v>437</v>
      </c>
      <c r="AU225" s="71">
        <f t="shared" si="72"/>
        <v>7.7306358520581507E-6</v>
      </c>
      <c r="AV225" s="71">
        <f t="shared" si="73"/>
        <v>2.7860490650253443E-90</v>
      </c>
      <c r="AW225" s="114">
        <f>SUM($AV$23:AV225)</f>
        <v>9.3110379369082494</v>
      </c>
      <c r="AY225" s="26">
        <v>222</v>
      </c>
      <c r="AZ225" s="71">
        <v>0</v>
      </c>
      <c r="BA225" s="73">
        <f t="shared" si="79"/>
        <v>0</v>
      </c>
      <c r="BB225" s="34">
        <v>202</v>
      </c>
      <c r="BC225" s="34" t="s">
        <v>202</v>
      </c>
      <c r="BD225" s="34" t="s">
        <v>437</v>
      </c>
      <c r="BE225" s="71">
        <f t="shared" si="74"/>
        <v>7.7306358520581507E-6</v>
      </c>
      <c r="BF225" s="71">
        <f t="shared" si="75"/>
        <v>0</v>
      </c>
      <c r="BG225" s="114">
        <f>SUM($BF$23:BF225)</f>
        <v>9.5467535037849771</v>
      </c>
      <c r="BI225" s="26">
        <v>222</v>
      </c>
      <c r="BJ225" s="71">
        <v>5.0360456273610597E-2</v>
      </c>
      <c r="BK225" s="73">
        <f t="shared" si="80"/>
        <v>2.7429009072013165E-191</v>
      </c>
      <c r="BL225" s="34">
        <v>202</v>
      </c>
      <c r="BM225" s="34" t="s">
        <v>202</v>
      </c>
      <c r="BN225" s="34" t="s">
        <v>437</v>
      </c>
      <c r="BO225" s="71">
        <f t="shared" si="77"/>
        <v>7.7306358520581507E-6</v>
      </c>
      <c r="BP225" s="71">
        <f t="shared" si="78"/>
        <v>2.1204368091853324E-196</v>
      </c>
      <c r="BQ225" s="114">
        <f>SUM($BP$23:BP225)</f>
        <v>10.39189247276893</v>
      </c>
      <c r="BS225" s="26">
        <v>222</v>
      </c>
      <c r="BT225" s="71">
        <v>0</v>
      </c>
      <c r="BU225" s="73">
        <f t="shared" si="81"/>
        <v>0</v>
      </c>
      <c r="BV225" s="34">
        <v>202</v>
      </c>
      <c r="BW225" s="34" t="s">
        <v>202</v>
      </c>
      <c r="BX225" s="34" t="s">
        <v>437</v>
      </c>
      <c r="BY225" s="71">
        <f t="shared" si="82"/>
        <v>7.7306358520581507E-6</v>
      </c>
      <c r="BZ225" s="71">
        <f t="shared" si="83"/>
        <v>0</v>
      </c>
      <c r="CA225" s="114">
        <f>SUM($BZ$23:BZ225)</f>
        <v>10.487233235656269</v>
      </c>
    </row>
    <row r="226" spans="1:79" x14ac:dyDescent="0.35">
      <c r="A226" s="26">
        <v>223</v>
      </c>
      <c r="B226" s="71">
        <v>0.24183615137286499</v>
      </c>
      <c r="C226" s="73">
        <f t="shared" si="68"/>
        <v>1.8609170004227524E-93</v>
      </c>
      <c r="D226" s="34">
        <v>193</v>
      </c>
      <c r="E226" s="34" t="s">
        <v>202</v>
      </c>
      <c r="F226" s="34" t="s">
        <v>428</v>
      </c>
      <c r="G226" s="71">
        <f t="shared" ref="G226:G289" si="84">1/(1+6%)^D226</f>
        <v>1.3060746611764101E-5</v>
      </c>
      <c r="H226" s="71">
        <f t="shared" ref="H226:H289" si="85">G226*C226</f>
        <v>2.4304965408045676E-98</v>
      </c>
      <c r="I226" s="71">
        <f>SUM($H$33:H226)</f>
        <v>9.3265529758493759</v>
      </c>
      <c r="K226" s="26">
        <v>223</v>
      </c>
      <c r="L226" s="71">
        <v>0</v>
      </c>
      <c r="M226" s="73">
        <f t="shared" si="69"/>
        <v>0</v>
      </c>
      <c r="N226" s="34">
        <v>193</v>
      </c>
      <c r="O226" s="34" t="s">
        <v>202</v>
      </c>
      <c r="P226" s="34" t="s">
        <v>428</v>
      </c>
      <c r="Q226" s="71">
        <f t="shared" ref="Q226:Q289" si="86">1/(1+6%)^N226</f>
        <v>1.3060746611764101E-5</v>
      </c>
      <c r="R226" s="71">
        <f t="shared" ref="R226:R289" si="87">Q226*M226</f>
        <v>0</v>
      </c>
      <c r="S226" s="71">
        <f>SUM($R$33:R226)</f>
        <v>9.5691597944751994</v>
      </c>
      <c r="U226" s="26">
        <v>223</v>
      </c>
      <c r="V226" s="71">
        <v>1.0556554457713399E-11</v>
      </c>
      <c r="W226" s="73">
        <f t="shared" si="70"/>
        <v>0</v>
      </c>
      <c r="X226" s="74">
        <v>193</v>
      </c>
      <c r="Y226" s="34" t="s">
        <v>202</v>
      </c>
      <c r="Z226" s="34" t="s">
        <v>428</v>
      </c>
      <c r="AA226" s="71">
        <f t="shared" ref="AA226:AA289" si="88">1/(1+6%)^X226</f>
        <v>1.3060746611764101E-5</v>
      </c>
      <c r="AB226" s="71">
        <f t="shared" ref="AB226:AB289" si="89">AA226*W226</f>
        <v>0</v>
      </c>
      <c r="AC226" s="71">
        <f>SUM($AB$33:AB226)</f>
        <v>10.403299508285247</v>
      </c>
      <c r="AE226" s="26">
        <v>223</v>
      </c>
      <c r="AF226" s="71">
        <v>0</v>
      </c>
      <c r="AG226" s="73">
        <f t="shared" si="71"/>
        <v>0</v>
      </c>
      <c r="AH226" s="74">
        <v>193</v>
      </c>
      <c r="AI226" s="34" t="s">
        <v>202</v>
      </c>
      <c r="AJ226" s="34" t="s">
        <v>428</v>
      </c>
      <c r="AK226" s="71">
        <f t="shared" ref="AK226:AK289" si="90">1/(1+6%)^AH226</f>
        <v>1.3060746611764101E-5</v>
      </c>
      <c r="AL226" s="71">
        <f t="shared" ref="AL226:AL289" si="91">AK226*AG226</f>
        <v>0</v>
      </c>
      <c r="AM226" s="71">
        <f>SUM($AL$33:AL226)</f>
        <v>10.507780540992837</v>
      </c>
      <c r="AO226" s="26">
        <v>223</v>
      </c>
      <c r="AP226" s="71">
        <v>0.301748476924461</v>
      </c>
      <c r="AQ226" s="73">
        <f t="shared" si="76"/>
        <v>1.0874733838991471E-85</v>
      </c>
      <c r="AR226" s="34">
        <v>203</v>
      </c>
      <c r="AS226" s="34" t="s">
        <v>202</v>
      </c>
      <c r="AT226" s="34" t="s">
        <v>438</v>
      </c>
      <c r="AU226" s="71">
        <f t="shared" si="72"/>
        <v>7.2930526906208961E-6</v>
      </c>
      <c r="AV226" s="71">
        <f t="shared" si="73"/>
        <v>7.9310006884242852E-91</v>
      </c>
      <c r="AW226" s="114">
        <f>SUM($AV$23:AV226)</f>
        <v>9.3110379369082494</v>
      </c>
      <c r="AY226" s="26">
        <v>223</v>
      </c>
      <c r="AZ226" s="71">
        <v>0</v>
      </c>
      <c r="BA226" s="73">
        <f t="shared" si="79"/>
        <v>0</v>
      </c>
      <c r="BB226" s="34">
        <v>203</v>
      </c>
      <c r="BC226" s="34" t="s">
        <v>202</v>
      </c>
      <c r="BD226" s="34" t="s">
        <v>438</v>
      </c>
      <c r="BE226" s="71">
        <f t="shared" si="74"/>
        <v>7.2930526906208961E-6</v>
      </c>
      <c r="BF226" s="71">
        <f t="shared" si="75"/>
        <v>0</v>
      </c>
      <c r="BG226" s="114">
        <f>SUM($BF$23:BF226)</f>
        <v>9.5467535037849771</v>
      </c>
      <c r="BI226" s="26">
        <v>223</v>
      </c>
      <c r="BJ226" s="71">
        <v>5.0360442852960999E-2</v>
      </c>
      <c r="BK226" s="73">
        <f t="shared" si="80"/>
        <v>1.3813374119995875E-192</v>
      </c>
      <c r="BL226" s="34">
        <v>203</v>
      </c>
      <c r="BM226" s="34" t="s">
        <v>202</v>
      </c>
      <c r="BN226" s="34" t="s">
        <v>438</v>
      </c>
      <c r="BO226" s="71">
        <f t="shared" si="77"/>
        <v>7.2930526906208961E-6</v>
      </c>
      <c r="BP226" s="71">
        <f t="shared" si="78"/>
        <v>1.0074166529238897E-197</v>
      </c>
      <c r="BQ226" s="114">
        <f>SUM($BP$23:BP226)</f>
        <v>10.39189247276893</v>
      </c>
      <c r="BS226" s="26">
        <v>223</v>
      </c>
      <c r="BT226" s="71">
        <v>0</v>
      </c>
      <c r="BU226" s="73">
        <f t="shared" si="81"/>
        <v>0</v>
      </c>
      <c r="BV226" s="34">
        <v>203</v>
      </c>
      <c r="BW226" s="34" t="s">
        <v>202</v>
      </c>
      <c r="BX226" s="34" t="s">
        <v>438</v>
      </c>
      <c r="BY226" s="71">
        <f t="shared" si="82"/>
        <v>7.2930526906208961E-6</v>
      </c>
      <c r="BZ226" s="71">
        <f t="shared" si="83"/>
        <v>0</v>
      </c>
      <c r="CA226" s="114">
        <f>SUM($BZ$23:BZ226)</f>
        <v>10.487233235656269</v>
      </c>
    </row>
    <row r="227" spans="1:79" x14ac:dyDescent="0.35">
      <c r="A227" s="26">
        <v>224</v>
      </c>
      <c r="B227" s="71">
        <v>0.241836133330289</v>
      </c>
      <c r="C227" s="73">
        <f t="shared" ref="C227:C290" si="92">C226*B226</f>
        <v>4.500370054065746E-94</v>
      </c>
      <c r="D227" s="34">
        <v>194</v>
      </c>
      <c r="E227" s="34" t="s">
        <v>202</v>
      </c>
      <c r="F227" s="34" t="s">
        <v>429</v>
      </c>
      <c r="G227" s="71">
        <f t="shared" si="84"/>
        <v>1.232145906770198E-5</v>
      </c>
      <c r="H227" s="71">
        <f t="shared" si="85"/>
        <v>5.5451125410682836E-99</v>
      </c>
      <c r="I227" s="71">
        <f>SUM($H$33:H227)</f>
        <v>9.3265529758493759</v>
      </c>
      <c r="K227" s="26">
        <v>224</v>
      </c>
      <c r="L227" s="71">
        <v>0</v>
      </c>
      <c r="M227" s="73">
        <f t="shared" ref="M227:M290" si="93">M226*L226</f>
        <v>0</v>
      </c>
      <c r="N227" s="34">
        <v>194</v>
      </c>
      <c r="O227" s="34" t="s">
        <v>202</v>
      </c>
      <c r="P227" s="34" t="s">
        <v>429</v>
      </c>
      <c r="Q227" s="71">
        <f t="shared" si="86"/>
        <v>1.232145906770198E-5</v>
      </c>
      <c r="R227" s="71">
        <f t="shared" si="87"/>
        <v>0</v>
      </c>
      <c r="S227" s="71">
        <f>SUM($R$33:R227)</f>
        <v>9.5691597944751994</v>
      </c>
      <c r="U227" s="26">
        <v>224</v>
      </c>
      <c r="V227" s="71">
        <v>1.05555128007418E-11</v>
      </c>
      <c r="W227" s="73">
        <f t="shared" ref="W227:W290" si="94">W226*V226</f>
        <v>0</v>
      </c>
      <c r="X227" s="74">
        <v>194</v>
      </c>
      <c r="Y227" s="34" t="s">
        <v>202</v>
      </c>
      <c r="Z227" s="34" t="s">
        <v>429</v>
      </c>
      <c r="AA227" s="71">
        <f t="shared" si="88"/>
        <v>1.232145906770198E-5</v>
      </c>
      <c r="AB227" s="71">
        <f t="shared" si="89"/>
        <v>0</v>
      </c>
      <c r="AC227" s="71">
        <f>SUM($AB$33:AB227)</f>
        <v>10.403299508285247</v>
      </c>
      <c r="AE227" s="26">
        <v>224</v>
      </c>
      <c r="AF227" s="71">
        <v>0</v>
      </c>
      <c r="AG227" s="73">
        <f t="shared" ref="AG227:AG290" si="95">AG226*AF226</f>
        <v>0</v>
      </c>
      <c r="AH227" s="74">
        <v>194</v>
      </c>
      <c r="AI227" s="34" t="s">
        <v>202</v>
      </c>
      <c r="AJ227" s="34" t="s">
        <v>429</v>
      </c>
      <c r="AK227" s="71">
        <f t="shared" si="90"/>
        <v>1.232145906770198E-5</v>
      </c>
      <c r="AL227" s="71">
        <f t="shared" si="91"/>
        <v>0</v>
      </c>
      <c r="AM227" s="71">
        <f>SUM($AL$33:AL227)</f>
        <v>10.507780540992837</v>
      </c>
      <c r="AO227" s="26">
        <v>224</v>
      </c>
      <c r="AP227" s="71">
        <v>0.30174847335606803</v>
      </c>
      <c r="AQ227" s="73">
        <f t="shared" si="76"/>
        <v>3.2814343728745732E-86</v>
      </c>
      <c r="AR227" s="34">
        <v>204</v>
      </c>
      <c r="AS227" s="34" t="s">
        <v>202</v>
      </c>
      <c r="AT227" s="34" t="s">
        <v>439</v>
      </c>
      <c r="AU227" s="71">
        <f t="shared" si="72"/>
        <v>6.8802383873782038E-6</v>
      </c>
      <c r="AV227" s="71">
        <f t="shared" si="73"/>
        <v>2.2577050737913962E-91</v>
      </c>
      <c r="AW227" s="114">
        <f>SUM($AV$23:AV227)</f>
        <v>9.3110379369082494</v>
      </c>
      <c r="AY227" s="26">
        <v>224</v>
      </c>
      <c r="AZ227" s="71">
        <v>0</v>
      </c>
      <c r="BA227" s="73">
        <f t="shared" si="79"/>
        <v>0</v>
      </c>
      <c r="BB227" s="34">
        <v>204</v>
      </c>
      <c r="BC227" s="34" t="s">
        <v>202</v>
      </c>
      <c r="BD227" s="34" t="s">
        <v>439</v>
      </c>
      <c r="BE227" s="71">
        <f t="shared" si="74"/>
        <v>6.8802383873782038E-6</v>
      </c>
      <c r="BF227" s="71">
        <f t="shared" si="75"/>
        <v>0</v>
      </c>
      <c r="BG227" s="114">
        <f>SUM($BF$23:BF227)</f>
        <v>9.5467535037849771</v>
      </c>
      <c r="BI227" s="26">
        <v>224</v>
      </c>
      <c r="BJ227" s="71">
        <v>5.0360430633529997E-2</v>
      </c>
      <c r="BK227" s="73">
        <f t="shared" si="80"/>
        <v>6.9564763797662269E-194</v>
      </c>
      <c r="BL227" s="34">
        <v>204</v>
      </c>
      <c r="BM227" s="34" t="s">
        <v>202</v>
      </c>
      <c r="BN227" s="34" t="s">
        <v>439</v>
      </c>
      <c r="BO227" s="71">
        <f t="shared" si="77"/>
        <v>6.8802383873782038E-6</v>
      </c>
      <c r="BP227" s="71">
        <f t="shared" si="78"/>
        <v>4.7862215828957353E-199</v>
      </c>
      <c r="BQ227" s="114">
        <f>SUM($BP$23:BP227)</f>
        <v>10.39189247276893</v>
      </c>
      <c r="BS227" s="26">
        <v>224</v>
      </c>
      <c r="BT227" s="71">
        <v>0</v>
      </c>
      <c r="BU227" s="73">
        <f t="shared" si="81"/>
        <v>0</v>
      </c>
      <c r="BV227" s="34">
        <v>204</v>
      </c>
      <c r="BW227" s="34" t="s">
        <v>202</v>
      </c>
      <c r="BX227" s="34" t="s">
        <v>439</v>
      </c>
      <c r="BY227" s="71">
        <f t="shared" si="82"/>
        <v>6.8802383873782038E-6</v>
      </c>
      <c r="BZ227" s="71">
        <f t="shared" si="83"/>
        <v>0</v>
      </c>
      <c r="CA227" s="114">
        <f>SUM($BZ$23:BZ227)</f>
        <v>10.487233235656269</v>
      </c>
    </row>
    <row r="228" spans="1:79" x14ac:dyDescent="0.35">
      <c r="A228" s="26">
        <v>225</v>
      </c>
      <c r="B228" s="71">
        <v>0.24183611692350501</v>
      </c>
      <c r="C228" s="73">
        <f t="shared" si="92"/>
        <v>1.0883520924306836E-94</v>
      </c>
      <c r="D228" s="34">
        <v>195</v>
      </c>
      <c r="E228" s="34" t="s">
        <v>202</v>
      </c>
      <c r="F228" s="34" t="s">
        <v>430</v>
      </c>
      <c r="G228" s="71">
        <f t="shared" si="84"/>
        <v>1.1624017988398095E-5</v>
      </c>
      <c r="H228" s="71">
        <f t="shared" si="85"/>
        <v>1.2651024300124972E-99</v>
      </c>
      <c r="I228" s="71">
        <f>SUM($H$33:H228)</f>
        <v>9.3265529758493759</v>
      </c>
      <c r="K228" s="26">
        <v>225</v>
      </c>
      <c r="L228" s="71">
        <v>0</v>
      </c>
      <c r="M228" s="73">
        <f t="shared" si="93"/>
        <v>0</v>
      </c>
      <c r="N228" s="34">
        <v>195</v>
      </c>
      <c r="O228" s="34" t="s">
        <v>202</v>
      </c>
      <c r="P228" s="34" t="s">
        <v>430</v>
      </c>
      <c r="Q228" s="71">
        <f t="shared" si="86"/>
        <v>1.1624017988398095E-5</v>
      </c>
      <c r="R228" s="71">
        <f t="shared" si="87"/>
        <v>0</v>
      </c>
      <c r="S228" s="71">
        <f>SUM($R$33:R228)</f>
        <v>9.5691597944751994</v>
      </c>
      <c r="U228" s="26">
        <v>225</v>
      </c>
      <c r="V228" s="71">
        <v>1.0554560173642101E-11</v>
      </c>
      <c r="W228" s="73">
        <f t="shared" si="94"/>
        <v>0</v>
      </c>
      <c r="X228" s="74">
        <v>195</v>
      </c>
      <c r="Y228" s="34" t="s">
        <v>202</v>
      </c>
      <c r="Z228" s="34" t="s">
        <v>430</v>
      </c>
      <c r="AA228" s="71">
        <f t="shared" si="88"/>
        <v>1.1624017988398095E-5</v>
      </c>
      <c r="AB228" s="71">
        <f t="shared" si="89"/>
        <v>0</v>
      </c>
      <c r="AC228" s="71">
        <f>SUM($AB$33:AB228)</f>
        <v>10.403299508285247</v>
      </c>
      <c r="AE228" s="26">
        <v>225</v>
      </c>
      <c r="AF228" s="71">
        <v>0</v>
      </c>
      <c r="AG228" s="73">
        <f t="shared" si="95"/>
        <v>0</v>
      </c>
      <c r="AH228" s="74">
        <v>195</v>
      </c>
      <c r="AI228" s="34" t="s">
        <v>202</v>
      </c>
      <c r="AJ228" s="34" t="s">
        <v>430</v>
      </c>
      <c r="AK228" s="71">
        <f t="shared" si="90"/>
        <v>1.1624017988398095E-5</v>
      </c>
      <c r="AL228" s="71">
        <f t="shared" si="91"/>
        <v>0</v>
      </c>
      <c r="AM228" s="71">
        <f>SUM($AL$33:AL228)</f>
        <v>10.507780540992837</v>
      </c>
      <c r="AO228" s="26">
        <v>225</v>
      </c>
      <c r="AP228" s="71">
        <v>0.30174847012061201</v>
      </c>
      <c r="AQ228" s="73">
        <f t="shared" si="76"/>
        <v>9.9016781243302894E-87</v>
      </c>
      <c r="AR228" s="34">
        <v>205</v>
      </c>
      <c r="AS228" s="34" t="s">
        <v>202</v>
      </c>
      <c r="AT228" s="34" t="s">
        <v>440</v>
      </c>
      <c r="AU228" s="71">
        <f t="shared" si="72"/>
        <v>6.4907909314888701E-6</v>
      </c>
      <c r="AV228" s="71">
        <f t="shared" si="73"/>
        <v>6.4269722575924769E-92</v>
      </c>
      <c r="AW228" s="114">
        <f>SUM($AV$23:AV228)</f>
        <v>9.3110379369082494</v>
      </c>
      <c r="AY228" s="26">
        <v>225</v>
      </c>
      <c r="AZ228" s="71">
        <v>0</v>
      </c>
      <c r="BA228" s="73">
        <f t="shared" si="79"/>
        <v>0</v>
      </c>
      <c r="BB228" s="34">
        <v>205</v>
      </c>
      <c r="BC228" s="34" t="s">
        <v>202</v>
      </c>
      <c r="BD228" s="34" t="s">
        <v>440</v>
      </c>
      <c r="BE228" s="71">
        <f t="shared" si="74"/>
        <v>6.4907909314888701E-6</v>
      </c>
      <c r="BF228" s="71">
        <f t="shared" si="75"/>
        <v>0</v>
      </c>
      <c r="BG228" s="114">
        <f>SUM($BF$23:BF228)</f>
        <v>9.5467535037849771</v>
      </c>
      <c r="BI228" s="26">
        <v>225</v>
      </c>
      <c r="BJ228" s="71">
        <v>5.03604195078022E-2</v>
      </c>
      <c r="BK228" s="73">
        <f t="shared" si="80"/>
        <v>3.5033114617700697E-195</v>
      </c>
      <c r="BL228" s="34">
        <v>205</v>
      </c>
      <c r="BM228" s="34" t="s">
        <v>202</v>
      </c>
      <c r="BN228" s="34" t="s">
        <v>440</v>
      </c>
      <c r="BO228" s="71">
        <f t="shared" si="77"/>
        <v>6.4907909314888701E-6</v>
      </c>
      <c r="BP228" s="71">
        <f t="shared" si="78"/>
        <v>2.2739262266238185E-200</v>
      </c>
      <c r="BQ228" s="114">
        <f>SUM($BP$23:BP228)</f>
        <v>10.39189247276893</v>
      </c>
      <c r="BS228" s="26">
        <v>225</v>
      </c>
      <c r="BT228" s="71">
        <v>0</v>
      </c>
      <c r="BU228" s="73">
        <f t="shared" si="81"/>
        <v>0</v>
      </c>
      <c r="BV228" s="34">
        <v>205</v>
      </c>
      <c r="BW228" s="34" t="s">
        <v>202</v>
      </c>
      <c r="BX228" s="34" t="s">
        <v>440</v>
      </c>
      <c r="BY228" s="71">
        <f t="shared" si="82"/>
        <v>6.4907909314888701E-6</v>
      </c>
      <c r="BZ228" s="71">
        <f t="shared" si="83"/>
        <v>0</v>
      </c>
      <c r="CA228" s="114">
        <f>SUM($BZ$23:BZ228)</f>
        <v>10.487233235656269</v>
      </c>
    </row>
    <row r="229" spans="1:79" x14ac:dyDescent="0.35">
      <c r="A229" s="26">
        <v>226</v>
      </c>
      <c r="B229" s="71">
        <v>0.24183610200425201</v>
      </c>
      <c r="C229" s="73">
        <f t="shared" si="92"/>
        <v>2.6320284387900816E-95</v>
      </c>
      <c r="D229" s="34">
        <v>196</v>
      </c>
      <c r="E229" s="34" t="s">
        <v>202</v>
      </c>
      <c r="F229" s="34" t="s">
        <v>431</v>
      </c>
      <c r="G229" s="71">
        <f t="shared" si="84"/>
        <v>1.0966054706035937E-5</v>
      </c>
      <c r="H229" s="71">
        <f t="shared" si="85"/>
        <v>2.8862967847614395E-100</v>
      </c>
      <c r="I229" s="71">
        <f>SUM($H$33:H229)</f>
        <v>9.3265529758493759</v>
      </c>
      <c r="K229" s="26">
        <v>226</v>
      </c>
      <c r="L229" s="71">
        <v>0</v>
      </c>
      <c r="M229" s="73">
        <f t="shared" si="93"/>
        <v>0</v>
      </c>
      <c r="N229" s="34">
        <v>196</v>
      </c>
      <c r="O229" s="34" t="s">
        <v>202</v>
      </c>
      <c r="P229" s="34" t="s">
        <v>431</v>
      </c>
      <c r="Q229" s="71">
        <f t="shared" si="86"/>
        <v>1.0966054706035937E-5</v>
      </c>
      <c r="R229" s="71">
        <f t="shared" si="87"/>
        <v>0</v>
      </c>
      <c r="S229" s="71">
        <f>SUM($R$33:R229)</f>
        <v>9.5691597944751994</v>
      </c>
      <c r="U229" s="26">
        <v>226</v>
      </c>
      <c r="V229" s="71">
        <v>1.0553688960633599E-11</v>
      </c>
      <c r="W229" s="73">
        <f t="shared" si="94"/>
        <v>0</v>
      </c>
      <c r="X229" s="74">
        <v>196</v>
      </c>
      <c r="Y229" s="34" t="s">
        <v>202</v>
      </c>
      <c r="Z229" s="34" t="s">
        <v>431</v>
      </c>
      <c r="AA229" s="71">
        <f t="shared" si="88"/>
        <v>1.0966054706035937E-5</v>
      </c>
      <c r="AB229" s="71">
        <f t="shared" si="89"/>
        <v>0</v>
      </c>
      <c r="AC229" s="71">
        <f>SUM($AB$33:AB229)</f>
        <v>10.403299508285247</v>
      </c>
      <c r="AE229" s="26">
        <v>226</v>
      </c>
      <c r="AF229" s="71">
        <v>0</v>
      </c>
      <c r="AG229" s="73">
        <f t="shared" si="95"/>
        <v>0</v>
      </c>
      <c r="AH229" s="74">
        <v>196</v>
      </c>
      <c r="AI229" s="34" t="s">
        <v>202</v>
      </c>
      <c r="AJ229" s="34" t="s">
        <v>431</v>
      </c>
      <c r="AK229" s="71">
        <f t="shared" si="90"/>
        <v>1.0966054706035937E-5</v>
      </c>
      <c r="AL229" s="71">
        <f t="shared" si="91"/>
        <v>0</v>
      </c>
      <c r="AM229" s="71">
        <f>SUM($AL$33:AL229)</f>
        <v>10.507780540992837</v>
      </c>
      <c r="AO229" s="26">
        <v>226</v>
      </c>
      <c r="AP229" s="71">
        <v>0.30174846718703302</v>
      </c>
      <c r="AQ229" s="73">
        <f t="shared" si="76"/>
        <v>2.987816225643396E-87</v>
      </c>
      <c r="AR229" s="34">
        <v>206</v>
      </c>
      <c r="AS229" s="34" t="s">
        <v>202</v>
      </c>
      <c r="AT229" s="34" t="s">
        <v>441</v>
      </c>
      <c r="AU229" s="71">
        <f t="shared" si="72"/>
        <v>6.1233876712159159E-6</v>
      </c>
      <c r="AV229" s="71">
        <f t="shared" si="73"/>
        <v>1.8295557039963642E-92</v>
      </c>
      <c r="AW229" s="114">
        <f>SUM($AV$23:AV229)</f>
        <v>9.3110379369082494</v>
      </c>
      <c r="AY229" s="26">
        <v>226</v>
      </c>
      <c r="AZ229" s="71">
        <v>0</v>
      </c>
      <c r="BA229" s="73">
        <f t="shared" si="79"/>
        <v>0</v>
      </c>
      <c r="BB229" s="34">
        <v>206</v>
      </c>
      <c r="BC229" s="34" t="s">
        <v>202</v>
      </c>
      <c r="BD229" s="34" t="s">
        <v>441</v>
      </c>
      <c r="BE229" s="71">
        <f t="shared" si="74"/>
        <v>6.1233876712159159E-6</v>
      </c>
      <c r="BF229" s="71">
        <f t="shared" si="75"/>
        <v>0</v>
      </c>
      <c r="BG229" s="114">
        <f>SUM($BF$23:BF229)</f>
        <v>9.5467535037849771</v>
      </c>
      <c r="BI229" s="26">
        <v>226</v>
      </c>
      <c r="BJ229" s="71">
        <v>5.0360409377885801E-2</v>
      </c>
      <c r="BK229" s="73">
        <f t="shared" si="80"/>
        <v>1.7642823488123245E-196</v>
      </c>
      <c r="BL229" s="34">
        <v>206</v>
      </c>
      <c r="BM229" s="34" t="s">
        <v>202</v>
      </c>
      <c r="BN229" s="34" t="s">
        <v>441</v>
      </c>
      <c r="BO229" s="71">
        <f t="shared" si="77"/>
        <v>6.1233876712159159E-6</v>
      </c>
      <c r="BP229" s="71">
        <f t="shared" si="78"/>
        <v>1.0803384783261245E-201</v>
      </c>
      <c r="BQ229" s="114">
        <f>SUM($BP$23:BP229)</f>
        <v>10.39189247276893</v>
      </c>
      <c r="BS229" s="26">
        <v>226</v>
      </c>
      <c r="BT229" s="71">
        <v>0</v>
      </c>
      <c r="BU229" s="73">
        <f t="shared" si="81"/>
        <v>0</v>
      </c>
      <c r="BV229" s="34">
        <v>206</v>
      </c>
      <c r="BW229" s="34" t="s">
        <v>202</v>
      </c>
      <c r="BX229" s="34" t="s">
        <v>441</v>
      </c>
      <c r="BY229" s="71">
        <f t="shared" si="82"/>
        <v>6.1233876712159159E-6</v>
      </c>
      <c r="BZ229" s="71">
        <f t="shared" si="83"/>
        <v>0</v>
      </c>
      <c r="CA229" s="114">
        <f>SUM($BZ$23:BZ229)</f>
        <v>10.487233235656269</v>
      </c>
    </row>
    <row r="230" spans="1:79" x14ac:dyDescent="0.35">
      <c r="A230" s="26">
        <v>227</v>
      </c>
      <c r="B230" s="71">
        <v>0.241836088437617</v>
      </c>
      <c r="C230" s="73">
        <f t="shared" si="92"/>
        <v>6.3651949800133039E-96</v>
      </c>
      <c r="D230" s="34">
        <v>197</v>
      </c>
      <c r="E230" s="34" t="s">
        <v>202</v>
      </c>
      <c r="F230" s="34" t="s">
        <v>432</v>
      </c>
      <c r="G230" s="71">
        <f t="shared" si="84"/>
        <v>1.034533462833579E-5</v>
      </c>
      <c r="H230" s="71">
        <f t="shared" si="85"/>
        <v>6.5850072042840773E-101</v>
      </c>
      <c r="I230" s="71">
        <f>SUM($H$33:H230)</f>
        <v>9.3265529758493759</v>
      </c>
      <c r="K230" s="26">
        <v>227</v>
      </c>
      <c r="L230" s="71">
        <v>0</v>
      </c>
      <c r="M230" s="73">
        <f t="shared" si="93"/>
        <v>0</v>
      </c>
      <c r="N230" s="34">
        <v>197</v>
      </c>
      <c r="O230" s="34" t="s">
        <v>202</v>
      </c>
      <c r="P230" s="34" t="s">
        <v>432</v>
      </c>
      <c r="Q230" s="71">
        <f t="shared" si="86"/>
        <v>1.034533462833579E-5</v>
      </c>
      <c r="R230" s="71">
        <f t="shared" si="87"/>
        <v>0</v>
      </c>
      <c r="S230" s="71">
        <f>SUM($R$33:R230)</f>
        <v>9.5691597944751994</v>
      </c>
      <c r="U230" s="26">
        <v>227</v>
      </c>
      <c r="V230" s="71">
        <v>1.05528921984371E-11</v>
      </c>
      <c r="W230" s="73">
        <f t="shared" si="94"/>
        <v>0</v>
      </c>
      <c r="X230" s="74">
        <v>197</v>
      </c>
      <c r="Y230" s="34" t="s">
        <v>202</v>
      </c>
      <c r="Z230" s="34" t="s">
        <v>432</v>
      </c>
      <c r="AA230" s="71">
        <f t="shared" si="88"/>
        <v>1.034533462833579E-5</v>
      </c>
      <c r="AB230" s="71">
        <f t="shared" si="89"/>
        <v>0</v>
      </c>
      <c r="AC230" s="71">
        <f>SUM($AB$33:AB230)</f>
        <v>10.403299508285247</v>
      </c>
      <c r="AE230" s="26">
        <v>227</v>
      </c>
      <c r="AF230" s="71">
        <v>0</v>
      </c>
      <c r="AG230" s="73">
        <f t="shared" si="95"/>
        <v>0</v>
      </c>
      <c r="AH230" s="74">
        <v>197</v>
      </c>
      <c r="AI230" s="34" t="s">
        <v>202</v>
      </c>
      <c r="AJ230" s="34" t="s">
        <v>432</v>
      </c>
      <c r="AK230" s="71">
        <f t="shared" si="90"/>
        <v>1.034533462833579E-5</v>
      </c>
      <c r="AL230" s="71">
        <f t="shared" si="91"/>
        <v>0</v>
      </c>
      <c r="AM230" s="71">
        <f>SUM($AL$33:AL230)</f>
        <v>10.507780540992837</v>
      </c>
      <c r="AO230" s="26">
        <v>227</v>
      </c>
      <c r="AP230" s="71">
        <v>0.30174846452716098</v>
      </c>
      <c r="AQ230" s="73">
        <f t="shared" si="76"/>
        <v>9.0156896632444109E-88</v>
      </c>
      <c r="AR230" s="34">
        <v>207</v>
      </c>
      <c r="AS230" s="34" t="s">
        <v>202</v>
      </c>
      <c r="AT230" s="34" t="s">
        <v>442</v>
      </c>
      <c r="AU230" s="71">
        <f t="shared" si="72"/>
        <v>5.7767808219018056E-6</v>
      </c>
      <c r="AV230" s="71">
        <f t="shared" si="73"/>
        <v>5.2081663142848656E-93</v>
      </c>
      <c r="AW230" s="114">
        <f>SUM($AV$23:AV230)</f>
        <v>9.3110379369082494</v>
      </c>
      <c r="AY230" s="26">
        <v>227</v>
      </c>
      <c r="AZ230" s="71">
        <v>0</v>
      </c>
      <c r="BA230" s="73">
        <f t="shared" si="79"/>
        <v>0</v>
      </c>
      <c r="BB230" s="34">
        <v>207</v>
      </c>
      <c r="BC230" s="34" t="s">
        <v>202</v>
      </c>
      <c r="BD230" s="34" t="s">
        <v>442</v>
      </c>
      <c r="BE230" s="71">
        <f t="shared" si="74"/>
        <v>5.7767808219018056E-6</v>
      </c>
      <c r="BF230" s="71">
        <f t="shared" si="75"/>
        <v>0</v>
      </c>
      <c r="BG230" s="114">
        <f>SUM($BF$23:BF230)</f>
        <v>9.5467535037849771</v>
      </c>
      <c r="BI230" s="26">
        <v>227</v>
      </c>
      <c r="BJ230" s="71">
        <v>5.0360400154649501E-2</v>
      </c>
      <c r="BK230" s="73">
        <f t="shared" si="80"/>
        <v>8.8849981344366578E-198</v>
      </c>
      <c r="BL230" s="34">
        <v>207</v>
      </c>
      <c r="BM230" s="34" t="s">
        <v>202</v>
      </c>
      <c r="BN230" s="34" t="s">
        <v>442</v>
      </c>
      <c r="BO230" s="71">
        <f t="shared" si="77"/>
        <v>5.7767808219018056E-6</v>
      </c>
      <c r="BP230" s="71">
        <f t="shared" si="78"/>
        <v>5.1326686825647008E-203</v>
      </c>
      <c r="BQ230" s="114">
        <f>SUM($BP$23:BP230)</f>
        <v>10.39189247276893</v>
      </c>
      <c r="BS230" s="26">
        <v>227</v>
      </c>
      <c r="BT230" s="71">
        <v>0</v>
      </c>
      <c r="BU230" s="73">
        <f t="shared" si="81"/>
        <v>0</v>
      </c>
      <c r="BV230" s="34">
        <v>207</v>
      </c>
      <c r="BW230" s="34" t="s">
        <v>202</v>
      </c>
      <c r="BX230" s="34" t="s">
        <v>442</v>
      </c>
      <c r="BY230" s="71">
        <f t="shared" si="82"/>
        <v>5.7767808219018056E-6</v>
      </c>
      <c r="BZ230" s="71">
        <f t="shared" si="83"/>
        <v>0</v>
      </c>
      <c r="CA230" s="114">
        <f>SUM($BZ$23:BZ230)</f>
        <v>10.487233235656269</v>
      </c>
    </row>
    <row r="231" spans="1:79" x14ac:dyDescent="0.35">
      <c r="A231" s="26">
        <v>228</v>
      </c>
      <c r="B231" s="71">
        <v>0.24183607610101701</v>
      </c>
      <c r="C231" s="73">
        <f t="shared" si="92"/>
        <v>1.5393338561091732E-96</v>
      </c>
      <c r="D231" s="34">
        <v>198</v>
      </c>
      <c r="E231" s="34" t="s">
        <v>202</v>
      </c>
      <c r="F231" s="34" t="s">
        <v>433</v>
      </c>
      <c r="G231" s="71">
        <f t="shared" si="84"/>
        <v>9.7597496493733856E-6</v>
      </c>
      <c r="H231" s="71">
        <f t="shared" si="85"/>
        <v>1.5023513062430085E-101</v>
      </c>
      <c r="I231" s="71">
        <f>SUM($H$33:H231)</f>
        <v>9.3265529758493759</v>
      </c>
      <c r="K231" s="26">
        <v>228</v>
      </c>
      <c r="L231" s="71">
        <v>0</v>
      </c>
      <c r="M231" s="73">
        <f t="shared" si="93"/>
        <v>0</v>
      </c>
      <c r="N231" s="34">
        <v>198</v>
      </c>
      <c r="O231" s="34" t="s">
        <v>202</v>
      </c>
      <c r="P231" s="34" t="s">
        <v>433</v>
      </c>
      <c r="Q231" s="71">
        <f t="shared" si="86"/>
        <v>9.7597496493733856E-6</v>
      </c>
      <c r="R231" s="71">
        <f t="shared" si="87"/>
        <v>0</v>
      </c>
      <c r="S231" s="71">
        <f>SUM($R$33:R231)</f>
        <v>9.5691597944751994</v>
      </c>
      <c r="U231" s="26">
        <v>228</v>
      </c>
      <c r="V231" s="71">
        <v>1.0552163520191099E-11</v>
      </c>
      <c r="W231" s="73">
        <f t="shared" si="94"/>
        <v>0</v>
      </c>
      <c r="X231" s="74">
        <v>198</v>
      </c>
      <c r="Y231" s="34" t="s">
        <v>202</v>
      </c>
      <c r="Z231" s="34" t="s">
        <v>433</v>
      </c>
      <c r="AA231" s="71">
        <f t="shared" si="88"/>
        <v>9.7597496493733856E-6</v>
      </c>
      <c r="AB231" s="71">
        <f t="shared" si="89"/>
        <v>0</v>
      </c>
      <c r="AC231" s="71">
        <f>SUM($AB$33:AB231)</f>
        <v>10.403299508285247</v>
      </c>
      <c r="AE231" s="26">
        <v>228</v>
      </c>
      <c r="AF231" s="71">
        <v>0</v>
      </c>
      <c r="AG231" s="73">
        <f t="shared" si="95"/>
        <v>0</v>
      </c>
      <c r="AH231" s="74">
        <v>198</v>
      </c>
      <c r="AI231" s="34" t="s">
        <v>202</v>
      </c>
      <c r="AJ231" s="34" t="s">
        <v>433</v>
      </c>
      <c r="AK231" s="71">
        <f t="shared" si="90"/>
        <v>9.7597496493733856E-6</v>
      </c>
      <c r="AL231" s="71">
        <f t="shared" si="91"/>
        <v>0</v>
      </c>
      <c r="AM231" s="71">
        <f>SUM($AL$33:AL231)</f>
        <v>10.507780540992837</v>
      </c>
      <c r="AO231" s="26">
        <v>228</v>
      </c>
      <c r="AP231" s="71">
        <v>0.30174846211546402</v>
      </c>
      <c r="AQ231" s="73">
        <f t="shared" si="76"/>
        <v>2.7204705125373982E-88</v>
      </c>
      <c r="AR231" s="34">
        <v>208</v>
      </c>
      <c r="AS231" s="34" t="s">
        <v>202</v>
      </c>
      <c r="AT231" s="34" t="s">
        <v>443</v>
      </c>
      <c r="AU231" s="71">
        <f t="shared" si="72"/>
        <v>5.4497932282092522E-6</v>
      </c>
      <c r="AV231" s="71">
        <f t="shared" si="73"/>
        <v>1.4826001776769267E-93</v>
      </c>
      <c r="AW231" s="114">
        <f>SUM($AV$23:AV231)</f>
        <v>9.3110379369082494</v>
      </c>
      <c r="AY231" s="26">
        <v>228</v>
      </c>
      <c r="AZ231" s="71">
        <v>0</v>
      </c>
      <c r="BA231" s="73">
        <f t="shared" si="79"/>
        <v>0</v>
      </c>
      <c r="BB231" s="34">
        <v>208</v>
      </c>
      <c r="BC231" s="34" t="s">
        <v>202</v>
      </c>
      <c r="BD231" s="34" t="s">
        <v>443</v>
      </c>
      <c r="BE231" s="71">
        <f t="shared" si="74"/>
        <v>5.4497932282092522E-6</v>
      </c>
      <c r="BF231" s="71">
        <f t="shared" si="75"/>
        <v>0</v>
      </c>
      <c r="BG231" s="114">
        <f>SUM($BF$23:BF231)</f>
        <v>9.5467535037849771</v>
      </c>
      <c r="BI231" s="26">
        <v>228</v>
      </c>
      <c r="BJ231" s="71">
        <v>5.0360391756941597E-2</v>
      </c>
      <c r="BK231" s="73">
        <f t="shared" si="80"/>
        <v>4.4745206142354441E-199</v>
      </c>
      <c r="BL231" s="34">
        <v>208</v>
      </c>
      <c r="BM231" s="34" t="s">
        <v>202</v>
      </c>
      <c r="BN231" s="34" t="s">
        <v>443</v>
      </c>
      <c r="BO231" s="71">
        <f t="shared" si="77"/>
        <v>5.4497932282092522E-6</v>
      </c>
      <c r="BP231" s="71">
        <f t="shared" si="78"/>
        <v>2.4385212142943026E-204</v>
      </c>
      <c r="BQ231" s="114">
        <f>SUM($BP$23:BP231)</f>
        <v>10.39189247276893</v>
      </c>
      <c r="BS231" s="26">
        <v>228</v>
      </c>
      <c r="BT231" s="71">
        <v>0</v>
      </c>
      <c r="BU231" s="73">
        <f t="shared" si="81"/>
        <v>0</v>
      </c>
      <c r="BV231" s="34">
        <v>208</v>
      </c>
      <c r="BW231" s="34" t="s">
        <v>202</v>
      </c>
      <c r="BX231" s="34" t="s">
        <v>443</v>
      </c>
      <c r="BY231" s="71">
        <f t="shared" si="82"/>
        <v>5.4497932282092522E-6</v>
      </c>
      <c r="BZ231" s="71">
        <f t="shared" si="83"/>
        <v>0</v>
      </c>
      <c r="CA231" s="114">
        <f>SUM($BZ$23:BZ231)</f>
        <v>10.487233235656269</v>
      </c>
    </row>
    <row r="232" spans="1:79" x14ac:dyDescent="0.35">
      <c r="A232" s="26">
        <v>229</v>
      </c>
      <c r="B232" s="71">
        <v>0.24183606488288001</v>
      </c>
      <c r="C232" s="73">
        <f t="shared" si="92"/>
        <v>3.7226645957088998E-97</v>
      </c>
      <c r="D232" s="34">
        <v>199</v>
      </c>
      <c r="E232" s="34" t="s">
        <v>202</v>
      </c>
      <c r="F232" s="34" t="s">
        <v>434</v>
      </c>
      <c r="G232" s="71">
        <f t="shared" si="84"/>
        <v>9.2073109899748899E-6</v>
      </c>
      <c r="H232" s="71">
        <f t="shared" si="85"/>
        <v>3.4275730644060985E-102</v>
      </c>
      <c r="I232" s="71">
        <f>SUM($H$33:H232)</f>
        <v>9.3265529758493759</v>
      </c>
      <c r="K232" s="26">
        <v>229</v>
      </c>
      <c r="L232" s="71">
        <v>0</v>
      </c>
      <c r="M232" s="73">
        <f t="shared" si="93"/>
        <v>0</v>
      </c>
      <c r="N232" s="34">
        <v>199</v>
      </c>
      <c r="O232" s="34" t="s">
        <v>202</v>
      </c>
      <c r="P232" s="34" t="s">
        <v>434</v>
      </c>
      <c r="Q232" s="71">
        <f t="shared" si="86"/>
        <v>9.2073109899748899E-6</v>
      </c>
      <c r="R232" s="71">
        <f t="shared" si="87"/>
        <v>0</v>
      </c>
      <c r="S232" s="71">
        <f>SUM($R$33:R232)</f>
        <v>9.5691597944751994</v>
      </c>
      <c r="U232" s="26">
        <v>229</v>
      </c>
      <c r="V232" s="71">
        <v>1.0551497104319099E-11</v>
      </c>
      <c r="W232" s="73">
        <f t="shared" si="94"/>
        <v>0</v>
      </c>
      <c r="X232" s="74">
        <v>199</v>
      </c>
      <c r="Y232" s="34" t="s">
        <v>202</v>
      </c>
      <c r="Z232" s="34" t="s">
        <v>434</v>
      </c>
      <c r="AA232" s="71">
        <f t="shared" si="88"/>
        <v>9.2073109899748899E-6</v>
      </c>
      <c r="AB232" s="71">
        <f t="shared" si="89"/>
        <v>0</v>
      </c>
      <c r="AC232" s="71">
        <f>SUM($AB$33:AB232)</f>
        <v>10.403299508285247</v>
      </c>
      <c r="AE232" s="26">
        <v>229</v>
      </c>
      <c r="AF232" s="71">
        <v>0</v>
      </c>
      <c r="AG232" s="73">
        <f t="shared" si="95"/>
        <v>0</v>
      </c>
      <c r="AH232" s="74">
        <v>199</v>
      </c>
      <c r="AI232" s="34" t="s">
        <v>202</v>
      </c>
      <c r="AJ232" s="34" t="s">
        <v>434</v>
      </c>
      <c r="AK232" s="71">
        <f t="shared" si="90"/>
        <v>9.2073109899748899E-6</v>
      </c>
      <c r="AL232" s="71">
        <f t="shared" si="91"/>
        <v>0</v>
      </c>
      <c r="AM232" s="71">
        <f>SUM($AL$33:AL232)</f>
        <v>10.507780540992837</v>
      </c>
      <c r="AO232" s="26">
        <v>229</v>
      </c>
      <c r="AP232" s="71">
        <v>0.30174845992878202</v>
      </c>
      <c r="AQ232" s="73">
        <f t="shared" si="76"/>
        <v>8.2089779338862811E-89</v>
      </c>
      <c r="AR232" s="34">
        <v>209</v>
      </c>
      <c r="AS232" s="34" t="s">
        <v>202</v>
      </c>
      <c r="AT232" s="34" t="s">
        <v>444</v>
      </c>
      <c r="AU232" s="71">
        <f t="shared" si="72"/>
        <v>5.1413143662351423E-6</v>
      </c>
      <c r="AV232" s="71">
        <f t="shared" si="73"/>
        <v>4.2204936183596811E-94</v>
      </c>
      <c r="AW232" s="114">
        <f>SUM($AV$23:AV232)</f>
        <v>9.3110379369082494</v>
      </c>
      <c r="AY232" s="26">
        <v>229</v>
      </c>
      <c r="AZ232" s="71">
        <v>0</v>
      </c>
      <c r="BA232" s="73">
        <f t="shared" si="79"/>
        <v>0</v>
      </c>
      <c r="BB232" s="34">
        <v>209</v>
      </c>
      <c r="BC232" s="34" t="s">
        <v>202</v>
      </c>
      <c r="BD232" s="34" t="s">
        <v>444</v>
      </c>
      <c r="BE232" s="71">
        <f t="shared" si="74"/>
        <v>5.1413143662351423E-6</v>
      </c>
      <c r="BF232" s="71">
        <f t="shared" si="75"/>
        <v>0</v>
      </c>
      <c r="BG232" s="114">
        <f>SUM($BF$23:BF232)</f>
        <v>9.5467535037849771</v>
      </c>
      <c r="BI232" s="26">
        <v>229</v>
      </c>
      <c r="BJ232" s="71">
        <v>5.0360384110872597E-2</v>
      </c>
      <c r="BK232" s="73">
        <f t="shared" si="80"/>
        <v>2.253386110574079E-200</v>
      </c>
      <c r="BL232" s="34">
        <v>209</v>
      </c>
      <c r="BM232" s="34" t="s">
        <v>202</v>
      </c>
      <c r="BN232" s="34" t="s">
        <v>444</v>
      </c>
      <c r="BO232" s="71">
        <f t="shared" si="77"/>
        <v>5.1413143662351423E-6</v>
      </c>
      <c r="BP232" s="71">
        <f t="shared" si="78"/>
        <v>1.1585366382969243E-205</v>
      </c>
      <c r="BQ232" s="114">
        <f>SUM($BP$23:BP232)</f>
        <v>10.39189247276893</v>
      </c>
      <c r="BS232" s="26">
        <v>229</v>
      </c>
      <c r="BT232" s="71">
        <v>0</v>
      </c>
      <c r="BU232" s="73">
        <f t="shared" si="81"/>
        <v>0</v>
      </c>
      <c r="BV232" s="34">
        <v>209</v>
      </c>
      <c r="BW232" s="34" t="s">
        <v>202</v>
      </c>
      <c r="BX232" s="34" t="s">
        <v>444</v>
      </c>
      <c r="BY232" s="71">
        <f t="shared" si="82"/>
        <v>5.1413143662351423E-6</v>
      </c>
      <c r="BZ232" s="71">
        <f t="shared" si="83"/>
        <v>0</v>
      </c>
      <c r="CA232" s="114">
        <f>SUM($BZ$23:BZ232)</f>
        <v>10.487233235656269</v>
      </c>
    </row>
    <row r="233" spans="1:79" x14ac:dyDescent="0.35">
      <c r="A233" s="26">
        <v>230</v>
      </c>
      <c r="B233" s="71">
        <v>0.24183605468184999</v>
      </c>
      <c r="C233" s="73">
        <f t="shared" si="92"/>
        <v>9.0027455670505771E-98</v>
      </c>
      <c r="D233" s="34">
        <v>200</v>
      </c>
      <c r="E233" s="34" t="s">
        <v>202</v>
      </c>
      <c r="F233" s="34" t="s">
        <v>435</v>
      </c>
      <c r="G233" s="71">
        <f t="shared" si="84"/>
        <v>8.6861424433725383E-6</v>
      </c>
      <c r="H233" s="71">
        <f t="shared" si="85"/>
        <v>7.8199130376841991E-103</v>
      </c>
      <c r="I233" s="71">
        <f>SUM($H$33:H233)</f>
        <v>9.3265529758493759</v>
      </c>
      <c r="K233" s="26">
        <v>230</v>
      </c>
      <c r="L233" s="71">
        <v>0</v>
      </c>
      <c r="M233" s="73">
        <f t="shared" si="93"/>
        <v>0</v>
      </c>
      <c r="N233" s="34">
        <v>200</v>
      </c>
      <c r="O233" s="34" t="s">
        <v>202</v>
      </c>
      <c r="P233" s="34" t="s">
        <v>435</v>
      </c>
      <c r="Q233" s="71">
        <f t="shared" si="86"/>
        <v>8.6861424433725383E-6</v>
      </c>
      <c r="R233" s="71">
        <f t="shared" si="87"/>
        <v>0</v>
      </c>
      <c r="S233" s="71">
        <f>SUM($R$33:R233)</f>
        <v>9.5691597944751994</v>
      </c>
      <c r="U233" s="26">
        <v>230</v>
      </c>
      <c r="V233" s="71">
        <v>1.0550887627567899E-11</v>
      </c>
      <c r="W233" s="73">
        <f t="shared" si="94"/>
        <v>0</v>
      </c>
      <c r="X233" s="74">
        <v>200</v>
      </c>
      <c r="Y233" s="34" t="s">
        <v>202</v>
      </c>
      <c r="Z233" s="34" t="s">
        <v>435</v>
      </c>
      <c r="AA233" s="71">
        <f t="shared" si="88"/>
        <v>8.6861424433725383E-6</v>
      </c>
      <c r="AB233" s="71">
        <f t="shared" si="89"/>
        <v>0</v>
      </c>
      <c r="AC233" s="71">
        <f>SUM($AB$33:AB233)</f>
        <v>10.403299508285247</v>
      </c>
      <c r="AE233" s="26">
        <v>230</v>
      </c>
      <c r="AF233" s="71">
        <v>0</v>
      </c>
      <c r="AG233" s="73">
        <f t="shared" si="95"/>
        <v>0</v>
      </c>
      <c r="AH233" s="74">
        <v>200</v>
      </c>
      <c r="AI233" s="34" t="s">
        <v>202</v>
      </c>
      <c r="AJ233" s="34" t="s">
        <v>435</v>
      </c>
      <c r="AK233" s="71">
        <f t="shared" si="90"/>
        <v>8.6861424433725383E-6</v>
      </c>
      <c r="AL233" s="71">
        <f t="shared" si="91"/>
        <v>0</v>
      </c>
      <c r="AM233" s="71">
        <f>SUM($AL$33:AL233)</f>
        <v>10.507780540992837</v>
      </c>
      <c r="AO233" s="26">
        <v>230</v>
      </c>
      <c r="AP233" s="71">
        <v>0.30174845794612198</v>
      </c>
      <c r="AQ233" s="73">
        <f t="shared" si="76"/>
        <v>2.4770464491395403E-89</v>
      </c>
      <c r="AR233" s="34">
        <v>210</v>
      </c>
      <c r="AS233" s="34" t="s">
        <v>202</v>
      </c>
      <c r="AT233" s="34" t="s">
        <v>445</v>
      </c>
      <c r="AU233" s="71">
        <f t="shared" si="72"/>
        <v>4.8502965719199467E-6</v>
      </c>
      <c r="AV233" s="71">
        <f t="shared" si="73"/>
        <v>1.2014409900747988E-94</v>
      </c>
      <c r="AW233" s="114">
        <f>SUM($AV$23:AV233)</f>
        <v>9.3110379369082494</v>
      </c>
      <c r="AY233" s="26">
        <v>230</v>
      </c>
      <c r="AZ233" s="71">
        <v>0</v>
      </c>
      <c r="BA233" s="73">
        <f t="shared" si="79"/>
        <v>0</v>
      </c>
      <c r="BB233" s="34">
        <v>210</v>
      </c>
      <c r="BC233" s="34" t="s">
        <v>202</v>
      </c>
      <c r="BD233" s="34" t="s">
        <v>445</v>
      </c>
      <c r="BE233" s="71">
        <f t="shared" si="74"/>
        <v>4.8502965719199467E-6</v>
      </c>
      <c r="BF233" s="71">
        <f t="shared" si="75"/>
        <v>0</v>
      </c>
      <c r="BG233" s="114">
        <f>SUM($BF$23:BF233)</f>
        <v>9.5467535037849771</v>
      </c>
      <c r="BI233" s="26">
        <v>230</v>
      </c>
      <c r="BJ233" s="71">
        <v>5.0360377149161001E-2</v>
      </c>
      <c r="BK233" s="73">
        <f t="shared" si="80"/>
        <v>1.1348139007861585E-201</v>
      </c>
      <c r="BL233" s="34">
        <v>210</v>
      </c>
      <c r="BM233" s="34" t="s">
        <v>202</v>
      </c>
      <c r="BN233" s="34" t="s">
        <v>445</v>
      </c>
      <c r="BO233" s="71">
        <f t="shared" si="77"/>
        <v>4.8502965719199467E-6</v>
      </c>
      <c r="BP233" s="71">
        <f t="shared" si="78"/>
        <v>5.5041839727502067E-207</v>
      </c>
      <c r="BQ233" s="114">
        <f>SUM($BP$23:BP233)</f>
        <v>10.39189247276893</v>
      </c>
      <c r="BS233" s="26">
        <v>230</v>
      </c>
      <c r="BT233" s="71">
        <v>0</v>
      </c>
      <c r="BU233" s="73">
        <f t="shared" si="81"/>
        <v>0</v>
      </c>
      <c r="BV233" s="34">
        <v>210</v>
      </c>
      <c r="BW233" s="34" t="s">
        <v>202</v>
      </c>
      <c r="BX233" s="34" t="s">
        <v>445</v>
      </c>
      <c r="BY233" s="71">
        <f t="shared" si="82"/>
        <v>4.8502965719199467E-6</v>
      </c>
      <c r="BZ233" s="71">
        <f t="shared" si="83"/>
        <v>0</v>
      </c>
      <c r="CA233" s="114">
        <f>SUM($BZ$23:BZ233)</f>
        <v>10.487233235656269</v>
      </c>
    </row>
    <row r="234" spans="1:79" x14ac:dyDescent="0.35">
      <c r="A234" s="26">
        <v>231</v>
      </c>
      <c r="B234" s="71">
        <v>0.241836045405666</v>
      </c>
      <c r="C234" s="73">
        <f t="shared" si="92"/>
        <v>2.1771884692400259E-98</v>
      </c>
      <c r="D234" s="34">
        <v>201</v>
      </c>
      <c r="E234" s="34" t="s">
        <v>202</v>
      </c>
      <c r="F234" s="34" t="s">
        <v>436</v>
      </c>
      <c r="G234" s="71">
        <f t="shared" si="84"/>
        <v>8.1944740031816419E-6</v>
      </c>
      <c r="H234" s="71">
        <f t="shared" si="85"/>
        <v>1.7840914311214226E-103</v>
      </c>
      <c r="I234" s="71">
        <f>SUM($H$33:H234)</f>
        <v>9.3265529758493759</v>
      </c>
      <c r="K234" s="26">
        <v>231</v>
      </c>
      <c r="L234" s="71">
        <v>0</v>
      </c>
      <c r="M234" s="73">
        <f t="shared" si="93"/>
        <v>0</v>
      </c>
      <c r="N234" s="34">
        <v>201</v>
      </c>
      <c r="O234" s="34" t="s">
        <v>202</v>
      </c>
      <c r="P234" s="34" t="s">
        <v>436</v>
      </c>
      <c r="Q234" s="71">
        <f t="shared" si="86"/>
        <v>8.1944740031816419E-6</v>
      </c>
      <c r="R234" s="71">
        <f t="shared" si="87"/>
        <v>0</v>
      </c>
      <c r="S234" s="71">
        <f>SUM($R$33:R234)</f>
        <v>9.5691597944751994</v>
      </c>
      <c r="U234" s="26">
        <v>231</v>
      </c>
      <c r="V234" s="71">
        <v>1.05503302223907E-11</v>
      </c>
      <c r="W234" s="73">
        <f t="shared" si="94"/>
        <v>0</v>
      </c>
      <c r="X234" s="74">
        <v>201</v>
      </c>
      <c r="Y234" s="34" t="s">
        <v>202</v>
      </c>
      <c r="Z234" s="34" t="s">
        <v>436</v>
      </c>
      <c r="AA234" s="71">
        <f t="shared" si="88"/>
        <v>8.1944740031816419E-6</v>
      </c>
      <c r="AB234" s="71">
        <f t="shared" si="89"/>
        <v>0</v>
      </c>
      <c r="AC234" s="71">
        <f>SUM($AB$33:AB234)</f>
        <v>10.403299508285247</v>
      </c>
      <c r="AE234" s="26">
        <v>231</v>
      </c>
      <c r="AF234" s="71">
        <v>0</v>
      </c>
      <c r="AG234" s="73">
        <f t="shared" si="95"/>
        <v>0</v>
      </c>
      <c r="AH234" s="74">
        <v>201</v>
      </c>
      <c r="AI234" s="34" t="s">
        <v>202</v>
      </c>
      <c r="AJ234" s="34" t="s">
        <v>436</v>
      </c>
      <c r="AK234" s="71">
        <f t="shared" si="90"/>
        <v>8.1944740031816419E-6</v>
      </c>
      <c r="AL234" s="71">
        <f t="shared" si="91"/>
        <v>0</v>
      </c>
      <c r="AM234" s="71">
        <f>SUM($AL$33:AL234)</f>
        <v>10.507780540992837</v>
      </c>
      <c r="AO234" s="26">
        <v>231</v>
      </c>
      <c r="AP234" s="71">
        <v>0.30174845614844897</v>
      </c>
      <c r="AQ234" s="73">
        <f t="shared" si="76"/>
        <v>7.4744494628877334E-90</v>
      </c>
      <c r="AR234" s="34">
        <v>211</v>
      </c>
      <c r="AS234" s="34" t="s">
        <v>202</v>
      </c>
      <c r="AT234" s="34" t="s">
        <v>446</v>
      </c>
      <c r="AU234" s="71">
        <f t="shared" si="72"/>
        <v>4.5757514829433451E-6</v>
      </c>
      <c r="AV234" s="71">
        <f t="shared" si="73"/>
        <v>3.4201223213993638E-95</v>
      </c>
      <c r="AW234" s="114">
        <f>SUM($AV$23:AV234)</f>
        <v>9.3110379369082494</v>
      </c>
      <c r="AY234" s="26">
        <v>231</v>
      </c>
      <c r="AZ234" s="71">
        <v>0</v>
      </c>
      <c r="BA234" s="73">
        <f t="shared" si="79"/>
        <v>0</v>
      </c>
      <c r="BB234" s="34">
        <v>211</v>
      </c>
      <c r="BC234" s="34" t="s">
        <v>202</v>
      </c>
      <c r="BD234" s="34" t="s">
        <v>446</v>
      </c>
      <c r="BE234" s="71">
        <f t="shared" si="74"/>
        <v>4.5757514829433451E-6</v>
      </c>
      <c r="BF234" s="71">
        <f t="shared" si="75"/>
        <v>0</v>
      </c>
      <c r="BG234" s="114">
        <f>SUM($BF$23:BF234)</f>
        <v>9.5467535037849771</v>
      </c>
      <c r="BI234" s="26">
        <v>231</v>
      </c>
      <c r="BJ234" s="71">
        <v>5.0360370810569398E-2</v>
      </c>
      <c r="BK234" s="73">
        <f t="shared" si="80"/>
        <v>5.7149656037701513E-203</v>
      </c>
      <c r="BL234" s="34">
        <v>211</v>
      </c>
      <c r="BM234" s="34" t="s">
        <v>202</v>
      </c>
      <c r="BN234" s="34" t="s">
        <v>446</v>
      </c>
      <c r="BO234" s="71">
        <f t="shared" si="77"/>
        <v>4.5757514829433451E-6</v>
      </c>
      <c r="BP234" s="71">
        <f t="shared" si="78"/>
        <v>2.6150262336421479E-208</v>
      </c>
      <c r="BQ234" s="114">
        <f>SUM($BP$23:BP234)</f>
        <v>10.39189247276893</v>
      </c>
      <c r="BS234" s="26">
        <v>231</v>
      </c>
      <c r="BT234" s="71">
        <v>0</v>
      </c>
      <c r="BU234" s="73">
        <f t="shared" si="81"/>
        <v>0</v>
      </c>
      <c r="BV234" s="34">
        <v>211</v>
      </c>
      <c r="BW234" s="34" t="s">
        <v>202</v>
      </c>
      <c r="BX234" s="34" t="s">
        <v>446</v>
      </c>
      <c r="BY234" s="71">
        <f t="shared" si="82"/>
        <v>4.5757514829433451E-6</v>
      </c>
      <c r="BZ234" s="71">
        <f t="shared" si="83"/>
        <v>0</v>
      </c>
      <c r="CA234" s="114">
        <f>SUM($BZ$23:BZ234)</f>
        <v>10.487233235656269</v>
      </c>
    </row>
    <row r="235" spans="1:79" x14ac:dyDescent="0.35">
      <c r="A235" s="26">
        <v>232</v>
      </c>
      <c r="B235" s="71">
        <v>0.241836036970524</v>
      </c>
      <c r="C235" s="73">
        <f t="shared" si="92"/>
        <v>5.2652264950382336E-99</v>
      </c>
      <c r="D235" s="34">
        <v>202</v>
      </c>
      <c r="E235" s="34" t="s">
        <v>202</v>
      </c>
      <c r="F235" s="34" t="s">
        <v>437</v>
      </c>
      <c r="G235" s="71">
        <f t="shared" si="84"/>
        <v>7.7306358520581507E-6</v>
      </c>
      <c r="H235" s="71">
        <f t="shared" si="85"/>
        <v>4.0703548711749043E-104</v>
      </c>
      <c r="I235" s="71">
        <f>SUM($H$33:H235)</f>
        <v>9.3265529758493759</v>
      </c>
      <c r="K235" s="26">
        <v>232</v>
      </c>
      <c r="L235" s="71">
        <v>0</v>
      </c>
      <c r="M235" s="73">
        <f t="shared" si="93"/>
        <v>0</v>
      </c>
      <c r="N235" s="34">
        <v>202</v>
      </c>
      <c r="O235" s="34" t="s">
        <v>202</v>
      </c>
      <c r="P235" s="34" t="s">
        <v>437</v>
      </c>
      <c r="Q235" s="71">
        <f t="shared" si="86"/>
        <v>7.7306358520581507E-6</v>
      </c>
      <c r="R235" s="71">
        <f t="shared" si="87"/>
        <v>0</v>
      </c>
      <c r="S235" s="71">
        <f>SUM($R$33:R235)</f>
        <v>9.5691597944751994</v>
      </c>
      <c r="U235" s="26">
        <v>232</v>
      </c>
      <c r="V235" s="71">
        <v>1.0549820437757501E-11</v>
      </c>
      <c r="W235" s="73">
        <f t="shared" si="94"/>
        <v>0</v>
      </c>
      <c r="X235" s="74">
        <v>202</v>
      </c>
      <c r="Y235" s="34" t="s">
        <v>202</v>
      </c>
      <c r="Z235" s="34" t="s">
        <v>437</v>
      </c>
      <c r="AA235" s="71">
        <f t="shared" si="88"/>
        <v>7.7306358520581507E-6</v>
      </c>
      <c r="AB235" s="71">
        <f t="shared" si="89"/>
        <v>0</v>
      </c>
      <c r="AC235" s="71">
        <f>SUM($AB$33:AB235)</f>
        <v>10.403299508285247</v>
      </c>
      <c r="AE235" s="26">
        <v>232</v>
      </c>
      <c r="AF235" s="71">
        <v>0</v>
      </c>
      <c r="AG235" s="73">
        <f t="shared" si="95"/>
        <v>0</v>
      </c>
      <c r="AH235" s="74">
        <v>202</v>
      </c>
      <c r="AI235" s="34" t="s">
        <v>202</v>
      </c>
      <c r="AJ235" s="34" t="s">
        <v>437</v>
      </c>
      <c r="AK235" s="71">
        <f t="shared" si="90"/>
        <v>7.7306358520581507E-6</v>
      </c>
      <c r="AL235" s="71">
        <f t="shared" si="91"/>
        <v>0</v>
      </c>
      <c r="AM235" s="71">
        <f>SUM($AL$33:AL235)</f>
        <v>10.507780540992837</v>
      </c>
      <c r="AO235" s="26">
        <v>232</v>
      </c>
      <c r="AP235" s="71">
        <v>0.30174845451850302</v>
      </c>
      <c r="AQ235" s="73">
        <f t="shared" si="76"/>
        <v>2.2554035859859772E-90</v>
      </c>
      <c r="AR235" s="34">
        <v>212</v>
      </c>
      <c r="AS235" s="34" t="s">
        <v>202</v>
      </c>
      <c r="AT235" s="34" t="s">
        <v>447</v>
      </c>
      <c r="AU235" s="71">
        <f t="shared" si="72"/>
        <v>4.316746682022024E-6</v>
      </c>
      <c r="AV235" s="71">
        <f t="shared" si="73"/>
        <v>9.7360059464255418E-96</v>
      </c>
      <c r="AW235" s="114">
        <f>SUM($AV$23:AV235)</f>
        <v>9.3110379369082494</v>
      </c>
      <c r="AY235" s="26">
        <v>232</v>
      </c>
      <c r="AZ235" s="71">
        <v>0</v>
      </c>
      <c r="BA235" s="73">
        <f t="shared" si="79"/>
        <v>0</v>
      </c>
      <c r="BB235" s="34">
        <v>212</v>
      </c>
      <c r="BC235" s="34" t="s">
        <v>202</v>
      </c>
      <c r="BD235" s="34" t="s">
        <v>447</v>
      </c>
      <c r="BE235" s="71">
        <f t="shared" si="74"/>
        <v>4.316746682022024E-6</v>
      </c>
      <c r="BF235" s="71">
        <f t="shared" si="75"/>
        <v>0</v>
      </c>
      <c r="BG235" s="114">
        <f>SUM($BF$23:BF235)</f>
        <v>9.5467535037849771</v>
      </c>
      <c r="BI235" s="26">
        <v>232</v>
      </c>
      <c r="BJ235" s="71">
        <v>5.0360365039309803E-2</v>
      </c>
      <c r="BK235" s="73">
        <f t="shared" si="80"/>
        <v>2.8780778697551444E-204</v>
      </c>
      <c r="BL235" s="34">
        <v>212</v>
      </c>
      <c r="BM235" s="34" t="s">
        <v>202</v>
      </c>
      <c r="BN235" s="34" t="s">
        <v>447</v>
      </c>
      <c r="BO235" s="71">
        <f t="shared" si="77"/>
        <v>4.316746682022024E-6</v>
      </c>
      <c r="BP235" s="71">
        <f t="shared" si="78"/>
        <v>1.2423933094866533E-209</v>
      </c>
      <c r="BQ235" s="114">
        <f>SUM($BP$23:BP235)</f>
        <v>10.39189247276893</v>
      </c>
      <c r="BS235" s="26">
        <v>232</v>
      </c>
      <c r="BT235" s="71">
        <v>0</v>
      </c>
      <c r="BU235" s="73">
        <f t="shared" si="81"/>
        <v>0</v>
      </c>
      <c r="BV235" s="34">
        <v>212</v>
      </c>
      <c r="BW235" s="34" t="s">
        <v>202</v>
      </c>
      <c r="BX235" s="34" t="s">
        <v>447</v>
      </c>
      <c r="BY235" s="71">
        <f t="shared" si="82"/>
        <v>4.316746682022024E-6</v>
      </c>
      <c r="BZ235" s="71">
        <f t="shared" si="83"/>
        <v>0</v>
      </c>
      <c r="CA235" s="114">
        <f>SUM($BZ$23:BZ235)</f>
        <v>10.487233235656269</v>
      </c>
    </row>
    <row r="236" spans="1:79" x14ac:dyDescent="0.35">
      <c r="A236" s="26">
        <v>233</v>
      </c>
      <c r="B236" s="71">
        <v>0.24183602930012199</v>
      </c>
      <c r="C236" s="73">
        <f t="shared" si="92"/>
        <v>1.2733215093122487E-99</v>
      </c>
      <c r="D236" s="34">
        <v>203</v>
      </c>
      <c r="E236" s="34" t="s">
        <v>202</v>
      </c>
      <c r="F236" s="34" t="s">
        <v>438</v>
      </c>
      <c r="G236" s="71">
        <f t="shared" si="84"/>
        <v>7.2930526906208961E-6</v>
      </c>
      <c r="H236" s="71">
        <f t="shared" si="85"/>
        <v>9.2864008595151549E-105</v>
      </c>
      <c r="I236" s="71">
        <f>SUM($H$33:H236)</f>
        <v>9.3265529758493759</v>
      </c>
      <c r="K236" s="26">
        <v>233</v>
      </c>
      <c r="L236" s="71">
        <v>0</v>
      </c>
      <c r="M236" s="73">
        <f t="shared" si="93"/>
        <v>0</v>
      </c>
      <c r="N236" s="34">
        <v>203</v>
      </c>
      <c r="O236" s="34" t="s">
        <v>202</v>
      </c>
      <c r="P236" s="34" t="s">
        <v>438</v>
      </c>
      <c r="Q236" s="71">
        <f t="shared" si="86"/>
        <v>7.2930526906208961E-6</v>
      </c>
      <c r="R236" s="71">
        <f t="shared" si="87"/>
        <v>0</v>
      </c>
      <c r="S236" s="71">
        <f>SUM($R$33:R236)</f>
        <v>9.5691597944751994</v>
      </c>
      <c r="U236" s="26">
        <v>233</v>
      </c>
      <c r="V236" s="71">
        <v>1.05493542034418E-11</v>
      </c>
      <c r="W236" s="73">
        <f t="shared" si="94"/>
        <v>0</v>
      </c>
      <c r="X236" s="74">
        <v>203</v>
      </c>
      <c r="Y236" s="34" t="s">
        <v>202</v>
      </c>
      <c r="Z236" s="34" t="s">
        <v>438</v>
      </c>
      <c r="AA236" s="71">
        <f t="shared" si="88"/>
        <v>7.2930526906208961E-6</v>
      </c>
      <c r="AB236" s="71">
        <f t="shared" si="89"/>
        <v>0</v>
      </c>
      <c r="AC236" s="71">
        <f>SUM($AB$33:AB236)</f>
        <v>10.403299508285247</v>
      </c>
      <c r="AE236" s="26">
        <v>233</v>
      </c>
      <c r="AF236" s="71">
        <v>0</v>
      </c>
      <c r="AG236" s="73">
        <f t="shared" si="95"/>
        <v>0</v>
      </c>
      <c r="AH236" s="74">
        <v>203</v>
      </c>
      <c r="AI236" s="34" t="s">
        <v>202</v>
      </c>
      <c r="AJ236" s="34" t="s">
        <v>438</v>
      </c>
      <c r="AK236" s="71">
        <f t="shared" si="90"/>
        <v>7.2930526906208961E-6</v>
      </c>
      <c r="AL236" s="71">
        <f t="shared" si="91"/>
        <v>0</v>
      </c>
      <c r="AM236" s="71">
        <f>SUM($AL$33:AL236)</f>
        <v>10.507780540992837</v>
      </c>
      <c r="AO236" s="26">
        <v>233</v>
      </c>
      <c r="AP236" s="71">
        <v>0.30174845304063602</v>
      </c>
      <c r="AQ236" s="73">
        <f t="shared" si="76"/>
        <v>6.8056454638675831E-91</v>
      </c>
      <c r="AR236" s="34">
        <v>213</v>
      </c>
      <c r="AS236" s="34" t="s">
        <v>202</v>
      </c>
      <c r="AT236" s="34" t="s">
        <v>448</v>
      </c>
      <c r="AU236" s="71">
        <f t="shared" si="72"/>
        <v>4.072402530209455E-6</v>
      </c>
      <c r="AV236" s="71">
        <f t="shared" si="73"/>
        <v>2.7715327806762846E-96</v>
      </c>
      <c r="AW236" s="114">
        <f>SUM($AV$23:AV236)</f>
        <v>9.3110379369082494</v>
      </c>
      <c r="AY236" s="26">
        <v>233</v>
      </c>
      <c r="AZ236" s="71">
        <v>0</v>
      </c>
      <c r="BA236" s="73">
        <f t="shared" si="79"/>
        <v>0</v>
      </c>
      <c r="BB236" s="34">
        <v>213</v>
      </c>
      <c r="BC236" s="34" t="s">
        <v>202</v>
      </c>
      <c r="BD236" s="34" t="s">
        <v>448</v>
      </c>
      <c r="BE236" s="71">
        <f t="shared" si="74"/>
        <v>4.072402530209455E-6</v>
      </c>
      <c r="BF236" s="71">
        <f t="shared" si="75"/>
        <v>0</v>
      </c>
      <c r="BG236" s="114">
        <f>SUM($BF$23:BF236)</f>
        <v>9.5467535037849771</v>
      </c>
      <c r="BI236" s="26">
        <v>233</v>
      </c>
      <c r="BJ236" s="71">
        <v>5.0360359784608698E-2</v>
      </c>
      <c r="BK236" s="73">
        <f t="shared" si="80"/>
        <v>1.449410521324282E-205</v>
      </c>
      <c r="BL236" s="34">
        <v>213</v>
      </c>
      <c r="BM236" s="34" t="s">
        <v>202</v>
      </c>
      <c r="BN236" s="34" t="s">
        <v>448</v>
      </c>
      <c r="BO236" s="71">
        <f t="shared" si="77"/>
        <v>4.072402530209455E-6</v>
      </c>
      <c r="BP236" s="71">
        <f t="shared" si="78"/>
        <v>5.9025830743532114E-211</v>
      </c>
      <c r="BQ236" s="114">
        <f>SUM($BP$23:BP236)</f>
        <v>10.39189247276893</v>
      </c>
      <c r="BS236" s="26">
        <v>233</v>
      </c>
      <c r="BT236" s="71">
        <v>0</v>
      </c>
      <c r="BU236" s="73">
        <f t="shared" si="81"/>
        <v>0</v>
      </c>
      <c r="BV236" s="34">
        <v>213</v>
      </c>
      <c r="BW236" s="34" t="s">
        <v>202</v>
      </c>
      <c r="BX236" s="34" t="s">
        <v>448</v>
      </c>
      <c r="BY236" s="71">
        <f t="shared" si="82"/>
        <v>4.072402530209455E-6</v>
      </c>
      <c r="BZ236" s="71">
        <f t="shared" si="83"/>
        <v>0</v>
      </c>
      <c r="CA236" s="114">
        <f>SUM($BZ$23:BZ236)</f>
        <v>10.487233235656269</v>
      </c>
    </row>
    <row r="237" spans="1:79" x14ac:dyDescent="0.35">
      <c r="A237" s="26">
        <v>234</v>
      </c>
      <c r="B237" s="71">
        <v>0.24183602232517701</v>
      </c>
      <c r="C237" s="73">
        <f t="shared" si="92"/>
        <v>3.079350178345125E-100</v>
      </c>
      <c r="D237" s="34">
        <v>204</v>
      </c>
      <c r="E237" s="34" t="s">
        <v>202</v>
      </c>
      <c r="F237" s="34" t="s">
        <v>439</v>
      </c>
      <c r="G237" s="71">
        <f t="shared" si="84"/>
        <v>6.8802383873782038E-6</v>
      </c>
      <c r="H237" s="71">
        <f t="shared" si="85"/>
        <v>2.1186663305230048E-105</v>
      </c>
      <c r="I237" s="71">
        <f>SUM($H$33:H237)</f>
        <v>9.3265529758493759</v>
      </c>
      <c r="K237" s="26">
        <v>234</v>
      </c>
      <c r="L237" s="71">
        <v>0</v>
      </c>
      <c r="M237" s="73">
        <f t="shared" si="93"/>
        <v>0</v>
      </c>
      <c r="N237" s="34">
        <v>204</v>
      </c>
      <c r="O237" s="34" t="s">
        <v>202</v>
      </c>
      <c r="P237" s="34" t="s">
        <v>439</v>
      </c>
      <c r="Q237" s="71">
        <f t="shared" si="86"/>
        <v>6.8802383873782038E-6</v>
      </c>
      <c r="R237" s="71">
        <f t="shared" si="87"/>
        <v>0</v>
      </c>
      <c r="S237" s="71">
        <f>SUM($R$33:R237)</f>
        <v>9.5691597944751994</v>
      </c>
      <c r="U237" s="26">
        <v>234</v>
      </c>
      <c r="V237" s="71">
        <v>1.05489277974652E-11</v>
      </c>
      <c r="W237" s="73">
        <f t="shared" si="94"/>
        <v>0</v>
      </c>
      <c r="X237" s="74">
        <v>204</v>
      </c>
      <c r="Y237" s="34" t="s">
        <v>202</v>
      </c>
      <c r="Z237" s="34" t="s">
        <v>439</v>
      </c>
      <c r="AA237" s="71">
        <f t="shared" si="88"/>
        <v>6.8802383873782038E-6</v>
      </c>
      <c r="AB237" s="71">
        <f t="shared" si="89"/>
        <v>0</v>
      </c>
      <c r="AC237" s="71">
        <f>SUM($AB$33:AB237)</f>
        <v>10.403299508285247</v>
      </c>
      <c r="AE237" s="26">
        <v>234</v>
      </c>
      <c r="AF237" s="71">
        <v>0</v>
      </c>
      <c r="AG237" s="73">
        <f t="shared" si="95"/>
        <v>0</v>
      </c>
      <c r="AH237" s="74">
        <v>204</v>
      </c>
      <c r="AI237" s="34" t="s">
        <v>202</v>
      </c>
      <c r="AJ237" s="34" t="s">
        <v>439</v>
      </c>
      <c r="AK237" s="71">
        <f t="shared" si="90"/>
        <v>6.8802383873782038E-6</v>
      </c>
      <c r="AL237" s="71">
        <f t="shared" si="91"/>
        <v>0</v>
      </c>
      <c r="AM237" s="71">
        <f>SUM($AL$33:AL237)</f>
        <v>10.507780540992837</v>
      </c>
      <c r="AO237" s="26">
        <v>234</v>
      </c>
      <c r="AP237" s="71">
        <v>0.30174845170065401</v>
      </c>
      <c r="AQ237" s="73">
        <f t="shared" si="76"/>
        <v>2.0535929906650649E-91</v>
      </c>
      <c r="AR237" s="34">
        <v>214</v>
      </c>
      <c r="AS237" s="34" t="s">
        <v>202</v>
      </c>
      <c r="AT237" s="34" t="s">
        <v>449</v>
      </c>
      <c r="AU237" s="71">
        <f t="shared" si="72"/>
        <v>3.8418891794428824E-6</v>
      </c>
      <c r="AV237" s="71">
        <f t="shared" si="73"/>
        <v>7.8896766898158611E-97</v>
      </c>
      <c r="AW237" s="114">
        <f>SUM($AV$23:AV237)</f>
        <v>9.3110379369082494</v>
      </c>
      <c r="AY237" s="26">
        <v>234</v>
      </c>
      <c r="AZ237" s="71">
        <v>0</v>
      </c>
      <c r="BA237" s="73">
        <f t="shared" si="79"/>
        <v>0</v>
      </c>
      <c r="BB237" s="34">
        <v>214</v>
      </c>
      <c r="BC237" s="34" t="s">
        <v>202</v>
      </c>
      <c r="BD237" s="34" t="s">
        <v>449</v>
      </c>
      <c r="BE237" s="71">
        <f t="shared" si="74"/>
        <v>3.8418891794428824E-6</v>
      </c>
      <c r="BF237" s="71">
        <f t="shared" si="75"/>
        <v>0</v>
      </c>
      <c r="BG237" s="114">
        <f>SUM($BF$23:BF237)</f>
        <v>9.5467535037849771</v>
      </c>
      <c r="BI237" s="26">
        <v>234</v>
      </c>
      <c r="BJ237" s="71">
        <v>5.0360355000229798E-2</v>
      </c>
      <c r="BK237" s="73">
        <f t="shared" si="80"/>
        <v>7.29928353294881E-207</v>
      </c>
      <c r="BL237" s="34">
        <v>214</v>
      </c>
      <c r="BM237" s="34" t="s">
        <v>202</v>
      </c>
      <c r="BN237" s="34" t="s">
        <v>449</v>
      </c>
      <c r="BO237" s="71">
        <f t="shared" si="77"/>
        <v>3.8418891794428824E-6</v>
      </c>
      <c r="BP237" s="71">
        <f t="shared" si="78"/>
        <v>2.8043038422921647E-212</v>
      </c>
      <c r="BQ237" s="114">
        <f>SUM($BP$23:BP237)</f>
        <v>10.39189247276893</v>
      </c>
      <c r="BS237" s="26">
        <v>234</v>
      </c>
      <c r="BT237" s="71">
        <v>0</v>
      </c>
      <c r="BU237" s="73">
        <f t="shared" si="81"/>
        <v>0</v>
      </c>
      <c r="BV237" s="34">
        <v>214</v>
      </c>
      <c r="BW237" s="34" t="s">
        <v>202</v>
      </c>
      <c r="BX237" s="34" t="s">
        <v>449</v>
      </c>
      <c r="BY237" s="71">
        <f t="shared" si="82"/>
        <v>3.8418891794428824E-6</v>
      </c>
      <c r="BZ237" s="71">
        <f t="shared" si="83"/>
        <v>0</v>
      </c>
      <c r="CA237" s="114">
        <f>SUM($BZ$23:BZ237)</f>
        <v>10.487233235656269</v>
      </c>
    </row>
    <row r="238" spans="1:79" x14ac:dyDescent="0.35">
      <c r="A238" s="26">
        <v>235</v>
      </c>
      <c r="B238" s="71">
        <v>0.241836015982585</v>
      </c>
      <c r="C238" s="73">
        <f t="shared" si="92"/>
        <v>7.4469779847730947E-101</v>
      </c>
      <c r="D238" s="34">
        <v>205</v>
      </c>
      <c r="E238" s="34" t="s">
        <v>202</v>
      </c>
      <c r="F238" s="34" t="s">
        <v>440</v>
      </c>
      <c r="G238" s="71">
        <f t="shared" si="84"/>
        <v>6.4907909314888701E-6</v>
      </c>
      <c r="H238" s="71">
        <f t="shared" si="85"/>
        <v>4.8336777170562468E-106</v>
      </c>
      <c r="I238" s="71">
        <f>SUM($H$33:H238)</f>
        <v>9.3265529758493759</v>
      </c>
      <c r="K238" s="26">
        <v>235</v>
      </c>
      <c r="L238" s="71">
        <v>0</v>
      </c>
      <c r="M238" s="73">
        <f t="shared" si="93"/>
        <v>0</v>
      </c>
      <c r="N238" s="34">
        <v>205</v>
      </c>
      <c r="O238" s="34" t="s">
        <v>202</v>
      </c>
      <c r="P238" s="34" t="s">
        <v>440</v>
      </c>
      <c r="Q238" s="71">
        <f t="shared" si="86"/>
        <v>6.4907909314888701E-6</v>
      </c>
      <c r="R238" s="71">
        <f t="shared" si="87"/>
        <v>0</v>
      </c>
      <c r="S238" s="71">
        <f>SUM($R$33:R238)</f>
        <v>9.5691597944751994</v>
      </c>
      <c r="U238" s="26">
        <v>235</v>
      </c>
      <c r="V238" s="71">
        <v>1.0548537816174999E-11</v>
      </c>
      <c r="W238" s="73">
        <f t="shared" si="94"/>
        <v>0</v>
      </c>
      <c r="X238" s="74">
        <v>205</v>
      </c>
      <c r="Y238" s="34" t="s">
        <v>202</v>
      </c>
      <c r="Z238" s="34" t="s">
        <v>440</v>
      </c>
      <c r="AA238" s="71">
        <f t="shared" si="88"/>
        <v>6.4907909314888701E-6</v>
      </c>
      <c r="AB238" s="71">
        <f t="shared" si="89"/>
        <v>0</v>
      </c>
      <c r="AC238" s="71">
        <f>SUM($AB$33:AB238)</f>
        <v>10.403299508285247</v>
      </c>
      <c r="AE238" s="26">
        <v>235</v>
      </c>
      <c r="AF238" s="71">
        <v>0</v>
      </c>
      <c r="AG238" s="73">
        <f t="shared" si="95"/>
        <v>0</v>
      </c>
      <c r="AH238" s="74">
        <v>205</v>
      </c>
      <c r="AI238" s="34" t="s">
        <v>202</v>
      </c>
      <c r="AJ238" s="34" t="s">
        <v>440</v>
      </c>
      <c r="AK238" s="71">
        <f t="shared" si="90"/>
        <v>6.4907909314888701E-6</v>
      </c>
      <c r="AL238" s="71">
        <f t="shared" si="91"/>
        <v>0</v>
      </c>
      <c r="AM238" s="71">
        <f>SUM($AL$33:AL238)</f>
        <v>10.507780540992837</v>
      </c>
      <c r="AO238" s="26">
        <v>235</v>
      </c>
      <c r="AP238" s="71">
        <v>0.30174845048569798</v>
      </c>
      <c r="AQ238" s="73">
        <f t="shared" si="76"/>
        <v>6.1966850535649895E-92</v>
      </c>
      <c r="AR238" s="34">
        <v>215</v>
      </c>
      <c r="AS238" s="34" t="s">
        <v>202</v>
      </c>
      <c r="AT238" s="34" t="s">
        <v>450</v>
      </c>
      <c r="AU238" s="71">
        <f t="shared" si="72"/>
        <v>3.6244237541913972E-6</v>
      </c>
      <c r="AV238" s="71">
        <f t="shared" si="73"/>
        <v>2.2459412505383739E-97</v>
      </c>
      <c r="AW238" s="114">
        <f>SUM($AV$23:AV238)</f>
        <v>9.3110379369082494</v>
      </c>
      <c r="AY238" s="26">
        <v>235</v>
      </c>
      <c r="AZ238" s="71">
        <v>0</v>
      </c>
      <c r="BA238" s="73">
        <f t="shared" si="79"/>
        <v>0</v>
      </c>
      <c r="BB238" s="34">
        <v>215</v>
      </c>
      <c r="BC238" s="34" t="s">
        <v>202</v>
      </c>
      <c r="BD238" s="34" t="s">
        <v>450</v>
      </c>
      <c r="BE238" s="71">
        <f t="shared" si="74"/>
        <v>3.6244237541913972E-6</v>
      </c>
      <c r="BF238" s="71">
        <f t="shared" si="75"/>
        <v>0</v>
      </c>
      <c r="BG238" s="114">
        <f>SUM($BF$23:BF238)</f>
        <v>9.5467535037849771</v>
      </c>
      <c r="BI238" s="26">
        <v>235</v>
      </c>
      <c r="BJ238" s="71">
        <v>5.03603506440784E-2</v>
      </c>
      <c r="BK238" s="73">
        <f t="shared" si="80"/>
        <v>3.6759450996663365E-208</v>
      </c>
      <c r="BL238" s="34">
        <v>215</v>
      </c>
      <c r="BM238" s="34" t="s">
        <v>202</v>
      </c>
      <c r="BN238" s="34" t="s">
        <v>450</v>
      </c>
      <c r="BO238" s="71">
        <f t="shared" si="77"/>
        <v>3.6244237541913972E-6</v>
      </c>
      <c r="BP238" s="71">
        <f t="shared" si="78"/>
        <v>1.3323182738334134E-213</v>
      </c>
      <c r="BQ238" s="114">
        <f>SUM($BP$23:BP238)</f>
        <v>10.39189247276893</v>
      </c>
      <c r="BS238" s="26">
        <v>235</v>
      </c>
      <c r="BT238" s="71">
        <v>0</v>
      </c>
      <c r="BU238" s="73">
        <f t="shared" si="81"/>
        <v>0</v>
      </c>
      <c r="BV238" s="34">
        <v>215</v>
      </c>
      <c r="BW238" s="34" t="s">
        <v>202</v>
      </c>
      <c r="BX238" s="34" t="s">
        <v>450</v>
      </c>
      <c r="BY238" s="71">
        <f t="shared" si="82"/>
        <v>3.6244237541913972E-6</v>
      </c>
      <c r="BZ238" s="71">
        <f t="shared" si="83"/>
        <v>0</v>
      </c>
      <c r="CA238" s="114">
        <f>SUM($BZ$23:BZ238)</f>
        <v>10.487233235656269</v>
      </c>
    </row>
    <row r="239" spans="1:79" x14ac:dyDescent="0.35">
      <c r="A239" s="26">
        <v>236</v>
      </c>
      <c r="B239" s="71">
        <v>0.24183601021506199</v>
      </c>
      <c r="C239" s="73">
        <f t="shared" si="92"/>
        <v>1.8009474869475448E-101</v>
      </c>
      <c r="D239" s="34">
        <v>206</v>
      </c>
      <c r="E239" s="34" t="s">
        <v>202</v>
      </c>
      <c r="F239" s="34" t="s">
        <v>441</v>
      </c>
      <c r="G239" s="71">
        <f t="shared" si="84"/>
        <v>6.1233876712159159E-6</v>
      </c>
      <c r="H239" s="71">
        <f t="shared" si="85"/>
        <v>1.1027899638081883E-106</v>
      </c>
      <c r="I239" s="71">
        <f>SUM($H$33:H239)</f>
        <v>9.3265529758493759</v>
      </c>
      <c r="K239" s="26">
        <v>236</v>
      </c>
      <c r="L239" s="71">
        <v>0</v>
      </c>
      <c r="M239" s="73">
        <f t="shared" si="93"/>
        <v>0</v>
      </c>
      <c r="N239" s="34">
        <v>206</v>
      </c>
      <c r="O239" s="34" t="s">
        <v>202</v>
      </c>
      <c r="P239" s="34" t="s">
        <v>441</v>
      </c>
      <c r="Q239" s="71">
        <f t="shared" si="86"/>
        <v>6.1233876712159159E-6</v>
      </c>
      <c r="R239" s="71">
        <f t="shared" si="87"/>
        <v>0</v>
      </c>
      <c r="S239" s="71">
        <f>SUM($R$33:R239)</f>
        <v>9.5691597944751994</v>
      </c>
      <c r="U239" s="26">
        <v>236</v>
      </c>
      <c r="V239" s="71">
        <v>1.0548181146963499E-11</v>
      </c>
      <c r="W239" s="73">
        <f t="shared" si="94"/>
        <v>0</v>
      </c>
      <c r="X239" s="74">
        <v>206</v>
      </c>
      <c r="Y239" s="34" t="s">
        <v>202</v>
      </c>
      <c r="Z239" s="34" t="s">
        <v>441</v>
      </c>
      <c r="AA239" s="71">
        <f t="shared" si="88"/>
        <v>6.1233876712159159E-6</v>
      </c>
      <c r="AB239" s="71">
        <f t="shared" si="89"/>
        <v>0</v>
      </c>
      <c r="AC239" s="71">
        <f>SUM($AB$33:AB239)</f>
        <v>10.403299508285247</v>
      </c>
      <c r="AE239" s="26">
        <v>236</v>
      </c>
      <c r="AF239" s="71">
        <v>0</v>
      </c>
      <c r="AG239" s="73">
        <f t="shared" si="95"/>
        <v>0</v>
      </c>
      <c r="AH239" s="74">
        <v>206</v>
      </c>
      <c r="AI239" s="34" t="s">
        <v>202</v>
      </c>
      <c r="AJ239" s="34" t="s">
        <v>441</v>
      </c>
      <c r="AK239" s="71">
        <f t="shared" si="90"/>
        <v>6.1233876712159159E-6</v>
      </c>
      <c r="AL239" s="71">
        <f t="shared" si="91"/>
        <v>0</v>
      </c>
      <c r="AM239" s="71">
        <f>SUM($AL$33:AL239)</f>
        <v>10.507780540992837</v>
      </c>
      <c r="AO239" s="26">
        <v>236</v>
      </c>
      <c r="AP239" s="71">
        <v>0.3017484493841</v>
      </c>
      <c r="AQ239" s="73">
        <f t="shared" si="76"/>
        <v>1.86984011306112E-92</v>
      </c>
      <c r="AR239" s="34">
        <v>216</v>
      </c>
      <c r="AS239" s="34" t="s">
        <v>202</v>
      </c>
      <c r="AT239" s="34" t="s">
        <v>451</v>
      </c>
      <c r="AU239" s="71">
        <f t="shared" si="72"/>
        <v>3.4192676926333949E-6</v>
      </c>
      <c r="AV239" s="71">
        <f t="shared" si="73"/>
        <v>6.3934838889798618E-98</v>
      </c>
      <c r="AW239" s="114">
        <f>SUM($AV$23:AV239)</f>
        <v>9.3110379369082494</v>
      </c>
      <c r="AY239" s="26">
        <v>236</v>
      </c>
      <c r="AZ239" s="71">
        <v>0</v>
      </c>
      <c r="BA239" s="73">
        <f t="shared" si="79"/>
        <v>0</v>
      </c>
      <c r="BB239" s="34">
        <v>216</v>
      </c>
      <c r="BC239" s="34" t="s">
        <v>202</v>
      </c>
      <c r="BD239" s="34" t="s">
        <v>451</v>
      </c>
      <c r="BE239" s="71">
        <f t="shared" si="74"/>
        <v>3.4192676926333949E-6</v>
      </c>
      <c r="BF239" s="71">
        <f t="shared" si="75"/>
        <v>0</v>
      </c>
      <c r="BG239" s="114">
        <f>SUM($BF$23:BF239)</f>
        <v>9.5467535037849771</v>
      </c>
      <c r="BI239" s="26">
        <v>236</v>
      </c>
      <c r="BJ239" s="71">
        <v>5.0360346677825102E-2</v>
      </c>
      <c r="BK239" s="73">
        <f t="shared" si="80"/>
        <v>1.8512188416757841E-209</v>
      </c>
      <c r="BL239" s="34">
        <v>216</v>
      </c>
      <c r="BM239" s="34" t="s">
        <v>202</v>
      </c>
      <c r="BN239" s="34" t="s">
        <v>451</v>
      </c>
      <c r="BO239" s="71">
        <f t="shared" si="77"/>
        <v>3.4192676926333949E-6</v>
      </c>
      <c r="BP239" s="71">
        <f t="shared" si="78"/>
        <v>6.3298127773362239E-215</v>
      </c>
      <c r="BQ239" s="114">
        <f>SUM($BP$23:BP239)</f>
        <v>10.39189247276893</v>
      </c>
      <c r="BS239" s="26">
        <v>236</v>
      </c>
      <c r="BT239" s="71">
        <v>0</v>
      </c>
      <c r="BU239" s="73">
        <f t="shared" si="81"/>
        <v>0</v>
      </c>
      <c r="BV239" s="34">
        <v>216</v>
      </c>
      <c r="BW239" s="34" t="s">
        <v>202</v>
      </c>
      <c r="BX239" s="34" t="s">
        <v>451</v>
      </c>
      <c r="BY239" s="71">
        <f t="shared" si="82"/>
        <v>3.4192676926333949E-6</v>
      </c>
      <c r="BZ239" s="71">
        <f t="shared" si="83"/>
        <v>0</v>
      </c>
      <c r="CA239" s="114">
        <f>SUM($BZ$23:BZ239)</f>
        <v>10.487233235656269</v>
      </c>
    </row>
    <row r="240" spans="1:79" x14ac:dyDescent="0.35">
      <c r="A240" s="26">
        <v>237</v>
      </c>
      <c r="B240" s="71">
        <v>0.24183600497042601</v>
      </c>
      <c r="C240" s="73">
        <f t="shared" si="92"/>
        <v>4.3553395485023667E-102</v>
      </c>
      <c r="D240" s="34">
        <v>207</v>
      </c>
      <c r="E240" s="34" t="s">
        <v>202</v>
      </c>
      <c r="F240" s="34" t="s">
        <v>442</v>
      </c>
      <c r="G240" s="71">
        <f t="shared" si="84"/>
        <v>5.7767808219018056E-6</v>
      </c>
      <c r="H240" s="71">
        <f t="shared" si="85"/>
        <v>2.5159841976658942E-107</v>
      </c>
      <c r="I240" s="71">
        <f>SUM($H$33:H240)</f>
        <v>9.3265529758493759</v>
      </c>
      <c r="K240" s="26">
        <v>237</v>
      </c>
      <c r="L240" s="71">
        <v>0</v>
      </c>
      <c r="M240" s="73">
        <f t="shared" si="93"/>
        <v>0</v>
      </c>
      <c r="N240" s="34">
        <v>207</v>
      </c>
      <c r="O240" s="34" t="s">
        <v>202</v>
      </c>
      <c r="P240" s="34" t="s">
        <v>442</v>
      </c>
      <c r="Q240" s="71">
        <f t="shared" si="86"/>
        <v>5.7767808219018056E-6</v>
      </c>
      <c r="R240" s="71">
        <f t="shared" si="87"/>
        <v>0</v>
      </c>
      <c r="S240" s="71">
        <f>SUM($R$33:R240)</f>
        <v>9.5691597944751994</v>
      </c>
      <c r="U240" s="26">
        <v>237</v>
      </c>
      <c r="V240" s="71">
        <v>1.0547854943447201E-11</v>
      </c>
      <c r="W240" s="73">
        <f t="shared" si="94"/>
        <v>0</v>
      </c>
      <c r="X240" s="74">
        <v>207</v>
      </c>
      <c r="Y240" s="34" t="s">
        <v>202</v>
      </c>
      <c r="Z240" s="34" t="s">
        <v>442</v>
      </c>
      <c r="AA240" s="71">
        <f t="shared" si="88"/>
        <v>5.7767808219018056E-6</v>
      </c>
      <c r="AB240" s="71">
        <f t="shared" si="89"/>
        <v>0</v>
      </c>
      <c r="AC240" s="71">
        <f>SUM($AB$33:AB240)</f>
        <v>10.403299508285247</v>
      </c>
      <c r="AE240" s="26">
        <v>237</v>
      </c>
      <c r="AF240" s="71">
        <v>0</v>
      </c>
      <c r="AG240" s="73">
        <f t="shared" si="95"/>
        <v>0</v>
      </c>
      <c r="AH240" s="74">
        <v>207</v>
      </c>
      <c r="AI240" s="34" t="s">
        <v>202</v>
      </c>
      <c r="AJ240" s="34" t="s">
        <v>442</v>
      </c>
      <c r="AK240" s="71">
        <f t="shared" si="90"/>
        <v>5.7767808219018056E-6</v>
      </c>
      <c r="AL240" s="71">
        <f t="shared" si="91"/>
        <v>0</v>
      </c>
      <c r="AM240" s="71">
        <f>SUM($AL$33:AL240)</f>
        <v>10.507780540992837</v>
      </c>
      <c r="AO240" s="26">
        <v>237</v>
      </c>
      <c r="AP240" s="71">
        <v>0.30174844838528198</v>
      </c>
      <c r="AQ240" s="73">
        <f t="shared" si="76"/>
        <v>5.6422135471238323E-93</v>
      </c>
      <c r="AR240" s="34">
        <v>217</v>
      </c>
      <c r="AS240" s="34" t="s">
        <v>202</v>
      </c>
      <c r="AT240" s="34" t="s">
        <v>452</v>
      </c>
      <c r="AU240" s="71">
        <f t="shared" si="72"/>
        <v>3.2257242383333908E-6</v>
      </c>
      <c r="AV240" s="71">
        <f t="shared" si="73"/>
        <v>1.8200224996810363E-98</v>
      </c>
      <c r="AW240" s="114">
        <f>SUM($AV$23:AV240)</f>
        <v>9.3110379369082494</v>
      </c>
      <c r="AY240" s="26">
        <v>237</v>
      </c>
      <c r="AZ240" s="71">
        <v>0</v>
      </c>
      <c r="BA240" s="73">
        <f t="shared" si="79"/>
        <v>0</v>
      </c>
      <c r="BB240" s="34">
        <v>217</v>
      </c>
      <c r="BC240" s="34" t="s">
        <v>202</v>
      </c>
      <c r="BD240" s="34" t="s">
        <v>452</v>
      </c>
      <c r="BE240" s="71">
        <f t="shared" si="74"/>
        <v>3.2257242383333908E-6</v>
      </c>
      <c r="BF240" s="71">
        <f t="shared" si="75"/>
        <v>0</v>
      </c>
      <c r="BG240" s="114">
        <f>SUM($BF$23:BF240)</f>
        <v>9.5467535037849771</v>
      </c>
      <c r="BI240" s="26">
        <v>237</v>
      </c>
      <c r="BJ240" s="71">
        <v>5.0360343066572298E-2</v>
      </c>
      <c r="BK240" s="73">
        <f t="shared" si="80"/>
        <v>9.3228022643314302E-211</v>
      </c>
      <c r="BL240" s="34">
        <v>217</v>
      </c>
      <c r="BM240" s="34" t="s">
        <v>202</v>
      </c>
      <c r="BN240" s="34" t="s">
        <v>452</v>
      </c>
      <c r="BO240" s="71">
        <f t="shared" si="77"/>
        <v>3.2257242383333908E-6</v>
      </c>
      <c r="BP240" s="71">
        <f t="shared" si="78"/>
        <v>3.0072789233243314E-216</v>
      </c>
      <c r="BQ240" s="114">
        <f>SUM($BP$23:BP240)</f>
        <v>10.39189247276893</v>
      </c>
      <c r="BS240" s="26">
        <v>237</v>
      </c>
      <c r="BT240" s="71">
        <v>0</v>
      </c>
      <c r="BU240" s="73">
        <f t="shared" si="81"/>
        <v>0</v>
      </c>
      <c r="BV240" s="34">
        <v>217</v>
      </c>
      <c r="BW240" s="34" t="s">
        <v>202</v>
      </c>
      <c r="BX240" s="34" t="s">
        <v>452</v>
      </c>
      <c r="BY240" s="71">
        <f t="shared" si="82"/>
        <v>3.2257242383333908E-6</v>
      </c>
      <c r="BZ240" s="71">
        <f t="shared" si="83"/>
        <v>0</v>
      </c>
      <c r="CA240" s="114">
        <f>SUM($BZ$23:BZ240)</f>
        <v>10.487233235656269</v>
      </c>
    </row>
    <row r="241" spans="1:79" x14ac:dyDescent="0.35">
      <c r="A241" s="26">
        <v>238</v>
      </c>
      <c r="B241" s="71">
        <v>0.24183600020131299</v>
      </c>
      <c r="C241" s="73">
        <f t="shared" si="92"/>
        <v>1.0532779166995114E-102</v>
      </c>
      <c r="D241" s="34">
        <v>208</v>
      </c>
      <c r="E241" s="34" t="s">
        <v>202</v>
      </c>
      <c r="F241" s="34" t="s">
        <v>443</v>
      </c>
      <c r="G241" s="71">
        <f t="shared" si="84"/>
        <v>5.4497932282092522E-6</v>
      </c>
      <c r="H241" s="71">
        <f t="shared" si="85"/>
        <v>5.7401468578513461E-108</v>
      </c>
      <c r="I241" s="71">
        <f>SUM($H$33:H241)</f>
        <v>9.3265529758493759</v>
      </c>
      <c r="K241" s="26">
        <v>238</v>
      </c>
      <c r="L241" s="71">
        <v>0</v>
      </c>
      <c r="M241" s="73">
        <f t="shared" si="93"/>
        <v>0</v>
      </c>
      <c r="N241" s="34">
        <v>208</v>
      </c>
      <c r="O241" s="34" t="s">
        <v>202</v>
      </c>
      <c r="P241" s="34" t="s">
        <v>443</v>
      </c>
      <c r="Q241" s="71">
        <f t="shared" si="86"/>
        <v>5.4497932282092522E-6</v>
      </c>
      <c r="R241" s="71">
        <f t="shared" si="87"/>
        <v>0</v>
      </c>
      <c r="S241" s="71">
        <f>SUM($R$33:R241)</f>
        <v>9.5691597944751994</v>
      </c>
      <c r="U241" s="26">
        <v>238</v>
      </c>
      <c r="V241" s="71">
        <v>1.05475566025711E-11</v>
      </c>
      <c r="W241" s="73">
        <f t="shared" si="94"/>
        <v>0</v>
      </c>
      <c r="X241" s="74">
        <v>208</v>
      </c>
      <c r="Y241" s="34" t="s">
        <v>202</v>
      </c>
      <c r="Z241" s="34" t="s">
        <v>443</v>
      </c>
      <c r="AA241" s="71">
        <f t="shared" si="88"/>
        <v>5.4497932282092522E-6</v>
      </c>
      <c r="AB241" s="71">
        <f t="shared" si="89"/>
        <v>0</v>
      </c>
      <c r="AC241" s="71">
        <f>SUM($AB$33:AB241)</f>
        <v>10.403299508285247</v>
      </c>
      <c r="AE241" s="26">
        <v>238</v>
      </c>
      <c r="AF241" s="71">
        <v>0</v>
      </c>
      <c r="AG241" s="73">
        <f t="shared" si="95"/>
        <v>0</v>
      </c>
      <c r="AH241" s="74">
        <v>208</v>
      </c>
      <c r="AI241" s="34" t="s">
        <v>202</v>
      </c>
      <c r="AJ241" s="34" t="s">
        <v>443</v>
      </c>
      <c r="AK241" s="71">
        <f t="shared" si="90"/>
        <v>5.4497932282092522E-6</v>
      </c>
      <c r="AL241" s="71">
        <f t="shared" si="91"/>
        <v>0</v>
      </c>
      <c r="AM241" s="71">
        <f>SUM($AL$33:AL241)</f>
        <v>10.507780540992837</v>
      </c>
      <c r="AO241" s="26">
        <v>238</v>
      </c>
      <c r="AP241" s="71">
        <v>0.30174844747965601</v>
      </c>
      <c r="AQ241" s="73">
        <f t="shared" si="76"/>
        <v>1.7025291833030345E-93</v>
      </c>
      <c r="AR241" s="34">
        <v>218</v>
      </c>
      <c r="AS241" s="34" t="s">
        <v>202</v>
      </c>
      <c r="AT241" s="34" t="s">
        <v>453</v>
      </c>
      <c r="AU241" s="71">
        <f t="shared" si="72"/>
        <v>3.0431360738994258E-6</v>
      </c>
      <c r="AV241" s="71">
        <f t="shared" si="73"/>
        <v>5.1810279745759922E-99</v>
      </c>
      <c r="AW241" s="114">
        <f>SUM($AV$23:AV241)</f>
        <v>9.3110379369082494</v>
      </c>
      <c r="AY241" s="26">
        <v>238</v>
      </c>
      <c r="AZ241" s="71">
        <v>0</v>
      </c>
      <c r="BA241" s="73">
        <f t="shared" si="79"/>
        <v>0</v>
      </c>
      <c r="BB241" s="34">
        <v>218</v>
      </c>
      <c r="BC241" s="34" t="s">
        <v>202</v>
      </c>
      <c r="BD241" s="34" t="s">
        <v>453</v>
      </c>
      <c r="BE241" s="71">
        <f t="shared" si="74"/>
        <v>3.0431360738994258E-6</v>
      </c>
      <c r="BF241" s="71">
        <f t="shared" si="75"/>
        <v>0</v>
      </c>
      <c r="BG241" s="114">
        <f>SUM($BF$23:BF241)</f>
        <v>9.5467535037849771</v>
      </c>
      <c r="BI241" s="26">
        <v>238</v>
      </c>
      <c r="BJ241" s="71">
        <v>5.0360339778545399E-2</v>
      </c>
      <c r="BK241" s="73">
        <f t="shared" si="80"/>
        <v>4.6949952037354787E-212</v>
      </c>
      <c r="BL241" s="34">
        <v>218</v>
      </c>
      <c r="BM241" s="34" t="s">
        <v>202</v>
      </c>
      <c r="BN241" s="34" t="s">
        <v>453</v>
      </c>
      <c r="BO241" s="71">
        <f t="shared" si="77"/>
        <v>3.0431360738994258E-6</v>
      </c>
      <c r="BP241" s="71">
        <f t="shared" si="78"/>
        <v>1.4287509271272219E-217</v>
      </c>
      <c r="BQ241" s="114">
        <f>SUM($BP$23:BP241)</f>
        <v>10.39189247276893</v>
      </c>
      <c r="BS241" s="26">
        <v>238</v>
      </c>
      <c r="BT241" s="71">
        <v>0</v>
      </c>
      <c r="BU241" s="73">
        <f t="shared" si="81"/>
        <v>0</v>
      </c>
      <c r="BV241" s="34">
        <v>218</v>
      </c>
      <c r="BW241" s="34" t="s">
        <v>202</v>
      </c>
      <c r="BX241" s="34" t="s">
        <v>453</v>
      </c>
      <c r="BY241" s="71">
        <f t="shared" si="82"/>
        <v>3.0431360738994258E-6</v>
      </c>
      <c r="BZ241" s="71">
        <f t="shared" si="83"/>
        <v>0</v>
      </c>
      <c r="CA241" s="114">
        <f>SUM($BZ$23:BZ241)</f>
        <v>10.487233235656269</v>
      </c>
    </row>
    <row r="242" spans="1:79" x14ac:dyDescent="0.35">
      <c r="A242" s="26">
        <v>239</v>
      </c>
      <c r="B242" s="71">
        <v>0.241835995864565</v>
      </c>
      <c r="C242" s="73">
        <f t="shared" si="92"/>
        <v>2.5472051847498159E-103</v>
      </c>
      <c r="D242" s="34">
        <v>209</v>
      </c>
      <c r="E242" s="34" t="s">
        <v>202</v>
      </c>
      <c r="F242" s="34" t="s">
        <v>444</v>
      </c>
      <c r="G242" s="71">
        <f t="shared" si="84"/>
        <v>5.1413143662351423E-6</v>
      </c>
      <c r="H242" s="71">
        <f t="shared" si="85"/>
        <v>1.3095982610102868E-108</v>
      </c>
      <c r="I242" s="71">
        <f>SUM($H$33:H242)</f>
        <v>9.3265529758493759</v>
      </c>
      <c r="K242" s="26">
        <v>239</v>
      </c>
      <c r="L242" s="71">
        <v>0</v>
      </c>
      <c r="M242" s="73">
        <f t="shared" si="93"/>
        <v>0</v>
      </c>
      <c r="N242" s="34">
        <v>209</v>
      </c>
      <c r="O242" s="34" t="s">
        <v>202</v>
      </c>
      <c r="P242" s="34" t="s">
        <v>444</v>
      </c>
      <c r="Q242" s="71">
        <f t="shared" si="86"/>
        <v>5.1413143662351423E-6</v>
      </c>
      <c r="R242" s="71">
        <f t="shared" si="87"/>
        <v>0</v>
      </c>
      <c r="S242" s="71">
        <f>SUM($R$33:R242)</f>
        <v>9.5691597944751994</v>
      </c>
      <c r="U242" s="26">
        <v>239</v>
      </c>
      <c r="V242" s="71">
        <v>1.05472837437877E-11</v>
      </c>
      <c r="W242" s="73">
        <f t="shared" si="94"/>
        <v>0</v>
      </c>
      <c r="X242" s="74">
        <v>209</v>
      </c>
      <c r="Y242" s="34" t="s">
        <v>202</v>
      </c>
      <c r="Z242" s="34" t="s">
        <v>444</v>
      </c>
      <c r="AA242" s="71">
        <f t="shared" si="88"/>
        <v>5.1413143662351423E-6</v>
      </c>
      <c r="AB242" s="71">
        <f t="shared" si="89"/>
        <v>0</v>
      </c>
      <c r="AC242" s="71">
        <f>SUM($AB$33:AB242)</f>
        <v>10.403299508285247</v>
      </c>
      <c r="AE242" s="26">
        <v>239</v>
      </c>
      <c r="AF242" s="71">
        <v>0</v>
      </c>
      <c r="AG242" s="73">
        <f t="shared" si="95"/>
        <v>0</v>
      </c>
      <c r="AH242" s="74">
        <v>209</v>
      </c>
      <c r="AI242" s="34" t="s">
        <v>202</v>
      </c>
      <c r="AJ242" s="34" t="s">
        <v>444</v>
      </c>
      <c r="AK242" s="71">
        <f t="shared" si="90"/>
        <v>5.1413143662351423E-6</v>
      </c>
      <c r="AL242" s="71">
        <f t="shared" si="91"/>
        <v>0</v>
      </c>
      <c r="AM242" s="71">
        <f>SUM($AL$33:AL242)</f>
        <v>10.507780540992837</v>
      </c>
      <c r="AO242" s="26">
        <v>239</v>
      </c>
      <c r="AP242" s="71">
        <v>0.30174844665852801</v>
      </c>
      <c r="AQ242" s="73">
        <f t="shared" si="76"/>
        <v>5.1373553785049739E-94</v>
      </c>
      <c r="AR242" s="34">
        <v>219</v>
      </c>
      <c r="AS242" s="34" t="s">
        <v>202</v>
      </c>
      <c r="AT242" s="34" t="s">
        <v>454</v>
      </c>
      <c r="AU242" s="71">
        <f t="shared" si="72"/>
        <v>2.8708830885843629E-6</v>
      </c>
      <c r="AV242" s="71">
        <f t="shared" si="73"/>
        <v>1.4748746676197848E-99</v>
      </c>
      <c r="AW242" s="114">
        <f>SUM($AV$23:AV242)</f>
        <v>9.3110379369082494</v>
      </c>
      <c r="AY242" s="26">
        <v>239</v>
      </c>
      <c r="AZ242" s="71">
        <v>0</v>
      </c>
      <c r="BA242" s="73">
        <f t="shared" si="79"/>
        <v>0</v>
      </c>
      <c r="BB242" s="34">
        <v>219</v>
      </c>
      <c r="BC242" s="34" t="s">
        <v>202</v>
      </c>
      <c r="BD242" s="34" t="s">
        <v>454</v>
      </c>
      <c r="BE242" s="71">
        <f t="shared" si="74"/>
        <v>2.8708830885843629E-6</v>
      </c>
      <c r="BF242" s="71">
        <f t="shared" si="75"/>
        <v>0</v>
      </c>
      <c r="BG242" s="114">
        <f>SUM($BF$23:BF242)</f>
        <v>9.5467535037849771</v>
      </c>
      <c r="BI242" s="26">
        <v>239</v>
      </c>
      <c r="BJ242" s="71">
        <v>5.0360336784813498E-2</v>
      </c>
      <c r="BK242" s="73">
        <f t="shared" si="80"/>
        <v>2.3644155371875967E-213</v>
      </c>
      <c r="BL242" s="34">
        <v>219</v>
      </c>
      <c r="BM242" s="34" t="s">
        <v>202</v>
      </c>
      <c r="BN242" s="34" t="s">
        <v>454</v>
      </c>
      <c r="BO242" s="71">
        <f t="shared" si="77"/>
        <v>2.8708830885843629E-6</v>
      </c>
      <c r="BP242" s="71">
        <f t="shared" si="78"/>
        <v>6.7879605800979834E-219</v>
      </c>
      <c r="BQ242" s="114">
        <f>SUM($BP$23:BP242)</f>
        <v>10.39189247276893</v>
      </c>
      <c r="BS242" s="26">
        <v>239</v>
      </c>
      <c r="BT242" s="71">
        <v>0</v>
      </c>
      <c r="BU242" s="73">
        <f t="shared" si="81"/>
        <v>0</v>
      </c>
      <c r="BV242" s="34">
        <v>219</v>
      </c>
      <c r="BW242" s="34" t="s">
        <v>202</v>
      </c>
      <c r="BX242" s="34" t="s">
        <v>454</v>
      </c>
      <c r="BY242" s="71">
        <f t="shared" si="82"/>
        <v>2.8708830885843629E-6</v>
      </c>
      <c r="BZ242" s="71">
        <f t="shared" si="83"/>
        <v>0</v>
      </c>
      <c r="CA242" s="114">
        <f>SUM($BZ$23:BZ242)</f>
        <v>10.487233235656269</v>
      </c>
    </row>
    <row r="243" spans="1:79" x14ac:dyDescent="0.35">
      <c r="A243" s="26">
        <v>240</v>
      </c>
      <c r="B243" s="71">
        <v>0.241835991921028</v>
      </c>
      <c r="C243" s="73">
        <f t="shared" si="92"/>
        <v>6.1600590252535495E-104</v>
      </c>
      <c r="D243" s="34">
        <v>210</v>
      </c>
      <c r="E243" s="34" t="s">
        <v>202</v>
      </c>
      <c r="F243" s="34" t="s">
        <v>445</v>
      </c>
      <c r="G243" s="71">
        <f t="shared" si="84"/>
        <v>4.8502965719199467E-6</v>
      </c>
      <c r="H243" s="71">
        <f t="shared" si="85"/>
        <v>2.9878113173011818E-109</v>
      </c>
      <c r="I243" s="71">
        <f>SUM($H$33:H243)</f>
        <v>9.3265529758493759</v>
      </c>
      <c r="K243" s="26">
        <v>240</v>
      </c>
      <c r="L243" s="71">
        <v>0</v>
      </c>
      <c r="M243" s="73">
        <f t="shared" si="93"/>
        <v>0</v>
      </c>
      <c r="N243" s="34">
        <v>210</v>
      </c>
      <c r="O243" s="34" t="s">
        <v>202</v>
      </c>
      <c r="P243" s="34" t="s">
        <v>445</v>
      </c>
      <c r="Q243" s="71">
        <f t="shared" si="86"/>
        <v>4.8502965719199467E-6</v>
      </c>
      <c r="R243" s="71">
        <f t="shared" si="87"/>
        <v>0</v>
      </c>
      <c r="S243" s="71">
        <f>SUM($R$33:R243)</f>
        <v>9.5691597944751994</v>
      </c>
      <c r="U243" s="26">
        <v>240</v>
      </c>
      <c r="V243" s="71">
        <v>1.0547034190107899E-11</v>
      </c>
      <c r="W243" s="73">
        <f t="shared" si="94"/>
        <v>0</v>
      </c>
      <c r="X243" s="74">
        <v>210</v>
      </c>
      <c r="Y243" s="34" t="s">
        <v>202</v>
      </c>
      <c r="Z243" s="34" t="s">
        <v>445</v>
      </c>
      <c r="AA243" s="71">
        <f t="shared" si="88"/>
        <v>4.8502965719199467E-6</v>
      </c>
      <c r="AB243" s="71">
        <f t="shared" si="89"/>
        <v>0</v>
      </c>
      <c r="AC243" s="71">
        <f>SUM($AB$33:AB243)</f>
        <v>10.403299508285247</v>
      </c>
      <c r="AE243" s="26">
        <v>240</v>
      </c>
      <c r="AF243" s="71">
        <v>0</v>
      </c>
      <c r="AG243" s="73">
        <f t="shared" si="95"/>
        <v>0</v>
      </c>
      <c r="AH243" s="74">
        <v>210</v>
      </c>
      <c r="AI243" s="34" t="s">
        <v>202</v>
      </c>
      <c r="AJ243" s="34" t="s">
        <v>445</v>
      </c>
      <c r="AK243" s="71">
        <f t="shared" si="90"/>
        <v>4.8502965719199467E-6</v>
      </c>
      <c r="AL243" s="71">
        <f t="shared" si="91"/>
        <v>0</v>
      </c>
      <c r="AM243" s="71">
        <f>SUM($AL$33:AL243)</f>
        <v>10.507780540992837</v>
      </c>
      <c r="AO243" s="26">
        <v>240</v>
      </c>
      <c r="AP243" s="71">
        <v>0.30174844591401301</v>
      </c>
      <c r="AQ243" s="73">
        <f t="shared" si="76"/>
        <v>1.5501890053967102E-94</v>
      </c>
      <c r="AR243" s="34">
        <v>220</v>
      </c>
      <c r="AS243" s="34" t="s">
        <v>202</v>
      </c>
      <c r="AT243" s="34" t="s">
        <v>455</v>
      </c>
      <c r="AU243" s="71">
        <f t="shared" si="72"/>
        <v>2.7083802722493989E-6</v>
      </c>
      <c r="AV243" s="71">
        <f t="shared" si="73"/>
        <v>4.1985013204743667E-100</v>
      </c>
      <c r="AW243" s="114">
        <f>SUM($AV$23:AV243)</f>
        <v>9.3110379369082494</v>
      </c>
      <c r="AY243" s="26">
        <v>240</v>
      </c>
      <c r="AZ243" s="71">
        <v>0</v>
      </c>
      <c r="BA243" s="73">
        <f t="shared" si="79"/>
        <v>0</v>
      </c>
      <c r="BB243" s="34">
        <v>220</v>
      </c>
      <c r="BC243" s="34" t="s">
        <v>202</v>
      </c>
      <c r="BD243" s="34" t="s">
        <v>455</v>
      </c>
      <c r="BE243" s="71">
        <f t="shared" si="74"/>
        <v>2.7083802722493989E-6</v>
      </c>
      <c r="BF243" s="71">
        <f t="shared" si="75"/>
        <v>0</v>
      </c>
      <c r="BG243" s="114">
        <f>SUM($BF$23:BF243)</f>
        <v>9.5467535037849771</v>
      </c>
      <c r="BI243" s="26">
        <v>240</v>
      </c>
      <c r="BJ243" s="71">
        <v>5.0360334059036498E-2</v>
      </c>
      <c r="BK243" s="73">
        <f t="shared" si="80"/>
        <v>1.1907276275201309E-214</v>
      </c>
      <c r="BL243" s="34">
        <v>220</v>
      </c>
      <c r="BM243" s="34" t="s">
        <v>202</v>
      </c>
      <c r="BN243" s="34" t="s">
        <v>455</v>
      </c>
      <c r="BO243" s="71">
        <f t="shared" si="77"/>
        <v>2.7083802722493989E-6</v>
      </c>
      <c r="BP243" s="71">
        <f t="shared" si="78"/>
        <v>3.2249432159978529E-220</v>
      </c>
      <c r="BQ243" s="114">
        <f>SUM($BP$23:BP243)</f>
        <v>10.39189247276893</v>
      </c>
      <c r="BS243" s="26">
        <v>240</v>
      </c>
      <c r="BT243" s="71">
        <v>0</v>
      </c>
      <c r="BU243" s="73">
        <f t="shared" si="81"/>
        <v>0</v>
      </c>
      <c r="BV243" s="34">
        <v>220</v>
      </c>
      <c r="BW243" s="34" t="s">
        <v>202</v>
      </c>
      <c r="BX243" s="34" t="s">
        <v>455</v>
      </c>
      <c r="BY243" s="71">
        <f t="shared" si="82"/>
        <v>2.7083802722493989E-6</v>
      </c>
      <c r="BZ243" s="71">
        <f t="shared" si="83"/>
        <v>0</v>
      </c>
      <c r="CA243" s="114">
        <f>SUM($BZ$23:BZ243)</f>
        <v>10.487233235656269</v>
      </c>
    </row>
    <row r="244" spans="1:79" x14ac:dyDescent="0.35">
      <c r="A244" s="26">
        <v>241</v>
      </c>
      <c r="B244" s="71">
        <v>0.241835988335004</v>
      </c>
      <c r="C244" s="73">
        <f t="shared" si="92"/>
        <v>1.4897239846642729E-104</v>
      </c>
      <c r="D244" s="34">
        <v>211</v>
      </c>
      <c r="E244" s="34" t="s">
        <v>202</v>
      </c>
      <c r="F244" s="34" t="s">
        <v>446</v>
      </c>
      <c r="G244" s="71">
        <f t="shared" si="84"/>
        <v>4.5757514829433451E-6</v>
      </c>
      <c r="H244" s="71">
        <f t="shared" si="85"/>
        <v>6.8166067320038163E-110</v>
      </c>
      <c r="I244" s="71">
        <f>SUM($H$33:H244)</f>
        <v>9.3265529758493759</v>
      </c>
      <c r="K244" s="26">
        <v>241</v>
      </c>
      <c r="L244" s="71">
        <v>0</v>
      </c>
      <c r="M244" s="73">
        <f t="shared" si="93"/>
        <v>0</v>
      </c>
      <c r="N244" s="34">
        <v>211</v>
      </c>
      <c r="O244" s="34" t="s">
        <v>202</v>
      </c>
      <c r="P244" s="34" t="s">
        <v>446</v>
      </c>
      <c r="Q244" s="71">
        <f t="shared" si="86"/>
        <v>4.5757514829433451E-6</v>
      </c>
      <c r="R244" s="71">
        <f t="shared" si="87"/>
        <v>0</v>
      </c>
      <c r="S244" s="71">
        <f>SUM($R$33:R244)</f>
        <v>9.5691597944751994</v>
      </c>
      <c r="U244" s="26">
        <v>241</v>
      </c>
      <c r="V244" s="71">
        <v>1.05468059505429E-11</v>
      </c>
      <c r="W244" s="73">
        <f t="shared" si="94"/>
        <v>0</v>
      </c>
      <c r="X244" s="74">
        <v>211</v>
      </c>
      <c r="Y244" s="34" t="s">
        <v>202</v>
      </c>
      <c r="Z244" s="34" t="s">
        <v>446</v>
      </c>
      <c r="AA244" s="71">
        <f t="shared" si="88"/>
        <v>4.5757514829433451E-6</v>
      </c>
      <c r="AB244" s="71">
        <f t="shared" si="89"/>
        <v>0</v>
      </c>
      <c r="AC244" s="71">
        <f>SUM($AB$33:AB244)</f>
        <v>10.403299508285247</v>
      </c>
      <c r="AE244" s="26">
        <v>241</v>
      </c>
      <c r="AF244" s="71">
        <v>0</v>
      </c>
      <c r="AG244" s="73">
        <f t="shared" si="95"/>
        <v>0</v>
      </c>
      <c r="AH244" s="74">
        <v>211</v>
      </c>
      <c r="AI244" s="34" t="s">
        <v>202</v>
      </c>
      <c r="AJ244" s="34" t="s">
        <v>446</v>
      </c>
      <c r="AK244" s="71">
        <f t="shared" si="90"/>
        <v>4.5757514829433451E-6</v>
      </c>
      <c r="AL244" s="71">
        <f t="shared" si="91"/>
        <v>0</v>
      </c>
      <c r="AM244" s="71">
        <f>SUM($AL$33:AL244)</f>
        <v>10.507780540992837</v>
      </c>
      <c r="AO244" s="26">
        <v>241</v>
      </c>
      <c r="AP244" s="71">
        <v>0.30174844523896199</v>
      </c>
      <c r="AQ244" s="73">
        <f t="shared" si="76"/>
        <v>4.6776712325144683E-95</v>
      </c>
      <c r="AR244" s="34">
        <v>221</v>
      </c>
      <c r="AS244" s="34" t="s">
        <v>202</v>
      </c>
      <c r="AT244" s="34" t="s">
        <v>456</v>
      </c>
      <c r="AU244" s="71">
        <f t="shared" si="72"/>
        <v>2.5550757285371688E-6</v>
      </c>
      <c r="AV244" s="71">
        <f t="shared" si="73"/>
        <v>1.1951804232274261E-100</v>
      </c>
      <c r="AW244" s="114">
        <f>SUM($AV$23:AV244)</f>
        <v>9.3110379369082494</v>
      </c>
      <c r="AY244" s="26">
        <v>241</v>
      </c>
      <c r="AZ244" s="71">
        <v>0</v>
      </c>
      <c r="BA244" s="73">
        <f t="shared" si="79"/>
        <v>0</v>
      </c>
      <c r="BB244" s="34">
        <v>221</v>
      </c>
      <c r="BC244" s="34" t="s">
        <v>202</v>
      </c>
      <c r="BD244" s="34" t="s">
        <v>456</v>
      </c>
      <c r="BE244" s="71">
        <f t="shared" si="74"/>
        <v>2.5550757285371688E-6</v>
      </c>
      <c r="BF244" s="71">
        <f t="shared" si="75"/>
        <v>0</v>
      </c>
      <c r="BG244" s="114">
        <f>SUM($BF$23:BF244)</f>
        <v>9.5467535037849771</v>
      </c>
      <c r="BI244" s="26">
        <v>241</v>
      </c>
      <c r="BJ244" s="71">
        <v>5.0360331577231403E-2</v>
      </c>
      <c r="BK244" s="73">
        <f t="shared" si="80"/>
        <v>5.9965441095237772E-216</v>
      </c>
      <c r="BL244" s="34">
        <v>221</v>
      </c>
      <c r="BM244" s="34" t="s">
        <v>202</v>
      </c>
      <c r="BN244" s="34" t="s">
        <v>456</v>
      </c>
      <c r="BO244" s="71">
        <f t="shared" si="77"/>
        <v>2.5550757285371688E-6</v>
      </c>
      <c r="BP244" s="71">
        <f t="shared" si="78"/>
        <v>1.5321624309346732E-221</v>
      </c>
      <c r="BQ244" s="114">
        <f>SUM($BP$23:BP244)</f>
        <v>10.39189247276893</v>
      </c>
      <c r="BS244" s="26">
        <v>241</v>
      </c>
      <c r="BT244" s="71">
        <v>0</v>
      </c>
      <c r="BU244" s="73">
        <f t="shared" si="81"/>
        <v>0</v>
      </c>
      <c r="BV244" s="34">
        <v>221</v>
      </c>
      <c r="BW244" s="34" t="s">
        <v>202</v>
      </c>
      <c r="BX244" s="34" t="s">
        <v>456</v>
      </c>
      <c r="BY244" s="71">
        <f t="shared" si="82"/>
        <v>2.5550757285371688E-6</v>
      </c>
      <c r="BZ244" s="71">
        <f t="shared" si="83"/>
        <v>0</v>
      </c>
      <c r="CA244" s="114">
        <f>SUM($BZ$23:BZ244)</f>
        <v>10.487233235656269</v>
      </c>
    </row>
    <row r="245" spans="1:79" x14ac:dyDescent="0.35">
      <c r="A245" s="26">
        <v>242</v>
      </c>
      <c r="B245" s="71">
        <v>0.24183598507413001</v>
      </c>
      <c r="C245" s="73">
        <f t="shared" si="92"/>
        <v>3.6026887217764475E-105</v>
      </c>
      <c r="D245" s="34">
        <v>212</v>
      </c>
      <c r="E245" s="34" t="s">
        <v>202</v>
      </c>
      <c r="F245" s="34" t="s">
        <v>447</v>
      </c>
      <c r="G245" s="71">
        <f t="shared" si="84"/>
        <v>4.316746682022024E-6</v>
      </c>
      <c r="H245" s="71">
        <f t="shared" si="85"/>
        <v>1.5551894586086646E-110</v>
      </c>
      <c r="I245" s="71">
        <f>SUM($H$33:H245)</f>
        <v>9.3265529758493759</v>
      </c>
      <c r="K245" s="26">
        <v>242</v>
      </c>
      <c r="L245" s="71">
        <v>0</v>
      </c>
      <c r="M245" s="73">
        <f t="shared" si="93"/>
        <v>0</v>
      </c>
      <c r="N245" s="34">
        <v>212</v>
      </c>
      <c r="O245" s="34" t="s">
        <v>202</v>
      </c>
      <c r="P245" s="34" t="s">
        <v>447</v>
      </c>
      <c r="Q245" s="71">
        <f t="shared" si="86"/>
        <v>4.316746682022024E-6</v>
      </c>
      <c r="R245" s="71">
        <f t="shared" si="87"/>
        <v>0</v>
      </c>
      <c r="S245" s="71">
        <f>SUM($R$33:R245)</f>
        <v>9.5691597944751994</v>
      </c>
      <c r="U245" s="26">
        <v>242</v>
      </c>
      <c r="V245" s="71">
        <v>1.05465972043289E-11</v>
      </c>
      <c r="W245" s="73">
        <f t="shared" si="94"/>
        <v>0</v>
      </c>
      <c r="X245" s="74">
        <v>212</v>
      </c>
      <c r="Y245" s="34" t="s">
        <v>202</v>
      </c>
      <c r="Z245" s="34" t="s">
        <v>447</v>
      </c>
      <c r="AA245" s="71">
        <f t="shared" si="88"/>
        <v>4.316746682022024E-6</v>
      </c>
      <c r="AB245" s="71">
        <f t="shared" si="89"/>
        <v>0</v>
      </c>
      <c r="AC245" s="71">
        <f>SUM($AB$33:AB245)</f>
        <v>10.403299508285247</v>
      </c>
      <c r="AE245" s="26">
        <v>242</v>
      </c>
      <c r="AF245" s="71">
        <v>0</v>
      </c>
      <c r="AG245" s="73">
        <f t="shared" si="95"/>
        <v>0</v>
      </c>
      <c r="AH245" s="74">
        <v>212</v>
      </c>
      <c r="AI245" s="34" t="s">
        <v>202</v>
      </c>
      <c r="AJ245" s="34" t="s">
        <v>447</v>
      </c>
      <c r="AK245" s="71">
        <f t="shared" si="90"/>
        <v>4.316746682022024E-6</v>
      </c>
      <c r="AL245" s="71">
        <f t="shared" si="91"/>
        <v>0</v>
      </c>
      <c r="AM245" s="71">
        <f>SUM($AL$33:AL245)</f>
        <v>10.507780540992837</v>
      </c>
      <c r="AO245" s="26">
        <v>242</v>
      </c>
      <c r="AP245" s="71">
        <v>0.30174844462689598</v>
      </c>
      <c r="AQ245" s="73">
        <f t="shared" si="76"/>
        <v>1.4114800217502598E-95</v>
      </c>
      <c r="AR245" s="34">
        <v>222</v>
      </c>
      <c r="AS245" s="34" t="s">
        <v>202</v>
      </c>
      <c r="AT245" s="34" t="s">
        <v>457</v>
      </c>
      <c r="AU245" s="71">
        <f t="shared" si="72"/>
        <v>2.4104488005067627E-6</v>
      </c>
      <c r="AV245" s="71">
        <f t="shared" si="73"/>
        <v>3.4023003253671729E-101</v>
      </c>
      <c r="AW245" s="114">
        <f>SUM($AV$23:AV245)</f>
        <v>9.3110379369082494</v>
      </c>
      <c r="AY245" s="26">
        <v>242</v>
      </c>
      <c r="AZ245" s="71">
        <v>0</v>
      </c>
      <c r="BA245" s="73">
        <f t="shared" si="79"/>
        <v>0</v>
      </c>
      <c r="BB245" s="34">
        <v>222</v>
      </c>
      <c r="BC245" s="34" t="s">
        <v>202</v>
      </c>
      <c r="BD245" s="34" t="s">
        <v>457</v>
      </c>
      <c r="BE245" s="71">
        <f t="shared" si="74"/>
        <v>2.4104488005067627E-6</v>
      </c>
      <c r="BF245" s="71">
        <f t="shared" si="75"/>
        <v>0</v>
      </c>
      <c r="BG245" s="114">
        <f>SUM($BF$23:BF245)</f>
        <v>9.5467535037849771</v>
      </c>
      <c r="BI245" s="26">
        <v>242</v>
      </c>
      <c r="BJ245" s="71">
        <v>5.0360329317559897E-2</v>
      </c>
      <c r="BK245" s="73">
        <f t="shared" si="80"/>
        <v>3.0198794967311126E-217</v>
      </c>
      <c r="BL245" s="34">
        <v>222</v>
      </c>
      <c r="BM245" s="34" t="s">
        <v>202</v>
      </c>
      <c r="BN245" s="34" t="s">
        <v>457</v>
      </c>
      <c r="BO245" s="71">
        <f t="shared" si="77"/>
        <v>2.4104488005067627E-6</v>
      </c>
      <c r="BP245" s="71">
        <f t="shared" si="78"/>
        <v>7.2792649105704764E-223</v>
      </c>
      <c r="BQ245" s="114">
        <f>SUM($BP$23:BP245)</f>
        <v>10.39189247276893</v>
      </c>
      <c r="BS245" s="26">
        <v>242</v>
      </c>
      <c r="BT245" s="71">
        <v>0</v>
      </c>
      <c r="BU245" s="73">
        <f t="shared" si="81"/>
        <v>0</v>
      </c>
      <c r="BV245" s="34">
        <v>222</v>
      </c>
      <c r="BW245" s="34" t="s">
        <v>202</v>
      </c>
      <c r="BX245" s="34" t="s">
        <v>457</v>
      </c>
      <c r="BY245" s="71">
        <f t="shared" si="82"/>
        <v>2.4104488005067627E-6</v>
      </c>
      <c r="BZ245" s="71">
        <f t="shared" si="83"/>
        <v>0</v>
      </c>
      <c r="CA245" s="114">
        <f>SUM($BZ$23:BZ245)</f>
        <v>10.487233235656269</v>
      </c>
    </row>
    <row r="246" spans="1:79" x14ac:dyDescent="0.35">
      <c r="A246" s="26">
        <v>243</v>
      </c>
      <c r="B246" s="71">
        <v>0.241835982108877</v>
      </c>
      <c r="C246" s="73">
        <f t="shared" si="92"/>
        <v>8.7125977594626545E-106</v>
      </c>
      <c r="D246" s="34">
        <v>213</v>
      </c>
      <c r="E246" s="34" t="s">
        <v>202</v>
      </c>
      <c r="F246" s="34" t="s">
        <v>448</v>
      </c>
      <c r="G246" s="71">
        <f t="shared" si="84"/>
        <v>4.072402530209455E-6</v>
      </c>
      <c r="H246" s="71">
        <f t="shared" si="85"/>
        <v>3.5481205160332945E-111</v>
      </c>
      <c r="I246" s="71">
        <f>SUM($H$33:H246)</f>
        <v>9.3265529758493759</v>
      </c>
      <c r="K246" s="26">
        <v>243</v>
      </c>
      <c r="L246" s="71">
        <v>0</v>
      </c>
      <c r="M246" s="73">
        <f t="shared" si="93"/>
        <v>0</v>
      </c>
      <c r="N246" s="34">
        <v>213</v>
      </c>
      <c r="O246" s="34" t="s">
        <v>202</v>
      </c>
      <c r="P246" s="34" t="s">
        <v>448</v>
      </c>
      <c r="Q246" s="71">
        <f t="shared" si="86"/>
        <v>4.072402530209455E-6</v>
      </c>
      <c r="R246" s="71">
        <f t="shared" si="87"/>
        <v>0</v>
      </c>
      <c r="S246" s="71">
        <f>SUM($R$33:R246)</f>
        <v>9.5691597944751994</v>
      </c>
      <c r="U246" s="26">
        <v>243</v>
      </c>
      <c r="V246" s="71">
        <v>1.05464062862845E-11</v>
      </c>
      <c r="W246" s="73">
        <f t="shared" si="94"/>
        <v>0</v>
      </c>
      <c r="X246" s="74">
        <v>213</v>
      </c>
      <c r="Y246" s="34" t="s">
        <v>202</v>
      </c>
      <c r="Z246" s="34" t="s">
        <v>448</v>
      </c>
      <c r="AA246" s="71">
        <f t="shared" si="88"/>
        <v>4.072402530209455E-6</v>
      </c>
      <c r="AB246" s="71">
        <f t="shared" si="89"/>
        <v>0</v>
      </c>
      <c r="AC246" s="71">
        <f>SUM($AB$33:AB246)</f>
        <v>10.403299508285247</v>
      </c>
      <c r="AE246" s="26">
        <v>243</v>
      </c>
      <c r="AF246" s="71">
        <v>0</v>
      </c>
      <c r="AG246" s="73">
        <f t="shared" si="95"/>
        <v>0</v>
      </c>
      <c r="AH246" s="74">
        <v>213</v>
      </c>
      <c r="AI246" s="34" t="s">
        <v>202</v>
      </c>
      <c r="AJ246" s="34" t="s">
        <v>448</v>
      </c>
      <c r="AK246" s="71">
        <f t="shared" si="90"/>
        <v>4.072402530209455E-6</v>
      </c>
      <c r="AL246" s="71">
        <f t="shared" si="91"/>
        <v>0</v>
      </c>
      <c r="AM246" s="71">
        <f>SUM($AL$33:AL246)</f>
        <v>10.507780540992837</v>
      </c>
      <c r="AO246" s="26">
        <v>243</v>
      </c>
      <c r="AP246" s="71">
        <v>0.30174844407192303</v>
      </c>
      <c r="AQ246" s="73">
        <f t="shared" si="76"/>
        <v>4.259119011850782E-96</v>
      </c>
      <c r="AR246" s="34">
        <v>223</v>
      </c>
      <c r="AS246" s="34" t="s">
        <v>202</v>
      </c>
      <c r="AT246" s="34" t="s">
        <v>458</v>
      </c>
      <c r="AU246" s="71">
        <f t="shared" si="72"/>
        <v>2.27400830236487E-6</v>
      </c>
      <c r="AV246" s="71">
        <f t="shared" si="73"/>
        <v>9.6852719937087401E-102</v>
      </c>
      <c r="AW246" s="114">
        <f>SUM($AV$23:AV246)</f>
        <v>9.3110379369082494</v>
      </c>
      <c r="AY246" s="26">
        <v>243</v>
      </c>
      <c r="AZ246" s="71">
        <v>0</v>
      </c>
      <c r="BA246" s="73">
        <f t="shared" si="79"/>
        <v>0</v>
      </c>
      <c r="BB246" s="34">
        <v>223</v>
      </c>
      <c r="BC246" s="34" t="s">
        <v>202</v>
      </c>
      <c r="BD246" s="34" t="s">
        <v>458</v>
      </c>
      <c r="BE246" s="71">
        <f t="shared" si="74"/>
        <v>2.27400830236487E-6</v>
      </c>
      <c r="BF246" s="71">
        <f t="shared" si="75"/>
        <v>0</v>
      </c>
      <c r="BG246" s="114">
        <f>SUM($BF$23:BF246)</f>
        <v>9.5467535037849771</v>
      </c>
      <c r="BI246" s="26">
        <v>243</v>
      </c>
      <c r="BJ246" s="71">
        <v>5.03603272601406E-2</v>
      </c>
      <c r="BK246" s="73">
        <f t="shared" si="80"/>
        <v>1.5208212595472588E-218</v>
      </c>
      <c r="BL246" s="34">
        <v>223</v>
      </c>
      <c r="BM246" s="34" t="s">
        <v>202</v>
      </c>
      <c r="BN246" s="34" t="s">
        <v>458</v>
      </c>
      <c r="BO246" s="71">
        <f t="shared" si="77"/>
        <v>2.27400830236487E-6</v>
      </c>
      <c r="BP246" s="71">
        <f t="shared" si="78"/>
        <v>3.4583601706234654E-224</v>
      </c>
      <c r="BQ246" s="114">
        <f>SUM($BP$23:BP246)</f>
        <v>10.39189247276893</v>
      </c>
      <c r="BS246" s="26">
        <v>243</v>
      </c>
      <c r="BT246" s="71">
        <v>0</v>
      </c>
      <c r="BU246" s="73">
        <f t="shared" si="81"/>
        <v>0</v>
      </c>
      <c r="BV246" s="34">
        <v>223</v>
      </c>
      <c r="BW246" s="34" t="s">
        <v>202</v>
      </c>
      <c r="BX246" s="34" t="s">
        <v>458</v>
      </c>
      <c r="BY246" s="71">
        <f t="shared" si="82"/>
        <v>2.27400830236487E-6</v>
      </c>
      <c r="BZ246" s="71">
        <f t="shared" si="83"/>
        <v>0</v>
      </c>
      <c r="CA246" s="114">
        <f>SUM($BZ$23:BZ246)</f>
        <v>10.487233235656269</v>
      </c>
    </row>
    <row r="247" spans="1:79" x14ac:dyDescent="0.35">
      <c r="A247" s="26">
        <v>244</v>
      </c>
      <c r="B247" s="71">
        <v>0.24183597941248899</v>
      </c>
      <c r="C247" s="73">
        <f t="shared" si="92"/>
        <v>2.1070196358792523E-106</v>
      </c>
      <c r="D247" s="34">
        <v>214</v>
      </c>
      <c r="E247" s="34" t="s">
        <v>202</v>
      </c>
      <c r="F247" s="34" t="s">
        <v>449</v>
      </c>
      <c r="G247" s="71">
        <f t="shared" si="84"/>
        <v>3.8418891794428824E-6</v>
      </c>
      <c r="H247" s="71">
        <f t="shared" si="85"/>
        <v>8.0949359399581819E-112</v>
      </c>
      <c r="I247" s="71">
        <f>SUM($H$33:H247)</f>
        <v>9.3265529758493759</v>
      </c>
      <c r="K247" s="26">
        <v>244</v>
      </c>
      <c r="L247" s="71">
        <v>0</v>
      </c>
      <c r="M247" s="73">
        <f t="shared" si="93"/>
        <v>0</v>
      </c>
      <c r="N247" s="34">
        <v>214</v>
      </c>
      <c r="O247" s="34" t="s">
        <v>202</v>
      </c>
      <c r="P247" s="34" t="s">
        <v>449</v>
      </c>
      <c r="Q247" s="71">
        <f t="shared" si="86"/>
        <v>3.8418891794428824E-6</v>
      </c>
      <c r="R247" s="71">
        <f t="shared" si="87"/>
        <v>0</v>
      </c>
      <c r="S247" s="71">
        <f>SUM($R$33:R247)</f>
        <v>9.5691597944751994</v>
      </c>
      <c r="U247" s="26">
        <v>244</v>
      </c>
      <c r="V247" s="71">
        <v>1.0546231673484999E-11</v>
      </c>
      <c r="W247" s="73">
        <f t="shared" si="94"/>
        <v>0</v>
      </c>
      <c r="X247" s="74">
        <v>214</v>
      </c>
      <c r="Y247" s="34" t="s">
        <v>202</v>
      </c>
      <c r="Z247" s="34" t="s">
        <v>449</v>
      </c>
      <c r="AA247" s="71">
        <f t="shared" si="88"/>
        <v>3.8418891794428824E-6</v>
      </c>
      <c r="AB247" s="71">
        <f t="shared" si="89"/>
        <v>0</v>
      </c>
      <c r="AC247" s="71">
        <f>SUM($AB$33:AB247)</f>
        <v>10.403299508285247</v>
      </c>
      <c r="AE247" s="26">
        <v>244</v>
      </c>
      <c r="AF247" s="71">
        <v>0</v>
      </c>
      <c r="AG247" s="73">
        <f t="shared" si="95"/>
        <v>0</v>
      </c>
      <c r="AH247" s="74">
        <v>214</v>
      </c>
      <c r="AI247" s="34" t="s">
        <v>202</v>
      </c>
      <c r="AJ247" s="34" t="s">
        <v>449</v>
      </c>
      <c r="AK247" s="71">
        <f t="shared" si="90"/>
        <v>3.8418891794428824E-6</v>
      </c>
      <c r="AL247" s="71">
        <f t="shared" si="91"/>
        <v>0</v>
      </c>
      <c r="AM247" s="71">
        <f>SUM($AL$33:AL247)</f>
        <v>10.507780540992837</v>
      </c>
      <c r="AO247" s="26">
        <v>244</v>
      </c>
      <c r="AP247" s="71">
        <v>0.30174844356875602</v>
      </c>
      <c r="AQ247" s="73">
        <f t="shared" si="76"/>
        <v>1.2851825349431198E-96</v>
      </c>
      <c r="AR247" s="34">
        <v>224</v>
      </c>
      <c r="AS247" s="34" t="s">
        <v>202</v>
      </c>
      <c r="AT247" s="34" t="s">
        <v>459</v>
      </c>
      <c r="AU247" s="71">
        <f t="shared" si="72"/>
        <v>2.1452908512876138E-6</v>
      </c>
      <c r="AV247" s="71">
        <f t="shared" si="73"/>
        <v>2.7570903344480991E-102</v>
      </c>
      <c r="AW247" s="114">
        <f>SUM($AV$23:AV247)</f>
        <v>9.3110379369082494</v>
      </c>
      <c r="AY247" s="26">
        <v>244</v>
      </c>
      <c r="AZ247" s="71">
        <v>0</v>
      </c>
      <c r="BA247" s="73">
        <f t="shared" si="79"/>
        <v>0</v>
      </c>
      <c r="BB247" s="34">
        <v>224</v>
      </c>
      <c r="BC247" s="34" t="s">
        <v>202</v>
      </c>
      <c r="BD247" s="34" t="s">
        <v>459</v>
      </c>
      <c r="BE247" s="71">
        <f t="shared" si="74"/>
        <v>2.1452908512876138E-6</v>
      </c>
      <c r="BF247" s="71">
        <f t="shared" si="75"/>
        <v>0</v>
      </c>
      <c r="BG247" s="114">
        <f>SUM($BF$23:BF247)</f>
        <v>9.5467535037849771</v>
      </c>
      <c r="BI247" s="26">
        <v>244</v>
      </c>
      <c r="BJ247" s="71">
        <v>5.0360325386871803E-2</v>
      </c>
      <c r="BK247" s="73">
        <f t="shared" si="80"/>
        <v>7.6589056334979183E-220</v>
      </c>
      <c r="BL247" s="34">
        <v>224</v>
      </c>
      <c r="BM247" s="34" t="s">
        <v>202</v>
      </c>
      <c r="BN247" s="34" t="s">
        <v>459</v>
      </c>
      <c r="BO247" s="71">
        <f t="shared" si="77"/>
        <v>2.1452908512876138E-6</v>
      </c>
      <c r="BP247" s="71">
        <f t="shared" si="78"/>
        <v>1.643058018641825E-225</v>
      </c>
      <c r="BQ247" s="114">
        <f>SUM($BP$23:BP247)</f>
        <v>10.39189247276893</v>
      </c>
      <c r="BS247" s="26">
        <v>244</v>
      </c>
      <c r="BT247" s="71">
        <v>0</v>
      </c>
      <c r="BU247" s="73">
        <f t="shared" si="81"/>
        <v>0</v>
      </c>
      <c r="BV247" s="34">
        <v>224</v>
      </c>
      <c r="BW247" s="34" t="s">
        <v>202</v>
      </c>
      <c r="BX247" s="34" t="s">
        <v>459</v>
      </c>
      <c r="BY247" s="71">
        <f t="shared" si="82"/>
        <v>2.1452908512876138E-6</v>
      </c>
      <c r="BZ247" s="71">
        <f t="shared" si="83"/>
        <v>0</v>
      </c>
      <c r="CA247" s="114">
        <f>SUM($BZ$23:BZ247)</f>
        <v>10.487233235656269</v>
      </c>
    </row>
    <row r="248" spans="1:79" x14ac:dyDescent="0.35">
      <c r="A248" s="26">
        <v>245</v>
      </c>
      <c r="B248" s="71">
        <v>0.24183597696054299</v>
      </c>
      <c r="C248" s="73">
        <f t="shared" si="92"/>
        <v>5.0955315728420492E-107</v>
      </c>
      <c r="D248" s="34">
        <v>215</v>
      </c>
      <c r="E248" s="34" t="s">
        <v>202</v>
      </c>
      <c r="F248" s="34" t="s">
        <v>450</v>
      </c>
      <c r="G248" s="71">
        <f t="shared" si="84"/>
        <v>3.6244237541913972E-6</v>
      </c>
      <c r="H248" s="71">
        <f t="shared" si="85"/>
        <v>1.8468365672840974E-112</v>
      </c>
      <c r="I248" s="71">
        <f>SUM($H$33:H248)</f>
        <v>9.3265529758493759</v>
      </c>
      <c r="K248" s="26">
        <v>245</v>
      </c>
      <c r="L248" s="71">
        <v>0</v>
      </c>
      <c r="M248" s="73">
        <f t="shared" si="93"/>
        <v>0</v>
      </c>
      <c r="N248" s="34">
        <v>215</v>
      </c>
      <c r="O248" s="34" t="s">
        <v>202</v>
      </c>
      <c r="P248" s="34" t="s">
        <v>450</v>
      </c>
      <c r="Q248" s="71">
        <f t="shared" si="86"/>
        <v>3.6244237541913972E-6</v>
      </c>
      <c r="R248" s="71">
        <f t="shared" si="87"/>
        <v>0</v>
      </c>
      <c r="S248" s="71">
        <f>SUM($R$33:R248)</f>
        <v>9.5691597944751994</v>
      </c>
      <c r="U248" s="26">
        <v>245</v>
      </c>
      <c r="V248" s="71">
        <v>1.05460719732012E-11</v>
      </c>
      <c r="W248" s="73">
        <f t="shared" si="94"/>
        <v>0</v>
      </c>
      <c r="X248" s="74">
        <v>215</v>
      </c>
      <c r="Y248" s="34" t="s">
        <v>202</v>
      </c>
      <c r="Z248" s="34" t="s">
        <v>450</v>
      </c>
      <c r="AA248" s="71">
        <f t="shared" si="88"/>
        <v>3.6244237541913972E-6</v>
      </c>
      <c r="AB248" s="71">
        <f t="shared" si="89"/>
        <v>0</v>
      </c>
      <c r="AC248" s="71">
        <f>SUM($AB$33:AB248)</f>
        <v>10.403299508285247</v>
      </c>
      <c r="AE248" s="26">
        <v>245</v>
      </c>
      <c r="AF248" s="71">
        <v>0</v>
      </c>
      <c r="AG248" s="73">
        <f t="shared" si="95"/>
        <v>0</v>
      </c>
      <c r="AH248" s="74">
        <v>215</v>
      </c>
      <c r="AI248" s="34" t="s">
        <v>202</v>
      </c>
      <c r="AJ248" s="34" t="s">
        <v>450</v>
      </c>
      <c r="AK248" s="71">
        <f t="shared" si="90"/>
        <v>3.6244237541913972E-6</v>
      </c>
      <c r="AL248" s="71">
        <f t="shared" si="91"/>
        <v>0</v>
      </c>
      <c r="AM248" s="71">
        <f>SUM($AL$33:AL248)</f>
        <v>10.507780540992837</v>
      </c>
      <c r="AO248" s="26">
        <v>245</v>
      </c>
      <c r="AP248" s="71">
        <v>0.30174844311252402</v>
      </c>
      <c r="AQ248" s="73">
        <f t="shared" si="76"/>
        <v>3.8780182962083482E-97</v>
      </c>
      <c r="AR248" s="34">
        <v>225</v>
      </c>
      <c r="AS248" s="34" t="s">
        <v>202</v>
      </c>
      <c r="AT248" s="34" t="s">
        <v>460</v>
      </c>
      <c r="AU248" s="71">
        <f t="shared" si="72"/>
        <v>2.0238592936675605E-6</v>
      </c>
      <c r="AV248" s="71">
        <f t="shared" si="73"/>
        <v>7.8485633697941043E-103</v>
      </c>
      <c r="AW248" s="114">
        <f>SUM($AV$23:AV248)</f>
        <v>9.3110379369082494</v>
      </c>
      <c r="AY248" s="26">
        <v>245</v>
      </c>
      <c r="AZ248" s="71">
        <v>0</v>
      </c>
      <c r="BA248" s="73">
        <f t="shared" si="79"/>
        <v>0</v>
      </c>
      <c r="BB248" s="34">
        <v>225</v>
      </c>
      <c r="BC248" s="34" t="s">
        <v>202</v>
      </c>
      <c r="BD248" s="34" t="s">
        <v>460</v>
      </c>
      <c r="BE248" s="71">
        <f t="shared" si="74"/>
        <v>2.0238592936675605E-6</v>
      </c>
      <c r="BF248" s="71">
        <f t="shared" si="75"/>
        <v>0</v>
      </c>
      <c r="BG248" s="114">
        <f>SUM($BF$23:BF248)</f>
        <v>9.5467535037849771</v>
      </c>
      <c r="BI248" s="26">
        <v>245</v>
      </c>
      <c r="BJ248" s="71">
        <v>5.0360323681270303E-2</v>
      </c>
      <c r="BK248" s="73">
        <f t="shared" si="80"/>
        <v>3.8570497981030067E-221</v>
      </c>
      <c r="BL248" s="34">
        <v>225</v>
      </c>
      <c r="BM248" s="34" t="s">
        <v>202</v>
      </c>
      <c r="BN248" s="34" t="s">
        <v>460</v>
      </c>
      <c r="BO248" s="71">
        <f t="shared" si="77"/>
        <v>2.0238592936675605E-6</v>
      </c>
      <c r="BP248" s="71">
        <f t="shared" si="78"/>
        <v>7.8061260800293581E-227</v>
      </c>
      <c r="BQ248" s="114">
        <f>SUM($BP$23:BP248)</f>
        <v>10.39189247276893</v>
      </c>
      <c r="BS248" s="26">
        <v>245</v>
      </c>
      <c r="BT248" s="71">
        <v>0</v>
      </c>
      <c r="BU248" s="73">
        <f t="shared" si="81"/>
        <v>0</v>
      </c>
      <c r="BV248" s="34">
        <v>225</v>
      </c>
      <c r="BW248" s="34" t="s">
        <v>202</v>
      </c>
      <c r="BX248" s="34" t="s">
        <v>460</v>
      </c>
      <c r="BY248" s="71">
        <f t="shared" si="82"/>
        <v>2.0238592936675605E-6</v>
      </c>
      <c r="BZ248" s="71">
        <f t="shared" si="83"/>
        <v>0</v>
      </c>
      <c r="CA248" s="114">
        <f>SUM($BZ$23:BZ248)</f>
        <v>10.487233235656269</v>
      </c>
    </row>
    <row r="249" spans="1:79" x14ac:dyDescent="0.35">
      <c r="A249" s="26">
        <v>246</v>
      </c>
      <c r="B249" s="71">
        <v>0.241835974730926</v>
      </c>
      <c r="C249" s="73">
        <f t="shared" si="92"/>
        <v>1.2322828560515492E-107</v>
      </c>
      <c r="D249" s="34">
        <v>216</v>
      </c>
      <c r="E249" s="34" t="s">
        <v>202</v>
      </c>
      <c r="F249" s="34" t="s">
        <v>451</v>
      </c>
      <c r="G249" s="71">
        <f t="shared" si="84"/>
        <v>3.4192676926333949E-6</v>
      </c>
      <c r="H249" s="71">
        <f t="shared" si="85"/>
        <v>4.2135049578830707E-113</v>
      </c>
      <c r="I249" s="71">
        <f>SUM($H$33:H249)</f>
        <v>9.3265529758493759</v>
      </c>
      <c r="K249" s="26">
        <v>246</v>
      </c>
      <c r="L249" s="71">
        <v>0</v>
      </c>
      <c r="M249" s="73">
        <f t="shared" si="93"/>
        <v>0</v>
      </c>
      <c r="N249" s="34">
        <v>216</v>
      </c>
      <c r="O249" s="34" t="s">
        <v>202</v>
      </c>
      <c r="P249" s="34" t="s">
        <v>451</v>
      </c>
      <c r="Q249" s="71">
        <f t="shared" si="86"/>
        <v>3.4192676926333949E-6</v>
      </c>
      <c r="R249" s="71">
        <f t="shared" si="87"/>
        <v>0</v>
      </c>
      <c r="S249" s="71">
        <f>SUM($R$33:R249)</f>
        <v>9.5691597944751994</v>
      </c>
      <c r="U249" s="26">
        <v>246</v>
      </c>
      <c r="V249" s="71">
        <v>1.05459259116756E-11</v>
      </c>
      <c r="W249" s="73">
        <f t="shared" si="94"/>
        <v>0</v>
      </c>
      <c r="X249" s="74">
        <v>216</v>
      </c>
      <c r="Y249" s="34" t="s">
        <v>202</v>
      </c>
      <c r="Z249" s="34" t="s">
        <v>451</v>
      </c>
      <c r="AA249" s="71">
        <f t="shared" si="88"/>
        <v>3.4192676926333949E-6</v>
      </c>
      <c r="AB249" s="71">
        <f t="shared" si="89"/>
        <v>0</v>
      </c>
      <c r="AC249" s="71">
        <f>SUM($AB$33:AB249)</f>
        <v>10.403299508285247</v>
      </c>
      <c r="AE249" s="26">
        <v>246</v>
      </c>
      <c r="AF249" s="71">
        <v>0</v>
      </c>
      <c r="AG249" s="73">
        <f t="shared" si="95"/>
        <v>0</v>
      </c>
      <c r="AH249" s="74">
        <v>216</v>
      </c>
      <c r="AI249" s="34" t="s">
        <v>202</v>
      </c>
      <c r="AJ249" s="34" t="s">
        <v>451</v>
      </c>
      <c r="AK249" s="71">
        <f t="shared" si="90"/>
        <v>3.4192676926333949E-6</v>
      </c>
      <c r="AL249" s="71">
        <f t="shared" si="91"/>
        <v>0</v>
      </c>
      <c r="AM249" s="71">
        <f>SUM($AL$33:AL249)</f>
        <v>10.507780540992837</v>
      </c>
      <c r="AO249" s="26">
        <v>246</v>
      </c>
      <c r="AP249" s="71">
        <v>0.30174844269885798</v>
      </c>
      <c r="AQ249" s="73">
        <f t="shared" si="76"/>
        <v>1.1701859832427521E-97</v>
      </c>
      <c r="AR249" s="34">
        <v>226</v>
      </c>
      <c r="AS249" s="34" t="s">
        <v>202</v>
      </c>
      <c r="AT249" s="34" t="s">
        <v>461</v>
      </c>
      <c r="AU249" s="71">
        <f t="shared" si="72"/>
        <v>1.9093012204410944E-6</v>
      </c>
      <c r="AV249" s="71">
        <f t="shared" si="73"/>
        <v>2.2342375259484483E-103</v>
      </c>
      <c r="AW249" s="114">
        <f>SUM($AV$23:AV249)</f>
        <v>9.3110379369082494</v>
      </c>
      <c r="AY249" s="26">
        <v>246</v>
      </c>
      <c r="AZ249" s="71">
        <v>0</v>
      </c>
      <c r="BA249" s="73">
        <f t="shared" si="79"/>
        <v>0</v>
      </c>
      <c r="BB249" s="34">
        <v>226</v>
      </c>
      <c r="BC249" s="34" t="s">
        <v>202</v>
      </c>
      <c r="BD249" s="34" t="s">
        <v>461</v>
      </c>
      <c r="BE249" s="71">
        <f t="shared" si="74"/>
        <v>1.9093012204410944E-6</v>
      </c>
      <c r="BF249" s="71">
        <f t="shared" si="75"/>
        <v>0</v>
      </c>
      <c r="BG249" s="114">
        <f>SUM($BF$23:BF249)</f>
        <v>9.5467535037849771</v>
      </c>
      <c r="BI249" s="26">
        <v>246</v>
      </c>
      <c r="BJ249" s="71">
        <v>5.0360322128328E-2</v>
      </c>
      <c r="BK249" s="73">
        <f t="shared" si="80"/>
        <v>1.9424227628724568E-222</v>
      </c>
      <c r="BL249" s="34">
        <v>226</v>
      </c>
      <c r="BM249" s="34" t="s">
        <v>202</v>
      </c>
      <c r="BN249" s="34" t="s">
        <v>461</v>
      </c>
      <c r="BO249" s="71">
        <f t="shared" si="77"/>
        <v>1.9093012204410944E-6</v>
      </c>
      <c r="BP249" s="71">
        <f t="shared" si="78"/>
        <v>3.7086701517649442E-228</v>
      </c>
      <c r="BQ249" s="114">
        <f>SUM($BP$23:BP249)</f>
        <v>10.39189247276893</v>
      </c>
      <c r="BS249" s="26">
        <v>246</v>
      </c>
      <c r="BT249" s="71">
        <v>0</v>
      </c>
      <c r="BU249" s="73">
        <f t="shared" si="81"/>
        <v>0</v>
      </c>
      <c r="BV249" s="34">
        <v>226</v>
      </c>
      <c r="BW249" s="34" t="s">
        <v>202</v>
      </c>
      <c r="BX249" s="34" t="s">
        <v>461</v>
      </c>
      <c r="BY249" s="71">
        <f t="shared" si="82"/>
        <v>1.9093012204410944E-6</v>
      </c>
      <c r="BZ249" s="71">
        <f t="shared" si="83"/>
        <v>0</v>
      </c>
      <c r="CA249" s="114">
        <f>SUM($BZ$23:BZ249)</f>
        <v>10.487233235656269</v>
      </c>
    </row>
    <row r="250" spans="1:79" x14ac:dyDescent="0.35">
      <c r="A250" s="26">
        <v>247</v>
      </c>
      <c r="B250" s="71">
        <v>0.24183597270343099</v>
      </c>
      <c r="C250" s="73">
        <f t="shared" si="92"/>
        <v>2.9801032563743575E-108</v>
      </c>
      <c r="D250" s="34">
        <v>217</v>
      </c>
      <c r="E250" s="34" t="s">
        <v>202</v>
      </c>
      <c r="F250" s="34" t="s">
        <v>452</v>
      </c>
      <c r="G250" s="71">
        <f t="shared" si="84"/>
        <v>3.2257242383333908E-6</v>
      </c>
      <c r="H250" s="71">
        <f t="shared" si="85"/>
        <v>9.6129913068230318E-114</v>
      </c>
      <c r="I250" s="71">
        <f>SUM($H$33:H250)</f>
        <v>9.3265529758493759</v>
      </c>
      <c r="K250" s="26">
        <v>247</v>
      </c>
      <c r="L250" s="71">
        <v>0</v>
      </c>
      <c r="M250" s="73">
        <f t="shared" si="93"/>
        <v>0</v>
      </c>
      <c r="N250" s="34">
        <v>217</v>
      </c>
      <c r="O250" s="34" t="s">
        <v>202</v>
      </c>
      <c r="P250" s="34" t="s">
        <v>452</v>
      </c>
      <c r="Q250" s="71">
        <f t="shared" si="86"/>
        <v>3.2257242383333908E-6</v>
      </c>
      <c r="R250" s="71">
        <f t="shared" si="87"/>
        <v>0</v>
      </c>
      <c r="S250" s="71">
        <f>SUM($R$33:R250)</f>
        <v>9.5691597944751994</v>
      </c>
      <c r="U250" s="26">
        <v>247</v>
      </c>
      <c r="V250" s="71">
        <v>1.05457923239447E-11</v>
      </c>
      <c r="W250" s="73">
        <f t="shared" si="94"/>
        <v>0</v>
      </c>
      <c r="X250" s="74">
        <v>217</v>
      </c>
      <c r="Y250" s="34" t="s">
        <v>202</v>
      </c>
      <c r="Z250" s="34" t="s">
        <v>452</v>
      </c>
      <c r="AA250" s="71">
        <f t="shared" si="88"/>
        <v>3.2257242383333908E-6</v>
      </c>
      <c r="AB250" s="71">
        <f t="shared" si="89"/>
        <v>0</v>
      </c>
      <c r="AC250" s="71">
        <f>SUM($AB$33:AB250)</f>
        <v>10.403299508285247</v>
      </c>
      <c r="AE250" s="26">
        <v>247</v>
      </c>
      <c r="AF250" s="71">
        <v>0</v>
      </c>
      <c r="AG250" s="73">
        <f t="shared" si="95"/>
        <v>0</v>
      </c>
      <c r="AH250" s="74">
        <v>217</v>
      </c>
      <c r="AI250" s="34" t="s">
        <v>202</v>
      </c>
      <c r="AJ250" s="34" t="s">
        <v>452</v>
      </c>
      <c r="AK250" s="71">
        <f t="shared" si="90"/>
        <v>3.2257242383333908E-6</v>
      </c>
      <c r="AL250" s="71">
        <f t="shared" si="91"/>
        <v>0</v>
      </c>
      <c r="AM250" s="71">
        <f>SUM($AL$33:AL250)</f>
        <v>10.507780540992837</v>
      </c>
      <c r="AO250" s="26">
        <v>247</v>
      </c>
      <c r="AP250" s="71">
        <v>0.301748442323789</v>
      </c>
      <c r="AQ250" s="73">
        <f t="shared" si="76"/>
        <v>3.5310179811153237E-98</v>
      </c>
      <c r="AR250" s="34">
        <v>227</v>
      </c>
      <c r="AS250" s="34" t="s">
        <v>202</v>
      </c>
      <c r="AT250" s="34" t="s">
        <v>462</v>
      </c>
      <c r="AU250" s="71">
        <f t="shared" si="72"/>
        <v>1.8012275664538623E-6</v>
      </c>
      <c r="AV250" s="71">
        <f t="shared" si="73"/>
        <v>6.3601669252291844E-104</v>
      </c>
      <c r="AW250" s="114">
        <f>SUM($AV$23:AV250)</f>
        <v>9.3110379369082494</v>
      </c>
      <c r="AY250" s="26">
        <v>247</v>
      </c>
      <c r="AZ250" s="71">
        <v>0</v>
      </c>
      <c r="BA250" s="73">
        <f t="shared" si="79"/>
        <v>0</v>
      </c>
      <c r="BB250" s="34">
        <v>227</v>
      </c>
      <c r="BC250" s="34" t="s">
        <v>202</v>
      </c>
      <c r="BD250" s="34" t="s">
        <v>462</v>
      </c>
      <c r="BE250" s="71">
        <f t="shared" si="74"/>
        <v>1.8012275664538623E-6</v>
      </c>
      <c r="BF250" s="71">
        <f t="shared" si="75"/>
        <v>0</v>
      </c>
      <c r="BG250" s="114">
        <f>SUM($BF$23:BF250)</f>
        <v>9.5467535037849771</v>
      </c>
      <c r="BI250" s="26">
        <v>247</v>
      </c>
      <c r="BJ250" s="71">
        <v>5.0360320714377502E-2</v>
      </c>
      <c r="BK250" s="73">
        <f t="shared" si="80"/>
        <v>9.7821036047653804E-224</v>
      </c>
      <c r="BL250" s="34">
        <v>227</v>
      </c>
      <c r="BM250" s="34" t="s">
        <v>202</v>
      </c>
      <c r="BN250" s="34" t="s">
        <v>462</v>
      </c>
      <c r="BO250" s="71">
        <f t="shared" si="77"/>
        <v>1.8012275664538623E-6</v>
      </c>
      <c r="BP250" s="71">
        <f t="shared" si="78"/>
        <v>1.7619794670811099E-229</v>
      </c>
      <c r="BQ250" s="114">
        <f>SUM($BP$23:BP250)</f>
        <v>10.39189247276893</v>
      </c>
      <c r="BS250" s="26">
        <v>247</v>
      </c>
      <c r="BT250" s="71">
        <v>0</v>
      </c>
      <c r="BU250" s="73">
        <f t="shared" si="81"/>
        <v>0</v>
      </c>
      <c r="BV250" s="34">
        <v>227</v>
      </c>
      <c r="BW250" s="34" t="s">
        <v>202</v>
      </c>
      <c r="BX250" s="34" t="s">
        <v>462</v>
      </c>
      <c r="BY250" s="71">
        <f t="shared" si="82"/>
        <v>1.8012275664538623E-6</v>
      </c>
      <c r="BZ250" s="71">
        <f t="shared" si="83"/>
        <v>0</v>
      </c>
      <c r="CA250" s="114">
        <f>SUM($BZ$23:BZ250)</f>
        <v>10.487233235656269</v>
      </c>
    </row>
    <row r="251" spans="1:79" x14ac:dyDescent="0.35">
      <c r="A251" s="26">
        <v>248</v>
      </c>
      <c r="B251" s="71">
        <v>0.24183597085978001</v>
      </c>
      <c r="C251" s="73">
        <f t="shared" si="92"/>
        <v>7.206961697619549E-109</v>
      </c>
      <c r="D251" s="34">
        <v>218</v>
      </c>
      <c r="E251" s="34" t="s">
        <v>202</v>
      </c>
      <c r="F251" s="34" t="s">
        <v>453</v>
      </c>
      <c r="G251" s="71">
        <f t="shared" si="84"/>
        <v>3.0431360738994258E-6</v>
      </c>
      <c r="H251" s="71">
        <f t="shared" si="85"/>
        <v>2.1931765125237495E-114</v>
      </c>
      <c r="I251" s="71">
        <f>SUM($H$33:H251)</f>
        <v>9.3265529758493759</v>
      </c>
      <c r="K251" s="26">
        <v>248</v>
      </c>
      <c r="L251" s="71">
        <v>0</v>
      </c>
      <c r="M251" s="73">
        <f t="shared" si="93"/>
        <v>0</v>
      </c>
      <c r="N251" s="34">
        <v>218</v>
      </c>
      <c r="O251" s="34" t="s">
        <v>202</v>
      </c>
      <c r="P251" s="34" t="s">
        <v>453</v>
      </c>
      <c r="Q251" s="71">
        <f t="shared" si="86"/>
        <v>3.0431360738994258E-6</v>
      </c>
      <c r="R251" s="71">
        <f t="shared" si="87"/>
        <v>0</v>
      </c>
      <c r="S251" s="71">
        <f>SUM($R$33:R251)</f>
        <v>9.5691597944751994</v>
      </c>
      <c r="U251" s="26">
        <v>248</v>
      </c>
      <c r="V251" s="71">
        <v>1.05456701446348E-11</v>
      </c>
      <c r="W251" s="73">
        <f t="shared" si="94"/>
        <v>0</v>
      </c>
      <c r="X251" s="74">
        <v>218</v>
      </c>
      <c r="Y251" s="34" t="s">
        <v>202</v>
      </c>
      <c r="Z251" s="34" t="s">
        <v>453</v>
      </c>
      <c r="AA251" s="71">
        <f t="shared" si="88"/>
        <v>3.0431360738994258E-6</v>
      </c>
      <c r="AB251" s="71">
        <f t="shared" si="89"/>
        <v>0</v>
      </c>
      <c r="AC251" s="71">
        <f>SUM($AB$33:AB251)</f>
        <v>10.403299508285247</v>
      </c>
      <c r="AE251" s="26">
        <v>248</v>
      </c>
      <c r="AF251" s="71">
        <v>0</v>
      </c>
      <c r="AG251" s="73">
        <f t="shared" si="95"/>
        <v>0</v>
      </c>
      <c r="AH251" s="74">
        <v>218</v>
      </c>
      <c r="AI251" s="34" t="s">
        <v>202</v>
      </c>
      <c r="AJ251" s="34" t="s">
        <v>453</v>
      </c>
      <c r="AK251" s="71">
        <f t="shared" si="90"/>
        <v>3.0431360738994258E-6</v>
      </c>
      <c r="AL251" s="71">
        <f t="shared" si="91"/>
        <v>0</v>
      </c>
      <c r="AM251" s="71">
        <f>SUM($AL$33:AL251)</f>
        <v>10.507780540992837</v>
      </c>
      <c r="AO251" s="26">
        <v>248</v>
      </c>
      <c r="AP251" s="71">
        <v>0.30174844198371398</v>
      </c>
      <c r="AQ251" s="73">
        <f t="shared" si="76"/>
        <v>1.0654791756188392E-98</v>
      </c>
      <c r="AR251" s="34">
        <v>228</v>
      </c>
      <c r="AS251" s="34" t="s">
        <v>202</v>
      </c>
      <c r="AT251" s="34" t="s">
        <v>463</v>
      </c>
      <c r="AU251" s="71">
        <f t="shared" si="72"/>
        <v>1.699271289107417E-6</v>
      </c>
      <c r="AV251" s="71">
        <f t="shared" si="73"/>
        <v>1.8105381722709328E-104</v>
      </c>
      <c r="AW251" s="114">
        <f>SUM($AV$23:AV251)</f>
        <v>9.3110379369082494</v>
      </c>
      <c r="AY251" s="26">
        <v>248</v>
      </c>
      <c r="AZ251" s="71">
        <v>0</v>
      </c>
      <c r="BA251" s="73">
        <f t="shared" si="79"/>
        <v>0</v>
      </c>
      <c r="BB251" s="34">
        <v>228</v>
      </c>
      <c r="BC251" s="34" t="s">
        <v>202</v>
      </c>
      <c r="BD251" s="34" t="s">
        <v>463</v>
      </c>
      <c r="BE251" s="71">
        <f t="shared" si="74"/>
        <v>1.699271289107417E-6</v>
      </c>
      <c r="BF251" s="71">
        <f t="shared" si="75"/>
        <v>0</v>
      </c>
      <c r="BG251" s="114">
        <f>SUM($BF$23:BF251)</f>
        <v>9.5467535037849771</v>
      </c>
      <c r="BI251" s="26">
        <v>248</v>
      </c>
      <c r="BJ251" s="71">
        <v>5.0360319426992997E-2</v>
      </c>
      <c r="BK251" s="73">
        <f t="shared" si="80"/>
        <v>4.9262987479725279E-225</v>
      </c>
      <c r="BL251" s="34">
        <v>228</v>
      </c>
      <c r="BM251" s="34" t="s">
        <v>202</v>
      </c>
      <c r="BN251" s="34" t="s">
        <v>463</v>
      </c>
      <c r="BO251" s="71">
        <f t="shared" si="77"/>
        <v>1.699271289107417E-6</v>
      </c>
      <c r="BP251" s="71">
        <f t="shared" si="78"/>
        <v>8.3711180239955323E-231</v>
      </c>
      <c r="BQ251" s="114">
        <f>SUM($BP$23:BP251)</f>
        <v>10.39189247276893</v>
      </c>
      <c r="BS251" s="26">
        <v>248</v>
      </c>
      <c r="BT251" s="71">
        <v>0</v>
      </c>
      <c r="BU251" s="73">
        <f t="shared" si="81"/>
        <v>0</v>
      </c>
      <c r="BV251" s="34">
        <v>228</v>
      </c>
      <c r="BW251" s="34" t="s">
        <v>202</v>
      </c>
      <c r="BX251" s="34" t="s">
        <v>463</v>
      </c>
      <c r="BY251" s="71">
        <f t="shared" si="82"/>
        <v>1.699271289107417E-6</v>
      </c>
      <c r="BZ251" s="71">
        <f t="shared" si="83"/>
        <v>0</v>
      </c>
      <c r="CA251" s="114">
        <f>SUM($BZ$23:BZ251)</f>
        <v>10.487233235656269</v>
      </c>
    </row>
    <row r="252" spans="1:79" x14ac:dyDescent="0.35">
      <c r="A252" s="26">
        <v>249</v>
      </c>
      <c r="B252" s="71">
        <v>0.24183596918326</v>
      </c>
      <c r="C252" s="73">
        <f t="shared" si="92"/>
        <v>1.742902579093072E-109</v>
      </c>
      <c r="D252" s="34">
        <v>219</v>
      </c>
      <c r="E252" s="34" t="s">
        <v>202</v>
      </c>
      <c r="F252" s="34" t="s">
        <v>454</v>
      </c>
      <c r="G252" s="71">
        <f t="shared" si="84"/>
        <v>2.8708830885843629E-6</v>
      </c>
      <c r="H252" s="71">
        <f t="shared" si="85"/>
        <v>5.0036695393683702E-115</v>
      </c>
      <c r="I252" s="71">
        <f>SUM($H$33:H252)</f>
        <v>9.3265529758493759</v>
      </c>
      <c r="K252" s="26">
        <v>249</v>
      </c>
      <c r="L252" s="71">
        <v>0</v>
      </c>
      <c r="M252" s="73">
        <f t="shared" si="93"/>
        <v>0</v>
      </c>
      <c r="N252" s="34">
        <v>219</v>
      </c>
      <c r="O252" s="34" t="s">
        <v>202</v>
      </c>
      <c r="P252" s="34" t="s">
        <v>454</v>
      </c>
      <c r="Q252" s="71">
        <f t="shared" si="86"/>
        <v>2.8708830885843629E-6</v>
      </c>
      <c r="R252" s="71">
        <f t="shared" si="87"/>
        <v>0</v>
      </c>
      <c r="S252" s="71">
        <f>SUM($R$33:R252)</f>
        <v>9.5691597944751994</v>
      </c>
      <c r="U252" s="26">
        <v>249</v>
      </c>
      <c r="V252" s="71">
        <v>1.0545558399361699E-11</v>
      </c>
      <c r="W252" s="73">
        <f t="shared" si="94"/>
        <v>0</v>
      </c>
      <c r="X252" s="74">
        <v>219</v>
      </c>
      <c r="Y252" s="34" t="s">
        <v>202</v>
      </c>
      <c r="Z252" s="34" t="s">
        <v>454</v>
      </c>
      <c r="AA252" s="71">
        <f t="shared" si="88"/>
        <v>2.8708830885843629E-6</v>
      </c>
      <c r="AB252" s="71">
        <f t="shared" si="89"/>
        <v>0</v>
      </c>
      <c r="AC252" s="71">
        <f>SUM($AB$33:AB252)</f>
        <v>10.403299508285247</v>
      </c>
      <c r="AE252" s="26">
        <v>249</v>
      </c>
      <c r="AF252" s="71">
        <v>0</v>
      </c>
      <c r="AG252" s="73">
        <f t="shared" si="95"/>
        <v>0</v>
      </c>
      <c r="AH252" s="74">
        <v>219</v>
      </c>
      <c r="AI252" s="34" t="s">
        <v>202</v>
      </c>
      <c r="AJ252" s="34" t="s">
        <v>454</v>
      </c>
      <c r="AK252" s="71">
        <f t="shared" si="90"/>
        <v>2.8708830885843629E-6</v>
      </c>
      <c r="AL252" s="71">
        <f t="shared" si="91"/>
        <v>0</v>
      </c>
      <c r="AM252" s="71">
        <f>SUM($AL$33:AL252)</f>
        <v>10.507780540992837</v>
      </c>
      <c r="AO252" s="26">
        <v>249</v>
      </c>
      <c r="AP252" s="71">
        <v>0.30174844167537002</v>
      </c>
      <c r="AQ252" s="73">
        <f t="shared" si="76"/>
        <v>3.2150668120907668E-99</v>
      </c>
      <c r="AR252" s="34">
        <v>229</v>
      </c>
      <c r="AS252" s="34" t="s">
        <v>202</v>
      </c>
      <c r="AT252" s="34" t="s">
        <v>464</v>
      </c>
      <c r="AU252" s="71">
        <f t="shared" si="72"/>
        <v>1.6030861217994501E-6</v>
      </c>
      <c r="AV252" s="71">
        <f t="shared" si="73"/>
        <v>5.1540289871207091E-105</v>
      </c>
      <c r="AW252" s="114">
        <f>SUM($AV$23:AV252)</f>
        <v>9.3110379369082494</v>
      </c>
      <c r="AY252" s="26">
        <v>249</v>
      </c>
      <c r="AZ252" s="71">
        <v>0</v>
      </c>
      <c r="BA252" s="73">
        <f t="shared" si="79"/>
        <v>0</v>
      </c>
      <c r="BB252" s="34">
        <v>229</v>
      </c>
      <c r="BC252" s="34" t="s">
        <v>202</v>
      </c>
      <c r="BD252" s="34" t="s">
        <v>464</v>
      </c>
      <c r="BE252" s="71">
        <f t="shared" si="74"/>
        <v>1.6030861217994501E-6</v>
      </c>
      <c r="BF252" s="71">
        <f t="shared" si="75"/>
        <v>0</v>
      </c>
      <c r="BG252" s="114">
        <f>SUM($BF$23:BF252)</f>
        <v>9.5467535037849771</v>
      </c>
      <c r="BI252" s="26">
        <v>249</v>
      </c>
      <c r="BJ252" s="71">
        <v>5.0360318254831199E-2</v>
      </c>
      <c r="BK252" s="73">
        <f t="shared" si="80"/>
        <v>2.4808997854069217E-226</v>
      </c>
      <c r="BL252" s="34">
        <v>229</v>
      </c>
      <c r="BM252" s="34" t="s">
        <v>202</v>
      </c>
      <c r="BN252" s="34" t="s">
        <v>464</v>
      </c>
      <c r="BO252" s="71">
        <f t="shared" si="77"/>
        <v>1.6030861217994501E-6</v>
      </c>
      <c r="BP252" s="71">
        <f t="shared" si="78"/>
        <v>3.9770960155610706E-232</v>
      </c>
      <c r="BQ252" s="114">
        <f>SUM($BP$23:BP252)</f>
        <v>10.39189247276893</v>
      </c>
      <c r="BS252" s="26">
        <v>249</v>
      </c>
      <c r="BT252" s="71">
        <v>0</v>
      </c>
      <c r="BU252" s="73">
        <f t="shared" si="81"/>
        <v>0</v>
      </c>
      <c r="BV252" s="34">
        <v>229</v>
      </c>
      <c r="BW252" s="34" t="s">
        <v>202</v>
      </c>
      <c r="BX252" s="34" t="s">
        <v>464</v>
      </c>
      <c r="BY252" s="71">
        <f t="shared" si="82"/>
        <v>1.6030861217994501E-6</v>
      </c>
      <c r="BZ252" s="71">
        <f t="shared" si="83"/>
        <v>0</v>
      </c>
      <c r="CA252" s="114">
        <f>SUM($BZ$23:BZ252)</f>
        <v>10.487233235656269</v>
      </c>
    </row>
    <row r="253" spans="1:79" x14ac:dyDescent="0.35">
      <c r="A253" s="26">
        <v>250</v>
      </c>
      <c r="B253" s="71">
        <v>0.241835967658763</v>
      </c>
      <c r="C253" s="73">
        <f t="shared" si="92"/>
        <v>4.2149653440697651E-110</v>
      </c>
      <c r="D253" s="34">
        <v>220</v>
      </c>
      <c r="E253" s="34" t="s">
        <v>202</v>
      </c>
      <c r="F253" s="34" t="s">
        <v>455</v>
      </c>
      <c r="G253" s="71">
        <f t="shared" si="84"/>
        <v>2.7083802722493989E-6</v>
      </c>
      <c r="H253" s="71">
        <f t="shared" si="85"/>
        <v>1.1415728986093451E-115</v>
      </c>
      <c r="I253" s="71">
        <f>SUM($H$33:H253)</f>
        <v>9.3265529758493759</v>
      </c>
      <c r="K253" s="26">
        <v>250</v>
      </c>
      <c r="L253" s="71">
        <v>0</v>
      </c>
      <c r="M253" s="73">
        <f t="shared" si="93"/>
        <v>0</v>
      </c>
      <c r="N253" s="34">
        <v>220</v>
      </c>
      <c r="O253" s="34" t="s">
        <v>202</v>
      </c>
      <c r="P253" s="34" t="s">
        <v>455</v>
      </c>
      <c r="Q253" s="71">
        <f t="shared" si="86"/>
        <v>2.7083802722493989E-6</v>
      </c>
      <c r="R253" s="71">
        <f t="shared" si="87"/>
        <v>0</v>
      </c>
      <c r="S253" s="71">
        <f>SUM($R$33:R253)</f>
        <v>9.5691597944751994</v>
      </c>
      <c r="U253" s="26">
        <v>250</v>
      </c>
      <c r="V253" s="71">
        <v>1.05454561969433E-11</v>
      </c>
      <c r="W253" s="73">
        <f t="shared" si="94"/>
        <v>0</v>
      </c>
      <c r="X253" s="74">
        <v>220</v>
      </c>
      <c r="Y253" s="34" t="s">
        <v>202</v>
      </c>
      <c r="Z253" s="34" t="s">
        <v>455</v>
      </c>
      <c r="AA253" s="71">
        <f t="shared" si="88"/>
        <v>2.7083802722493989E-6</v>
      </c>
      <c r="AB253" s="71">
        <f t="shared" si="89"/>
        <v>0</v>
      </c>
      <c r="AC253" s="71">
        <f>SUM($AB$33:AB253)</f>
        <v>10.403299508285247</v>
      </c>
      <c r="AE253" s="26">
        <v>250</v>
      </c>
      <c r="AF253" s="71">
        <v>0</v>
      </c>
      <c r="AG253" s="73">
        <f t="shared" si="95"/>
        <v>0</v>
      </c>
      <c r="AH253" s="74">
        <v>220</v>
      </c>
      <c r="AI253" s="34" t="s">
        <v>202</v>
      </c>
      <c r="AJ253" s="34" t="s">
        <v>455</v>
      </c>
      <c r="AK253" s="71">
        <f t="shared" si="90"/>
        <v>2.7083802722493989E-6</v>
      </c>
      <c r="AL253" s="71">
        <f t="shared" si="91"/>
        <v>0</v>
      </c>
      <c r="AM253" s="71">
        <f>SUM($AL$33:AL253)</f>
        <v>10.507780540992837</v>
      </c>
      <c r="AO253" s="26">
        <v>250</v>
      </c>
      <c r="AP253" s="71">
        <v>0.30174844139579399</v>
      </c>
      <c r="AQ253" s="73">
        <f t="shared" si="76"/>
        <v>9.7014140043058866E-100</v>
      </c>
      <c r="AR253" s="34">
        <v>230</v>
      </c>
      <c r="AS253" s="34" t="s">
        <v>202</v>
      </c>
      <c r="AT253" s="34" t="s">
        <v>465</v>
      </c>
      <c r="AU253" s="71">
        <f t="shared" si="72"/>
        <v>1.5123453979240093E-6</v>
      </c>
      <c r="AV253" s="71">
        <f t="shared" si="73"/>
        <v>1.4671888822767543E-105</v>
      </c>
      <c r="AW253" s="114">
        <f>SUM($AV$23:AV253)</f>
        <v>9.3110379369082494</v>
      </c>
      <c r="AY253" s="26">
        <v>250</v>
      </c>
      <c r="AZ253" s="71">
        <v>0</v>
      </c>
      <c r="BA253" s="73">
        <f t="shared" si="79"/>
        <v>0</v>
      </c>
      <c r="BB253" s="34">
        <v>230</v>
      </c>
      <c r="BC253" s="34" t="s">
        <v>202</v>
      </c>
      <c r="BD253" s="34" t="s">
        <v>465</v>
      </c>
      <c r="BE253" s="71">
        <f t="shared" si="74"/>
        <v>1.5123453979240093E-6</v>
      </c>
      <c r="BF253" s="71">
        <f t="shared" si="75"/>
        <v>0</v>
      </c>
      <c r="BG253" s="114">
        <f>SUM($BF$23:BF253)</f>
        <v>9.5467535037849771</v>
      </c>
      <c r="BI253" s="26">
        <v>250</v>
      </c>
      <c r="BJ253" s="71">
        <v>5.0360317187584401E-2</v>
      </c>
      <c r="BK253" s="73">
        <f t="shared" si="80"/>
        <v>1.24938902751435E-227</v>
      </c>
      <c r="BL253" s="34">
        <v>230</v>
      </c>
      <c r="BM253" s="34" t="s">
        <v>202</v>
      </c>
      <c r="BN253" s="34" t="s">
        <v>465</v>
      </c>
      <c r="BO253" s="71">
        <f t="shared" si="77"/>
        <v>1.5123453979240093E-6</v>
      </c>
      <c r="BP253" s="71">
        <f t="shared" si="78"/>
        <v>1.8895077459780807E-233</v>
      </c>
      <c r="BQ253" s="114">
        <f>SUM($BP$23:BP253)</f>
        <v>10.39189247276893</v>
      </c>
      <c r="BS253" s="26">
        <v>250</v>
      </c>
      <c r="BT253" s="71">
        <v>0</v>
      </c>
      <c r="BU253" s="73">
        <f t="shared" si="81"/>
        <v>0</v>
      </c>
      <c r="BV253" s="34">
        <v>230</v>
      </c>
      <c r="BW253" s="34" t="s">
        <v>202</v>
      </c>
      <c r="BX253" s="34" t="s">
        <v>465</v>
      </c>
      <c r="BY253" s="71">
        <f t="shared" si="82"/>
        <v>1.5123453979240093E-6</v>
      </c>
      <c r="BZ253" s="71">
        <f t="shared" si="83"/>
        <v>0</v>
      </c>
      <c r="CA253" s="114">
        <f>SUM($BZ$23:BZ253)</f>
        <v>10.487233235656269</v>
      </c>
    </row>
    <row r="254" spans="1:79" x14ac:dyDescent="0.35">
      <c r="A254" s="26">
        <v>251</v>
      </c>
      <c r="B254" s="71">
        <v>0.24183596627246101</v>
      </c>
      <c r="C254" s="73">
        <f t="shared" si="92"/>
        <v>1.0193302226312626E-110</v>
      </c>
      <c r="D254" s="34">
        <v>221</v>
      </c>
      <c r="E254" s="34" t="s">
        <v>202</v>
      </c>
      <c r="F254" s="34" t="s">
        <v>456</v>
      </c>
      <c r="G254" s="71">
        <f t="shared" si="84"/>
        <v>2.5550757285371688E-6</v>
      </c>
      <c r="H254" s="71">
        <f t="shared" si="85"/>
        <v>2.6044659112095279E-116</v>
      </c>
      <c r="I254" s="71">
        <f>SUM($H$33:H254)</f>
        <v>9.3265529758493759</v>
      </c>
      <c r="K254" s="26">
        <v>251</v>
      </c>
      <c r="L254" s="71">
        <v>0</v>
      </c>
      <c r="M254" s="73">
        <f t="shared" si="93"/>
        <v>0</v>
      </c>
      <c r="N254" s="34">
        <v>221</v>
      </c>
      <c r="O254" s="34" t="s">
        <v>202</v>
      </c>
      <c r="P254" s="34" t="s">
        <v>456</v>
      </c>
      <c r="Q254" s="71">
        <f t="shared" si="86"/>
        <v>2.5550757285371688E-6</v>
      </c>
      <c r="R254" s="71">
        <f t="shared" si="87"/>
        <v>0</v>
      </c>
      <c r="S254" s="71">
        <f>SUM($R$33:R254)</f>
        <v>9.5691597944751994</v>
      </c>
      <c r="U254" s="26">
        <v>251</v>
      </c>
      <c r="V254" s="71">
        <v>1.0545362722401899E-11</v>
      </c>
      <c r="W254" s="73">
        <f t="shared" si="94"/>
        <v>0</v>
      </c>
      <c r="X254" s="74">
        <v>221</v>
      </c>
      <c r="Y254" s="34" t="s">
        <v>202</v>
      </c>
      <c r="Z254" s="34" t="s">
        <v>456</v>
      </c>
      <c r="AA254" s="71">
        <f t="shared" si="88"/>
        <v>2.5550757285371688E-6</v>
      </c>
      <c r="AB254" s="71">
        <f t="shared" si="89"/>
        <v>0</v>
      </c>
      <c r="AC254" s="71">
        <f>SUM($AB$33:AB254)</f>
        <v>10.403299508285247</v>
      </c>
      <c r="AE254" s="26">
        <v>251</v>
      </c>
      <c r="AF254" s="71">
        <v>0</v>
      </c>
      <c r="AG254" s="73">
        <f t="shared" si="95"/>
        <v>0</v>
      </c>
      <c r="AH254" s="74">
        <v>221</v>
      </c>
      <c r="AI254" s="34" t="s">
        <v>202</v>
      </c>
      <c r="AJ254" s="34" t="s">
        <v>456</v>
      </c>
      <c r="AK254" s="71">
        <f t="shared" si="90"/>
        <v>2.5550757285371688E-6</v>
      </c>
      <c r="AL254" s="71">
        <f t="shared" si="91"/>
        <v>0</v>
      </c>
      <c r="AM254" s="71">
        <f>SUM($AL$33:AL254)</f>
        <v>10.507780540992837</v>
      </c>
      <c r="AO254" s="26">
        <v>251</v>
      </c>
      <c r="AP254" s="71">
        <v>0.30174844114230398</v>
      </c>
      <c r="AQ254" s="73">
        <f t="shared" si="76"/>
        <v>2.92738655513463E-100</v>
      </c>
      <c r="AR254" s="34">
        <v>231</v>
      </c>
      <c r="AS254" s="34" t="s">
        <v>202</v>
      </c>
      <c r="AT254" s="34" t="s">
        <v>466</v>
      </c>
      <c r="AU254" s="71">
        <f t="shared" si="72"/>
        <v>1.4267409414377443E-6</v>
      </c>
      <c r="AV254" s="71">
        <f t="shared" si="73"/>
        <v>4.1766222496249773E-106</v>
      </c>
      <c r="AW254" s="114">
        <f>SUM($AV$23:AV254)</f>
        <v>9.3110379369082494</v>
      </c>
      <c r="AY254" s="26">
        <v>251</v>
      </c>
      <c r="AZ254" s="71">
        <v>0</v>
      </c>
      <c r="BA254" s="73">
        <f t="shared" si="79"/>
        <v>0</v>
      </c>
      <c r="BB254" s="34">
        <v>231</v>
      </c>
      <c r="BC254" s="34" t="s">
        <v>202</v>
      </c>
      <c r="BD254" s="34" t="s">
        <v>466</v>
      </c>
      <c r="BE254" s="71">
        <f t="shared" si="74"/>
        <v>1.4267409414377443E-6</v>
      </c>
      <c r="BF254" s="71">
        <f t="shared" si="75"/>
        <v>0</v>
      </c>
      <c r="BG254" s="114">
        <f>SUM($BF$23:BF254)</f>
        <v>9.5467535037849771</v>
      </c>
      <c r="BI254" s="26">
        <v>251</v>
      </c>
      <c r="BJ254" s="71">
        <v>5.0360316215861303E-2</v>
      </c>
      <c r="BK254" s="73">
        <f t="shared" si="80"/>
        <v>6.2919627716310276E-229</v>
      </c>
      <c r="BL254" s="34">
        <v>231</v>
      </c>
      <c r="BM254" s="34" t="s">
        <v>202</v>
      </c>
      <c r="BN254" s="34" t="s">
        <v>466</v>
      </c>
      <c r="BO254" s="71">
        <f t="shared" si="77"/>
        <v>1.4267409414377443E-6</v>
      </c>
      <c r="BP254" s="71">
        <f t="shared" si="78"/>
        <v>8.9770008882880918E-235</v>
      </c>
      <c r="BQ254" s="114">
        <f>SUM($BP$23:BP254)</f>
        <v>10.39189247276893</v>
      </c>
      <c r="BS254" s="26">
        <v>251</v>
      </c>
      <c r="BT254" s="71">
        <v>0</v>
      </c>
      <c r="BU254" s="73">
        <f t="shared" si="81"/>
        <v>0</v>
      </c>
      <c r="BV254" s="34">
        <v>231</v>
      </c>
      <c r="BW254" s="34" t="s">
        <v>202</v>
      </c>
      <c r="BX254" s="34" t="s">
        <v>466</v>
      </c>
      <c r="BY254" s="71">
        <f t="shared" si="82"/>
        <v>1.4267409414377443E-6</v>
      </c>
      <c r="BZ254" s="71">
        <f t="shared" si="83"/>
        <v>0</v>
      </c>
      <c r="CA254" s="114">
        <f>SUM($BZ$23:BZ254)</f>
        <v>10.487233235656269</v>
      </c>
    </row>
    <row r="255" spans="1:79" x14ac:dyDescent="0.35">
      <c r="A255" s="26">
        <v>252</v>
      </c>
      <c r="B255" s="71">
        <v>0.24183596501186899</v>
      </c>
      <c r="C255" s="73">
        <f t="shared" si="92"/>
        <v>2.4651070934075417E-111</v>
      </c>
      <c r="D255" s="34">
        <v>222</v>
      </c>
      <c r="E255" s="34" t="s">
        <v>202</v>
      </c>
      <c r="F255" s="34" t="s">
        <v>457</v>
      </c>
      <c r="G255" s="71">
        <f t="shared" si="84"/>
        <v>2.4104488005067627E-6</v>
      </c>
      <c r="H255" s="71">
        <f t="shared" si="85"/>
        <v>5.9420144364249211E-117</v>
      </c>
      <c r="I255" s="71">
        <f>SUM($H$33:H255)</f>
        <v>9.3265529758493759</v>
      </c>
      <c r="K255" s="26">
        <v>252</v>
      </c>
      <c r="L255" s="71">
        <v>0</v>
      </c>
      <c r="M255" s="73">
        <f t="shared" si="93"/>
        <v>0</v>
      </c>
      <c r="N255" s="34">
        <v>222</v>
      </c>
      <c r="O255" s="34" t="s">
        <v>202</v>
      </c>
      <c r="P255" s="34" t="s">
        <v>457</v>
      </c>
      <c r="Q255" s="71">
        <f t="shared" si="86"/>
        <v>2.4104488005067627E-6</v>
      </c>
      <c r="R255" s="71">
        <f t="shared" si="87"/>
        <v>0</v>
      </c>
      <c r="S255" s="71">
        <f>SUM($R$33:R255)</f>
        <v>9.5691597944751994</v>
      </c>
      <c r="U255" s="26">
        <v>252</v>
      </c>
      <c r="V255" s="71">
        <v>1.05452772302935E-11</v>
      </c>
      <c r="W255" s="73">
        <f t="shared" si="94"/>
        <v>0</v>
      </c>
      <c r="X255" s="74">
        <v>222</v>
      </c>
      <c r="Y255" s="34" t="s">
        <v>202</v>
      </c>
      <c r="Z255" s="34" t="s">
        <v>457</v>
      </c>
      <c r="AA255" s="71">
        <f t="shared" si="88"/>
        <v>2.4104488005067627E-6</v>
      </c>
      <c r="AB255" s="71">
        <f t="shared" si="89"/>
        <v>0</v>
      </c>
      <c r="AC255" s="71">
        <f>SUM($AB$33:AB255)</f>
        <v>10.403299508285247</v>
      </c>
      <c r="AE255" s="26">
        <v>252</v>
      </c>
      <c r="AF255" s="71">
        <v>0</v>
      </c>
      <c r="AG255" s="73">
        <f t="shared" si="95"/>
        <v>0</v>
      </c>
      <c r="AH255" s="74">
        <v>222</v>
      </c>
      <c r="AI255" s="34" t="s">
        <v>202</v>
      </c>
      <c r="AJ255" s="34" t="s">
        <v>457</v>
      </c>
      <c r="AK255" s="71">
        <f t="shared" si="90"/>
        <v>2.4104488005067627E-6</v>
      </c>
      <c r="AL255" s="71">
        <f t="shared" si="91"/>
        <v>0</v>
      </c>
      <c r="AM255" s="71">
        <f>SUM($AL$33:AL255)</f>
        <v>10.507780540992837</v>
      </c>
      <c r="AO255" s="26">
        <v>252</v>
      </c>
      <c r="AP255" s="71">
        <v>0.301748440912465</v>
      </c>
      <c r="AQ255" s="73">
        <f t="shared" si="76"/>
        <v>8.8333432963281386E-101</v>
      </c>
      <c r="AR255" s="34">
        <v>232</v>
      </c>
      <c r="AS255" s="34" t="s">
        <v>202</v>
      </c>
      <c r="AT255" s="34" t="s">
        <v>467</v>
      </c>
      <c r="AU255" s="71">
        <f t="shared" si="72"/>
        <v>1.3459820202242875E-6</v>
      </c>
      <c r="AV255" s="71">
        <f t="shared" si="73"/>
        <v>1.1889521255326415E-106</v>
      </c>
      <c r="AW255" s="114">
        <f>SUM($AV$23:AV255)</f>
        <v>9.3110379369082494</v>
      </c>
      <c r="AY255" s="26">
        <v>252</v>
      </c>
      <c r="AZ255" s="71">
        <v>0</v>
      </c>
      <c r="BA255" s="73">
        <f t="shared" si="79"/>
        <v>0</v>
      </c>
      <c r="BB255" s="34">
        <v>232</v>
      </c>
      <c r="BC255" s="34" t="s">
        <v>202</v>
      </c>
      <c r="BD255" s="34" t="s">
        <v>467</v>
      </c>
      <c r="BE255" s="71">
        <f t="shared" si="74"/>
        <v>1.3459820202242875E-6</v>
      </c>
      <c r="BF255" s="71">
        <f t="shared" si="75"/>
        <v>0</v>
      </c>
      <c r="BG255" s="114">
        <f>SUM($BF$23:BF255)</f>
        <v>9.5467535037849771</v>
      </c>
      <c r="BI255" s="26">
        <v>252</v>
      </c>
      <c r="BJ255" s="71">
        <v>5.0360315331112397E-2</v>
      </c>
      <c r="BK255" s="73">
        <f t="shared" si="80"/>
        <v>3.1686523479776566E-230</v>
      </c>
      <c r="BL255" s="34">
        <v>232</v>
      </c>
      <c r="BM255" s="34" t="s">
        <v>202</v>
      </c>
      <c r="BN255" s="34" t="s">
        <v>467</v>
      </c>
      <c r="BO255" s="71">
        <f t="shared" si="77"/>
        <v>1.3459820202242875E-6</v>
      </c>
      <c r="BP255" s="71">
        <f t="shared" si="78"/>
        <v>4.2649490887193977E-236</v>
      </c>
      <c r="BQ255" s="114">
        <f>SUM($BP$23:BP255)</f>
        <v>10.39189247276893</v>
      </c>
      <c r="BS255" s="26">
        <v>252</v>
      </c>
      <c r="BT255" s="71">
        <v>0</v>
      </c>
      <c r="BU255" s="73">
        <f t="shared" si="81"/>
        <v>0</v>
      </c>
      <c r="BV255" s="34">
        <v>232</v>
      </c>
      <c r="BW255" s="34" t="s">
        <v>202</v>
      </c>
      <c r="BX255" s="34" t="s">
        <v>467</v>
      </c>
      <c r="BY255" s="71">
        <f t="shared" si="82"/>
        <v>1.3459820202242875E-6</v>
      </c>
      <c r="BZ255" s="71">
        <f t="shared" si="83"/>
        <v>0</v>
      </c>
      <c r="CA255" s="114">
        <f>SUM($BZ$23:BZ255)</f>
        <v>10.487233235656269</v>
      </c>
    </row>
    <row r="256" spans="1:79" x14ac:dyDescent="0.35">
      <c r="A256" s="26">
        <v>253</v>
      </c>
      <c r="B256" s="71">
        <v>0.24183596386554501</v>
      </c>
      <c r="C256" s="73">
        <f t="shared" si="92"/>
        <v>5.9615155279181631E-112</v>
      </c>
      <c r="D256" s="34">
        <v>223</v>
      </c>
      <c r="E256" s="34" t="s">
        <v>202</v>
      </c>
      <c r="F256" s="34" t="s">
        <v>458</v>
      </c>
      <c r="G256" s="71">
        <f t="shared" si="84"/>
        <v>2.27400830236487E-6</v>
      </c>
      <c r="H256" s="71">
        <f t="shared" si="85"/>
        <v>1.3556535805162995E-117</v>
      </c>
      <c r="I256" s="71">
        <f>SUM($H$33:H256)</f>
        <v>9.3265529758493759</v>
      </c>
      <c r="K256" s="26">
        <v>253</v>
      </c>
      <c r="L256" s="71">
        <v>0</v>
      </c>
      <c r="M256" s="73">
        <f t="shared" si="93"/>
        <v>0</v>
      </c>
      <c r="N256" s="34">
        <v>223</v>
      </c>
      <c r="O256" s="34" t="s">
        <v>202</v>
      </c>
      <c r="P256" s="34" t="s">
        <v>458</v>
      </c>
      <c r="Q256" s="71">
        <f t="shared" si="86"/>
        <v>2.27400830236487E-6</v>
      </c>
      <c r="R256" s="71">
        <f t="shared" si="87"/>
        <v>0</v>
      </c>
      <c r="S256" s="71">
        <f>SUM($R$33:R256)</f>
        <v>9.5691597944751994</v>
      </c>
      <c r="U256" s="26">
        <v>253</v>
      </c>
      <c r="V256" s="71">
        <v>1.05451990389193E-11</v>
      </c>
      <c r="W256" s="73">
        <f t="shared" si="94"/>
        <v>0</v>
      </c>
      <c r="X256" s="74">
        <v>223</v>
      </c>
      <c r="Y256" s="34" t="s">
        <v>202</v>
      </c>
      <c r="Z256" s="34" t="s">
        <v>458</v>
      </c>
      <c r="AA256" s="71">
        <f t="shared" si="88"/>
        <v>2.27400830236487E-6</v>
      </c>
      <c r="AB256" s="71">
        <f t="shared" si="89"/>
        <v>0</v>
      </c>
      <c r="AC256" s="71">
        <f>SUM($AB$33:AB256)</f>
        <v>10.403299508285247</v>
      </c>
      <c r="AE256" s="26">
        <v>253</v>
      </c>
      <c r="AF256" s="71">
        <v>0</v>
      </c>
      <c r="AG256" s="73">
        <f t="shared" si="95"/>
        <v>0</v>
      </c>
      <c r="AH256" s="74">
        <v>223</v>
      </c>
      <c r="AI256" s="34" t="s">
        <v>202</v>
      </c>
      <c r="AJ256" s="34" t="s">
        <v>458</v>
      </c>
      <c r="AK256" s="71">
        <f t="shared" si="90"/>
        <v>2.27400830236487E-6</v>
      </c>
      <c r="AL256" s="71">
        <f t="shared" si="91"/>
        <v>0</v>
      </c>
      <c r="AM256" s="71">
        <f>SUM($AL$33:AL256)</f>
        <v>10.507780540992837</v>
      </c>
      <c r="AO256" s="26">
        <v>253</v>
      </c>
      <c r="AP256" s="71">
        <v>0.30174844070406998</v>
      </c>
      <c r="AQ256" s="73">
        <f t="shared" si="76"/>
        <v>2.66544756771159E-101</v>
      </c>
      <c r="AR256" s="34">
        <v>233</v>
      </c>
      <c r="AS256" s="34" t="s">
        <v>202</v>
      </c>
      <c r="AT256" s="34" t="s">
        <v>468</v>
      </c>
      <c r="AU256" s="71">
        <f t="shared" si="72"/>
        <v>1.2697943587021579E-6</v>
      </c>
      <c r="AV256" s="71">
        <f t="shared" si="73"/>
        <v>3.3845702848965649E-107</v>
      </c>
      <c r="AW256" s="114">
        <f>SUM($AV$23:AV256)</f>
        <v>9.3110379369082494</v>
      </c>
      <c r="AY256" s="26">
        <v>253</v>
      </c>
      <c r="AZ256" s="71">
        <v>0</v>
      </c>
      <c r="BA256" s="73">
        <f t="shared" si="79"/>
        <v>0</v>
      </c>
      <c r="BB256" s="34">
        <v>233</v>
      </c>
      <c r="BC256" s="34" t="s">
        <v>202</v>
      </c>
      <c r="BD256" s="34" t="s">
        <v>468</v>
      </c>
      <c r="BE256" s="71">
        <f t="shared" si="74"/>
        <v>1.2697943587021579E-6</v>
      </c>
      <c r="BF256" s="71">
        <f t="shared" si="75"/>
        <v>0</v>
      </c>
      <c r="BG256" s="114">
        <f>SUM($BF$23:BF256)</f>
        <v>9.5467535037849771</v>
      </c>
      <c r="BI256" s="26">
        <v>253</v>
      </c>
      <c r="BJ256" s="71">
        <v>5.0360314525553299E-2</v>
      </c>
      <c r="BK256" s="73">
        <f t="shared" si="80"/>
        <v>1.5957433141882446E-231</v>
      </c>
      <c r="BL256" s="34">
        <v>233</v>
      </c>
      <c r="BM256" s="34" t="s">
        <v>202</v>
      </c>
      <c r="BN256" s="34" t="s">
        <v>468</v>
      </c>
      <c r="BO256" s="71">
        <f t="shared" si="77"/>
        <v>1.2697943587021579E-6</v>
      </c>
      <c r="BP256" s="71">
        <f t="shared" si="78"/>
        <v>2.0262658582929182E-237</v>
      </c>
      <c r="BQ256" s="114">
        <f>SUM($BP$23:BP256)</f>
        <v>10.39189247276893</v>
      </c>
      <c r="BS256" s="26">
        <v>253</v>
      </c>
      <c r="BT256" s="71">
        <v>0</v>
      </c>
      <c r="BU256" s="73">
        <f t="shared" si="81"/>
        <v>0</v>
      </c>
      <c r="BV256" s="34">
        <v>233</v>
      </c>
      <c r="BW256" s="34" t="s">
        <v>202</v>
      </c>
      <c r="BX256" s="34" t="s">
        <v>468</v>
      </c>
      <c r="BY256" s="71">
        <f t="shared" si="82"/>
        <v>1.2697943587021579E-6</v>
      </c>
      <c r="BZ256" s="71">
        <f t="shared" si="83"/>
        <v>0</v>
      </c>
      <c r="CA256" s="114">
        <f>SUM($BZ$23:BZ256)</f>
        <v>10.487233235656269</v>
      </c>
    </row>
    <row r="257" spans="1:79" x14ac:dyDescent="0.35">
      <c r="A257" s="26">
        <v>254</v>
      </c>
      <c r="B257" s="71">
        <v>0.24183596282317599</v>
      </c>
      <c r="C257" s="73">
        <f t="shared" si="92"/>
        <v>1.4417088537935025E-112</v>
      </c>
      <c r="D257" s="34">
        <v>224</v>
      </c>
      <c r="E257" s="34" t="s">
        <v>202</v>
      </c>
      <c r="F257" s="34" t="s">
        <v>459</v>
      </c>
      <c r="G257" s="71">
        <f t="shared" si="84"/>
        <v>2.1452908512876138E-6</v>
      </c>
      <c r="H257" s="71">
        <f t="shared" si="85"/>
        <v>3.0928848142635531E-118</v>
      </c>
      <c r="I257" s="71">
        <f>SUM($H$33:H257)</f>
        <v>9.3265529758493759</v>
      </c>
      <c r="K257" s="26">
        <v>254</v>
      </c>
      <c r="L257" s="71">
        <v>0</v>
      </c>
      <c r="M257" s="73">
        <f t="shared" si="93"/>
        <v>0</v>
      </c>
      <c r="N257" s="34">
        <v>224</v>
      </c>
      <c r="O257" s="34" t="s">
        <v>202</v>
      </c>
      <c r="P257" s="34" t="s">
        <v>459</v>
      </c>
      <c r="Q257" s="71">
        <f t="shared" si="86"/>
        <v>2.1452908512876138E-6</v>
      </c>
      <c r="R257" s="71">
        <f t="shared" si="87"/>
        <v>0</v>
      </c>
      <c r="S257" s="71">
        <f>SUM($R$33:R257)</f>
        <v>9.5691597944751994</v>
      </c>
      <c r="U257" s="26">
        <v>254</v>
      </c>
      <c r="V257" s="71">
        <v>1.05451275247798E-11</v>
      </c>
      <c r="W257" s="73">
        <f t="shared" si="94"/>
        <v>0</v>
      </c>
      <c r="X257" s="74">
        <v>224</v>
      </c>
      <c r="Y257" s="34" t="s">
        <v>202</v>
      </c>
      <c r="Z257" s="34" t="s">
        <v>459</v>
      </c>
      <c r="AA257" s="71">
        <f t="shared" si="88"/>
        <v>2.1452908512876138E-6</v>
      </c>
      <c r="AB257" s="71">
        <f t="shared" si="89"/>
        <v>0</v>
      </c>
      <c r="AC257" s="71">
        <f>SUM($AB$33:AB257)</f>
        <v>10.403299508285247</v>
      </c>
      <c r="AE257" s="26">
        <v>254</v>
      </c>
      <c r="AF257" s="71">
        <v>0</v>
      </c>
      <c r="AG257" s="73">
        <f t="shared" si="95"/>
        <v>0</v>
      </c>
      <c r="AH257" s="74">
        <v>224</v>
      </c>
      <c r="AI257" s="34" t="s">
        <v>202</v>
      </c>
      <c r="AJ257" s="34" t="s">
        <v>459</v>
      </c>
      <c r="AK257" s="71">
        <f t="shared" si="90"/>
        <v>2.1452908512876138E-6</v>
      </c>
      <c r="AL257" s="71">
        <f t="shared" si="91"/>
        <v>0</v>
      </c>
      <c r="AM257" s="71">
        <f>SUM($AL$33:AL257)</f>
        <v>10.507780540992837</v>
      </c>
      <c r="AO257" s="26">
        <v>254</v>
      </c>
      <c r="AP257" s="71">
        <v>0.30174844051511901</v>
      </c>
      <c r="AQ257" s="73">
        <f t="shared" si="76"/>
        <v>8.0429464733542825E-102</v>
      </c>
      <c r="AR257" s="34">
        <v>234</v>
      </c>
      <c r="AS257" s="34" t="s">
        <v>202</v>
      </c>
      <c r="AT257" s="34" t="s">
        <v>469</v>
      </c>
      <c r="AU257" s="71">
        <f t="shared" si="72"/>
        <v>1.1979192063227903E-6</v>
      </c>
      <c r="AV257" s="71">
        <f t="shared" si="73"/>
        <v>9.6348000558572474E-108</v>
      </c>
      <c r="AW257" s="114">
        <f>SUM($AV$23:AV257)</f>
        <v>9.3110379369082494</v>
      </c>
      <c r="AY257" s="26">
        <v>254</v>
      </c>
      <c r="AZ257" s="71">
        <v>0</v>
      </c>
      <c r="BA257" s="73">
        <f t="shared" si="79"/>
        <v>0</v>
      </c>
      <c r="BB257" s="34">
        <v>234</v>
      </c>
      <c r="BC257" s="34" t="s">
        <v>202</v>
      </c>
      <c r="BD257" s="34" t="s">
        <v>469</v>
      </c>
      <c r="BE257" s="71">
        <f t="shared" si="74"/>
        <v>1.1979192063227903E-6</v>
      </c>
      <c r="BF257" s="71">
        <f t="shared" si="75"/>
        <v>0</v>
      </c>
      <c r="BG257" s="114">
        <f>SUM($BF$23:BF257)</f>
        <v>9.5467535037849771</v>
      </c>
      <c r="BI257" s="26">
        <v>254</v>
      </c>
      <c r="BJ257" s="71">
        <v>5.0360313792095698E-2</v>
      </c>
      <c r="BK257" s="73">
        <f t="shared" si="80"/>
        <v>8.036213520456882E-233</v>
      </c>
      <c r="BL257" s="34">
        <v>234</v>
      </c>
      <c r="BM257" s="34" t="s">
        <v>202</v>
      </c>
      <c r="BN257" s="34" t="s">
        <v>469</v>
      </c>
      <c r="BO257" s="71">
        <f t="shared" si="77"/>
        <v>1.1979192063227903E-6</v>
      </c>
      <c r="BP257" s="71">
        <f t="shared" si="78"/>
        <v>9.6267345222661846E-239</v>
      </c>
      <c r="BQ257" s="114">
        <f>SUM($BP$23:BP257)</f>
        <v>10.39189247276893</v>
      </c>
      <c r="BS257" s="26">
        <v>254</v>
      </c>
      <c r="BT257" s="71">
        <v>0</v>
      </c>
      <c r="BU257" s="73">
        <f t="shared" si="81"/>
        <v>0</v>
      </c>
      <c r="BV257" s="34">
        <v>234</v>
      </c>
      <c r="BW257" s="34" t="s">
        <v>202</v>
      </c>
      <c r="BX257" s="34" t="s">
        <v>469</v>
      </c>
      <c r="BY257" s="71">
        <f t="shared" si="82"/>
        <v>1.1979192063227903E-6</v>
      </c>
      <c r="BZ257" s="71">
        <f t="shared" si="83"/>
        <v>0</v>
      </c>
      <c r="CA257" s="114">
        <f>SUM($BZ$23:BZ257)</f>
        <v>10.487233235656269</v>
      </c>
    </row>
    <row r="258" spans="1:79" x14ac:dyDescent="0.35">
      <c r="A258" s="26">
        <v>255</v>
      </c>
      <c r="B258" s="71">
        <v>0.241835961875287</v>
      </c>
      <c r="C258" s="73">
        <f t="shared" si="92"/>
        <v>3.4865704876784912E-113</v>
      </c>
      <c r="D258" s="34">
        <v>225</v>
      </c>
      <c r="E258" s="34" t="s">
        <v>202</v>
      </c>
      <c r="F258" s="34" t="s">
        <v>460</v>
      </c>
      <c r="G258" s="71">
        <f t="shared" si="84"/>
        <v>2.0238592936675605E-6</v>
      </c>
      <c r="H258" s="71">
        <f t="shared" si="85"/>
        <v>7.0563280845151525E-119</v>
      </c>
      <c r="I258" s="71">
        <f>SUM($H$33:H258)</f>
        <v>9.3265529758493759</v>
      </c>
      <c r="K258" s="26">
        <v>255</v>
      </c>
      <c r="L258" s="71">
        <v>0</v>
      </c>
      <c r="M258" s="73">
        <f t="shared" si="93"/>
        <v>0</v>
      </c>
      <c r="N258" s="34">
        <v>225</v>
      </c>
      <c r="O258" s="34" t="s">
        <v>202</v>
      </c>
      <c r="P258" s="34" t="s">
        <v>460</v>
      </c>
      <c r="Q258" s="71">
        <f t="shared" si="86"/>
        <v>2.0238592936675605E-6</v>
      </c>
      <c r="R258" s="71">
        <f t="shared" si="87"/>
        <v>0</v>
      </c>
      <c r="S258" s="71">
        <f>SUM($R$33:R258)</f>
        <v>9.5691597944751994</v>
      </c>
      <c r="U258" s="26">
        <v>255</v>
      </c>
      <c r="V258" s="71">
        <v>1.0545062117598101E-11</v>
      </c>
      <c r="W258" s="73">
        <f t="shared" si="94"/>
        <v>0</v>
      </c>
      <c r="X258" s="74">
        <v>225</v>
      </c>
      <c r="Y258" s="34" t="s">
        <v>202</v>
      </c>
      <c r="Z258" s="34" t="s">
        <v>460</v>
      </c>
      <c r="AA258" s="71">
        <f t="shared" si="88"/>
        <v>2.0238592936675605E-6</v>
      </c>
      <c r="AB258" s="71">
        <f t="shared" si="89"/>
        <v>0</v>
      </c>
      <c r="AC258" s="71">
        <f>SUM($AB$33:AB258)</f>
        <v>10.403299508285247</v>
      </c>
      <c r="AE258" s="26">
        <v>255</v>
      </c>
      <c r="AF258" s="71">
        <v>0</v>
      </c>
      <c r="AG258" s="73">
        <f t="shared" si="95"/>
        <v>0</v>
      </c>
      <c r="AH258" s="74">
        <v>225</v>
      </c>
      <c r="AI258" s="34" t="s">
        <v>202</v>
      </c>
      <c r="AJ258" s="34" t="s">
        <v>460</v>
      </c>
      <c r="AK258" s="71">
        <f t="shared" si="90"/>
        <v>2.0238592936675605E-6</v>
      </c>
      <c r="AL258" s="71">
        <f t="shared" si="91"/>
        <v>0</v>
      </c>
      <c r="AM258" s="71">
        <f>SUM($AL$33:AL258)</f>
        <v>10.507780540992837</v>
      </c>
      <c r="AO258" s="26">
        <v>255</v>
      </c>
      <c r="AP258" s="71">
        <v>0.301748440343797</v>
      </c>
      <c r="AQ258" s="73">
        <f t="shared" si="76"/>
        <v>2.426946555481231E-102</v>
      </c>
      <c r="AR258" s="34">
        <v>235</v>
      </c>
      <c r="AS258" s="34" t="s">
        <v>202</v>
      </c>
      <c r="AT258" s="34" t="s">
        <v>470</v>
      </c>
      <c r="AU258" s="71">
        <f t="shared" si="72"/>
        <v>1.1301124587950851E-6</v>
      </c>
      <c r="AV258" s="71">
        <f t="shared" si="73"/>
        <v>2.7427225391791563E-108</v>
      </c>
      <c r="AW258" s="114">
        <f>SUM($AV$23:AV258)</f>
        <v>9.3110379369082494</v>
      </c>
      <c r="AY258" s="26">
        <v>255</v>
      </c>
      <c r="AZ258" s="71">
        <v>0</v>
      </c>
      <c r="BA258" s="73">
        <f t="shared" si="79"/>
        <v>0</v>
      </c>
      <c r="BB258" s="34">
        <v>235</v>
      </c>
      <c r="BC258" s="34" t="s">
        <v>202</v>
      </c>
      <c r="BD258" s="34" t="s">
        <v>470</v>
      </c>
      <c r="BE258" s="71">
        <f t="shared" si="74"/>
        <v>1.1301124587950851E-6</v>
      </c>
      <c r="BF258" s="71">
        <f t="shared" si="75"/>
        <v>0</v>
      </c>
      <c r="BG258" s="114">
        <f>SUM($BF$23:BF258)</f>
        <v>9.5467535037849771</v>
      </c>
      <c r="BI258" s="26">
        <v>255</v>
      </c>
      <c r="BJ258" s="71">
        <v>5.0360313124286502E-2</v>
      </c>
      <c r="BK258" s="73">
        <f t="shared" si="80"/>
        <v>4.0470623459049065E-234</v>
      </c>
      <c r="BL258" s="34">
        <v>235</v>
      </c>
      <c r="BM258" s="34" t="s">
        <v>202</v>
      </c>
      <c r="BN258" s="34" t="s">
        <v>470</v>
      </c>
      <c r="BO258" s="71">
        <f t="shared" si="77"/>
        <v>1.1301124587950851E-6</v>
      </c>
      <c r="BP258" s="71">
        <f t="shared" si="78"/>
        <v>4.5736355786275992E-240</v>
      </c>
      <c r="BQ258" s="114">
        <f>SUM($BP$23:BP258)</f>
        <v>10.39189247276893</v>
      </c>
      <c r="BS258" s="26">
        <v>255</v>
      </c>
      <c r="BT258" s="71">
        <v>0</v>
      </c>
      <c r="BU258" s="73">
        <f t="shared" si="81"/>
        <v>0</v>
      </c>
      <c r="BV258" s="34">
        <v>235</v>
      </c>
      <c r="BW258" s="34" t="s">
        <v>202</v>
      </c>
      <c r="BX258" s="34" t="s">
        <v>470</v>
      </c>
      <c r="BY258" s="71">
        <f t="shared" si="82"/>
        <v>1.1301124587950851E-6</v>
      </c>
      <c r="BZ258" s="71">
        <f t="shared" si="83"/>
        <v>0</v>
      </c>
      <c r="CA258" s="114">
        <f>SUM($BZ$23:BZ258)</f>
        <v>10.487233235656269</v>
      </c>
    </row>
    <row r="259" spans="1:79" x14ac:dyDescent="0.35">
      <c r="A259" s="26">
        <v>256</v>
      </c>
      <c r="B259" s="71">
        <v>0.24183596101335</v>
      </c>
      <c r="C259" s="73">
        <f t="shared" si="92"/>
        <v>8.4317812753371637E-114</v>
      </c>
      <c r="D259" s="34">
        <v>226</v>
      </c>
      <c r="E259" s="34" t="s">
        <v>202</v>
      </c>
      <c r="F259" s="34" t="s">
        <v>461</v>
      </c>
      <c r="G259" s="71">
        <f t="shared" si="84"/>
        <v>1.9093012204410944E-6</v>
      </c>
      <c r="H259" s="71">
        <f t="shared" si="85"/>
        <v>1.6098810279493613E-119</v>
      </c>
      <c r="I259" s="71">
        <f>SUM($H$33:H259)</f>
        <v>9.3265529758493759</v>
      </c>
      <c r="K259" s="26">
        <v>256</v>
      </c>
      <c r="L259" s="71">
        <v>0</v>
      </c>
      <c r="M259" s="73">
        <f t="shared" si="93"/>
        <v>0</v>
      </c>
      <c r="N259" s="34">
        <v>226</v>
      </c>
      <c r="O259" s="34" t="s">
        <v>202</v>
      </c>
      <c r="P259" s="34" t="s">
        <v>461</v>
      </c>
      <c r="Q259" s="71">
        <f t="shared" si="86"/>
        <v>1.9093012204410944E-6</v>
      </c>
      <c r="R259" s="71">
        <f t="shared" si="87"/>
        <v>0</v>
      </c>
      <c r="S259" s="71">
        <f>SUM($R$33:R259)</f>
        <v>9.5691597944751994</v>
      </c>
      <c r="U259" s="26">
        <v>256</v>
      </c>
      <c r="V259" s="71">
        <v>1.0545002295869099E-11</v>
      </c>
      <c r="W259" s="73">
        <f t="shared" si="94"/>
        <v>0</v>
      </c>
      <c r="X259" s="74">
        <v>226</v>
      </c>
      <c r="Y259" s="34" t="s">
        <v>202</v>
      </c>
      <c r="Z259" s="34" t="s">
        <v>461</v>
      </c>
      <c r="AA259" s="71">
        <f t="shared" si="88"/>
        <v>1.9093012204410944E-6</v>
      </c>
      <c r="AB259" s="71">
        <f t="shared" si="89"/>
        <v>0</v>
      </c>
      <c r="AC259" s="71">
        <f>SUM($AB$33:AB259)</f>
        <v>10.403299508285247</v>
      </c>
      <c r="AE259" s="26">
        <v>256</v>
      </c>
      <c r="AF259" s="71">
        <v>0</v>
      </c>
      <c r="AG259" s="73">
        <f t="shared" si="95"/>
        <v>0</v>
      </c>
      <c r="AH259" s="74">
        <v>226</v>
      </c>
      <c r="AI259" s="34" t="s">
        <v>202</v>
      </c>
      <c r="AJ259" s="34" t="s">
        <v>461</v>
      </c>
      <c r="AK259" s="71">
        <f t="shared" si="90"/>
        <v>1.9093012204410944E-6</v>
      </c>
      <c r="AL259" s="71">
        <f t="shared" si="91"/>
        <v>0</v>
      </c>
      <c r="AM259" s="71">
        <f>SUM($AL$33:AL259)</f>
        <v>10.507780540992837</v>
      </c>
      <c r="AO259" s="26">
        <v>256</v>
      </c>
      <c r="AP259" s="71">
        <v>0.30174844018846098</v>
      </c>
      <c r="AQ259" s="73">
        <f t="shared" si="76"/>
        <v>7.3232733791421182E-103</v>
      </c>
      <c r="AR259" s="34">
        <v>236</v>
      </c>
      <c r="AS259" s="34" t="s">
        <v>202</v>
      </c>
      <c r="AT259" s="34" t="s">
        <v>471</v>
      </c>
      <c r="AU259" s="71">
        <f t="shared" si="72"/>
        <v>1.0661438290519671E-6</v>
      </c>
      <c r="AV259" s="71">
        <f t="shared" si="73"/>
        <v>7.8076627216329158E-109</v>
      </c>
      <c r="AW259" s="114">
        <f>SUM($AV$23:AV259)</f>
        <v>9.3110379369082494</v>
      </c>
      <c r="AY259" s="26">
        <v>256</v>
      </c>
      <c r="AZ259" s="71">
        <v>0</v>
      </c>
      <c r="BA259" s="73">
        <f t="shared" si="79"/>
        <v>0</v>
      </c>
      <c r="BB259" s="34">
        <v>236</v>
      </c>
      <c r="BC259" s="34" t="s">
        <v>202</v>
      </c>
      <c r="BD259" s="34" t="s">
        <v>471</v>
      </c>
      <c r="BE259" s="71">
        <f t="shared" si="74"/>
        <v>1.0661438290519671E-6</v>
      </c>
      <c r="BF259" s="71">
        <f t="shared" si="75"/>
        <v>0</v>
      </c>
      <c r="BG259" s="114">
        <f>SUM($BF$23:BF259)</f>
        <v>9.5467535037849771</v>
      </c>
      <c r="BI259" s="26">
        <v>256</v>
      </c>
      <c r="BJ259" s="71">
        <v>5.03603125162497E-2</v>
      </c>
      <c r="BK259" s="73">
        <f t="shared" si="80"/>
        <v>2.0381132697328059E-235</v>
      </c>
      <c r="BL259" s="34">
        <v>236</v>
      </c>
      <c r="BM259" s="34" t="s">
        <v>202</v>
      </c>
      <c r="BN259" s="34" t="s">
        <v>471</v>
      </c>
      <c r="BO259" s="71">
        <f t="shared" si="77"/>
        <v>1.0661438290519671E-6</v>
      </c>
      <c r="BP259" s="71">
        <f t="shared" si="78"/>
        <v>2.1729218854345583E-241</v>
      </c>
      <c r="BQ259" s="114">
        <f>SUM($BP$23:BP259)</f>
        <v>10.39189247276893</v>
      </c>
      <c r="BS259" s="26">
        <v>256</v>
      </c>
      <c r="BT259" s="71">
        <v>0</v>
      </c>
      <c r="BU259" s="73">
        <f t="shared" si="81"/>
        <v>0</v>
      </c>
      <c r="BV259" s="34">
        <v>236</v>
      </c>
      <c r="BW259" s="34" t="s">
        <v>202</v>
      </c>
      <c r="BX259" s="34" t="s">
        <v>471</v>
      </c>
      <c r="BY259" s="71">
        <f t="shared" si="82"/>
        <v>1.0661438290519671E-6</v>
      </c>
      <c r="BZ259" s="71">
        <f t="shared" si="83"/>
        <v>0</v>
      </c>
      <c r="CA259" s="114">
        <f>SUM($BZ$23:BZ259)</f>
        <v>10.487233235656269</v>
      </c>
    </row>
    <row r="260" spans="1:79" x14ac:dyDescent="0.35">
      <c r="A260" s="26">
        <v>257</v>
      </c>
      <c r="B260" s="71">
        <v>0.24183596022957299</v>
      </c>
      <c r="C260" s="73">
        <f t="shared" si="92"/>
        <v>2.0391079277755327E-114</v>
      </c>
      <c r="D260" s="34">
        <v>227</v>
      </c>
      <c r="E260" s="34" t="s">
        <v>202</v>
      </c>
      <c r="F260" s="34" t="s">
        <v>462</v>
      </c>
      <c r="G260" s="71">
        <f t="shared" si="84"/>
        <v>1.8012275664538623E-6</v>
      </c>
      <c r="H260" s="71">
        <f t="shared" si="85"/>
        <v>3.6728974104839009E-120</v>
      </c>
      <c r="I260" s="71">
        <f>SUM($H$33:H260)</f>
        <v>9.3265529758493759</v>
      </c>
      <c r="K260" s="26">
        <v>257</v>
      </c>
      <c r="L260" s="71">
        <v>0</v>
      </c>
      <c r="M260" s="73">
        <f t="shared" si="93"/>
        <v>0</v>
      </c>
      <c r="N260" s="34">
        <v>227</v>
      </c>
      <c r="O260" s="34" t="s">
        <v>202</v>
      </c>
      <c r="P260" s="34" t="s">
        <v>462</v>
      </c>
      <c r="Q260" s="71">
        <f t="shared" si="86"/>
        <v>1.8012275664538623E-6</v>
      </c>
      <c r="R260" s="71">
        <f t="shared" si="87"/>
        <v>0</v>
      </c>
      <c r="S260" s="71">
        <f>SUM($R$33:R260)</f>
        <v>9.5691597944751994</v>
      </c>
      <c r="U260" s="26">
        <v>257</v>
      </c>
      <c r="V260" s="71">
        <v>1.0544947582598E-11</v>
      </c>
      <c r="W260" s="73">
        <f t="shared" si="94"/>
        <v>0</v>
      </c>
      <c r="X260" s="74">
        <v>227</v>
      </c>
      <c r="Y260" s="34" t="s">
        <v>202</v>
      </c>
      <c r="Z260" s="34" t="s">
        <v>462</v>
      </c>
      <c r="AA260" s="71">
        <f t="shared" si="88"/>
        <v>1.8012275664538623E-6</v>
      </c>
      <c r="AB260" s="71">
        <f t="shared" si="89"/>
        <v>0</v>
      </c>
      <c r="AC260" s="71">
        <f>SUM($AB$33:AB260)</f>
        <v>10.403299508285247</v>
      </c>
      <c r="AE260" s="26">
        <v>257</v>
      </c>
      <c r="AF260" s="71">
        <v>0</v>
      </c>
      <c r="AG260" s="73">
        <f t="shared" si="95"/>
        <v>0</v>
      </c>
      <c r="AH260" s="74">
        <v>227</v>
      </c>
      <c r="AI260" s="34" t="s">
        <v>202</v>
      </c>
      <c r="AJ260" s="34" t="s">
        <v>462</v>
      </c>
      <c r="AK260" s="71">
        <f t="shared" si="90"/>
        <v>1.8012275664538623E-6</v>
      </c>
      <c r="AL260" s="71">
        <f t="shared" si="91"/>
        <v>0</v>
      </c>
      <c r="AM260" s="71">
        <f>SUM($AL$33:AL260)</f>
        <v>10.507780540992837</v>
      </c>
      <c r="AO260" s="26">
        <v>257</v>
      </c>
      <c r="AP260" s="71">
        <v>0.30174844004761697</v>
      </c>
      <c r="AQ260" s="73">
        <f t="shared" si="76"/>
        <v>2.209786319229814E-103</v>
      </c>
      <c r="AR260" s="34">
        <v>237</v>
      </c>
      <c r="AS260" s="34" t="s">
        <v>202</v>
      </c>
      <c r="AT260" s="34" t="s">
        <v>472</v>
      </c>
      <c r="AU260" s="71">
        <f t="shared" si="72"/>
        <v>1.005796065143365E-6</v>
      </c>
      <c r="AV260" s="71">
        <f t="shared" si="73"/>
        <v>2.2225943846889869E-109</v>
      </c>
      <c r="AW260" s="114">
        <f>SUM($AV$23:AV260)</f>
        <v>9.3110379369082494</v>
      </c>
      <c r="AY260" s="26">
        <v>257</v>
      </c>
      <c r="AZ260" s="71">
        <v>0</v>
      </c>
      <c r="BA260" s="73">
        <f t="shared" si="79"/>
        <v>0</v>
      </c>
      <c r="BB260" s="34">
        <v>237</v>
      </c>
      <c r="BC260" s="34" t="s">
        <v>202</v>
      </c>
      <c r="BD260" s="34" t="s">
        <v>472</v>
      </c>
      <c r="BE260" s="71">
        <f t="shared" si="74"/>
        <v>1.005796065143365E-6</v>
      </c>
      <c r="BF260" s="71">
        <f t="shared" si="75"/>
        <v>0</v>
      </c>
      <c r="BG260" s="114">
        <f>SUM($BF$23:BF260)</f>
        <v>9.5467535037849771</v>
      </c>
      <c r="BI260" s="26">
        <v>257</v>
      </c>
      <c r="BJ260" s="71">
        <v>5.0360311962635698E-2</v>
      </c>
      <c r="BK260" s="73">
        <f t="shared" si="80"/>
        <v>1.0264002120725962E-236</v>
      </c>
      <c r="BL260" s="34">
        <v>237</v>
      </c>
      <c r="BM260" s="34" t="s">
        <v>202</v>
      </c>
      <c r="BN260" s="34" t="s">
        <v>472</v>
      </c>
      <c r="BO260" s="71">
        <f t="shared" si="77"/>
        <v>1.005796065143365E-6</v>
      </c>
      <c r="BP260" s="71">
        <f t="shared" si="78"/>
        <v>1.0323492945649326E-242</v>
      </c>
      <c r="BQ260" s="114">
        <f>SUM($BP$23:BP260)</f>
        <v>10.39189247276893</v>
      </c>
      <c r="BS260" s="26">
        <v>257</v>
      </c>
      <c r="BT260" s="71">
        <v>0</v>
      </c>
      <c r="BU260" s="73">
        <f t="shared" si="81"/>
        <v>0</v>
      </c>
      <c r="BV260" s="34">
        <v>237</v>
      </c>
      <c r="BW260" s="34" t="s">
        <v>202</v>
      </c>
      <c r="BX260" s="34" t="s">
        <v>472</v>
      </c>
      <c r="BY260" s="71">
        <f t="shared" si="82"/>
        <v>1.005796065143365E-6</v>
      </c>
      <c r="BZ260" s="71">
        <f t="shared" si="83"/>
        <v>0</v>
      </c>
      <c r="CA260" s="114">
        <f>SUM($BZ$23:BZ260)</f>
        <v>10.487233235656269</v>
      </c>
    </row>
    <row r="261" spans="1:79" x14ac:dyDescent="0.35">
      <c r="A261" s="26">
        <v>258</v>
      </c>
      <c r="B261" s="71">
        <v>0.24183595951683201</v>
      </c>
      <c r="C261" s="73">
        <f t="shared" si="92"/>
        <v>4.9312962372533072E-115</v>
      </c>
      <c r="D261" s="34">
        <v>228</v>
      </c>
      <c r="E261" s="34" t="s">
        <v>202</v>
      </c>
      <c r="F261" s="34" t="s">
        <v>463</v>
      </c>
      <c r="G261" s="71">
        <f t="shared" si="84"/>
        <v>1.699271289107417E-6</v>
      </c>
      <c r="H261" s="71">
        <f t="shared" si="85"/>
        <v>8.3796101140479817E-121</v>
      </c>
      <c r="I261" s="71">
        <f>SUM($H$33:H261)</f>
        <v>9.3265529758493759</v>
      </c>
      <c r="K261" s="26">
        <v>258</v>
      </c>
      <c r="L261" s="71">
        <v>0</v>
      </c>
      <c r="M261" s="73">
        <f t="shared" si="93"/>
        <v>0</v>
      </c>
      <c r="N261" s="34">
        <v>228</v>
      </c>
      <c r="O261" s="34" t="s">
        <v>202</v>
      </c>
      <c r="P261" s="34" t="s">
        <v>463</v>
      </c>
      <c r="Q261" s="71">
        <f t="shared" si="86"/>
        <v>1.699271289107417E-6</v>
      </c>
      <c r="R261" s="71">
        <f t="shared" si="87"/>
        <v>0</v>
      </c>
      <c r="S261" s="71">
        <f>SUM($R$33:R261)</f>
        <v>9.5691597944751994</v>
      </c>
      <c r="U261" s="26">
        <v>258</v>
      </c>
      <c r="V261" s="71">
        <v>1.05448975414962E-11</v>
      </c>
      <c r="W261" s="73">
        <f t="shared" si="94"/>
        <v>0</v>
      </c>
      <c r="X261" s="74">
        <v>228</v>
      </c>
      <c r="Y261" s="34" t="s">
        <v>202</v>
      </c>
      <c r="Z261" s="34" t="s">
        <v>463</v>
      </c>
      <c r="AA261" s="71">
        <f t="shared" si="88"/>
        <v>1.699271289107417E-6</v>
      </c>
      <c r="AB261" s="71">
        <f t="shared" si="89"/>
        <v>0</v>
      </c>
      <c r="AC261" s="71">
        <f>SUM($AB$33:AB261)</f>
        <v>10.403299508285247</v>
      </c>
      <c r="AE261" s="26">
        <v>258</v>
      </c>
      <c r="AF261" s="71">
        <v>0</v>
      </c>
      <c r="AG261" s="73">
        <f t="shared" si="95"/>
        <v>0</v>
      </c>
      <c r="AH261" s="74">
        <v>228</v>
      </c>
      <c r="AI261" s="34" t="s">
        <v>202</v>
      </c>
      <c r="AJ261" s="34" t="s">
        <v>463</v>
      </c>
      <c r="AK261" s="71">
        <f t="shared" si="90"/>
        <v>1.699271289107417E-6</v>
      </c>
      <c r="AL261" s="71">
        <f t="shared" si="91"/>
        <v>0</v>
      </c>
      <c r="AM261" s="71">
        <f>SUM($AL$33:AL261)</f>
        <v>10.507780540992837</v>
      </c>
      <c r="AO261" s="26">
        <v>258</v>
      </c>
      <c r="AP261" s="71">
        <v>0.30174843991991401</v>
      </c>
      <c r="AQ261" s="73">
        <f t="shared" si="76"/>
        <v>6.667995746661617E-104</v>
      </c>
      <c r="AR261" s="34">
        <v>238</v>
      </c>
      <c r="AS261" s="34" t="s">
        <v>202</v>
      </c>
      <c r="AT261" s="34" t="s">
        <v>473</v>
      </c>
      <c r="AU261" s="71">
        <f t="shared" si="72"/>
        <v>9.4886421239940094E-7</v>
      </c>
      <c r="AV261" s="71">
        <f t="shared" si="73"/>
        <v>6.3270225324386302E-110</v>
      </c>
      <c r="AW261" s="114">
        <f>SUM($AV$23:AV261)</f>
        <v>9.3110379369082494</v>
      </c>
      <c r="AY261" s="26">
        <v>258</v>
      </c>
      <c r="AZ261" s="71">
        <v>0</v>
      </c>
      <c r="BA261" s="73">
        <f t="shared" si="79"/>
        <v>0</v>
      </c>
      <c r="BB261" s="34">
        <v>238</v>
      </c>
      <c r="BC261" s="34" t="s">
        <v>202</v>
      </c>
      <c r="BD261" s="34" t="s">
        <v>473</v>
      </c>
      <c r="BE261" s="71">
        <f t="shared" si="74"/>
        <v>9.4886421239940094E-7</v>
      </c>
      <c r="BF261" s="71">
        <f t="shared" si="75"/>
        <v>0</v>
      </c>
      <c r="BG261" s="114">
        <f>SUM($BF$23:BF261)</f>
        <v>9.5467535037849771</v>
      </c>
      <c r="BI261" s="26">
        <v>258</v>
      </c>
      <c r="BJ261" s="71">
        <v>5.0360311458572199E-2</v>
      </c>
      <c r="BK261" s="73">
        <f t="shared" si="80"/>
        <v>5.1689834878491383E-238</v>
      </c>
      <c r="BL261" s="34">
        <v>238</v>
      </c>
      <c r="BM261" s="34" t="s">
        <v>202</v>
      </c>
      <c r="BN261" s="34" t="s">
        <v>473</v>
      </c>
      <c r="BO261" s="71">
        <f t="shared" si="77"/>
        <v>9.4886421239940094E-7</v>
      </c>
      <c r="BP261" s="71">
        <f t="shared" si="78"/>
        <v>4.9046634461034808E-244</v>
      </c>
      <c r="BQ261" s="114">
        <f>SUM($BP$23:BP261)</f>
        <v>10.39189247276893</v>
      </c>
      <c r="BS261" s="26">
        <v>258</v>
      </c>
      <c r="BT261" s="71">
        <v>0</v>
      </c>
      <c r="BU261" s="73">
        <f t="shared" si="81"/>
        <v>0</v>
      </c>
      <c r="BV261" s="34">
        <v>238</v>
      </c>
      <c r="BW261" s="34" t="s">
        <v>202</v>
      </c>
      <c r="BX261" s="34" t="s">
        <v>473</v>
      </c>
      <c r="BY261" s="71">
        <f t="shared" si="82"/>
        <v>9.4886421239940094E-7</v>
      </c>
      <c r="BZ261" s="71">
        <f t="shared" si="83"/>
        <v>0</v>
      </c>
      <c r="CA261" s="114">
        <f>SUM($BZ$23:BZ261)</f>
        <v>10.487233235656269</v>
      </c>
    </row>
    <row r="262" spans="1:79" x14ac:dyDescent="0.35">
      <c r="A262" s="26">
        <v>259</v>
      </c>
      <c r="B262" s="71">
        <v>0.24183595886873499</v>
      </c>
      <c r="C262" s="73">
        <f t="shared" si="92"/>
        <v>1.1925647571978968E-115</v>
      </c>
      <c r="D262" s="34">
        <v>229</v>
      </c>
      <c r="E262" s="34" t="s">
        <v>202</v>
      </c>
      <c r="F262" s="34" t="s">
        <v>464</v>
      </c>
      <c r="G262" s="71">
        <f t="shared" si="84"/>
        <v>1.6030861217994501E-6</v>
      </c>
      <c r="H262" s="71">
        <f t="shared" si="85"/>
        <v>1.9117840116110792E-121</v>
      </c>
      <c r="I262" s="71">
        <f>SUM($H$33:H262)</f>
        <v>9.3265529758493759</v>
      </c>
      <c r="K262" s="26">
        <v>259</v>
      </c>
      <c r="L262" s="71">
        <v>0</v>
      </c>
      <c r="M262" s="73">
        <f t="shared" si="93"/>
        <v>0</v>
      </c>
      <c r="N262" s="34">
        <v>229</v>
      </c>
      <c r="O262" s="34" t="s">
        <v>202</v>
      </c>
      <c r="P262" s="34" t="s">
        <v>464</v>
      </c>
      <c r="Q262" s="71">
        <f t="shared" si="86"/>
        <v>1.6030861217994501E-6</v>
      </c>
      <c r="R262" s="71">
        <f t="shared" si="87"/>
        <v>0</v>
      </c>
      <c r="S262" s="71">
        <f>SUM($R$33:R262)</f>
        <v>9.5691597944751994</v>
      </c>
      <c r="U262" s="26">
        <v>259</v>
      </c>
      <c r="V262" s="71">
        <v>1.05448517736039E-11</v>
      </c>
      <c r="W262" s="73">
        <f t="shared" si="94"/>
        <v>0</v>
      </c>
      <c r="X262" s="74">
        <v>229</v>
      </c>
      <c r="Y262" s="34" t="s">
        <v>202</v>
      </c>
      <c r="Z262" s="34" t="s">
        <v>464</v>
      </c>
      <c r="AA262" s="71">
        <f t="shared" si="88"/>
        <v>1.6030861217994501E-6</v>
      </c>
      <c r="AB262" s="71">
        <f t="shared" si="89"/>
        <v>0</v>
      </c>
      <c r="AC262" s="71">
        <f>SUM($AB$33:AB262)</f>
        <v>10.403299508285247</v>
      </c>
      <c r="AE262" s="26">
        <v>259</v>
      </c>
      <c r="AF262" s="71">
        <v>0</v>
      </c>
      <c r="AG262" s="73">
        <f t="shared" si="95"/>
        <v>0</v>
      </c>
      <c r="AH262" s="74">
        <v>229</v>
      </c>
      <c r="AI262" s="34" t="s">
        <v>202</v>
      </c>
      <c r="AJ262" s="34" t="s">
        <v>464</v>
      </c>
      <c r="AK262" s="71">
        <f t="shared" si="90"/>
        <v>1.6030861217994501E-6</v>
      </c>
      <c r="AL262" s="71">
        <f t="shared" si="91"/>
        <v>0</v>
      </c>
      <c r="AM262" s="71">
        <f>SUM($AL$33:AL262)</f>
        <v>10.507780540992837</v>
      </c>
      <c r="AO262" s="26">
        <v>259</v>
      </c>
      <c r="AP262" s="71">
        <v>0.30174843980412702</v>
      </c>
      <c r="AQ262" s="73">
        <f t="shared" si="76"/>
        <v>2.0120573139477653E-104</v>
      </c>
      <c r="AR262" s="34">
        <v>239</v>
      </c>
      <c r="AS262" s="34" t="s">
        <v>202</v>
      </c>
      <c r="AT262" s="34" t="s">
        <v>474</v>
      </c>
      <c r="AU262" s="71">
        <f t="shared" si="72"/>
        <v>8.9515491735792517E-7</v>
      </c>
      <c r="AV262" s="71">
        <f t="shared" si="73"/>
        <v>1.8011029985863207E-110</v>
      </c>
      <c r="AW262" s="114">
        <f>SUM($AV$23:AV262)</f>
        <v>9.3110379369082494</v>
      </c>
      <c r="AY262" s="26">
        <v>259</v>
      </c>
      <c r="AZ262" s="71">
        <v>0</v>
      </c>
      <c r="BA262" s="73">
        <f t="shared" si="79"/>
        <v>0</v>
      </c>
      <c r="BB262" s="34">
        <v>239</v>
      </c>
      <c r="BC262" s="34" t="s">
        <v>202</v>
      </c>
      <c r="BD262" s="34" t="s">
        <v>474</v>
      </c>
      <c r="BE262" s="71">
        <f t="shared" si="74"/>
        <v>8.9515491735792517E-7</v>
      </c>
      <c r="BF262" s="71">
        <f t="shared" si="75"/>
        <v>0</v>
      </c>
      <c r="BG262" s="114">
        <f>SUM($BF$23:BF262)</f>
        <v>9.5467535037849771</v>
      </c>
      <c r="BI262" s="26">
        <v>259</v>
      </c>
      <c r="BJ262" s="71">
        <v>5.0360310999625603E-2</v>
      </c>
      <c r="BK262" s="73">
        <f t="shared" si="80"/>
        <v>2.6031161837229946E-239</v>
      </c>
      <c r="BL262" s="34">
        <v>239</v>
      </c>
      <c r="BM262" s="34" t="s">
        <v>202</v>
      </c>
      <c r="BN262" s="34" t="s">
        <v>474</v>
      </c>
      <c r="BO262" s="71">
        <f t="shared" si="77"/>
        <v>8.9515491735792517E-7</v>
      </c>
      <c r="BP262" s="71">
        <f t="shared" si="78"/>
        <v>2.3301922523136346E-245</v>
      </c>
      <c r="BQ262" s="114">
        <f>SUM($BP$23:BP262)</f>
        <v>10.39189247276893</v>
      </c>
      <c r="BS262" s="26">
        <v>259</v>
      </c>
      <c r="BT262" s="71">
        <v>0</v>
      </c>
      <c r="BU262" s="73">
        <f t="shared" si="81"/>
        <v>0</v>
      </c>
      <c r="BV262" s="34">
        <v>239</v>
      </c>
      <c r="BW262" s="34" t="s">
        <v>202</v>
      </c>
      <c r="BX262" s="34" t="s">
        <v>474</v>
      </c>
      <c r="BY262" s="71">
        <f t="shared" si="82"/>
        <v>8.9515491735792517E-7</v>
      </c>
      <c r="BZ262" s="71">
        <f t="shared" si="83"/>
        <v>0</v>
      </c>
      <c r="CA262" s="114">
        <f>SUM($BZ$23:BZ262)</f>
        <v>10.487233235656269</v>
      </c>
    </row>
    <row r="263" spans="1:79" x14ac:dyDescent="0.35">
      <c r="A263" s="26">
        <v>260</v>
      </c>
      <c r="B263" s="71">
        <v>0.24183595827937299</v>
      </c>
      <c r="C263" s="73">
        <f t="shared" si="92"/>
        <v>2.8840504157001348E-116</v>
      </c>
      <c r="D263" s="34">
        <v>230</v>
      </c>
      <c r="E263" s="34" t="s">
        <v>202</v>
      </c>
      <c r="F263" s="34" t="s">
        <v>465</v>
      </c>
      <c r="G263" s="71">
        <f t="shared" si="84"/>
        <v>1.5123453979240093E-6</v>
      </c>
      <c r="H263" s="71">
        <f t="shared" si="85"/>
        <v>4.3616803735649248E-122</v>
      </c>
      <c r="I263" s="71">
        <f>SUM($H$33:H263)</f>
        <v>9.3265529758493759</v>
      </c>
      <c r="K263" s="26">
        <v>260</v>
      </c>
      <c r="L263" s="71">
        <v>0</v>
      </c>
      <c r="M263" s="73">
        <f t="shared" si="93"/>
        <v>0</v>
      </c>
      <c r="N263" s="34">
        <v>230</v>
      </c>
      <c r="O263" s="34" t="s">
        <v>202</v>
      </c>
      <c r="P263" s="34" t="s">
        <v>465</v>
      </c>
      <c r="Q263" s="71">
        <f t="shared" si="86"/>
        <v>1.5123453979240093E-6</v>
      </c>
      <c r="R263" s="71">
        <f t="shared" si="87"/>
        <v>0</v>
      </c>
      <c r="S263" s="71">
        <f>SUM($R$33:R263)</f>
        <v>9.5691597944751994</v>
      </c>
      <c r="U263" s="26">
        <v>260</v>
      </c>
      <c r="V263" s="71">
        <v>1.0544809913999201E-11</v>
      </c>
      <c r="W263" s="73">
        <f t="shared" si="94"/>
        <v>0</v>
      </c>
      <c r="X263" s="74">
        <v>230</v>
      </c>
      <c r="Y263" s="34" t="s">
        <v>202</v>
      </c>
      <c r="Z263" s="34" t="s">
        <v>465</v>
      </c>
      <c r="AA263" s="71">
        <f t="shared" si="88"/>
        <v>1.5123453979240093E-6</v>
      </c>
      <c r="AB263" s="71">
        <f t="shared" si="89"/>
        <v>0</v>
      </c>
      <c r="AC263" s="71">
        <f>SUM($AB$33:AB263)</f>
        <v>10.403299508285247</v>
      </c>
      <c r="AE263" s="26">
        <v>260</v>
      </c>
      <c r="AF263" s="71">
        <v>0</v>
      </c>
      <c r="AG263" s="73">
        <f t="shared" si="95"/>
        <v>0</v>
      </c>
      <c r="AH263" s="74">
        <v>230</v>
      </c>
      <c r="AI263" s="34" t="s">
        <v>202</v>
      </c>
      <c r="AJ263" s="34" t="s">
        <v>465</v>
      </c>
      <c r="AK263" s="71">
        <f t="shared" si="90"/>
        <v>1.5123453979240093E-6</v>
      </c>
      <c r="AL263" s="71">
        <f t="shared" si="91"/>
        <v>0</v>
      </c>
      <c r="AM263" s="71">
        <f>SUM($AL$33:AL263)</f>
        <v>10.507780540992837</v>
      </c>
      <c r="AO263" s="26">
        <v>260</v>
      </c>
      <c r="AP263" s="71">
        <v>0.301748439699143</v>
      </c>
      <c r="AQ263" s="73">
        <f t="shared" si="76"/>
        <v>6.0713515528022077E-105</v>
      </c>
      <c r="AR263" s="34">
        <v>240</v>
      </c>
      <c r="AS263" s="34" t="s">
        <v>202</v>
      </c>
      <c r="AT263" s="34" t="s">
        <v>475</v>
      </c>
      <c r="AU263" s="71">
        <f t="shared" si="72"/>
        <v>8.4448577109238257E-7</v>
      </c>
      <c r="AV263" s="71">
        <f t="shared" si="73"/>
        <v>5.1271699976411068E-111</v>
      </c>
      <c r="AW263" s="114">
        <f>SUM($AV$23:AV263)</f>
        <v>9.3110379369082494</v>
      </c>
      <c r="AY263" s="26">
        <v>260</v>
      </c>
      <c r="AZ263" s="71">
        <v>0</v>
      </c>
      <c r="BA263" s="73">
        <f t="shared" si="79"/>
        <v>0</v>
      </c>
      <c r="BB263" s="34">
        <v>240</v>
      </c>
      <c r="BC263" s="34" t="s">
        <v>202</v>
      </c>
      <c r="BD263" s="34" t="s">
        <v>475</v>
      </c>
      <c r="BE263" s="71">
        <f t="shared" si="74"/>
        <v>8.4448577109238257E-7</v>
      </c>
      <c r="BF263" s="71">
        <f t="shared" si="75"/>
        <v>0</v>
      </c>
      <c r="BG263" s="114">
        <f>SUM($BF$23:BF263)</f>
        <v>9.5467535037849771</v>
      </c>
      <c r="BI263" s="26">
        <v>260</v>
      </c>
      <c r="BJ263" s="71">
        <v>5.0360310581757099E-2</v>
      </c>
      <c r="BK263" s="73">
        <f t="shared" si="80"/>
        <v>1.3109374058044856E-240</v>
      </c>
      <c r="BL263" s="34">
        <v>240</v>
      </c>
      <c r="BM263" s="34" t="s">
        <v>202</v>
      </c>
      <c r="BN263" s="34" t="s">
        <v>475</v>
      </c>
      <c r="BO263" s="71">
        <f t="shared" si="77"/>
        <v>8.4448577109238257E-7</v>
      </c>
      <c r="BP263" s="71">
        <f t="shared" si="78"/>
        <v>1.1070679859946487E-246</v>
      </c>
      <c r="BQ263" s="114">
        <f>SUM($BP$23:BP263)</f>
        <v>10.39189247276893</v>
      </c>
      <c r="BS263" s="26">
        <v>260</v>
      </c>
      <c r="BT263" s="71">
        <v>0</v>
      </c>
      <c r="BU263" s="73">
        <f t="shared" si="81"/>
        <v>0</v>
      </c>
      <c r="BV263" s="34">
        <v>240</v>
      </c>
      <c r="BW263" s="34" t="s">
        <v>202</v>
      </c>
      <c r="BX263" s="34" t="s">
        <v>475</v>
      </c>
      <c r="BY263" s="71">
        <f t="shared" si="82"/>
        <v>8.4448577109238257E-7</v>
      </c>
      <c r="BZ263" s="71">
        <f t="shared" si="83"/>
        <v>0</v>
      </c>
      <c r="CA263" s="114">
        <f>SUM($BZ$23:BZ263)</f>
        <v>10.487233235656269</v>
      </c>
    </row>
    <row r="264" spans="1:79" x14ac:dyDescent="0.35">
      <c r="A264" s="26">
        <v>261</v>
      </c>
      <c r="B264" s="71">
        <v>0.241835957743469</v>
      </c>
      <c r="C264" s="73">
        <f t="shared" si="92"/>
        <v>6.9746709600686617E-117</v>
      </c>
      <c r="D264" s="34">
        <v>231</v>
      </c>
      <c r="E264" s="34" t="s">
        <v>202</v>
      </c>
      <c r="F264" s="34" t="s">
        <v>466</v>
      </c>
      <c r="G264" s="71">
        <f t="shared" si="84"/>
        <v>1.4267409414377443E-6</v>
      </c>
      <c r="H264" s="71">
        <f t="shared" si="85"/>
        <v>9.9510486117868576E-123</v>
      </c>
      <c r="I264" s="71">
        <f>SUM($H$33:H264)</f>
        <v>9.3265529758493759</v>
      </c>
      <c r="K264" s="26">
        <v>261</v>
      </c>
      <c r="L264" s="71">
        <v>0</v>
      </c>
      <c r="M264" s="73">
        <f t="shared" si="93"/>
        <v>0</v>
      </c>
      <c r="N264" s="34">
        <v>231</v>
      </c>
      <c r="O264" s="34" t="s">
        <v>202</v>
      </c>
      <c r="P264" s="34" t="s">
        <v>466</v>
      </c>
      <c r="Q264" s="71">
        <f t="shared" si="86"/>
        <v>1.4267409414377443E-6</v>
      </c>
      <c r="R264" s="71">
        <f t="shared" si="87"/>
        <v>0</v>
      </c>
      <c r="S264" s="71">
        <f>SUM($R$33:R264)</f>
        <v>9.5691597944751994</v>
      </c>
      <c r="U264" s="26">
        <v>261</v>
      </c>
      <c r="V264" s="71">
        <v>1.0544771628898201E-11</v>
      </c>
      <c r="W264" s="73">
        <f t="shared" si="94"/>
        <v>0</v>
      </c>
      <c r="X264" s="74">
        <v>231</v>
      </c>
      <c r="Y264" s="34" t="s">
        <v>202</v>
      </c>
      <c r="Z264" s="34" t="s">
        <v>466</v>
      </c>
      <c r="AA264" s="71">
        <f t="shared" si="88"/>
        <v>1.4267409414377443E-6</v>
      </c>
      <c r="AB264" s="71">
        <f t="shared" si="89"/>
        <v>0</v>
      </c>
      <c r="AC264" s="71">
        <f>SUM($AB$33:AB264)</f>
        <v>10.403299508285247</v>
      </c>
      <c r="AE264" s="26">
        <v>261</v>
      </c>
      <c r="AF264" s="71">
        <v>0</v>
      </c>
      <c r="AG264" s="73">
        <f t="shared" si="95"/>
        <v>0</v>
      </c>
      <c r="AH264" s="74">
        <v>231</v>
      </c>
      <c r="AI264" s="34" t="s">
        <v>202</v>
      </c>
      <c r="AJ264" s="34" t="s">
        <v>466</v>
      </c>
      <c r="AK264" s="71">
        <f t="shared" si="90"/>
        <v>1.4267409414377443E-6</v>
      </c>
      <c r="AL264" s="71">
        <f t="shared" si="91"/>
        <v>0</v>
      </c>
      <c r="AM264" s="71">
        <f>SUM($AL$33:AL264)</f>
        <v>10.507780540992837</v>
      </c>
      <c r="AO264" s="26">
        <v>261</v>
      </c>
      <c r="AP264" s="71">
        <v>0.30174843960395298</v>
      </c>
      <c r="AQ264" s="73">
        <f t="shared" si="76"/>
        <v>1.8320208579230351E-105</v>
      </c>
      <c r="AR264" s="34">
        <v>241</v>
      </c>
      <c r="AS264" s="34" t="s">
        <v>202</v>
      </c>
      <c r="AT264" s="34" t="s">
        <v>476</v>
      </c>
      <c r="AU264" s="71">
        <f t="shared" si="72"/>
        <v>7.9668468970979474E-7</v>
      </c>
      <c r="AV264" s="71">
        <f t="shared" si="73"/>
        <v>1.4595429687362851E-111</v>
      </c>
      <c r="AW264" s="114">
        <f>SUM($AV$23:AV264)</f>
        <v>9.3110379369082494</v>
      </c>
      <c r="AY264" s="26">
        <v>261</v>
      </c>
      <c r="AZ264" s="71">
        <v>0</v>
      </c>
      <c r="BA264" s="73">
        <f t="shared" si="79"/>
        <v>0</v>
      </c>
      <c r="BB264" s="34">
        <v>241</v>
      </c>
      <c r="BC264" s="34" t="s">
        <v>202</v>
      </c>
      <c r="BD264" s="34" t="s">
        <v>476</v>
      </c>
      <c r="BE264" s="71">
        <f t="shared" si="74"/>
        <v>7.9668468970979474E-7</v>
      </c>
      <c r="BF264" s="71">
        <f t="shared" si="75"/>
        <v>0</v>
      </c>
      <c r="BG264" s="114">
        <f>SUM($BF$23:BF264)</f>
        <v>9.5467535037849771</v>
      </c>
      <c r="BI264" s="26">
        <v>261</v>
      </c>
      <c r="BJ264" s="71">
        <v>5.03603102012899E-2</v>
      </c>
      <c r="BK264" s="73">
        <f t="shared" si="80"/>
        <v>6.6019214909556836E-242</v>
      </c>
      <c r="BL264" s="34">
        <v>241</v>
      </c>
      <c r="BM264" s="34" t="s">
        <v>202</v>
      </c>
      <c r="BN264" s="34" t="s">
        <v>476</v>
      </c>
      <c r="BO264" s="71">
        <f t="shared" si="77"/>
        <v>7.9668468970979474E-7</v>
      </c>
      <c r="BP264" s="71">
        <f t="shared" si="78"/>
        <v>5.2596497745104545E-248</v>
      </c>
      <c r="BQ264" s="114">
        <f>SUM($BP$23:BP264)</f>
        <v>10.39189247276893</v>
      </c>
      <c r="BS264" s="26">
        <v>261</v>
      </c>
      <c r="BT264" s="71">
        <v>0</v>
      </c>
      <c r="BU264" s="73">
        <f t="shared" si="81"/>
        <v>0</v>
      </c>
      <c r="BV264" s="34">
        <v>241</v>
      </c>
      <c r="BW264" s="34" t="s">
        <v>202</v>
      </c>
      <c r="BX264" s="34" t="s">
        <v>476</v>
      </c>
      <c r="BY264" s="71">
        <f t="shared" si="82"/>
        <v>7.9668468970979474E-7</v>
      </c>
      <c r="BZ264" s="71">
        <f t="shared" si="83"/>
        <v>0</v>
      </c>
      <c r="CA264" s="114">
        <f>SUM($BZ$23:BZ264)</f>
        <v>10.487233235656269</v>
      </c>
    </row>
    <row r="265" spans="1:79" x14ac:dyDescent="0.35">
      <c r="A265" s="26">
        <v>262</v>
      </c>
      <c r="B265" s="71">
        <v>0.24183595725613</v>
      </c>
      <c r="C265" s="73">
        <f t="shared" si="92"/>
        <v>1.6867262315737653E-117</v>
      </c>
      <c r="D265" s="34">
        <v>232</v>
      </c>
      <c r="E265" s="34" t="s">
        <v>202</v>
      </c>
      <c r="F265" s="34" t="s">
        <v>467</v>
      </c>
      <c r="G265" s="71">
        <f t="shared" si="84"/>
        <v>1.3459820202242875E-6</v>
      </c>
      <c r="H265" s="71">
        <f t="shared" si="85"/>
        <v>2.2703031807389558E-123</v>
      </c>
      <c r="I265" s="71">
        <f>SUM($H$33:H265)</f>
        <v>9.3265529758493759</v>
      </c>
      <c r="K265" s="26">
        <v>262</v>
      </c>
      <c r="L265" s="71">
        <v>0</v>
      </c>
      <c r="M265" s="73">
        <f t="shared" si="93"/>
        <v>0</v>
      </c>
      <c r="N265" s="34">
        <v>232</v>
      </c>
      <c r="O265" s="34" t="s">
        <v>202</v>
      </c>
      <c r="P265" s="34" t="s">
        <v>467</v>
      </c>
      <c r="Q265" s="71">
        <f t="shared" si="86"/>
        <v>1.3459820202242875E-6</v>
      </c>
      <c r="R265" s="71">
        <f t="shared" si="87"/>
        <v>0</v>
      </c>
      <c r="S265" s="71">
        <f>SUM($R$33:R265)</f>
        <v>9.5691597944751994</v>
      </c>
      <c r="U265" s="26">
        <v>262</v>
      </c>
      <c r="V265" s="71">
        <v>1.0544736613089799E-11</v>
      </c>
      <c r="W265" s="73">
        <f t="shared" si="94"/>
        <v>0</v>
      </c>
      <c r="X265" s="74">
        <v>232</v>
      </c>
      <c r="Y265" s="34" t="s">
        <v>202</v>
      </c>
      <c r="Z265" s="34" t="s">
        <v>467</v>
      </c>
      <c r="AA265" s="71">
        <f t="shared" si="88"/>
        <v>1.3459820202242875E-6</v>
      </c>
      <c r="AB265" s="71">
        <f t="shared" si="89"/>
        <v>0</v>
      </c>
      <c r="AC265" s="71">
        <f>SUM($AB$33:AB265)</f>
        <v>10.403299508285247</v>
      </c>
      <c r="AE265" s="26">
        <v>262</v>
      </c>
      <c r="AF265" s="71">
        <v>0</v>
      </c>
      <c r="AG265" s="73">
        <f t="shared" si="95"/>
        <v>0</v>
      </c>
      <c r="AH265" s="74">
        <v>232</v>
      </c>
      <c r="AI265" s="34" t="s">
        <v>202</v>
      </c>
      <c r="AJ265" s="34" t="s">
        <v>467</v>
      </c>
      <c r="AK265" s="71">
        <f t="shared" si="90"/>
        <v>1.3459820202242875E-6</v>
      </c>
      <c r="AL265" s="71">
        <f t="shared" si="91"/>
        <v>0</v>
      </c>
      <c r="AM265" s="71">
        <f>SUM($AL$33:AL265)</f>
        <v>10.507780540992837</v>
      </c>
      <c r="AO265" s="26">
        <v>262</v>
      </c>
      <c r="AP265" s="71">
        <v>0.30174843951764602</v>
      </c>
      <c r="AQ265" s="73">
        <f t="shared" si="76"/>
        <v>5.5280943520017105E-106</v>
      </c>
      <c r="AR265" s="34">
        <v>242</v>
      </c>
      <c r="AS265" s="34" t="s">
        <v>202</v>
      </c>
      <c r="AT265" s="34" t="s">
        <v>477</v>
      </c>
      <c r="AU265" s="71">
        <f t="shared" si="72"/>
        <v>7.5158932991490069E-7</v>
      </c>
      <c r="AV265" s="71">
        <f t="shared" si="73"/>
        <v>4.1548567297273127E-112</v>
      </c>
      <c r="AW265" s="114">
        <f>SUM($AV$23:AV265)</f>
        <v>9.3110379369082494</v>
      </c>
      <c r="AY265" s="26">
        <v>262</v>
      </c>
      <c r="AZ265" s="71">
        <v>0</v>
      </c>
      <c r="BA265" s="73">
        <f t="shared" si="79"/>
        <v>0</v>
      </c>
      <c r="BB265" s="34">
        <v>242</v>
      </c>
      <c r="BC265" s="34" t="s">
        <v>202</v>
      </c>
      <c r="BD265" s="34" t="s">
        <v>477</v>
      </c>
      <c r="BE265" s="71">
        <f t="shared" si="74"/>
        <v>7.5158932991490069E-7</v>
      </c>
      <c r="BF265" s="71">
        <f t="shared" si="75"/>
        <v>0</v>
      </c>
      <c r="BG265" s="114">
        <f>SUM($BF$23:BF265)</f>
        <v>9.5467535037849771</v>
      </c>
      <c r="BI265" s="26">
        <v>262</v>
      </c>
      <c r="BJ265" s="71">
        <v>5.0360309854876301E-2</v>
      </c>
      <c r="BK265" s="73">
        <f t="shared" si="80"/>
        <v>3.3247481420909054E-243</v>
      </c>
      <c r="BL265" s="34">
        <v>242</v>
      </c>
      <c r="BM265" s="34" t="s">
        <v>202</v>
      </c>
      <c r="BN265" s="34" t="s">
        <v>477</v>
      </c>
      <c r="BO265" s="71">
        <f t="shared" si="77"/>
        <v>7.5158932991490069E-7</v>
      </c>
      <c r="BP265" s="71">
        <f t="shared" si="78"/>
        <v>2.4988452282499144E-249</v>
      </c>
      <c r="BQ265" s="114">
        <f>SUM($BP$23:BP265)</f>
        <v>10.39189247276893</v>
      </c>
      <c r="BS265" s="26">
        <v>262</v>
      </c>
      <c r="BT265" s="71">
        <v>0</v>
      </c>
      <c r="BU265" s="73">
        <f t="shared" si="81"/>
        <v>0</v>
      </c>
      <c r="BV265" s="34">
        <v>242</v>
      </c>
      <c r="BW265" s="34" t="s">
        <v>202</v>
      </c>
      <c r="BX265" s="34" t="s">
        <v>477</v>
      </c>
      <c r="BY265" s="71">
        <f t="shared" si="82"/>
        <v>7.5158932991490069E-7</v>
      </c>
      <c r="BZ265" s="71">
        <f t="shared" si="83"/>
        <v>0</v>
      </c>
      <c r="CA265" s="114">
        <f>SUM($BZ$23:BZ265)</f>
        <v>10.487233235656269</v>
      </c>
    </row>
    <row r="266" spans="1:79" x14ac:dyDescent="0.35">
      <c r="A266" s="26">
        <v>263</v>
      </c>
      <c r="B266" s="71">
        <v>0.24183595681299699</v>
      </c>
      <c r="C266" s="73">
        <f t="shared" si="92"/>
        <v>4.079110528416663E-118</v>
      </c>
      <c r="D266" s="34">
        <v>233</v>
      </c>
      <c r="E266" s="34" t="s">
        <v>202</v>
      </c>
      <c r="F266" s="34" t="s">
        <v>468</v>
      </c>
      <c r="G266" s="71">
        <f t="shared" si="84"/>
        <v>1.2697943587021579E-6</v>
      </c>
      <c r="H266" s="71">
        <f t="shared" si="85"/>
        <v>5.1796315375060571E-124</v>
      </c>
      <c r="I266" s="71">
        <f>SUM($H$33:H266)</f>
        <v>9.3265529758493759</v>
      </c>
      <c r="K266" s="26">
        <v>263</v>
      </c>
      <c r="L266" s="71">
        <v>0</v>
      </c>
      <c r="M266" s="73">
        <f t="shared" si="93"/>
        <v>0</v>
      </c>
      <c r="N266" s="34">
        <v>233</v>
      </c>
      <c r="O266" s="34" t="s">
        <v>202</v>
      </c>
      <c r="P266" s="34" t="s">
        <v>468</v>
      </c>
      <c r="Q266" s="71">
        <f t="shared" si="86"/>
        <v>1.2697943587021579E-6</v>
      </c>
      <c r="R266" s="71">
        <f t="shared" si="87"/>
        <v>0</v>
      </c>
      <c r="S266" s="71">
        <f>SUM($R$33:R266)</f>
        <v>9.5691597944751994</v>
      </c>
      <c r="U266" s="26">
        <v>263</v>
      </c>
      <c r="V266" s="71">
        <v>1.0544704587353799E-11</v>
      </c>
      <c r="W266" s="73">
        <f t="shared" si="94"/>
        <v>0</v>
      </c>
      <c r="X266" s="74">
        <v>233</v>
      </c>
      <c r="Y266" s="34" t="s">
        <v>202</v>
      </c>
      <c r="Z266" s="34" t="s">
        <v>468</v>
      </c>
      <c r="AA266" s="71">
        <f t="shared" si="88"/>
        <v>1.2697943587021579E-6</v>
      </c>
      <c r="AB266" s="71">
        <f t="shared" si="89"/>
        <v>0</v>
      </c>
      <c r="AC266" s="71">
        <f>SUM($AB$33:AB266)</f>
        <v>10.403299508285247</v>
      </c>
      <c r="AE266" s="26">
        <v>263</v>
      </c>
      <c r="AF266" s="71">
        <v>0</v>
      </c>
      <c r="AG266" s="73">
        <f t="shared" si="95"/>
        <v>0</v>
      </c>
      <c r="AH266" s="74">
        <v>233</v>
      </c>
      <c r="AI266" s="34" t="s">
        <v>202</v>
      </c>
      <c r="AJ266" s="34" t="s">
        <v>468</v>
      </c>
      <c r="AK266" s="71">
        <f t="shared" si="90"/>
        <v>1.2697943587021579E-6</v>
      </c>
      <c r="AL266" s="71">
        <f t="shared" si="91"/>
        <v>0</v>
      </c>
      <c r="AM266" s="71">
        <f>SUM($AL$33:AL266)</f>
        <v>10.507780540992837</v>
      </c>
      <c r="AO266" s="26">
        <v>263</v>
      </c>
      <c r="AP266" s="71">
        <v>0.30174843943939</v>
      </c>
      <c r="AQ266" s="73">
        <f t="shared" si="76"/>
        <v>1.6680938442228286E-106</v>
      </c>
      <c r="AR266" s="34">
        <v>243</v>
      </c>
      <c r="AS266" s="34" t="s">
        <v>202</v>
      </c>
      <c r="AT266" s="34" t="s">
        <v>478</v>
      </c>
      <c r="AU266" s="71">
        <f t="shared" si="72"/>
        <v>7.0904653765556671E-7</v>
      </c>
      <c r="AV266" s="71">
        <f t="shared" si="73"/>
        <v>1.1827561647307609E-112</v>
      </c>
      <c r="AW266" s="114">
        <f>SUM($AV$23:AV266)</f>
        <v>9.3110379369082494</v>
      </c>
      <c r="AY266" s="26">
        <v>263</v>
      </c>
      <c r="AZ266" s="71">
        <v>0</v>
      </c>
      <c r="BA266" s="73">
        <f t="shared" si="79"/>
        <v>0</v>
      </c>
      <c r="BB266" s="34">
        <v>243</v>
      </c>
      <c r="BC266" s="34" t="s">
        <v>202</v>
      </c>
      <c r="BD266" s="34" t="s">
        <v>478</v>
      </c>
      <c r="BE266" s="71">
        <f t="shared" si="74"/>
        <v>7.0904653765556671E-7</v>
      </c>
      <c r="BF266" s="71">
        <f t="shared" si="75"/>
        <v>0</v>
      </c>
      <c r="BG266" s="114">
        <f>SUM($BF$23:BF266)</f>
        <v>9.5467535037849771</v>
      </c>
      <c r="BI266" s="26">
        <v>263</v>
      </c>
      <c r="BJ266" s="71">
        <v>5.0360309539468802E-2</v>
      </c>
      <c r="BK266" s="73">
        <f t="shared" si="80"/>
        <v>1.6743534662512231E-244</v>
      </c>
      <c r="BL266" s="34">
        <v>243</v>
      </c>
      <c r="BM266" s="34" t="s">
        <v>202</v>
      </c>
      <c r="BN266" s="34" t="s">
        <v>478</v>
      </c>
      <c r="BO266" s="71">
        <f t="shared" si="77"/>
        <v>7.0904653765556671E-7</v>
      </c>
      <c r="BP266" s="71">
        <f t="shared" si="78"/>
        <v>1.1871945280570265E-250</v>
      </c>
      <c r="BQ266" s="114">
        <f>SUM($BP$23:BP266)</f>
        <v>10.39189247276893</v>
      </c>
      <c r="BS266" s="26">
        <v>263</v>
      </c>
      <c r="BT266" s="71">
        <v>0</v>
      </c>
      <c r="BU266" s="73">
        <f t="shared" si="81"/>
        <v>0</v>
      </c>
      <c r="BV266" s="34">
        <v>243</v>
      </c>
      <c r="BW266" s="34" t="s">
        <v>202</v>
      </c>
      <c r="BX266" s="34" t="s">
        <v>478</v>
      </c>
      <c r="BY266" s="71">
        <f t="shared" si="82"/>
        <v>7.0904653765556671E-7</v>
      </c>
      <c r="BZ266" s="71">
        <f t="shared" si="83"/>
        <v>0</v>
      </c>
      <c r="CA266" s="114">
        <f>SUM($BZ$23:BZ266)</f>
        <v>10.487233235656269</v>
      </c>
    </row>
    <row r="267" spans="1:79" x14ac:dyDescent="0.35">
      <c r="A267" s="26">
        <v>264</v>
      </c>
      <c r="B267" s="71">
        <v>0.24183595641001701</v>
      </c>
      <c r="C267" s="73">
        <f t="shared" si="92"/>
        <v>9.8647559758561347E-119</v>
      </c>
      <c r="D267" s="34">
        <v>234</v>
      </c>
      <c r="E267" s="34" t="s">
        <v>202</v>
      </c>
      <c r="F267" s="34" t="s">
        <v>469</v>
      </c>
      <c r="G267" s="71">
        <f t="shared" si="84"/>
        <v>1.1979192063227903E-6</v>
      </c>
      <c r="H267" s="71">
        <f t="shared" si="85"/>
        <v>1.1817180649165584E-124</v>
      </c>
      <c r="I267" s="71">
        <f>SUM($H$33:H267)</f>
        <v>9.3265529758493759</v>
      </c>
      <c r="K267" s="26">
        <v>264</v>
      </c>
      <c r="L267" s="71">
        <v>0</v>
      </c>
      <c r="M267" s="73">
        <f t="shared" si="93"/>
        <v>0</v>
      </c>
      <c r="N267" s="34">
        <v>234</v>
      </c>
      <c r="O267" s="34" t="s">
        <v>202</v>
      </c>
      <c r="P267" s="34" t="s">
        <v>469</v>
      </c>
      <c r="Q267" s="71">
        <f t="shared" si="86"/>
        <v>1.1979192063227903E-6</v>
      </c>
      <c r="R267" s="71">
        <f t="shared" si="87"/>
        <v>0</v>
      </c>
      <c r="S267" s="71">
        <f>SUM($R$33:R267)</f>
        <v>9.5691597944751994</v>
      </c>
      <c r="U267" s="26">
        <v>264</v>
      </c>
      <c r="V267" s="71">
        <v>1.0544675296381401E-11</v>
      </c>
      <c r="W267" s="73">
        <f t="shared" si="94"/>
        <v>0</v>
      </c>
      <c r="X267" s="74">
        <v>234</v>
      </c>
      <c r="Y267" s="34" t="s">
        <v>202</v>
      </c>
      <c r="Z267" s="34" t="s">
        <v>469</v>
      </c>
      <c r="AA267" s="71">
        <f t="shared" si="88"/>
        <v>1.1979192063227903E-6</v>
      </c>
      <c r="AB267" s="71">
        <f t="shared" si="89"/>
        <v>0</v>
      </c>
      <c r="AC267" s="71">
        <f>SUM($AB$33:AB267)</f>
        <v>10.403299508285247</v>
      </c>
      <c r="AE267" s="26">
        <v>264</v>
      </c>
      <c r="AF267" s="71">
        <v>0</v>
      </c>
      <c r="AG267" s="73">
        <f t="shared" si="95"/>
        <v>0</v>
      </c>
      <c r="AH267" s="74">
        <v>234</v>
      </c>
      <c r="AI267" s="34" t="s">
        <v>202</v>
      </c>
      <c r="AJ267" s="34" t="s">
        <v>469</v>
      </c>
      <c r="AK267" s="71">
        <f t="shared" si="90"/>
        <v>1.1979192063227903E-6</v>
      </c>
      <c r="AL267" s="71">
        <f t="shared" si="91"/>
        <v>0</v>
      </c>
      <c r="AM267" s="71">
        <f>SUM($AL$33:AL267)</f>
        <v>10.507780540992837</v>
      </c>
      <c r="AO267" s="26">
        <v>264</v>
      </c>
      <c r="AP267" s="71">
        <v>0.30174843936843798</v>
      </c>
      <c r="AQ267" s="73">
        <f t="shared" si="76"/>
        <v>5.0334471433269146E-107</v>
      </c>
      <c r="AR267" s="34">
        <v>244</v>
      </c>
      <c r="AS267" s="34" t="s">
        <v>202</v>
      </c>
      <c r="AT267" s="34" t="s">
        <v>479</v>
      </c>
      <c r="AU267" s="71">
        <f t="shared" si="72"/>
        <v>6.6891182797694968E-7</v>
      </c>
      <c r="AV267" s="71">
        <f t="shared" si="73"/>
        <v>3.3669323296681621E-113</v>
      </c>
      <c r="AW267" s="114">
        <f>SUM($AV$23:AV267)</f>
        <v>9.3110379369082494</v>
      </c>
      <c r="AY267" s="26">
        <v>264</v>
      </c>
      <c r="AZ267" s="71">
        <v>0</v>
      </c>
      <c r="BA267" s="73">
        <f t="shared" si="79"/>
        <v>0</v>
      </c>
      <c r="BB267" s="34">
        <v>244</v>
      </c>
      <c r="BC267" s="34" t="s">
        <v>202</v>
      </c>
      <c r="BD267" s="34" t="s">
        <v>479</v>
      </c>
      <c r="BE267" s="71">
        <f t="shared" si="74"/>
        <v>6.6891182797694968E-7</v>
      </c>
      <c r="BF267" s="71">
        <f t="shared" si="75"/>
        <v>0</v>
      </c>
      <c r="BG267" s="114">
        <f>SUM($BF$23:BF267)</f>
        <v>9.5467535037849771</v>
      </c>
      <c r="BI267" s="26">
        <v>264</v>
      </c>
      <c r="BJ267" s="71">
        <v>5.0360309252286302E-2</v>
      </c>
      <c r="BK267" s="73">
        <f t="shared" si="80"/>
        <v>8.4320958838894124E-246</v>
      </c>
      <c r="BL267" s="34">
        <v>244</v>
      </c>
      <c r="BM267" s="34" t="s">
        <v>202</v>
      </c>
      <c r="BN267" s="34" t="s">
        <v>479</v>
      </c>
      <c r="BO267" s="71">
        <f t="shared" si="77"/>
        <v>6.6891182797694968E-7</v>
      </c>
      <c r="BP267" s="71">
        <f t="shared" si="78"/>
        <v>5.6403286713693803E-252</v>
      </c>
      <c r="BQ267" s="114">
        <f>SUM($BP$23:BP267)</f>
        <v>10.39189247276893</v>
      </c>
      <c r="BS267" s="26">
        <v>264</v>
      </c>
      <c r="BT267" s="71">
        <v>0</v>
      </c>
      <c r="BU267" s="73">
        <f t="shared" si="81"/>
        <v>0</v>
      </c>
      <c r="BV267" s="34">
        <v>244</v>
      </c>
      <c r="BW267" s="34" t="s">
        <v>202</v>
      </c>
      <c r="BX267" s="34" t="s">
        <v>479</v>
      </c>
      <c r="BY267" s="71">
        <f t="shared" si="82"/>
        <v>6.6891182797694968E-7</v>
      </c>
      <c r="BZ267" s="71">
        <f t="shared" si="83"/>
        <v>0</v>
      </c>
      <c r="CA267" s="114">
        <f>SUM($BZ$23:BZ267)</f>
        <v>10.487233235656269</v>
      </c>
    </row>
    <row r="268" spans="1:79" x14ac:dyDescent="0.35">
      <c r="A268" s="26">
        <v>265</v>
      </c>
      <c r="B268" s="71">
        <v>0.241835956043598</v>
      </c>
      <c r="C268" s="73">
        <f t="shared" si="92"/>
        <v>2.3856526961725991E-119</v>
      </c>
      <c r="D268" s="34">
        <v>235</v>
      </c>
      <c r="E268" s="34" t="s">
        <v>202</v>
      </c>
      <c r="F268" s="34" t="s">
        <v>470</v>
      </c>
      <c r="G268" s="71">
        <f t="shared" si="84"/>
        <v>1.1301124587950851E-6</v>
      </c>
      <c r="H268" s="71">
        <f t="shared" si="85"/>
        <v>2.6960558343027403E-125</v>
      </c>
      <c r="I268" s="71">
        <f>SUM($H$33:H268)</f>
        <v>9.3265529758493759</v>
      </c>
      <c r="K268" s="26">
        <v>265</v>
      </c>
      <c r="L268" s="71">
        <v>0</v>
      </c>
      <c r="M268" s="73">
        <f t="shared" si="93"/>
        <v>0</v>
      </c>
      <c r="N268" s="34">
        <v>235</v>
      </c>
      <c r="O268" s="34" t="s">
        <v>202</v>
      </c>
      <c r="P268" s="34" t="s">
        <v>470</v>
      </c>
      <c r="Q268" s="71">
        <f t="shared" si="86"/>
        <v>1.1301124587950851E-6</v>
      </c>
      <c r="R268" s="71">
        <f t="shared" si="87"/>
        <v>0</v>
      </c>
      <c r="S268" s="71">
        <f>SUM($R$33:R268)</f>
        <v>9.5691597944751994</v>
      </c>
      <c r="U268" s="26">
        <v>265</v>
      </c>
      <c r="V268" s="71">
        <v>1.05446485066383E-11</v>
      </c>
      <c r="W268" s="73">
        <f t="shared" si="94"/>
        <v>0</v>
      </c>
      <c r="X268" s="74">
        <v>235</v>
      </c>
      <c r="Y268" s="34" t="s">
        <v>202</v>
      </c>
      <c r="Z268" s="34" t="s">
        <v>470</v>
      </c>
      <c r="AA268" s="71">
        <f t="shared" si="88"/>
        <v>1.1301124587950851E-6</v>
      </c>
      <c r="AB268" s="71">
        <f t="shared" si="89"/>
        <v>0</v>
      </c>
      <c r="AC268" s="71">
        <f>SUM($AB$33:AB268)</f>
        <v>10.403299508285247</v>
      </c>
      <c r="AE268" s="26">
        <v>265</v>
      </c>
      <c r="AF268" s="71">
        <v>0</v>
      </c>
      <c r="AG268" s="73">
        <f t="shared" si="95"/>
        <v>0</v>
      </c>
      <c r="AH268" s="74">
        <v>235</v>
      </c>
      <c r="AI268" s="34" t="s">
        <v>202</v>
      </c>
      <c r="AJ268" s="34" t="s">
        <v>470</v>
      </c>
      <c r="AK268" s="71">
        <f t="shared" si="90"/>
        <v>1.1301124587950851E-6</v>
      </c>
      <c r="AL268" s="71">
        <f t="shared" si="91"/>
        <v>0</v>
      </c>
      <c r="AM268" s="71">
        <f>SUM($AL$33:AL268)</f>
        <v>10.507780540992837</v>
      </c>
      <c r="AO268" s="26">
        <v>265</v>
      </c>
      <c r="AP268" s="71">
        <v>0.301748439304103</v>
      </c>
      <c r="AQ268" s="73">
        <f t="shared" si="76"/>
        <v>1.5188348201424187E-107</v>
      </c>
      <c r="AR268" s="34">
        <v>245</v>
      </c>
      <c r="AS268" s="34" t="s">
        <v>202</v>
      </c>
      <c r="AT268" s="34" t="s">
        <v>480</v>
      </c>
      <c r="AU268" s="71">
        <f t="shared" si="72"/>
        <v>6.3104889431787684E-7</v>
      </c>
      <c r="AV268" s="71">
        <f t="shared" si="73"/>
        <v>9.5845903390236468E-114</v>
      </c>
      <c r="AW268" s="114">
        <f>SUM($AV$23:AV268)</f>
        <v>9.3110379369082494</v>
      </c>
      <c r="AY268" s="26">
        <v>265</v>
      </c>
      <c r="AZ268" s="71">
        <v>0</v>
      </c>
      <c r="BA268" s="73">
        <f t="shared" si="79"/>
        <v>0</v>
      </c>
      <c r="BB268" s="34">
        <v>245</v>
      </c>
      <c r="BC268" s="34" t="s">
        <v>202</v>
      </c>
      <c r="BD268" s="34" t="s">
        <v>480</v>
      </c>
      <c r="BE268" s="71">
        <f t="shared" si="74"/>
        <v>6.3104889431787684E-7</v>
      </c>
      <c r="BF268" s="71">
        <f t="shared" si="75"/>
        <v>0</v>
      </c>
      <c r="BG268" s="114">
        <f>SUM($BF$23:BF268)</f>
        <v>9.5467535037849771</v>
      </c>
      <c r="BI268" s="26">
        <v>265</v>
      </c>
      <c r="BJ268" s="71">
        <v>5.0360308990818399E-2</v>
      </c>
      <c r="BK268" s="73">
        <f t="shared" si="80"/>
        <v>4.246429563576012E-247</v>
      </c>
      <c r="BL268" s="34">
        <v>245</v>
      </c>
      <c r="BM268" s="34" t="s">
        <v>202</v>
      </c>
      <c r="BN268" s="34" t="s">
        <v>480</v>
      </c>
      <c r="BO268" s="71">
        <f t="shared" si="77"/>
        <v>6.3104889431787684E-7</v>
      </c>
      <c r="BP268" s="71">
        <f t="shared" si="78"/>
        <v>2.6797046808933867E-253</v>
      </c>
      <c r="BQ268" s="114">
        <f>SUM($BP$23:BP268)</f>
        <v>10.39189247276893</v>
      </c>
      <c r="BS268" s="26">
        <v>265</v>
      </c>
      <c r="BT268" s="71">
        <v>0</v>
      </c>
      <c r="BU268" s="73">
        <f t="shared" si="81"/>
        <v>0</v>
      </c>
      <c r="BV268" s="34">
        <v>245</v>
      </c>
      <c r="BW268" s="34" t="s">
        <v>202</v>
      </c>
      <c r="BX268" s="34" t="s">
        <v>480</v>
      </c>
      <c r="BY268" s="71">
        <f t="shared" si="82"/>
        <v>6.3104889431787684E-7</v>
      </c>
      <c r="BZ268" s="71">
        <f t="shared" si="83"/>
        <v>0</v>
      </c>
      <c r="CA268" s="114">
        <f>SUM($BZ$23:BZ268)</f>
        <v>10.487233235656269</v>
      </c>
    </row>
    <row r="269" spans="1:79" x14ac:dyDescent="0.35">
      <c r="A269" s="26">
        <v>266</v>
      </c>
      <c r="B269" s="71">
        <v>0.241835955710375</v>
      </c>
      <c r="C269" s="73">
        <f t="shared" si="92"/>
        <v>5.7693660056688775E-120</v>
      </c>
      <c r="D269" s="34">
        <v>236</v>
      </c>
      <c r="E269" s="34" t="s">
        <v>202</v>
      </c>
      <c r="F269" s="34" t="s">
        <v>471</v>
      </c>
      <c r="G269" s="71">
        <f t="shared" si="84"/>
        <v>1.0661438290519671E-6</v>
      </c>
      <c r="H269" s="71">
        <f t="shared" si="85"/>
        <v>6.1509739644860701E-126</v>
      </c>
      <c r="I269" s="71">
        <f>SUM($H$33:H269)</f>
        <v>9.3265529758493759</v>
      </c>
      <c r="K269" s="26">
        <v>266</v>
      </c>
      <c r="L269" s="71">
        <v>0</v>
      </c>
      <c r="M269" s="73">
        <f t="shared" si="93"/>
        <v>0</v>
      </c>
      <c r="N269" s="34">
        <v>236</v>
      </c>
      <c r="O269" s="34" t="s">
        <v>202</v>
      </c>
      <c r="P269" s="34" t="s">
        <v>471</v>
      </c>
      <c r="Q269" s="71">
        <f t="shared" si="86"/>
        <v>1.0661438290519671E-6</v>
      </c>
      <c r="R269" s="71">
        <f t="shared" si="87"/>
        <v>0</v>
      </c>
      <c r="S269" s="71">
        <f>SUM($R$33:R269)</f>
        <v>9.5691597944751994</v>
      </c>
      <c r="U269" s="26">
        <v>266</v>
      </c>
      <c r="V269" s="71">
        <v>1.0544624004506299E-11</v>
      </c>
      <c r="W269" s="73">
        <f t="shared" si="94"/>
        <v>0</v>
      </c>
      <c r="X269" s="74">
        <v>236</v>
      </c>
      <c r="Y269" s="34" t="s">
        <v>202</v>
      </c>
      <c r="Z269" s="34" t="s">
        <v>471</v>
      </c>
      <c r="AA269" s="71">
        <f t="shared" si="88"/>
        <v>1.0661438290519671E-6</v>
      </c>
      <c r="AB269" s="71">
        <f t="shared" si="89"/>
        <v>0</v>
      </c>
      <c r="AC269" s="71">
        <f>SUM($AB$33:AB269)</f>
        <v>10.403299508285247</v>
      </c>
      <c r="AE269" s="26">
        <v>266</v>
      </c>
      <c r="AF269" s="71">
        <v>0</v>
      </c>
      <c r="AG269" s="73">
        <f t="shared" si="95"/>
        <v>0</v>
      </c>
      <c r="AH269" s="74">
        <v>236</v>
      </c>
      <c r="AI269" s="34" t="s">
        <v>202</v>
      </c>
      <c r="AJ269" s="34" t="s">
        <v>471</v>
      </c>
      <c r="AK269" s="71">
        <f t="shared" si="90"/>
        <v>1.0661438290519671E-6</v>
      </c>
      <c r="AL269" s="71">
        <f t="shared" si="91"/>
        <v>0</v>
      </c>
      <c r="AM269" s="71">
        <f>SUM($AL$33:AL269)</f>
        <v>10.507780540992837</v>
      </c>
      <c r="AO269" s="26">
        <v>266</v>
      </c>
      <c r="AP269" s="71">
        <v>0.30174843924577299</v>
      </c>
      <c r="AQ269" s="73">
        <f t="shared" si="76"/>
        <v>4.5830603653870287E-108</v>
      </c>
      <c r="AR269" s="34">
        <v>246</v>
      </c>
      <c r="AS269" s="34" t="s">
        <v>202</v>
      </c>
      <c r="AT269" s="34" t="s">
        <v>481</v>
      </c>
      <c r="AU269" s="71">
        <f t="shared" si="72"/>
        <v>5.9532914558290266E-7</v>
      </c>
      <c r="AV269" s="71">
        <f t="shared" si="73"/>
        <v>2.7284294114807255E-114</v>
      </c>
      <c r="AW269" s="114">
        <f>SUM($AV$23:AV269)</f>
        <v>9.3110379369082494</v>
      </c>
      <c r="AY269" s="26">
        <v>266</v>
      </c>
      <c r="AZ269" s="71">
        <v>0</v>
      </c>
      <c r="BA269" s="73">
        <f t="shared" si="79"/>
        <v>0</v>
      </c>
      <c r="BB269" s="34">
        <v>246</v>
      </c>
      <c r="BC269" s="34" t="s">
        <v>202</v>
      </c>
      <c r="BD269" s="34" t="s">
        <v>481</v>
      </c>
      <c r="BE269" s="71">
        <f t="shared" si="74"/>
        <v>5.9532914558290266E-7</v>
      </c>
      <c r="BF269" s="71">
        <f t="shared" si="75"/>
        <v>0</v>
      </c>
      <c r="BG269" s="114">
        <f>SUM($BF$23:BF269)</f>
        <v>9.5467535037849771</v>
      </c>
      <c r="BI269" s="26">
        <v>266</v>
      </c>
      <c r="BJ269" s="71">
        <v>5.0360308752748897E-2</v>
      </c>
      <c r="BK269" s="73">
        <f t="shared" si="80"/>
        <v>2.1385150492943409E-248</v>
      </c>
      <c r="BL269" s="34">
        <v>246</v>
      </c>
      <c r="BM269" s="34" t="s">
        <v>202</v>
      </c>
      <c r="BN269" s="34" t="s">
        <v>481</v>
      </c>
      <c r="BO269" s="71">
        <f t="shared" si="77"/>
        <v>5.9532914558290266E-7</v>
      </c>
      <c r="BP269" s="71">
        <f t="shared" si="78"/>
        <v>1.273120337112579E-254</v>
      </c>
      <c r="BQ269" s="114">
        <f>SUM($BP$23:BP269)</f>
        <v>10.39189247276893</v>
      </c>
      <c r="BS269" s="26">
        <v>266</v>
      </c>
      <c r="BT269" s="71">
        <v>0</v>
      </c>
      <c r="BU269" s="73">
        <f t="shared" si="81"/>
        <v>0</v>
      </c>
      <c r="BV269" s="34">
        <v>246</v>
      </c>
      <c r="BW269" s="34" t="s">
        <v>202</v>
      </c>
      <c r="BX269" s="34" t="s">
        <v>481</v>
      </c>
      <c r="BY269" s="71">
        <f t="shared" si="82"/>
        <v>5.9532914558290266E-7</v>
      </c>
      <c r="BZ269" s="71">
        <f t="shared" si="83"/>
        <v>0</v>
      </c>
      <c r="CA269" s="114">
        <f>SUM($BZ$23:BZ269)</f>
        <v>10.487233235656269</v>
      </c>
    </row>
    <row r="270" spans="1:79" x14ac:dyDescent="0.35">
      <c r="A270" s="26">
        <v>267</v>
      </c>
      <c r="B270" s="71">
        <v>0.241835955407387</v>
      </c>
      <c r="C270" s="73">
        <f t="shared" si="92"/>
        <v>1.3952401418238818E-120</v>
      </c>
      <c r="D270" s="34">
        <v>237</v>
      </c>
      <c r="E270" s="34" t="s">
        <v>202</v>
      </c>
      <c r="F270" s="34" t="s">
        <v>472</v>
      </c>
      <c r="G270" s="71">
        <f t="shared" si="84"/>
        <v>1.005796065143365E-6</v>
      </c>
      <c r="H270" s="71">
        <f t="shared" si="85"/>
        <v>1.4033270445765307E-126</v>
      </c>
      <c r="I270" s="71">
        <f>SUM($H$33:H270)</f>
        <v>9.3265529758493759</v>
      </c>
      <c r="K270" s="26">
        <v>267</v>
      </c>
      <c r="L270" s="71">
        <v>0</v>
      </c>
      <c r="M270" s="73">
        <f t="shared" si="93"/>
        <v>0</v>
      </c>
      <c r="N270" s="34">
        <v>237</v>
      </c>
      <c r="O270" s="34" t="s">
        <v>202</v>
      </c>
      <c r="P270" s="34" t="s">
        <v>472</v>
      </c>
      <c r="Q270" s="71">
        <f t="shared" si="86"/>
        <v>1.005796065143365E-6</v>
      </c>
      <c r="R270" s="71">
        <f t="shared" si="87"/>
        <v>0</v>
      </c>
      <c r="S270" s="71">
        <f>SUM($R$33:R270)</f>
        <v>9.5691597944751994</v>
      </c>
      <c r="U270" s="26">
        <v>267</v>
      </c>
      <c r="V270" s="71">
        <v>1.0544601594663301E-11</v>
      </c>
      <c r="W270" s="73">
        <f t="shared" si="94"/>
        <v>0</v>
      </c>
      <c r="X270" s="74">
        <v>237</v>
      </c>
      <c r="Y270" s="34" t="s">
        <v>202</v>
      </c>
      <c r="Z270" s="34" t="s">
        <v>472</v>
      </c>
      <c r="AA270" s="71">
        <f t="shared" si="88"/>
        <v>1.005796065143365E-6</v>
      </c>
      <c r="AB270" s="71">
        <f t="shared" si="89"/>
        <v>0</v>
      </c>
      <c r="AC270" s="71">
        <f>SUM($AB$33:AB270)</f>
        <v>10.403299508285247</v>
      </c>
      <c r="AE270" s="26">
        <v>267</v>
      </c>
      <c r="AF270" s="71">
        <v>0</v>
      </c>
      <c r="AG270" s="73">
        <f t="shared" si="95"/>
        <v>0</v>
      </c>
      <c r="AH270" s="74">
        <v>237</v>
      </c>
      <c r="AI270" s="34" t="s">
        <v>202</v>
      </c>
      <c r="AJ270" s="34" t="s">
        <v>472</v>
      </c>
      <c r="AK270" s="71">
        <f t="shared" si="90"/>
        <v>1.005796065143365E-6</v>
      </c>
      <c r="AL270" s="71">
        <f t="shared" si="91"/>
        <v>0</v>
      </c>
      <c r="AM270" s="71">
        <f>SUM($AL$33:AL270)</f>
        <v>10.507780540992837</v>
      </c>
      <c r="AO270" s="26">
        <v>267</v>
      </c>
      <c r="AP270" s="71">
        <v>0.30174843919288402</v>
      </c>
      <c r="AQ270" s="73">
        <f t="shared" si="76"/>
        <v>1.382931312224698E-108</v>
      </c>
      <c r="AR270" s="34">
        <v>247</v>
      </c>
      <c r="AS270" s="34" t="s">
        <v>202</v>
      </c>
      <c r="AT270" s="34" t="s">
        <v>482</v>
      </c>
      <c r="AU270" s="71">
        <f t="shared" si="72"/>
        <v>5.6163126941783265E-7</v>
      </c>
      <c r="AV270" s="71">
        <f t="shared" si="73"/>
        <v>7.7669746840242618E-115</v>
      </c>
      <c r="AW270" s="114">
        <f>SUM($AV$23:AV270)</f>
        <v>9.3110379369082494</v>
      </c>
      <c r="AY270" s="26">
        <v>267</v>
      </c>
      <c r="AZ270" s="71">
        <v>0</v>
      </c>
      <c r="BA270" s="73">
        <f t="shared" si="79"/>
        <v>0</v>
      </c>
      <c r="BB270" s="34">
        <v>247</v>
      </c>
      <c r="BC270" s="34" t="s">
        <v>202</v>
      </c>
      <c r="BD270" s="34" t="s">
        <v>482</v>
      </c>
      <c r="BE270" s="71">
        <f t="shared" si="74"/>
        <v>5.6163126941783265E-7</v>
      </c>
      <c r="BF270" s="71">
        <f t="shared" si="75"/>
        <v>0</v>
      </c>
      <c r="BG270" s="114">
        <f>SUM($BF$23:BF270)</f>
        <v>9.5467535037849771</v>
      </c>
      <c r="BI270" s="26">
        <v>267</v>
      </c>
      <c r="BJ270" s="71">
        <v>5.03603085359869E-2</v>
      </c>
      <c r="BK270" s="73">
        <f t="shared" si="80"/>
        <v>1.0769627815486303E-249</v>
      </c>
      <c r="BL270" s="34">
        <v>247</v>
      </c>
      <c r="BM270" s="34" t="s">
        <v>202</v>
      </c>
      <c r="BN270" s="34" t="s">
        <v>482</v>
      </c>
      <c r="BO270" s="71">
        <f t="shared" si="77"/>
        <v>5.6163126941783265E-7</v>
      </c>
      <c r="BP270" s="71">
        <f t="shared" si="78"/>
        <v>6.0485597411691725E-256</v>
      </c>
      <c r="BQ270" s="114">
        <f>SUM($BP$23:BP270)</f>
        <v>10.39189247276893</v>
      </c>
      <c r="BS270" s="26">
        <v>267</v>
      </c>
      <c r="BT270" s="71">
        <v>0</v>
      </c>
      <c r="BU270" s="73">
        <f t="shared" si="81"/>
        <v>0</v>
      </c>
      <c r="BV270" s="34">
        <v>247</v>
      </c>
      <c r="BW270" s="34" t="s">
        <v>202</v>
      </c>
      <c r="BX270" s="34" t="s">
        <v>482</v>
      </c>
      <c r="BY270" s="71">
        <f t="shared" si="82"/>
        <v>5.6163126941783265E-7</v>
      </c>
      <c r="BZ270" s="71">
        <f t="shared" si="83"/>
        <v>0</v>
      </c>
      <c r="CA270" s="114">
        <f>SUM($BZ$23:BZ270)</f>
        <v>10.487233235656269</v>
      </c>
    </row>
    <row r="271" spans="1:79" x14ac:dyDescent="0.35">
      <c r="A271" s="26">
        <v>268</v>
      </c>
      <c r="B271" s="71">
        <v>0.241835955131846</v>
      </c>
      <c r="C271" s="73">
        <f t="shared" si="92"/>
        <v>3.3741923272071661E-121</v>
      </c>
      <c r="D271" s="34">
        <v>238</v>
      </c>
      <c r="E271" s="34" t="s">
        <v>202</v>
      </c>
      <c r="F271" s="34" t="s">
        <v>473</v>
      </c>
      <c r="G271" s="71">
        <f t="shared" si="84"/>
        <v>9.4886421239940094E-7</v>
      </c>
      <c r="H271" s="71">
        <f t="shared" si="85"/>
        <v>3.2016503450395293E-127</v>
      </c>
      <c r="I271" s="71">
        <f>SUM($H$33:H271)</f>
        <v>9.3265529758493759</v>
      </c>
      <c r="K271" s="26">
        <v>268</v>
      </c>
      <c r="L271" s="71">
        <v>0</v>
      </c>
      <c r="M271" s="73">
        <f t="shared" si="93"/>
        <v>0</v>
      </c>
      <c r="N271" s="34">
        <v>238</v>
      </c>
      <c r="O271" s="34" t="s">
        <v>202</v>
      </c>
      <c r="P271" s="34" t="s">
        <v>473</v>
      </c>
      <c r="Q271" s="71">
        <f t="shared" si="86"/>
        <v>9.4886421239940094E-7</v>
      </c>
      <c r="R271" s="71">
        <f t="shared" si="87"/>
        <v>0</v>
      </c>
      <c r="S271" s="71">
        <f>SUM($R$33:R271)</f>
        <v>9.5691597944751994</v>
      </c>
      <c r="U271" s="26">
        <v>268</v>
      </c>
      <c r="V271" s="71">
        <v>1.0544581098446101E-11</v>
      </c>
      <c r="W271" s="73">
        <f t="shared" si="94"/>
        <v>0</v>
      </c>
      <c r="X271" s="74">
        <v>238</v>
      </c>
      <c r="Y271" s="34" t="s">
        <v>202</v>
      </c>
      <c r="Z271" s="34" t="s">
        <v>473</v>
      </c>
      <c r="AA271" s="71">
        <f t="shared" si="88"/>
        <v>9.4886421239940094E-7</v>
      </c>
      <c r="AB271" s="71">
        <f t="shared" si="89"/>
        <v>0</v>
      </c>
      <c r="AC271" s="71">
        <f>SUM($AB$33:AB271)</f>
        <v>10.403299508285247</v>
      </c>
      <c r="AE271" s="26">
        <v>268</v>
      </c>
      <c r="AF271" s="71">
        <v>0</v>
      </c>
      <c r="AG271" s="73">
        <f t="shared" si="95"/>
        <v>0</v>
      </c>
      <c r="AH271" s="74">
        <v>238</v>
      </c>
      <c r="AI271" s="34" t="s">
        <v>202</v>
      </c>
      <c r="AJ271" s="34" t="s">
        <v>473</v>
      </c>
      <c r="AK271" s="71">
        <f t="shared" si="90"/>
        <v>9.4886421239940094E-7</v>
      </c>
      <c r="AL271" s="71">
        <f t="shared" si="91"/>
        <v>0</v>
      </c>
      <c r="AM271" s="71">
        <f>SUM($AL$33:AL271)</f>
        <v>10.507780540992837</v>
      </c>
      <c r="AO271" s="26">
        <v>268</v>
      </c>
      <c r="AP271" s="71">
        <v>0.301748439144916</v>
      </c>
      <c r="AQ271" s="73">
        <f t="shared" si="76"/>
        <v>4.1729736497476957E-109</v>
      </c>
      <c r="AR271" s="34">
        <v>248</v>
      </c>
      <c r="AS271" s="34" t="s">
        <v>202</v>
      </c>
      <c r="AT271" s="34" t="s">
        <v>483</v>
      </c>
      <c r="AU271" s="71">
        <f t="shared" si="72"/>
        <v>5.2984082020550263E-7</v>
      </c>
      <c r="AV271" s="71">
        <f t="shared" si="73"/>
        <v>2.211011781278269E-115</v>
      </c>
      <c r="AW271" s="114">
        <f>SUM($AV$23:AV271)</f>
        <v>9.3110379369082494</v>
      </c>
      <c r="AY271" s="26">
        <v>268</v>
      </c>
      <c r="AZ271" s="71">
        <v>0</v>
      </c>
      <c r="BA271" s="73">
        <f t="shared" si="79"/>
        <v>0</v>
      </c>
      <c r="BB271" s="34">
        <v>248</v>
      </c>
      <c r="BC271" s="34" t="s">
        <v>202</v>
      </c>
      <c r="BD271" s="34" t="s">
        <v>483</v>
      </c>
      <c r="BE271" s="71">
        <f t="shared" si="74"/>
        <v>5.2984082020550263E-7</v>
      </c>
      <c r="BF271" s="71">
        <f t="shared" si="75"/>
        <v>0</v>
      </c>
      <c r="BG271" s="114">
        <f>SUM($BF$23:BF271)</f>
        <v>9.5467535037849771</v>
      </c>
      <c r="BI271" s="26">
        <v>268</v>
      </c>
      <c r="BJ271" s="71">
        <v>5.03603083386268E-2</v>
      </c>
      <c r="BK271" s="73">
        <f t="shared" si="80"/>
        <v>5.4236177960563681E-251</v>
      </c>
      <c r="BL271" s="34">
        <v>248</v>
      </c>
      <c r="BM271" s="34" t="s">
        <v>202</v>
      </c>
      <c r="BN271" s="34" t="s">
        <v>483</v>
      </c>
      <c r="BO271" s="71">
        <f t="shared" si="77"/>
        <v>5.2984082020550263E-7</v>
      </c>
      <c r="BP271" s="71">
        <f t="shared" si="78"/>
        <v>2.8736541015436667E-257</v>
      </c>
      <c r="BQ271" s="114">
        <f>SUM($BP$23:BP271)</f>
        <v>10.39189247276893</v>
      </c>
      <c r="BS271" s="26">
        <v>268</v>
      </c>
      <c r="BT271" s="71">
        <v>0</v>
      </c>
      <c r="BU271" s="73">
        <f t="shared" si="81"/>
        <v>0</v>
      </c>
      <c r="BV271" s="34">
        <v>248</v>
      </c>
      <c r="BW271" s="34" t="s">
        <v>202</v>
      </c>
      <c r="BX271" s="34" t="s">
        <v>483</v>
      </c>
      <c r="BY271" s="71">
        <f t="shared" si="82"/>
        <v>5.2984082020550263E-7</v>
      </c>
      <c r="BZ271" s="71">
        <f t="shared" si="83"/>
        <v>0</v>
      </c>
      <c r="CA271" s="114">
        <f>SUM($BZ$23:BZ271)</f>
        <v>10.487233235656269</v>
      </c>
    </row>
    <row r="272" spans="1:79" x14ac:dyDescent="0.35">
      <c r="A272" s="26">
        <v>269</v>
      </c>
      <c r="B272" s="71">
        <v>0.24183595488131099</v>
      </c>
      <c r="C272" s="73">
        <f t="shared" si="92"/>
        <v>8.1600102424869127E-122</v>
      </c>
      <c r="D272" s="34">
        <v>239</v>
      </c>
      <c r="E272" s="34" t="s">
        <v>202</v>
      </c>
      <c r="F272" s="34" t="s">
        <v>474</v>
      </c>
      <c r="G272" s="71">
        <f t="shared" si="84"/>
        <v>8.9515491735792517E-7</v>
      </c>
      <c r="H272" s="71">
        <f t="shared" si="85"/>
        <v>7.3044732942531956E-128</v>
      </c>
      <c r="I272" s="71">
        <f>SUM($H$33:H272)</f>
        <v>9.3265529758493759</v>
      </c>
      <c r="K272" s="26">
        <v>269</v>
      </c>
      <c r="L272" s="71">
        <v>0</v>
      </c>
      <c r="M272" s="73">
        <f t="shared" si="93"/>
        <v>0</v>
      </c>
      <c r="N272" s="34">
        <v>239</v>
      </c>
      <c r="O272" s="34" t="s">
        <v>202</v>
      </c>
      <c r="P272" s="34" t="s">
        <v>474</v>
      </c>
      <c r="Q272" s="71">
        <f t="shared" si="86"/>
        <v>8.9515491735792517E-7</v>
      </c>
      <c r="R272" s="71">
        <f t="shared" si="87"/>
        <v>0</v>
      </c>
      <c r="S272" s="71">
        <f>SUM($R$33:R272)</f>
        <v>9.5691597944751994</v>
      </c>
      <c r="U272" s="26">
        <v>269</v>
      </c>
      <c r="V272" s="71">
        <v>1.0544562352410299E-11</v>
      </c>
      <c r="W272" s="73">
        <f t="shared" si="94"/>
        <v>0</v>
      </c>
      <c r="X272" s="74">
        <v>239</v>
      </c>
      <c r="Y272" s="34" t="s">
        <v>202</v>
      </c>
      <c r="Z272" s="34" t="s">
        <v>474</v>
      </c>
      <c r="AA272" s="71">
        <f t="shared" si="88"/>
        <v>8.9515491735792517E-7</v>
      </c>
      <c r="AB272" s="71">
        <f t="shared" si="89"/>
        <v>0</v>
      </c>
      <c r="AC272" s="71">
        <f>SUM($AB$33:AB272)</f>
        <v>10.403299508285247</v>
      </c>
      <c r="AE272" s="26">
        <v>269</v>
      </c>
      <c r="AF272" s="71">
        <v>0</v>
      </c>
      <c r="AG272" s="73">
        <f t="shared" si="95"/>
        <v>0</v>
      </c>
      <c r="AH272" s="74">
        <v>239</v>
      </c>
      <c r="AI272" s="34" t="s">
        <v>202</v>
      </c>
      <c r="AJ272" s="34" t="s">
        <v>474</v>
      </c>
      <c r="AK272" s="71">
        <f t="shared" si="90"/>
        <v>8.9515491735792517E-7</v>
      </c>
      <c r="AL272" s="71">
        <f t="shared" si="91"/>
        <v>0</v>
      </c>
      <c r="AM272" s="71">
        <f>SUM($AL$33:AL272)</f>
        <v>10.507780540992837</v>
      </c>
      <c r="AO272" s="26">
        <v>269</v>
      </c>
      <c r="AP272" s="71">
        <v>0.301748439101449</v>
      </c>
      <c r="AQ272" s="73">
        <f t="shared" si="76"/>
        <v>1.2591882854042305E-109</v>
      </c>
      <c r="AR272" s="34">
        <v>249</v>
      </c>
      <c r="AS272" s="34" t="s">
        <v>202</v>
      </c>
      <c r="AT272" s="34" t="s">
        <v>484</v>
      </c>
      <c r="AU272" s="71">
        <f t="shared" si="72"/>
        <v>4.998498303825496E-7</v>
      </c>
      <c r="AV272" s="71">
        <f t="shared" si="73"/>
        <v>6.2940505087899807E-116</v>
      </c>
      <c r="AW272" s="114">
        <f>SUM($AV$23:AV272)</f>
        <v>9.3110379369082494</v>
      </c>
      <c r="AY272" s="26">
        <v>269</v>
      </c>
      <c r="AZ272" s="71">
        <v>0</v>
      </c>
      <c r="BA272" s="73">
        <f t="shared" si="79"/>
        <v>0</v>
      </c>
      <c r="BB272" s="34">
        <v>249</v>
      </c>
      <c r="BC272" s="34" t="s">
        <v>202</v>
      </c>
      <c r="BD272" s="34" t="s">
        <v>484</v>
      </c>
      <c r="BE272" s="71">
        <f t="shared" si="74"/>
        <v>4.998498303825496E-7</v>
      </c>
      <c r="BF272" s="71">
        <f t="shared" si="75"/>
        <v>0</v>
      </c>
      <c r="BG272" s="114">
        <f>SUM($BF$23:BF272)</f>
        <v>9.5467535037849771</v>
      </c>
      <c r="BI272" s="26">
        <v>269</v>
      </c>
      <c r="BJ272" s="71">
        <v>5.0360308158931603E-2</v>
      </c>
      <c r="BK272" s="73">
        <f t="shared" si="80"/>
        <v>2.7313506452026223E-252</v>
      </c>
      <c r="BL272" s="34">
        <v>249</v>
      </c>
      <c r="BM272" s="34" t="s">
        <v>202</v>
      </c>
      <c r="BN272" s="34" t="s">
        <v>484</v>
      </c>
      <c r="BO272" s="71">
        <f t="shared" si="77"/>
        <v>4.998498303825496E-7</v>
      </c>
      <c r="BP272" s="71">
        <f t="shared" si="78"/>
        <v>1.3652651567197983E-258</v>
      </c>
      <c r="BQ272" s="114">
        <f>SUM($BP$23:BP272)</f>
        <v>10.39189247276893</v>
      </c>
      <c r="BS272" s="26">
        <v>269</v>
      </c>
      <c r="BT272" s="71">
        <v>0</v>
      </c>
      <c r="BU272" s="73">
        <f t="shared" si="81"/>
        <v>0</v>
      </c>
      <c r="BV272" s="34">
        <v>249</v>
      </c>
      <c r="BW272" s="34" t="s">
        <v>202</v>
      </c>
      <c r="BX272" s="34" t="s">
        <v>484</v>
      </c>
      <c r="BY272" s="71">
        <f t="shared" si="82"/>
        <v>4.998498303825496E-7</v>
      </c>
      <c r="BZ272" s="71">
        <f t="shared" si="83"/>
        <v>0</v>
      </c>
      <c r="CA272" s="114">
        <f>SUM($BZ$23:BZ272)</f>
        <v>10.487233235656269</v>
      </c>
    </row>
    <row r="273" spans="1:79" x14ac:dyDescent="0.35">
      <c r="A273" s="26">
        <v>270</v>
      </c>
      <c r="B273" s="71">
        <v>0.241835954653465</v>
      </c>
      <c r="C273" s="73">
        <f t="shared" si="92"/>
        <v>1.9733838688331006E-122</v>
      </c>
      <c r="D273" s="34">
        <v>240</v>
      </c>
      <c r="E273" s="34" t="s">
        <v>202</v>
      </c>
      <c r="F273" s="34" t="s">
        <v>475</v>
      </c>
      <c r="G273" s="71">
        <f t="shared" si="84"/>
        <v>8.4448577109238257E-7</v>
      </c>
      <c r="H273" s="71">
        <f t="shared" si="85"/>
        <v>1.6664945981327901E-128</v>
      </c>
      <c r="I273" s="71">
        <f>SUM($H$33:H273)</f>
        <v>9.3265529758493759</v>
      </c>
      <c r="K273" s="26">
        <v>270</v>
      </c>
      <c r="L273" s="71">
        <v>0</v>
      </c>
      <c r="M273" s="73">
        <f t="shared" si="93"/>
        <v>0</v>
      </c>
      <c r="N273" s="34">
        <v>240</v>
      </c>
      <c r="O273" s="34" t="s">
        <v>202</v>
      </c>
      <c r="P273" s="34" t="s">
        <v>475</v>
      </c>
      <c r="Q273" s="71">
        <f t="shared" si="86"/>
        <v>8.4448577109238257E-7</v>
      </c>
      <c r="R273" s="71">
        <f t="shared" si="87"/>
        <v>0</v>
      </c>
      <c r="S273" s="71">
        <f>SUM($R$33:R273)</f>
        <v>9.5691597944751994</v>
      </c>
      <c r="U273" s="26">
        <v>270</v>
      </c>
      <c r="V273" s="71">
        <v>1.05445452071342E-11</v>
      </c>
      <c r="W273" s="73">
        <f t="shared" si="94"/>
        <v>0</v>
      </c>
      <c r="X273" s="74">
        <v>240</v>
      </c>
      <c r="Y273" s="34" t="s">
        <v>202</v>
      </c>
      <c r="Z273" s="34" t="s">
        <v>475</v>
      </c>
      <c r="AA273" s="71">
        <f t="shared" si="88"/>
        <v>8.4448577109238257E-7</v>
      </c>
      <c r="AB273" s="71">
        <f t="shared" si="89"/>
        <v>0</v>
      </c>
      <c r="AC273" s="71">
        <f>SUM($AB$33:AB273)</f>
        <v>10.403299508285247</v>
      </c>
      <c r="AE273" s="26">
        <v>270</v>
      </c>
      <c r="AF273" s="71">
        <v>0</v>
      </c>
      <c r="AG273" s="73">
        <f t="shared" si="95"/>
        <v>0</v>
      </c>
      <c r="AH273" s="74">
        <v>240</v>
      </c>
      <c r="AI273" s="34" t="s">
        <v>202</v>
      </c>
      <c r="AJ273" s="34" t="s">
        <v>475</v>
      </c>
      <c r="AK273" s="71">
        <f t="shared" si="90"/>
        <v>8.4448577109238257E-7</v>
      </c>
      <c r="AL273" s="71">
        <f t="shared" si="91"/>
        <v>0</v>
      </c>
      <c r="AM273" s="71">
        <f>SUM($AL$33:AL273)</f>
        <v>10.507780540992837</v>
      </c>
      <c r="AO273" s="26">
        <v>270</v>
      </c>
      <c r="AP273" s="71">
        <v>0.30174843906202697</v>
      </c>
      <c r="AQ273" s="73">
        <f t="shared" si="76"/>
        <v>3.7995809965555641E-110</v>
      </c>
      <c r="AR273" s="34">
        <v>250</v>
      </c>
      <c r="AS273" s="34" t="s">
        <v>202</v>
      </c>
      <c r="AT273" s="34" t="s">
        <v>485</v>
      </c>
      <c r="AU273" s="71">
        <f t="shared" si="72"/>
        <v>4.7155644375712229E-7</v>
      </c>
      <c r="AV273" s="71">
        <f t="shared" si="73"/>
        <v>1.7917169025028844E-116</v>
      </c>
      <c r="AW273" s="114">
        <f>SUM($AV$23:AV273)</f>
        <v>9.3110379369082494</v>
      </c>
      <c r="AY273" s="26">
        <v>270</v>
      </c>
      <c r="AZ273" s="71">
        <v>0</v>
      </c>
      <c r="BA273" s="73">
        <f t="shared" si="79"/>
        <v>0</v>
      </c>
      <c r="BB273" s="34">
        <v>250</v>
      </c>
      <c r="BC273" s="34" t="s">
        <v>202</v>
      </c>
      <c r="BD273" s="34" t="s">
        <v>485</v>
      </c>
      <c r="BE273" s="71">
        <f t="shared" si="74"/>
        <v>4.7155644375712229E-7</v>
      </c>
      <c r="BF273" s="71">
        <f t="shared" si="75"/>
        <v>0</v>
      </c>
      <c r="BG273" s="114">
        <f>SUM($BF$23:BF273)</f>
        <v>9.5467535037849771</v>
      </c>
      <c r="BI273" s="26">
        <v>270</v>
      </c>
      <c r="BJ273" s="71">
        <v>5.0360307995319598E-2</v>
      </c>
      <c r="BK273" s="73">
        <f t="shared" si="80"/>
        <v>1.3755166018250073E-253</v>
      </c>
      <c r="BL273" s="34">
        <v>250</v>
      </c>
      <c r="BM273" s="34" t="s">
        <v>202</v>
      </c>
      <c r="BN273" s="34" t="s">
        <v>485</v>
      </c>
      <c r="BO273" s="71">
        <f t="shared" si="77"/>
        <v>4.7155644375712229E-7</v>
      </c>
      <c r="BP273" s="71">
        <f t="shared" si="78"/>
        <v>6.4863371708548204E-260</v>
      </c>
      <c r="BQ273" s="114">
        <f>SUM($BP$23:BP273)</f>
        <v>10.39189247276893</v>
      </c>
      <c r="BS273" s="26">
        <v>270</v>
      </c>
      <c r="BT273" s="71">
        <v>0</v>
      </c>
      <c r="BU273" s="73">
        <f t="shared" si="81"/>
        <v>0</v>
      </c>
      <c r="BV273" s="34">
        <v>250</v>
      </c>
      <c r="BW273" s="34" t="s">
        <v>202</v>
      </c>
      <c r="BX273" s="34" t="s">
        <v>485</v>
      </c>
      <c r="BY273" s="71">
        <f t="shared" si="82"/>
        <v>4.7155644375712229E-7</v>
      </c>
      <c r="BZ273" s="71">
        <f t="shared" si="83"/>
        <v>0</v>
      </c>
      <c r="CA273" s="114">
        <f>SUM($BZ$23:BZ273)</f>
        <v>10.487233235656269</v>
      </c>
    </row>
    <row r="274" spans="1:79" x14ac:dyDescent="0.35">
      <c r="A274" s="26">
        <v>271</v>
      </c>
      <c r="B274" s="71">
        <v>0.24183595444630199</v>
      </c>
      <c r="C274" s="73">
        <f t="shared" si="92"/>
        <v>4.7723517181700106E-123</v>
      </c>
      <c r="D274" s="34">
        <v>241</v>
      </c>
      <c r="E274" s="34" t="s">
        <v>202</v>
      </c>
      <c r="F274" s="34" t="s">
        <v>476</v>
      </c>
      <c r="G274" s="71">
        <f t="shared" si="84"/>
        <v>7.9668468970979474E-7</v>
      </c>
      <c r="H274" s="71">
        <f t="shared" si="85"/>
        <v>3.8020595477762809E-129</v>
      </c>
      <c r="I274" s="71">
        <f>SUM($H$33:H274)</f>
        <v>9.3265529758493759</v>
      </c>
      <c r="K274" s="26">
        <v>271</v>
      </c>
      <c r="L274" s="71">
        <v>0</v>
      </c>
      <c r="M274" s="73">
        <f t="shared" si="93"/>
        <v>0</v>
      </c>
      <c r="N274" s="34">
        <v>241</v>
      </c>
      <c r="O274" s="34" t="s">
        <v>202</v>
      </c>
      <c r="P274" s="34" t="s">
        <v>476</v>
      </c>
      <c r="Q274" s="71">
        <f t="shared" si="86"/>
        <v>7.9668468970979474E-7</v>
      </c>
      <c r="R274" s="71">
        <f t="shared" si="87"/>
        <v>0</v>
      </c>
      <c r="S274" s="71">
        <f>SUM($R$33:R274)</f>
        <v>9.5691597944751994</v>
      </c>
      <c r="U274" s="26">
        <v>271</v>
      </c>
      <c r="V274" s="71">
        <v>1.05445295259255E-11</v>
      </c>
      <c r="W274" s="73">
        <f t="shared" si="94"/>
        <v>0</v>
      </c>
      <c r="X274" s="74">
        <v>241</v>
      </c>
      <c r="Y274" s="34" t="s">
        <v>202</v>
      </c>
      <c r="Z274" s="34" t="s">
        <v>476</v>
      </c>
      <c r="AA274" s="71">
        <f t="shared" si="88"/>
        <v>7.9668468970979474E-7</v>
      </c>
      <c r="AB274" s="71">
        <f t="shared" si="89"/>
        <v>0</v>
      </c>
      <c r="AC274" s="71">
        <f>SUM($AB$33:AB274)</f>
        <v>10.403299508285247</v>
      </c>
      <c r="AE274" s="26">
        <v>271</v>
      </c>
      <c r="AF274" s="71">
        <v>0</v>
      </c>
      <c r="AG274" s="73">
        <f t="shared" si="95"/>
        <v>0</v>
      </c>
      <c r="AH274" s="74">
        <v>241</v>
      </c>
      <c r="AI274" s="34" t="s">
        <v>202</v>
      </c>
      <c r="AJ274" s="34" t="s">
        <v>476</v>
      </c>
      <c r="AK274" s="71">
        <f t="shared" si="90"/>
        <v>7.9668468970979474E-7</v>
      </c>
      <c r="AL274" s="71">
        <f t="shared" si="91"/>
        <v>0</v>
      </c>
      <c r="AM274" s="71">
        <f>SUM($AL$33:AL274)</f>
        <v>10.507780540992837</v>
      </c>
      <c r="AO274" s="26">
        <v>271</v>
      </c>
      <c r="AP274" s="71">
        <v>0.30174843902628201</v>
      </c>
      <c r="AQ274" s="73">
        <f t="shared" si="76"/>
        <v>1.1465176348003823E-110</v>
      </c>
      <c r="AR274" s="34">
        <v>251</v>
      </c>
      <c r="AS274" s="34" t="s">
        <v>202</v>
      </c>
      <c r="AT274" s="34" t="s">
        <v>486</v>
      </c>
      <c r="AU274" s="71">
        <f t="shared" si="72"/>
        <v>4.4486456958219076E-7</v>
      </c>
      <c r="AV274" s="71">
        <f t="shared" si="73"/>
        <v>5.1004507412386345E-117</v>
      </c>
      <c r="AW274" s="114">
        <f>SUM($AV$23:AV274)</f>
        <v>9.3110379369082494</v>
      </c>
      <c r="AY274" s="26">
        <v>271</v>
      </c>
      <c r="AZ274" s="71">
        <v>0</v>
      </c>
      <c r="BA274" s="73">
        <f t="shared" si="79"/>
        <v>0</v>
      </c>
      <c r="BB274" s="34">
        <v>251</v>
      </c>
      <c r="BC274" s="34" t="s">
        <v>202</v>
      </c>
      <c r="BD274" s="34" t="s">
        <v>486</v>
      </c>
      <c r="BE274" s="71">
        <f t="shared" si="74"/>
        <v>4.4486456958219076E-7</v>
      </c>
      <c r="BF274" s="71">
        <f t="shared" si="75"/>
        <v>0</v>
      </c>
      <c r="BG274" s="114">
        <f>SUM($BF$23:BF274)</f>
        <v>9.5467535037849771</v>
      </c>
      <c r="BI274" s="26">
        <v>271</v>
      </c>
      <c r="BJ274" s="71">
        <v>5.0360307846352398E-2</v>
      </c>
      <c r="BK274" s="73">
        <f t="shared" si="80"/>
        <v>6.9271439720582756E-255</v>
      </c>
      <c r="BL274" s="34">
        <v>251</v>
      </c>
      <c r="BM274" s="34" t="s">
        <v>202</v>
      </c>
      <c r="BN274" s="34" t="s">
        <v>486</v>
      </c>
      <c r="BO274" s="71">
        <f t="shared" si="77"/>
        <v>4.4486456958219076E-7</v>
      </c>
      <c r="BP274" s="71">
        <f t="shared" si="78"/>
        <v>3.0816409215635719E-261</v>
      </c>
      <c r="BQ274" s="114">
        <f>SUM($BP$23:BP274)</f>
        <v>10.39189247276893</v>
      </c>
      <c r="BS274" s="26">
        <v>271</v>
      </c>
      <c r="BT274" s="71">
        <v>0</v>
      </c>
      <c r="BU274" s="73">
        <f t="shared" si="81"/>
        <v>0</v>
      </c>
      <c r="BV274" s="34">
        <v>251</v>
      </c>
      <c r="BW274" s="34" t="s">
        <v>202</v>
      </c>
      <c r="BX274" s="34" t="s">
        <v>486</v>
      </c>
      <c r="BY274" s="71">
        <f t="shared" si="82"/>
        <v>4.4486456958219076E-7</v>
      </c>
      <c r="BZ274" s="71">
        <f t="shared" si="83"/>
        <v>0</v>
      </c>
      <c r="CA274" s="114">
        <f>SUM($BZ$23:BZ274)</f>
        <v>10.487233235656269</v>
      </c>
    </row>
    <row r="275" spans="1:79" x14ac:dyDescent="0.35">
      <c r="A275" s="26">
        <v>272</v>
      </c>
      <c r="B275" s="71">
        <v>0.241835954257896</v>
      </c>
      <c r="C275" s="73">
        <f t="shared" si="92"/>
        <v>1.1541262327170937E-123</v>
      </c>
      <c r="D275" s="34">
        <v>242</v>
      </c>
      <c r="E275" s="34" t="s">
        <v>202</v>
      </c>
      <c r="F275" s="34" t="s">
        <v>477</v>
      </c>
      <c r="G275" s="71">
        <f t="shared" si="84"/>
        <v>7.5158932991490069E-7</v>
      </c>
      <c r="H275" s="71">
        <f t="shared" si="85"/>
        <v>8.6742896188504923E-130</v>
      </c>
      <c r="I275" s="71">
        <f>SUM($H$33:H275)</f>
        <v>9.3265529758493759</v>
      </c>
      <c r="K275" s="26">
        <v>272</v>
      </c>
      <c r="L275" s="71">
        <v>0</v>
      </c>
      <c r="M275" s="73">
        <f t="shared" si="93"/>
        <v>0</v>
      </c>
      <c r="N275" s="34">
        <v>242</v>
      </c>
      <c r="O275" s="34" t="s">
        <v>202</v>
      </c>
      <c r="P275" s="34" t="s">
        <v>477</v>
      </c>
      <c r="Q275" s="71">
        <f t="shared" si="86"/>
        <v>7.5158932991490069E-7</v>
      </c>
      <c r="R275" s="71">
        <f t="shared" si="87"/>
        <v>0</v>
      </c>
      <c r="S275" s="71">
        <f>SUM($R$33:R275)</f>
        <v>9.5691597944751994</v>
      </c>
      <c r="U275" s="26">
        <v>272</v>
      </c>
      <c r="V275" s="71">
        <v>1.05445151837314E-11</v>
      </c>
      <c r="W275" s="73">
        <f t="shared" si="94"/>
        <v>0</v>
      </c>
      <c r="X275" s="74">
        <v>242</v>
      </c>
      <c r="Y275" s="34" t="s">
        <v>202</v>
      </c>
      <c r="Z275" s="34" t="s">
        <v>477</v>
      </c>
      <c r="AA275" s="71">
        <f t="shared" si="88"/>
        <v>7.5158932991490069E-7</v>
      </c>
      <c r="AB275" s="71">
        <f t="shared" si="89"/>
        <v>0</v>
      </c>
      <c r="AC275" s="71">
        <f>SUM($AB$33:AB275)</f>
        <v>10.403299508285247</v>
      </c>
      <c r="AE275" s="26">
        <v>272</v>
      </c>
      <c r="AF275" s="71">
        <v>0</v>
      </c>
      <c r="AG275" s="73">
        <f t="shared" si="95"/>
        <v>0</v>
      </c>
      <c r="AH275" s="74">
        <v>242</v>
      </c>
      <c r="AI275" s="34" t="s">
        <v>202</v>
      </c>
      <c r="AJ275" s="34" t="s">
        <v>477</v>
      </c>
      <c r="AK275" s="71">
        <f t="shared" si="90"/>
        <v>7.5158932991490069E-7</v>
      </c>
      <c r="AL275" s="71">
        <f t="shared" si="91"/>
        <v>0</v>
      </c>
      <c r="AM275" s="71">
        <f>SUM($AL$33:AL275)</f>
        <v>10.507780540992837</v>
      </c>
      <c r="AO275" s="26">
        <v>272</v>
      </c>
      <c r="AP275" s="71">
        <v>0.30174843899387199</v>
      </c>
      <c r="AQ275" s="73">
        <f t="shared" si="76"/>
        <v>3.4595990661712024E-111</v>
      </c>
      <c r="AR275" s="34">
        <v>252</v>
      </c>
      <c r="AS275" s="34" t="s">
        <v>202</v>
      </c>
      <c r="AT275" s="34" t="s">
        <v>487</v>
      </c>
      <c r="AU275" s="71">
        <f t="shared" si="72"/>
        <v>4.1968355620961396E-7</v>
      </c>
      <c r="AV275" s="71">
        <f t="shared" si="73"/>
        <v>1.4519368391501897E-117</v>
      </c>
      <c r="AW275" s="114">
        <f>SUM($AV$23:AV275)</f>
        <v>9.3110379369082494</v>
      </c>
      <c r="AY275" s="26">
        <v>272</v>
      </c>
      <c r="AZ275" s="71">
        <v>0</v>
      </c>
      <c r="BA275" s="73">
        <f t="shared" si="79"/>
        <v>0</v>
      </c>
      <c r="BB275" s="34">
        <v>252</v>
      </c>
      <c r="BC275" s="34" t="s">
        <v>202</v>
      </c>
      <c r="BD275" s="34" t="s">
        <v>487</v>
      </c>
      <c r="BE275" s="71">
        <f t="shared" si="74"/>
        <v>4.1968355620961396E-7</v>
      </c>
      <c r="BF275" s="71">
        <f t="shared" si="75"/>
        <v>0</v>
      </c>
      <c r="BG275" s="114">
        <f>SUM($BF$23:BF275)</f>
        <v>9.5467535037849771</v>
      </c>
      <c r="BI275" s="26">
        <v>272</v>
      </c>
      <c r="BJ275" s="71">
        <v>5.0360307710717998E-2</v>
      </c>
      <c r="BK275" s="73">
        <f t="shared" si="80"/>
        <v>3.4885310292885911E-256</v>
      </c>
      <c r="BL275" s="34">
        <v>252</v>
      </c>
      <c r="BM275" s="34" t="s">
        <v>202</v>
      </c>
      <c r="BN275" s="34" t="s">
        <v>487</v>
      </c>
      <c r="BO275" s="71">
        <f t="shared" si="77"/>
        <v>4.1968355620961396E-7</v>
      </c>
      <c r="BP275" s="71">
        <f t="shared" si="78"/>
        <v>1.4640791083194209E-262</v>
      </c>
      <c r="BQ275" s="114">
        <f>SUM($BP$23:BP275)</f>
        <v>10.39189247276893</v>
      </c>
      <c r="BS275" s="26">
        <v>272</v>
      </c>
      <c r="BT275" s="71">
        <v>0</v>
      </c>
      <c r="BU275" s="73">
        <f t="shared" si="81"/>
        <v>0</v>
      </c>
      <c r="BV275" s="34">
        <v>252</v>
      </c>
      <c r="BW275" s="34" t="s">
        <v>202</v>
      </c>
      <c r="BX275" s="34" t="s">
        <v>487</v>
      </c>
      <c r="BY275" s="71">
        <f t="shared" si="82"/>
        <v>4.1968355620961396E-7</v>
      </c>
      <c r="BZ275" s="71">
        <f t="shared" si="83"/>
        <v>0</v>
      </c>
      <c r="CA275" s="114">
        <f>SUM($BZ$23:BZ275)</f>
        <v>10.487233235656269</v>
      </c>
    </row>
    <row r="276" spans="1:79" x14ac:dyDescent="0.35">
      <c r="A276" s="26">
        <v>273</v>
      </c>
      <c r="B276" s="71">
        <v>0.241835954086597</v>
      </c>
      <c r="C276" s="73">
        <f t="shared" si="92"/>
        <v>2.7910921882320891E-124</v>
      </c>
      <c r="D276" s="34">
        <v>243</v>
      </c>
      <c r="E276" s="34" t="s">
        <v>202</v>
      </c>
      <c r="F276" s="34" t="s">
        <v>478</v>
      </c>
      <c r="G276" s="71">
        <f t="shared" si="84"/>
        <v>7.0904653765556671E-7</v>
      </c>
      <c r="H276" s="71">
        <f t="shared" si="85"/>
        <v>1.9790142523434621E-130</v>
      </c>
      <c r="I276" s="71">
        <f>SUM($H$33:H276)</f>
        <v>9.3265529758493759</v>
      </c>
      <c r="K276" s="26">
        <v>273</v>
      </c>
      <c r="L276" s="71">
        <v>0</v>
      </c>
      <c r="M276" s="73">
        <f t="shared" si="93"/>
        <v>0</v>
      </c>
      <c r="N276" s="34">
        <v>243</v>
      </c>
      <c r="O276" s="34" t="s">
        <v>202</v>
      </c>
      <c r="P276" s="34" t="s">
        <v>478</v>
      </c>
      <c r="Q276" s="71">
        <f t="shared" si="86"/>
        <v>7.0904653765556671E-7</v>
      </c>
      <c r="R276" s="71">
        <f t="shared" si="87"/>
        <v>0</v>
      </c>
      <c r="S276" s="71">
        <f>SUM($R$33:R276)</f>
        <v>9.5691597944751994</v>
      </c>
      <c r="U276" s="26">
        <v>273</v>
      </c>
      <c r="V276" s="71">
        <v>1.05445020662542E-11</v>
      </c>
      <c r="W276" s="73">
        <f t="shared" si="94"/>
        <v>0</v>
      </c>
      <c r="X276" s="74">
        <v>243</v>
      </c>
      <c r="Y276" s="34" t="s">
        <v>202</v>
      </c>
      <c r="Z276" s="34" t="s">
        <v>478</v>
      </c>
      <c r="AA276" s="71">
        <f t="shared" si="88"/>
        <v>7.0904653765556671E-7</v>
      </c>
      <c r="AB276" s="71">
        <f t="shared" si="89"/>
        <v>0</v>
      </c>
      <c r="AC276" s="71">
        <f>SUM($AB$33:AB276)</f>
        <v>10.403299508285247</v>
      </c>
      <c r="AE276" s="26">
        <v>273</v>
      </c>
      <c r="AF276" s="71">
        <v>0</v>
      </c>
      <c r="AG276" s="73">
        <f t="shared" si="95"/>
        <v>0</v>
      </c>
      <c r="AH276" s="74">
        <v>243</v>
      </c>
      <c r="AI276" s="34" t="s">
        <v>202</v>
      </c>
      <c r="AJ276" s="34" t="s">
        <v>478</v>
      </c>
      <c r="AK276" s="71">
        <f t="shared" si="90"/>
        <v>7.0904653765556671E-7</v>
      </c>
      <c r="AL276" s="71">
        <f t="shared" si="91"/>
        <v>0</v>
      </c>
      <c r="AM276" s="71">
        <f>SUM($AL$33:AL276)</f>
        <v>10.507780540992837</v>
      </c>
      <c r="AO276" s="26">
        <v>273</v>
      </c>
      <c r="AP276" s="71">
        <v>0.301748438964487</v>
      </c>
      <c r="AQ276" s="73">
        <f t="shared" si="76"/>
        <v>1.0439286177618176E-111</v>
      </c>
      <c r="AR276" s="34">
        <v>253</v>
      </c>
      <c r="AS276" s="34" t="s">
        <v>202</v>
      </c>
      <c r="AT276" s="34" t="s">
        <v>488</v>
      </c>
      <c r="AU276" s="71">
        <f t="shared" si="72"/>
        <v>3.9592788321661679E-7</v>
      </c>
      <c r="AV276" s="71">
        <f t="shared" si="73"/>
        <v>4.1332044785968507E-118</v>
      </c>
      <c r="AW276" s="114">
        <f>SUM($AV$23:AV276)</f>
        <v>9.3110379369082494</v>
      </c>
      <c r="AY276" s="26">
        <v>273</v>
      </c>
      <c r="AZ276" s="71">
        <v>0</v>
      </c>
      <c r="BA276" s="73">
        <f t="shared" si="79"/>
        <v>0</v>
      </c>
      <c r="BB276" s="34">
        <v>253</v>
      </c>
      <c r="BC276" s="34" t="s">
        <v>202</v>
      </c>
      <c r="BD276" s="34" t="s">
        <v>488</v>
      </c>
      <c r="BE276" s="71">
        <f t="shared" si="74"/>
        <v>3.9592788321661679E-7</v>
      </c>
      <c r="BF276" s="71">
        <f t="shared" si="75"/>
        <v>0</v>
      </c>
      <c r="BG276" s="114">
        <f>SUM($BF$23:BF276)</f>
        <v>9.5467535037849771</v>
      </c>
      <c r="BI276" s="26">
        <v>273</v>
      </c>
      <c r="BJ276" s="71">
        <v>5.0360307587223103E-2</v>
      </c>
      <c r="BK276" s="73">
        <f t="shared" si="80"/>
        <v>1.7568349609336125E-257</v>
      </c>
      <c r="BL276" s="34">
        <v>253</v>
      </c>
      <c r="BM276" s="34" t="s">
        <v>202</v>
      </c>
      <c r="BN276" s="34" t="s">
        <v>488</v>
      </c>
      <c r="BO276" s="71">
        <f t="shared" si="77"/>
        <v>3.9592788321661679E-7</v>
      </c>
      <c r="BP276" s="71">
        <f t="shared" si="78"/>
        <v>6.9557994724339285E-264</v>
      </c>
      <c r="BQ276" s="114">
        <f>SUM($BP$23:BP276)</f>
        <v>10.39189247276893</v>
      </c>
      <c r="BS276" s="26">
        <v>273</v>
      </c>
      <c r="BT276" s="71">
        <v>0</v>
      </c>
      <c r="BU276" s="73">
        <f t="shared" si="81"/>
        <v>0</v>
      </c>
      <c r="BV276" s="34">
        <v>253</v>
      </c>
      <c r="BW276" s="34" t="s">
        <v>202</v>
      </c>
      <c r="BX276" s="34" t="s">
        <v>488</v>
      </c>
      <c r="BY276" s="71">
        <f t="shared" si="82"/>
        <v>3.9592788321661679E-7</v>
      </c>
      <c r="BZ276" s="71">
        <f t="shared" si="83"/>
        <v>0</v>
      </c>
      <c r="CA276" s="114">
        <f>SUM($BZ$23:BZ276)</f>
        <v>10.487233235656269</v>
      </c>
    </row>
    <row r="277" spans="1:79" x14ac:dyDescent="0.35">
      <c r="A277" s="26">
        <v>274</v>
      </c>
      <c r="B277" s="71">
        <v>0.24183595393080501</v>
      </c>
      <c r="C277" s="73">
        <f t="shared" si="92"/>
        <v>6.7498644228475509E-125</v>
      </c>
      <c r="D277" s="34">
        <v>244</v>
      </c>
      <c r="E277" s="34" t="s">
        <v>202</v>
      </c>
      <c r="F277" s="34" t="s">
        <v>479</v>
      </c>
      <c r="G277" s="71">
        <f t="shared" si="84"/>
        <v>6.6891182797694968E-7</v>
      </c>
      <c r="H277" s="71">
        <f t="shared" si="85"/>
        <v>4.5150641496835333E-131</v>
      </c>
      <c r="I277" s="71">
        <f>SUM($H$33:H277)</f>
        <v>9.3265529758493759</v>
      </c>
      <c r="K277" s="26">
        <v>274</v>
      </c>
      <c r="L277" s="71">
        <v>0</v>
      </c>
      <c r="M277" s="73">
        <f t="shared" si="93"/>
        <v>0</v>
      </c>
      <c r="N277" s="34">
        <v>244</v>
      </c>
      <c r="O277" s="34" t="s">
        <v>202</v>
      </c>
      <c r="P277" s="34" t="s">
        <v>479</v>
      </c>
      <c r="Q277" s="71">
        <f t="shared" si="86"/>
        <v>6.6891182797694968E-7</v>
      </c>
      <c r="R277" s="71">
        <f t="shared" si="87"/>
        <v>0</v>
      </c>
      <c r="S277" s="71">
        <f>SUM($R$33:R277)</f>
        <v>9.5691597944751994</v>
      </c>
      <c r="U277" s="26">
        <v>274</v>
      </c>
      <c r="V277" s="71">
        <v>1.0544490068869599E-11</v>
      </c>
      <c r="W277" s="73">
        <f t="shared" si="94"/>
        <v>0</v>
      </c>
      <c r="X277" s="74">
        <v>244</v>
      </c>
      <c r="Y277" s="34" t="s">
        <v>202</v>
      </c>
      <c r="Z277" s="34" t="s">
        <v>479</v>
      </c>
      <c r="AA277" s="71">
        <f t="shared" si="88"/>
        <v>6.6891182797694968E-7</v>
      </c>
      <c r="AB277" s="71">
        <f t="shared" si="89"/>
        <v>0</v>
      </c>
      <c r="AC277" s="71">
        <f>SUM($AB$33:AB277)</f>
        <v>10.403299508285247</v>
      </c>
      <c r="AE277" s="26">
        <v>274</v>
      </c>
      <c r="AF277" s="71">
        <v>0</v>
      </c>
      <c r="AG277" s="73">
        <f t="shared" si="95"/>
        <v>0</v>
      </c>
      <c r="AH277" s="74">
        <v>244</v>
      </c>
      <c r="AI277" s="34" t="s">
        <v>202</v>
      </c>
      <c r="AJ277" s="34" t="s">
        <v>479</v>
      </c>
      <c r="AK277" s="71">
        <f t="shared" si="90"/>
        <v>6.6891182797694968E-7</v>
      </c>
      <c r="AL277" s="71">
        <f t="shared" si="91"/>
        <v>0</v>
      </c>
      <c r="AM277" s="71">
        <f>SUM($AL$33:AL277)</f>
        <v>10.507780540992837</v>
      </c>
      <c r="AO277" s="26">
        <v>274</v>
      </c>
      <c r="AP277" s="71">
        <v>0.30174843893784198</v>
      </c>
      <c r="AQ277" s="73">
        <f t="shared" si="76"/>
        <v>3.150038307999831E-112</v>
      </c>
      <c r="AR277" s="34">
        <v>254</v>
      </c>
      <c r="AS277" s="34" t="s">
        <v>202</v>
      </c>
      <c r="AT277" s="34" t="s">
        <v>489</v>
      </c>
      <c r="AU277" s="71">
        <f t="shared" si="72"/>
        <v>3.7351687095907248E-7</v>
      </c>
      <c r="AV277" s="71">
        <f t="shared" si="73"/>
        <v>1.1765924522053078E-118</v>
      </c>
      <c r="AW277" s="114">
        <f>SUM($AV$23:AV277)</f>
        <v>9.3110379369082494</v>
      </c>
      <c r="AY277" s="26">
        <v>274</v>
      </c>
      <c r="AZ277" s="71">
        <v>0</v>
      </c>
      <c r="BA277" s="73">
        <f t="shared" si="79"/>
        <v>0</v>
      </c>
      <c r="BB277" s="34">
        <v>254</v>
      </c>
      <c r="BC277" s="34" t="s">
        <v>202</v>
      </c>
      <c r="BD277" s="34" t="s">
        <v>489</v>
      </c>
      <c r="BE277" s="71">
        <f t="shared" si="74"/>
        <v>3.7351687095907248E-7</v>
      </c>
      <c r="BF277" s="71">
        <f t="shared" si="75"/>
        <v>0</v>
      </c>
      <c r="BG277" s="114">
        <f>SUM($BF$23:BF277)</f>
        <v>9.5467535037849771</v>
      </c>
      <c r="BI277" s="26">
        <v>274</v>
      </c>
      <c r="BJ277" s="71">
        <v>5.0360307474782803E-2</v>
      </c>
      <c r="BK277" s="73">
        <f t="shared" si="80"/>
        <v>8.8474749012603811E-259</v>
      </c>
      <c r="BL277" s="34">
        <v>254</v>
      </c>
      <c r="BM277" s="34" t="s">
        <v>202</v>
      </c>
      <c r="BN277" s="34" t="s">
        <v>489</v>
      </c>
      <c r="BO277" s="71">
        <f t="shared" si="77"/>
        <v>3.7351687095907248E-7</v>
      </c>
      <c r="BP277" s="71">
        <f t="shared" si="78"/>
        <v>3.3046811410077062E-265</v>
      </c>
      <c r="BQ277" s="114">
        <f>SUM($BP$23:BP277)</f>
        <v>10.39189247276893</v>
      </c>
      <c r="BS277" s="26">
        <v>274</v>
      </c>
      <c r="BT277" s="71">
        <v>0</v>
      </c>
      <c r="BU277" s="73">
        <f t="shared" si="81"/>
        <v>0</v>
      </c>
      <c r="BV277" s="34">
        <v>254</v>
      </c>
      <c r="BW277" s="34" t="s">
        <v>202</v>
      </c>
      <c r="BX277" s="34" t="s">
        <v>489</v>
      </c>
      <c r="BY277" s="71">
        <f t="shared" si="82"/>
        <v>3.7351687095907248E-7</v>
      </c>
      <c r="BZ277" s="71">
        <f t="shared" si="83"/>
        <v>0</v>
      </c>
      <c r="CA277" s="114">
        <f>SUM($BZ$23:BZ277)</f>
        <v>10.487233235656269</v>
      </c>
    </row>
    <row r="278" spans="1:79" x14ac:dyDescent="0.35">
      <c r="A278" s="26">
        <v>275</v>
      </c>
      <c r="B278" s="71">
        <v>0.24183595378916101</v>
      </c>
      <c r="C278" s="73">
        <f t="shared" si="92"/>
        <v>1.63235990160294E-125</v>
      </c>
      <c r="D278" s="34">
        <v>245</v>
      </c>
      <c r="E278" s="34" t="s">
        <v>202</v>
      </c>
      <c r="F278" s="34" t="s">
        <v>480</v>
      </c>
      <c r="G278" s="71">
        <f t="shared" si="84"/>
        <v>6.3104889431787684E-7</v>
      </c>
      <c r="H278" s="71">
        <f t="shared" si="85"/>
        <v>1.0300989110353736E-131</v>
      </c>
      <c r="I278" s="71">
        <f>SUM($H$33:H278)</f>
        <v>9.3265529758493759</v>
      </c>
      <c r="K278" s="26">
        <v>275</v>
      </c>
      <c r="L278" s="71">
        <v>0</v>
      </c>
      <c r="M278" s="73">
        <f t="shared" si="93"/>
        <v>0</v>
      </c>
      <c r="N278" s="34">
        <v>245</v>
      </c>
      <c r="O278" s="34" t="s">
        <v>202</v>
      </c>
      <c r="P278" s="34" t="s">
        <v>480</v>
      </c>
      <c r="Q278" s="71">
        <f t="shared" si="86"/>
        <v>6.3104889431787684E-7</v>
      </c>
      <c r="R278" s="71">
        <f t="shared" si="87"/>
        <v>0</v>
      </c>
      <c r="S278" s="71">
        <f>SUM($R$33:R278)</f>
        <v>9.5691597944751994</v>
      </c>
      <c r="U278" s="26">
        <v>275</v>
      </c>
      <c r="V278" s="71">
        <v>1.0544479095961201E-11</v>
      </c>
      <c r="W278" s="73">
        <f t="shared" si="94"/>
        <v>0</v>
      </c>
      <c r="X278" s="74">
        <v>245</v>
      </c>
      <c r="Y278" s="34" t="s">
        <v>202</v>
      </c>
      <c r="Z278" s="34" t="s">
        <v>480</v>
      </c>
      <c r="AA278" s="71">
        <f t="shared" si="88"/>
        <v>6.3104889431787684E-7</v>
      </c>
      <c r="AB278" s="71">
        <f t="shared" si="89"/>
        <v>0</v>
      </c>
      <c r="AC278" s="71">
        <f>SUM($AB$33:AB278)</f>
        <v>10.403299508285247</v>
      </c>
      <c r="AE278" s="26">
        <v>275</v>
      </c>
      <c r="AF278" s="71">
        <v>0</v>
      </c>
      <c r="AG278" s="73">
        <f t="shared" si="95"/>
        <v>0</v>
      </c>
      <c r="AH278" s="74">
        <v>245</v>
      </c>
      <c r="AI278" s="34" t="s">
        <v>202</v>
      </c>
      <c r="AJ278" s="34" t="s">
        <v>480</v>
      </c>
      <c r="AK278" s="71">
        <f t="shared" si="90"/>
        <v>6.3104889431787684E-7</v>
      </c>
      <c r="AL278" s="71">
        <f t="shared" si="91"/>
        <v>0</v>
      </c>
      <c r="AM278" s="71">
        <f>SUM($AL$33:AL278)</f>
        <v>10.507780540992837</v>
      </c>
      <c r="AO278" s="26">
        <v>275</v>
      </c>
      <c r="AP278" s="71">
        <v>0.30174843891368502</v>
      </c>
      <c r="AQ278" s="73">
        <f t="shared" si="76"/>
        <v>9.5051914203335009E-113</v>
      </c>
      <c r="AR278" s="34">
        <v>255</v>
      </c>
      <c r="AS278" s="34" t="s">
        <v>202</v>
      </c>
      <c r="AT278" s="34" t="s">
        <v>490</v>
      </c>
      <c r="AU278" s="71">
        <f t="shared" si="72"/>
        <v>3.5237440656516258E-7</v>
      </c>
      <c r="AV278" s="71">
        <f t="shared" si="73"/>
        <v>3.349386186028292E-119</v>
      </c>
      <c r="AW278" s="114">
        <f>SUM($AV$23:AV278)</f>
        <v>9.3110379369082494</v>
      </c>
      <c r="AY278" s="26">
        <v>275</v>
      </c>
      <c r="AZ278" s="71">
        <v>0</v>
      </c>
      <c r="BA278" s="73">
        <f t="shared" si="79"/>
        <v>0</v>
      </c>
      <c r="BB278" s="34">
        <v>255</v>
      </c>
      <c r="BC278" s="34" t="s">
        <v>202</v>
      </c>
      <c r="BD278" s="34" t="s">
        <v>490</v>
      </c>
      <c r="BE278" s="71">
        <f t="shared" si="74"/>
        <v>3.5237440656516258E-7</v>
      </c>
      <c r="BF278" s="71">
        <f t="shared" si="75"/>
        <v>0</v>
      </c>
      <c r="BG278" s="114">
        <f>SUM($BF$23:BF278)</f>
        <v>9.5467535037849771</v>
      </c>
      <c r="BI278" s="26">
        <v>275</v>
      </c>
      <c r="BJ278" s="71">
        <v>5.0360307372405801E-2</v>
      </c>
      <c r="BK278" s="73">
        <f t="shared" si="80"/>
        <v>4.455615564028964E-260</v>
      </c>
      <c r="BL278" s="34">
        <v>255</v>
      </c>
      <c r="BM278" s="34" t="s">
        <v>202</v>
      </c>
      <c r="BN278" s="34" t="s">
        <v>490</v>
      </c>
      <c r="BO278" s="71">
        <f t="shared" si="77"/>
        <v>3.5237440656516258E-7</v>
      </c>
      <c r="BP278" s="71">
        <f t="shared" si="78"/>
        <v>1.5700448902572085E-266</v>
      </c>
      <c r="BQ278" s="114">
        <f>SUM($BP$23:BP278)</f>
        <v>10.39189247276893</v>
      </c>
      <c r="BS278" s="26">
        <v>275</v>
      </c>
      <c r="BT278" s="71">
        <v>0</v>
      </c>
      <c r="BU278" s="73">
        <f t="shared" si="81"/>
        <v>0</v>
      </c>
      <c r="BV278" s="34">
        <v>255</v>
      </c>
      <c r="BW278" s="34" t="s">
        <v>202</v>
      </c>
      <c r="BX278" s="34" t="s">
        <v>490</v>
      </c>
      <c r="BY278" s="71">
        <f t="shared" si="82"/>
        <v>3.5237440656516258E-7</v>
      </c>
      <c r="BZ278" s="71">
        <f t="shared" si="83"/>
        <v>0</v>
      </c>
      <c r="CA278" s="114">
        <f>SUM($BZ$23:BZ278)</f>
        <v>10.487233235656269</v>
      </c>
    </row>
    <row r="279" spans="1:79" x14ac:dyDescent="0.35">
      <c r="A279" s="26">
        <v>276</v>
      </c>
      <c r="B279" s="71">
        <v>0.241835953660334</v>
      </c>
      <c r="C279" s="73">
        <f t="shared" si="92"/>
        <v>3.9476331373132802E-126</v>
      </c>
      <c r="D279" s="34">
        <v>246</v>
      </c>
      <c r="E279" s="34" t="s">
        <v>202</v>
      </c>
      <c r="F279" s="34" t="s">
        <v>481</v>
      </c>
      <c r="G279" s="71">
        <f t="shared" si="84"/>
        <v>5.9532914558290266E-7</v>
      </c>
      <c r="H279" s="71">
        <f t="shared" si="85"/>
        <v>2.3501410627114685E-132</v>
      </c>
      <c r="I279" s="71">
        <f>SUM($H$33:H279)</f>
        <v>9.3265529758493759</v>
      </c>
      <c r="K279" s="26">
        <v>276</v>
      </c>
      <c r="L279" s="71">
        <v>0</v>
      </c>
      <c r="M279" s="73">
        <f t="shared" si="93"/>
        <v>0</v>
      </c>
      <c r="N279" s="34">
        <v>246</v>
      </c>
      <c r="O279" s="34" t="s">
        <v>202</v>
      </c>
      <c r="P279" s="34" t="s">
        <v>481</v>
      </c>
      <c r="Q279" s="71">
        <f t="shared" si="86"/>
        <v>5.9532914558290266E-7</v>
      </c>
      <c r="R279" s="71">
        <f t="shared" si="87"/>
        <v>0</v>
      </c>
      <c r="S279" s="71">
        <f>SUM($R$33:R279)</f>
        <v>9.5691597944751994</v>
      </c>
      <c r="U279" s="26">
        <v>276</v>
      </c>
      <c r="V279" s="71">
        <v>1.05444690600491E-11</v>
      </c>
      <c r="W279" s="73">
        <f t="shared" si="94"/>
        <v>0</v>
      </c>
      <c r="X279" s="74">
        <v>246</v>
      </c>
      <c r="Y279" s="34" t="s">
        <v>202</v>
      </c>
      <c r="Z279" s="34" t="s">
        <v>481</v>
      </c>
      <c r="AA279" s="71">
        <f t="shared" si="88"/>
        <v>5.9532914558290266E-7</v>
      </c>
      <c r="AB279" s="71">
        <f t="shared" si="89"/>
        <v>0</v>
      </c>
      <c r="AC279" s="71">
        <f>SUM($AB$33:AB279)</f>
        <v>10.403299508285247</v>
      </c>
      <c r="AE279" s="26">
        <v>276</v>
      </c>
      <c r="AF279" s="71">
        <v>0</v>
      </c>
      <c r="AG279" s="73">
        <f t="shared" si="95"/>
        <v>0</v>
      </c>
      <c r="AH279" s="74">
        <v>246</v>
      </c>
      <c r="AI279" s="34" t="s">
        <v>202</v>
      </c>
      <c r="AJ279" s="34" t="s">
        <v>481</v>
      </c>
      <c r="AK279" s="71">
        <f t="shared" si="90"/>
        <v>5.9532914558290266E-7</v>
      </c>
      <c r="AL279" s="71">
        <f t="shared" si="91"/>
        <v>0</v>
      </c>
      <c r="AM279" s="71">
        <f>SUM($AL$33:AL279)</f>
        <v>10.507780540992837</v>
      </c>
      <c r="AO279" s="26">
        <v>276</v>
      </c>
      <c r="AP279" s="71">
        <v>0.30174843889177999</v>
      </c>
      <c r="AQ279" s="73">
        <f t="shared" si="76"/>
        <v>2.8681766726613863E-113</v>
      </c>
      <c r="AR279" s="34">
        <v>256</v>
      </c>
      <c r="AS279" s="34" t="s">
        <v>202</v>
      </c>
      <c r="AT279" s="34" t="s">
        <v>491</v>
      </c>
      <c r="AU279" s="71">
        <f t="shared" si="72"/>
        <v>3.3242868543883275E-7</v>
      </c>
      <c r="AV279" s="71">
        <f t="shared" si="73"/>
        <v>9.5346420089914996E-120</v>
      </c>
      <c r="AW279" s="114">
        <f>SUM($AV$23:AV279)</f>
        <v>9.3110379369082494</v>
      </c>
      <c r="AY279" s="26">
        <v>276</v>
      </c>
      <c r="AZ279" s="71">
        <v>0</v>
      </c>
      <c r="BA279" s="73">
        <f t="shared" si="79"/>
        <v>0</v>
      </c>
      <c r="BB279" s="34">
        <v>256</v>
      </c>
      <c r="BC279" s="34" t="s">
        <v>202</v>
      </c>
      <c r="BD279" s="34" t="s">
        <v>491</v>
      </c>
      <c r="BE279" s="71">
        <f t="shared" si="74"/>
        <v>3.3242868543883275E-7</v>
      </c>
      <c r="BF279" s="71">
        <f t="shared" si="75"/>
        <v>0</v>
      </c>
      <c r="BG279" s="114">
        <f>SUM($BF$23:BF279)</f>
        <v>9.5467535037849771</v>
      </c>
      <c r="BI279" s="26">
        <v>276</v>
      </c>
      <c r="BJ279" s="71">
        <v>5.0360307279191802E-2</v>
      </c>
      <c r="BK279" s="73">
        <f t="shared" si="80"/>
        <v>2.2438616933777387E-261</v>
      </c>
      <c r="BL279" s="34">
        <v>256</v>
      </c>
      <c r="BM279" s="34" t="s">
        <v>202</v>
      </c>
      <c r="BN279" s="34" t="s">
        <v>491</v>
      </c>
      <c r="BO279" s="71">
        <f t="shared" si="77"/>
        <v>3.3242868543883275E-7</v>
      </c>
      <c r="BP279" s="71">
        <f t="shared" si="78"/>
        <v>7.4592399303611485E-268</v>
      </c>
      <c r="BQ279" s="114">
        <f>SUM($BP$23:BP279)</f>
        <v>10.39189247276893</v>
      </c>
      <c r="BS279" s="26">
        <v>276</v>
      </c>
      <c r="BT279" s="71">
        <v>0</v>
      </c>
      <c r="BU279" s="73">
        <f t="shared" si="81"/>
        <v>0</v>
      </c>
      <c r="BV279" s="34">
        <v>256</v>
      </c>
      <c r="BW279" s="34" t="s">
        <v>202</v>
      </c>
      <c r="BX279" s="34" t="s">
        <v>491</v>
      </c>
      <c r="BY279" s="71">
        <f t="shared" si="82"/>
        <v>3.3242868543883275E-7</v>
      </c>
      <c r="BZ279" s="71">
        <f t="shared" si="83"/>
        <v>0</v>
      </c>
      <c r="CA279" s="114">
        <f>SUM($BZ$23:BZ279)</f>
        <v>10.487233235656269</v>
      </c>
    </row>
    <row r="280" spans="1:79" x14ac:dyDescent="0.35">
      <c r="A280" s="26">
        <v>277</v>
      </c>
      <c r="B280" s="71">
        <v>0.24183595354321399</v>
      </c>
      <c r="C280" s="73">
        <f t="shared" si="92"/>
        <v>9.5467962446329339E-127</v>
      </c>
      <c r="D280" s="34">
        <v>247</v>
      </c>
      <c r="E280" s="34" t="s">
        <v>202</v>
      </c>
      <c r="F280" s="34" t="s">
        <v>482</v>
      </c>
      <c r="G280" s="71">
        <f t="shared" si="84"/>
        <v>5.6163126941783265E-7</v>
      </c>
      <c r="H280" s="71">
        <f t="shared" si="85"/>
        <v>5.3617792937465924E-133</v>
      </c>
      <c r="I280" s="71">
        <f>SUM($H$33:H280)</f>
        <v>9.3265529758493759</v>
      </c>
      <c r="K280" s="26">
        <v>277</v>
      </c>
      <c r="L280" s="71">
        <v>0</v>
      </c>
      <c r="M280" s="73">
        <f t="shared" si="93"/>
        <v>0</v>
      </c>
      <c r="N280" s="34">
        <v>247</v>
      </c>
      <c r="O280" s="34" t="s">
        <v>202</v>
      </c>
      <c r="P280" s="34" t="s">
        <v>482</v>
      </c>
      <c r="Q280" s="71">
        <f t="shared" si="86"/>
        <v>5.6163126941783265E-7</v>
      </c>
      <c r="R280" s="71">
        <f t="shared" si="87"/>
        <v>0</v>
      </c>
      <c r="S280" s="71">
        <f>SUM($R$33:R280)</f>
        <v>9.5691597944751994</v>
      </c>
      <c r="U280" s="26">
        <v>277</v>
      </c>
      <c r="V280" s="71">
        <v>1.05444598810892E-11</v>
      </c>
      <c r="W280" s="73">
        <f t="shared" si="94"/>
        <v>0</v>
      </c>
      <c r="X280" s="74">
        <v>247</v>
      </c>
      <c r="Y280" s="34" t="s">
        <v>202</v>
      </c>
      <c r="Z280" s="34" t="s">
        <v>482</v>
      </c>
      <c r="AA280" s="71">
        <f t="shared" si="88"/>
        <v>5.6163126941783265E-7</v>
      </c>
      <c r="AB280" s="71">
        <f t="shared" si="89"/>
        <v>0</v>
      </c>
      <c r="AC280" s="71">
        <f>SUM($AB$33:AB280)</f>
        <v>10.403299508285247</v>
      </c>
      <c r="AE280" s="26">
        <v>277</v>
      </c>
      <c r="AF280" s="71">
        <v>0</v>
      </c>
      <c r="AG280" s="73">
        <f t="shared" si="95"/>
        <v>0</v>
      </c>
      <c r="AH280" s="74">
        <v>247</v>
      </c>
      <c r="AI280" s="34" t="s">
        <v>202</v>
      </c>
      <c r="AJ280" s="34" t="s">
        <v>482</v>
      </c>
      <c r="AK280" s="71">
        <f t="shared" si="90"/>
        <v>5.6163126941783265E-7</v>
      </c>
      <c r="AL280" s="71">
        <f t="shared" si="91"/>
        <v>0</v>
      </c>
      <c r="AM280" s="71">
        <f>SUM($AL$33:AL280)</f>
        <v>10.507780540992837</v>
      </c>
      <c r="AO280" s="26">
        <v>277</v>
      </c>
      <c r="AP280" s="71">
        <v>0.30174843887191999</v>
      </c>
      <c r="AQ280" s="73">
        <f t="shared" si="76"/>
        <v>8.6546783344139319E-114</v>
      </c>
      <c r="AR280" s="34">
        <v>257</v>
      </c>
      <c r="AS280" s="34" t="s">
        <v>202</v>
      </c>
      <c r="AT280" s="34" t="s">
        <v>492</v>
      </c>
      <c r="AU280" s="71">
        <f t="shared" ref="AU280:AU343" si="96">1/(1+6%)^AR280</f>
        <v>3.1361196739512525E-7</v>
      </c>
      <c r="AV280" s="71">
        <f t="shared" ref="AV280:AV343" si="97">AU280*AQ280</f>
        <v>2.7142106996275189E-120</v>
      </c>
      <c r="AW280" s="114">
        <f>SUM($AV$23:AV280)</f>
        <v>9.3110379369082494</v>
      </c>
      <c r="AY280" s="26">
        <v>277</v>
      </c>
      <c r="AZ280" s="71">
        <v>0</v>
      </c>
      <c r="BA280" s="73">
        <f t="shared" si="79"/>
        <v>0</v>
      </c>
      <c r="BB280" s="34">
        <v>257</v>
      </c>
      <c r="BC280" s="34" t="s">
        <v>202</v>
      </c>
      <c r="BD280" s="34" t="s">
        <v>492</v>
      </c>
      <c r="BE280" s="71">
        <f t="shared" ref="BE280:BE343" si="98">1/(1+6%)^BB280</f>
        <v>3.1361196739512525E-7</v>
      </c>
      <c r="BF280" s="71">
        <f t="shared" ref="BF280:BF343" si="99">BE280*BA280</f>
        <v>0</v>
      </c>
      <c r="BG280" s="114">
        <f>SUM($BF$23:BF280)</f>
        <v>9.5467535037849771</v>
      </c>
      <c r="BI280" s="26">
        <v>277</v>
      </c>
      <c r="BJ280" s="71">
        <v>5.0360307194321802E-2</v>
      </c>
      <c r="BK280" s="73">
        <f t="shared" si="80"/>
        <v>1.1300156437051058E-262</v>
      </c>
      <c r="BL280" s="34">
        <v>257</v>
      </c>
      <c r="BM280" s="34" t="s">
        <v>202</v>
      </c>
      <c r="BN280" s="34" t="s">
        <v>492</v>
      </c>
      <c r="BO280" s="71">
        <f t="shared" si="77"/>
        <v>3.1361196739512525E-7</v>
      </c>
      <c r="BP280" s="71">
        <f t="shared" si="78"/>
        <v>3.5438642920962709E-269</v>
      </c>
      <c r="BQ280" s="114">
        <f>SUM($BP$23:BP280)</f>
        <v>10.39189247276893</v>
      </c>
      <c r="BS280" s="26">
        <v>277</v>
      </c>
      <c r="BT280" s="71">
        <v>0</v>
      </c>
      <c r="BU280" s="73">
        <f t="shared" si="81"/>
        <v>0</v>
      </c>
      <c r="BV280" s="34">
        <v>257</v>
      </c>
      <c r="BW280" s="34" t="s">
        <v>202</v>
      </c>
      <c r="BX280" s="34" t="s">
        <v>492</v>
      </c>
      <c r="BY280" s="71">
        <f t="shared" si="82"/>
        <v>3.1361196739512525E-7</v>
      </c>
      <c r="BZ280" s="71">
        <f t="shared" si="83"/>
        <v>0</v>
      </c>
      <c r="CA280" s="114">
        <f>SUM($BZ$23:BZ280)</f>
        <v>10.487233235656269</v>
      </c>
    </row>
    <row r="281" spans="1:79" x14ac:dyDescent="0.35">
      <c r="A281" s="26">
        <v>278</v>
      </c>
      <c r="B281" s="71">
        <v>0.24183595343668501</v>
      </c>
      <c r="C281" s="73">
        <f t="shared" si="92"/>
        <v>2.30875857310358E-127</v>
      </c>
      <c r="D281" s="34">
        <v>248</v>
      </c>
      <c r="E281" s="34" t="s">
        <v>202</v>
      </c>
      <c r="F281" s="34" t="s">
        <v>483</v>
      </c>
      <c r="G281" s="71">
        <f t="shared" si="84"/>
        <v>5.2984082020550263E-7</v>
      </c>
      <c r="H281" s="71">
        <f t="shared" si="85"/>
        <v>1.2232745360296867E-133</v>
      </c>
      <c r="I281" s="71">
        <f>SUM($H$33:H281)</f>
        <v>9.3265529758493759</v>
      </c>
      <c r="K281" s="26">
        <v>278</v>
      </c>
      <c r="L281" s="71">
        <v>0</v>
      </c>
      <c r="M281" s="73">
        <f t="shared" si="93"/>
        <v>0</v>
      </c>
      <c r="N281" s="34">
        <v>248</v>
      </c>
      <c r="O281" s="34" t="s">
        <v>202</v>
      </c>
      <c r="P281" s="34" t="s">
        <v>483</v>
      </c>
      <c r="Q281" s="71">
        <f t="shared" si="86"/>
        <v>5.2984082020550263E-7</v>
      </c>
      <c r="R281" s="71">
        <f t="shared" si="87"/>
        <v>0</v>
      </c>
      <c r="S281" s="71">
        <f>SUM($R$33:R281)</f>
        <v>9.5691597944751994</v>
      </c>
      <c r="U281" s="26">
        <v>278</v>
      </c>
      <c r="V281" s="71">
        <v>1.05444514859379E-11</v>
      </c>
      <c r="W281" s="73">
        <f t="shared" si="94"/>
        <v>0</v>
      </c>
      <c r="X281" s="74">
        <v>248</v>
      </c>
      <c r="Y281" s="34" t="s">
        <v>202</v>
      </c>
      <c r="Z281" s="34" t="s">
        <v>483</v>
      </c>
      <c r="AA281" s="71">
        <f t="shared" si="88"/>
        <v>5.2984082020550263E-7</v>
      </c>
      <c r="AB281" s="71">
        <f t="shared" si="89"/>
        <v>0</v>
      </c>
      <c r="AC281" s="71">
        <f>SUM($AB$33:AB281)</f>
        <v>10.403299508285247</v>
      </c>
      <c r="AE281" s="26">
        <v>278</v>
      </c>
      <c r="AF281" s="71">
        <v>0</v>
      </c>
      <c r="AG281" s="73">
        <f t="shared" si="95"/>
        <v>0</v>
      </c>
      <c r="AH281" s="74">
        <v>248</v>
      </c>
      <c r="AI281" s="34" t="s">
        <v>202</v>
      </c>
      <c r="AJ281" s="34" t="s">
        <v>483</v>
      </c>
      <c r="AK281" s="71">
        <f t="shared" si="90"/>
        <v>5.2984082020550263E-7</v>
      </c>
      <c r="AL281" s="71">
        <f t="shared" si="91"/>
        <v>0</v>
      </c>
      <c r="AM281" s="71">
        <f>SUM($AL$33:AL281)</f>
        <v>10.507780540992837</v>
      </c>
      <c r="AO281" s="26">
        <v>278</v>
      </c>
      <c r="AP281" s="71">
        <v>0.301748438853912</v>
      </c>
      <c r="AQ281" s="73">
        <f t="shared" ref="AQ281:AQ344" si="100">AQ280*AP280</f>
        <v>2.6115356763480326E-114</v>
      </c>
      <c r="AR281" s="34">
        <v>258</v>
      </c>
      <c r="AS281" s="34" t="s">
        <v>202</v>
      </c>
      <c r="AT281" s="34" t="s">
        <v>493</v>
      </c>
      <c r="AU281" s="71">
        <f t="shared" si="96"/>
        <v>2.9586034659917468E-7</v>
      </c>
      <c r="AV281" s="71">
        <f t="shared" si="97"/>
        <v>7.7264985036043903E-121</v>
      </c>
      <c r="AW281" s="114">
        <f>SUM($AV$23:AV281)</f>
        <v>9.3110379369082494</v>
      </c>
      <c r="AY281" s="26">
        <v>278</v>
      </c>
      <c r="AZ281" s="71">
        <v>0</v>
      </c>
      <c r="BA281" s="73">
        <f t="shared" si="79"/>
        <v>0</v>
      </c>
      <c r="BB281" s="34">
        <v>258</v>
      </c>
      <c r="BC281" s="34" t="s">
        <v>202</v>
      </c>
      <c r="BD281" s="34" t="s">
        <v>493</v>
      </c>
      <c r="BE281" s="71">
        <f t="shared" si="98"/>
        <v>2.9586034659917468E-7</v>
      </c>
      <c r="BF281" s="71">
        <f t="shared" si="99"/>
        <v>0</v>
      </c>
      <c r="BG281" s="114">
        <f>SUM($BF$23:BF281)</f>
        <v>9.5467535037849771</v>
      </c>
      <c r="BI281" s="26">
        <v>278</v>
      </c>
      <c r="BJ281" s="71">
        <v>5.0360307117047302E-2</v>
      </c>
      <c r="BK281" s="73">
        <f t="shared" si="80"/>
        <v>5.690793495137842E-264</v>
      </c>
      <c r="BL281" s="34">
        <v>258</v>
      </c>
      <c r="BM281" s="34" t="s">
        <v>202</v>
      </c>
      <c r="BN281" s="34" t="s">
        <v>493</v>
      </c>
      <c r="BO281" s="71">
        <f t="shared" ref="BO281:BO344" si="101">1/(1+6%)^BL281</f>
        <v>2.9586034659917468E-7</v>
      </c>
      <c r="BP281" s="71">
        <f t="shared" ref="BP281:BP344" si="102">BO281*BK281</f>
        <v>1.6836801358958106E-270</v>
      </c>
      <c r="BQ281" s="114">
        <f>SUM($BP$23:BP281)</f>
        <v>10.39189247276893</v>
      </c>
      <c r="BS281" s="26">
        <v>278</v>
      </c>
      <c r="BT281" s="71">
        <v>0</v>
      </c>
      <c r="BU281" s="73">
        <f t="shared" si="81"/>
        <v>0</v>
      </c>
      <c r="BV281" s="34">
        <v>258</v>
      </c>
      <c r="BW281" s="34" t="s">
        <v>202</v>
      </c>
      <c r="BX281" s="34" t="s">
        <v>493</v>
      </c>
      <c r="BY281" s="71">
        <f t="shared" si="82"/>
        <v>2.9586034659917468E-7</v>
      </c>
      <c r="BZ281" s="71">
        <f t="shared" si="83"/>
        <v>0</v>
      </c>
      <c r="CA281" s="114">
        <f>SUM($BZ$23:BZ281)</f>
        <v>10.487233235656269</v>
      </c>
    </row>
    <row r="282" spans="1:79" x14ac:dyDescent="0.35">
      <c r="A282" s="26">
        <v>279</v>
      </c>
      <c r="B282" s="71">
        <v>0.24183595333984101</v>
      </c>
      <c r="C282" s="73">
        <f t="shared" si="92"/>
        <v>5.5834083078162466E-128</v>
      </c>
      <c r="D282" s="34">
        <v>249</v>
      </c>
      <c r="E282" s="34" t="s">
        <v>202</v>
      </c>
      <c r="F282" s="34" t="s">
        <v>484</v>
      </c>
      <c r="G282" s="71">
        <f t="shared" si="84"/>
        <v>4.998498303825496E-7</v>
      </c>
      <c r="H282" s="71">
        <f t="shared" si="85"/>
        <v>2.7908656956184694E-134</v>
      </c>
      <c r="I282" s="71">
        <f>SUM($H$33:H282)</f>
        <v>9.3265529758493759</v>
      </c>
      <c r="K282" s="26">
        <v>279</v>
      </c>
      <c r="L282" s="71">
        <v>0</v>
      </c>
      <c r="M282" s="73">
        <f t="shared" si="93"/>
        <v>0</v>
      </c>
      <c r="N282" s="34">
        <v>249</v>
      </c>
      <c r="O282" s="34" t="s">
        <v>202</v>
      </c>
      <c r="P282" s="34" t="s">
        <v>484</v>
      </c>
      <c r="Q282" s="71">
        <f t="shared" si="86"/>
        <v>4.998498303825496E-7</v>
      </c>
      <c r="R282" s="71">
        <f t="shared" si="87"/>
        <v>0</v>
      </c>
      <c r="S282" s="71">
        <f>SUM($R$33:R282)</f>
        <v>9.5691597944751994</v>
      </c>
      <c r="U282" s="26">
        <v>279</v>
      </c>
      <c r="V282" s="71">
        <v>1.05444438076628E-11</v>
      </c>
      <c r="W282" s="73">
        <f t="shared" si="94"/>
        <v>0</v>
      </c>
      <c r="X282" s="74">
        <v>249</v>
      </c>
      <c r="Y282" s="34" t="s">
        <v>202</v>
      </c>
      <c r="Z282" s="34" t="s">
        <v>484</v>
      </c>
      <c r="AA282" s="71">
        <f t="shared" si="88"/>
        <v>4.998498303825496E-7</v>
      </c>
      <c r="AB282" s="71">
        <f t="shared" si="89"/>
        <v>0</v>
      </c>
      <c r="AC282" s="71">
        <f>SUM($AB$33:AB282)</f>
        <v>10.403299508285247</v>
      </c>
      <c r="AE282" s="26">
        <v>279</v>
      </c>
      <c r="AF282" s="71">
        <v>0</v>
      </c>
      <c r="AG282" s="73">
        <f t="shared" si="95"/>
        <v>0</v>
      </c>
      <c r="AH282" s="74">
        <v>249</v>
      </c>
      <c r="AI282" s="34" t="s">
        <v>202</v>
      </c>
      <c r="AJ282" s="34" t="s">
        <v>484</v>
      </c>
      <c r="AK282" s="71">
        <f t="shared" si="90"/>
        <v>4.998498303825496E-7</v>
      </c>
      <c r="AL282" s="71">
        <f t="shared" si="91"/>
        <v>0</v>
      </c>
      <c r="AM282" s="71">
        <f>SUM($AL$33:AL282)</f>
        <v>10.507780540992837</v>
      </c>
      <c r="AO282" s="26">
        <v>279</v>
      </c>
      <c r="AP282" s="71">
        <v>0.30174843883758501</v>
      </c>
      <c r="AQ282" s="73">
        <f t="shared" si="100"/>
        <v>7.8802681334931403E-115</v>
      </c>
      <c r="AR282" s="34">
        <v>259</v>
      </c>
      <c r="AS282" s="34" t="s">
        <v>202</v>
      </c>
      <c r="AT282" s="34" t="s">
        <v>494</v>
      </c>
      <c r="AU282" s="71">
        <f t="shared" si="96"/>
        <v>2.791135345275233E-7</v>
      </c>
      <c r="AV282" s="71">
        <f t="shared" si="97"/>
        <v>2.1994894917638791E-121</v>
      </c>
      <c r="AW282" s="114">
        <f>SUM($AV$23:AV282)</f>
        <v>9.3110379369082494</v>
      </c>
      <c r="AY282" s="26">
        <v>279</v>
      </c>
      <c r="AZ282" s="71">
        <v>0</v>
      </c>
      <c r="BA282" s="73">
        <f t="shared" ref="BA282:BA345" si="103">BA281*AZ281</f>
        <v>0</v>
      </c>
      <c r="BB282" s="34">
        <v>259</v>
      </c>
      <c r="BC282" s="34" t="s">
        <v>202</v>
      </c>
      <c r="BD282" s="34" t="s">
        <v>494</v>
      </c>
      <c r="BE282" s="71">
        <f t="shared" si="98"/>
        <v>2.791135345275233E-7</v>
      </c>
      <c r="BF282" s="71">
        <f t="shared" si="99"/>
        <v>0</v>
      </c>
      <c r="BG282" s="114">
        <f>SUM($BF$23:BF282)</f>
        <v>9.5467535037849771</v>
      </c>
      <c r="BI282" s="26">
        <v>279</v>
      </c>
      <c r="BJ282" s="71">
        <v>5.0360307046689902E-2</v>
      </c>
      <c r="BK282" s="73">
        <f t="shared" si="80"/>
        <v>2.8659010815483678E-265</v>
      </c>
      <c r="BL282" s="34">
        <v>259</v>
      </c>
      <c r="BM282" s="34" t="s">
        <v>202</v>
      </c>
      <c r="BN282" s="34" t="s">
        <v>494</v>
      </c>
      <c r="BO282" s="71">
        <f t="shared" si="101"/>
        <v>2.791135345275233E-7</v>
      </c>
      <c r="BP282" s="71">
        <f t="shared" si="102"/>
        <v>7.999117804772167E-272</v>
      </c>
      <c r="BQ282" s="114">
        <f>SUM($BP$23:BP282)</f>
        <v>10.39189247276893</v>
      </c>
      <c r="BS282" s="26">
        <v>279</v>
      </c>
      <c r="BT282" s="71">
        <v>0</v>
      </c>
      <c r="BU282" s="73">
        <f t="shared" si="81"/>
        <v>0</v>
      </c>
      <c r="BV282" s="34">
        <v>259</v>
      </c>
      <c r="BW282" s="34" t="s">
        <v>202</v>
      </c>
      <c r="BX282" s="34" t="s">
        <v>494</v>
      </c>
      <c r="BY282" s="71">
        <f t="shared" si="82"/>
        <v>2.791135345275233E-7</v>
      </c>
      <c r="BZ282" s="71">
        <f t="shared" si="83"/>
        <v>0</v>
      </c>
      <c r="CA282" s="114">
        <f>SUM($BZ$23:BZ282)</f>
        <v>10.487233235656269</v>
      </c>
    </row>
    <row r="283" spans="1:79" x14ac:dyDescent="0.35">
      <c r="A283" s="26">
        <v>280</v>
      </c>
      <c r="B283" s="71">
        <v>0.241835953251751</v>
      </c>
      <c r="C283" s="73">
        <f t="shared" si="92"/>
        <v>1.3502688710063306E-128</v>
      </c>
      <c r="D283" s="34">
        <v>250</v>
      </c>
      <c r="E283" s="34" t="s">
        <v>202</v>
      </c>
      <c r="F283" s="34" t="s">
        <v>485</v>
      </c>
      <c r="G283" s="71">
        <f t="shared" si="84"/>
        <v>4.7155644375712229E-7</v>
      </c>
      <c r="H283" s="71">
        <f t="shared" si="85"/>
        <v>6.3672798692768968E-135</v>
      </c>
      <c r="I283" s="71">
        <f>SUM($H$33:H283)</f>
        <v>9.3265529758493759</v>
      </c>
      <c r="K283" s="26">
        <v>280</v>
      </c>
      <c r="L283" s="71">
        <v>0</v>
      </c>
      <c r="M283" s="73">
        <f t="shared" si="93"/>
        <v>0</v>
      </c>
      <c r="N283" s="34">
        <v>250</v>
      </c>
      <c r="O283" s="34" t="s">
        <v>202</v>
      </c>
      <c r="P283" s="34" t="s">
        <v>485</v>
      </c>
      <c r="Q283" s="71">
        <f t="shared" si="86"/>
        <v>4.7155644375712229E-7</v>
      </c>
      <c r="R283" s="71">
        <f t="shared" si="87"/>
        <v>0</v>
      </c>
      <c r="S283" s="71">
        <f>SUM($R$33:R283)</f>
        <v>9.5691597944751994</v>
      </c>
      <c r="U283" s="26">
        <v>280</v>
      </c>
      <c r="V283" s="71">
        <v>1.05444367850196E-11</v>
      </c>
      <c r="W283" s="73">
        <f t="shared" si="94"/>
        <v>0</v>
      </c>
      <c r="X283" s="74">
        <v>250</v>
      </c>
      <c r="Y283" s="34" t="s">
        <v>202</v>
      </c>
      <c r="Z283" s="34" t="s">
        <v>485</v>
      </c>
      <c r="AA283" s="71">
        <f t="shared" si="88"/>
        <v>4.7155644375712229E-7</v>
      </c>
      <c r="AB283" s="71">
        <f t="shared" si="89"/>
        <v>0</v>
      </c>
      <c r="AC283" s="71">
        <f>SUM($AB$33:AB283)</f>
        <v>10.403299508285247</v>
      </c>
      <c r="AE283" s="26">
        <v>280</v>
      </c>
      <c r="AF283" s="71">
        <v>0</v>
      </c>
      <c r="AG283" s="73">
        <f t="shared" si="95"/>
        <v>0</v>
      </c>
      <c r="AH283" s="74">
        <v>250</v>
      </c>
      <c r="AI283" s="34" t="s">
        <v>202</v>
      </c>
      <c r="AJ283" s="34" t="s">
        <v>485</v>
      </c>
      <c r="AK283" s="71">
        <f t="shared" si="90"/>
        <v>4.7155644375712229E-7</v>
      </c>
      <c r="AL283" s="71">
        <f t="shared" si="91"/>
        <v>0</v>
      </c>
      <c r="AM283" s="71">
        <f>SUM($AL$33:AL283)</f>
        <v>10.507780540992837</v>
      </c>
      <c r="AO283" s="26">
        <v>280</v>
      </c>
      <c r="AP283" s="71">
        <v>0.30174843882278202</v>
      </c>
      <c r="AQ283" s="73">
        <f t="shared" si="100"/>
        <v>2.3778586069031252E-115</v>
      </c>
      <c r="AR283" s="34">
        <v>260</v>
      </c>
      <c r="AS283" s="34" t="s">
        <v>202</v>
      </c>
      <c r="AT283" s="34" t="s">
        <v>495</v>
      </c>
      <c r="AU283" s="71">
        <f t="shared" si="96"/>
        <v>2.633146552146446E-7</v>
      </c>
      <c r="AV283" s="71">
        <f t="shared" si="97"/>
        <v>6.2612501922587148E-122</v>
      </c>
      <c r="AW283" s="114">
        <f>SUM($AV$23:AV283)</f>
        <v>9.3110379369082494</v>
      </c>
      <c r="AY283" s="26">
        <v>280</v>
      </c>
      <c r="AZ283" s="71">
        <v>0</v>
      </c>
      <c r="BA283" s="73">
        <f t="shared" si="103"/>
        <v>0</v>
      </c>
      <c r="BB283" s="34">
        <v>260</v>
      </c>
      <c r="BC283" s="34" t="s">
        <v>202</v>
      </c>
      <c r="BD283" s="34" t="s">
        <v>495</v>
      </c>
      <c r="BE283" s="71">
        <f t="shared" si="98"/>
        <v>2.633146552146446E-7</v>
      </c>
      <c r="BF283" s="71">
        <f t="shared" si="99"/>
        <v>0</v>
      </c>
      <c r="BG283" s="114">
        <f>SUM($BF$23:BF283)</f>
        <v>9.5467535037849771</v>
      </c>
      <c r="BI283" s="26">
        <v>280</v>
      </c>
      <c r="BJ283" s="71">
        <v>5.0360306982629402E-2</v>
      </c>
      <c r="BK283" s="73">
        <f t="shared" ref="BK283:BK346" si="104">BK282*BJ282</f>
        <v>1.4432765843221649E-266</v>
      </c>
      <c r="BL283" s="34">
        <v>260</v>
      </c>
      <c r="BM283" s="34" t="s">
        <v>202</v>
      </c>
      <c r="BN283" s="34" t="s">
        <v>495</v>
      </c>
      <c r="BO283" s="71">
        <f t="shared" si="101"/>
        <v>2.633146552146446E-7</v>
      </c>
      <c r="BP283" s="71">
        <f t="shared" si="102"/>
        <v>3.8003587618016078E-273</v>
      </c>
      <c r="BQ283" s="114">
        <f>SUM($BP$23:BP283)</f>
        <v>10.39189247276893</v>
      </c>
      <c r="BS283" s="26">
        <v>280</v>
      </c>
      <c r="BT283" s="71">
        <v>0</v>
      </c>
      <c r="BU283" s="73">
        <f t="shared" ref="BU283:BU346" si="105">BU282*BT282</f>
        <v>0</v>
      </c>
      <c r="BV283" s="34">
        <v>260</v>
      </c>
      <c r="BW283" s="34" t="s">
        <v>202</v>
      </c>
      <c r="BX283" s="34" t="s">
        <v>495</v>
      </c>
      <c r="BY283" s="71">
        <f t="shared" ref="BY283:BY346" si="106">1/(1+6%)^BV283</f>
        <v>2.633146552146446E-7</v>
      </c>
      <c r="BZ283" s="71">
        <f t="shared" ref="BZ283:BZ346" si="107">BY283*BU283</f>
        <v>0</v>
      </c>
      <c r="CA283" s="114">
        <f>SUM($BZ$23:BZ283)</f>
        <v>10.487233235656269</v>
      </c>
    </row>
    <row r="284" spans="1:79" x14ac:dyDescent="0.35">
      <c r="A284" s="26">
        <v>281</v>
      </c>
      <c r="B284" s="71">
        <v>0.241835953171674</v>
      </c>
      <c r="C284" s="73">
        <f t="shared" si="92"/>
        <v>3.2654355956598156E-129</v>
      </c>
      <c r="D284" s="34">
        <v>251</v>
      </c>
      <c r="E284" s="34" t="s">
        <v>202</v>
      </c>
      <c r="F284" s="34" t="s">
        <v>486</v>
      </c>
      <c r="G284" s="71">
        <f t="shared" si="84"/>
        <v>4.4486456958219076E-7</v>
      </c>
      <c r="H284" s="71">
        <f t="shared" si="85"/>
        <v>1.4526766007615686E-135</v>
      </c>
      <c r="I284" s="71">
        <f>SUM($H$33:H284)</f>
        <v>9.3265529758493759</v>
      </c>
      <c r="K284" s="26">
        <v>281</v>
      </c>
      <c r="L284" s="71">
        <v>0</v>
      </c>
      <c r="M284" s="73">
        <f t="shared" si="93"/>
        <v>0</v>
      </c>
      <c r="N284" s="34">
        <v>251</v>
      </c>
      <c r="O284" s="34" t="s">
        <v>202</v>
      </c>
      <c r="P284" s="34" t="s">
        <v>486</v>
      </c>
      <c r="Q284" s="71">
        <f t="shared" si="86"/>
        <v>4.4486456958219076E-7</v>
      </c>
      <c r="R284" s="71">
        <f t="shared" si="87"/>
        <v>0</v>
      </c>
      <c r="S284" s="71">
        <f>SUM($R$33:R284)</f>
        <v>9.5691597944751994</v>
      </c>
      <c r="U284" s="26">
        <v>281</v>
      </c>
      <c r="V284" s="71">
        <v>1.05444303620535E-11</v>
      </c>
      <c r="W284" s="73">
        <f t="shared" si="94"/>
        <v>0</v>
      </c>
      <c r="X284" s="74">
        <v>251</v>
      </c>
      <c r="Y284" s="34" t="s">
        <v>202</v>
      </c>
      <c r="Z284" s="34" t="s">
        <v>486</v>
      </c>
      <c r="AA284" s="71">
        <f t="shared" si="88"/>
        <v>4.4486456958219076E-7</v>
      </c>
      <c r="AB284" s="71">
        <f t="shared" si="89"/>
        <v>0</v>
      </c>
      <c r="AC284" s="71">
        <f>SUM($AB$33:AB284)</f>
        <v>10.403299508285247</v>
      </c>
      <c r="AE284" s="26">
        <v>281</v>
      </c>
      <c r="AF284" s="71">
        <v>0</v>
      </c>
      <c r="AG284" s="73">
        <f t="shared" si="95"/>
        <v>0</v>
      </c>
      <c r="AH284" s="74">
        <v>251</v>
      </c>
      <c r="AI284" s="34" t="s">
        <v>202</v>
      </c>
      <c r="AJ284" s="34" t="s">
        <v>486</v>
      </c>
      <c r="AK284" s="71">
        <f t="shared" si="90"/>
        <v>4.4486456958219076E-7</v>
      </c>
      <c r="AL284" s="71">
        <f t="shared" si="91"/>
        <v>0</v>
      </c>
      <c r="AM284" s="71">
        <f>SUM($AL$33:AL284)</f>
        <v>10.507780540992837</v>
      </c>
      <c r="AO284" s="26">
        <v>281</v>
      </c>
      <c r="AP284" s="71">
        <v>0.30174843880935798</v>
      </c>
      <c r="AQ284" s="73">
        <f t="shared" si="100"/>
        <v>7.1751512237433334E-116</v>
      </c>
      <c r="AR284" s="34">
        <v>261</v>
      </c>
      <c r="AS284" s="34" t="s">
        <v>202</v>
      </c>
      <c r="AT284" s="34" t="s">
        <v>496</v>
      </c>
      <c r="AU284" s="71">
        <f t="shared" si="96"/>
        <v>2.4841005208928735E-7</v>
      </c>
      <c r="AV284" s="71">
        <f t="shared" si="97"/>
        <v>1.7823796892385953E-122</v>
      </c>
      <c r="AW284" s="114">
        <f>SUM($AV$23:AV284)</f>
        <v>9.3110379369082494</v>
      </c>
      <c r="AY284" s="26">
        <v>281</v>
      </c>
      <c r="AZ284" s="71">
        <v>0</v>
      </c>
      <c r="BA284" s="73">
        <f t="shared" si="103"/>
        <v>0</v>
      </c>
      <c r="BB284" s="34">
        <v>261</v>
      </c>
      <c r="BC284" s="34" t="s">
        <v>202</v>
      </c>
      <c r="BD284" s="34" t="s">
        <v>496</v>
      </c>
      <c r="BE284" s="71">
        <f t="shared" si="98"/>
        <v>2.4841005208928735E-7</v>
      </c>
      <c r="BF284" s="71">
        <f t="shared" si="99"/>
        <v>0</v>
      </c>
      <c r="BG284" s="114">
        <f>SUM($BF$23:BF284)</f>
        <v>9.5467535037849771</v>
      </c>
      <c r="BI284" s="26">
        <v>281</v>
      </c>
      <c r="BJ284" s="71">
        <v>5.0360306924296702E-2</v>
      </c>
      <c r="BK284" s="73">
        <f t="shared" si="104"/>
        <v>7.2683851847305036E-268</v>
      </c>
      <c r="BL284" s="34">
        <v>261</v>
      </c>
      <c r="BM284" s="34" t="s">
        <v>202</v>
      </c>
      <c r="BN284" s="34" t="s">
        <v>496</v>
      </c>
      <c r="BO284" s="71">
        <f t="shared" si="101"/>
        <v>2.4841005208928735E-7</v>
      </c>
      <c r="BP284" s="71">
        <f t="shared" si="102"/>
        <v>1.8055399423439087E-274</v>
      </c>
      <c r="BQ284" s="114">
        <f>SUM($BP$23:BP284)</f>
        <v>10.39189247276893</v>
      </c>
      <c r="BS284" s="26">
        <v>281</v>
      </c>
      <c r="BT284" s="71">
        <v>0</v>
      </c>
      <c r="BU284" s="73">
        <f t="shared" si="105"/>
        <v>0</v>
      </c>
      <c r="BV284" s="34">
        <v>261</v>
      </c>
      <c r="BW284" s="34" t="s">
        <v>202</v>
      </c>
      <c r="BX284" s="34" t="s">
        <v>496</v>
      </c>
      <c r="BY284" s="71">
        <f t="shared" si="106"/>
        <v>2.4841005208928735E-7</v>
      </c>
      <c r="BZ284" s="71">
        <f t="shared" si="107"/>
        <v>0</v>
      </c>
      <c r="CA284" s="114">
        <f>SUM($BZ$23:BZ284)</f>
        <v>10.487233235656269</v>
      </c>
    </row>
    <row r="285" spans="1:79" x14ac:dyDescent="0.35">
      <c r="A285" s="26">
        <v>282</v>
      </c>
      <c r="B285" s="71">
        <v>0.24183595309883099</v>
      </c>
      <c r="C285" s="73">
        <f t="shared" si="92"/>
        <v>7.8969972979710458E-130</v>
      </c>
      <c r="D285" s="34">
        <v>252</v>
      </c>
      <c r="E285" s="34" t="s">
        <v>202</v>
      </c>
      <c r="F285" s="34" t="s">
        <v>487</v>
      </c>
      <c r="G285" s="71">
        <f t="shared" si="84"/>
        <v>4.1968355620961396E-7</v>
      </c>
      <c r="H285" s="71">
        <f t="shared" si="85"/>
        <v>3.3142399093902009E-136</v>
      </c>
      <c r="I285" s="71">
        <f>SUM($H$33:H285)</f>
        <v>9.3265529758493759</v>
      </c>
      <c r="K285" s="26">
        <v>282</v>
      </c>
      <c r="L285" s="71">
        <v>0</v>
      </c>
      <c r="M285" s="73">
        <f t="shared" si="93"/>
        <v>0</v>
      </c>
      <c r="N285" s="34">
        <v>252</v>
      </c>
      <c r="O285" s="34" t="s">
        <v>202</v>
      </c>
      <c r="P285" s="34" t="s">
        <v>487</v>
      </c>
      <c r="Q285" s="71">
        <f t="shared" si="86"/>
        <v>4.1968355620961396E-7</v>
      </c>
      <c r="R285" s="71">
        <f t="shared" si="87"/>
        <v>0</v>
      </c>
      <c r="S285" s="71">
        <f>SUM($R$33:R285)</f>
        <v>9.5691597944751994</v>
      </c>
      <c r="U285" s="26">
        <v>282</v>
      </c>
      <c r="V285" s="71">
        <v>1.05444244875573E-11</v>
      </c>
      <c r="W285" s="73">
        <f t="shared" si="94"/>
        <v>0</v>
      </c>
      <c r="X285" s="74">
        <v>252</v>
      </c>
      <c r="Y285" s="34" t="s">
        <v>202</v>
      </c>
      <c r="Z285" s="34" t="s">
        <v>487</v>
      </c>
      <c r="AA285" s="71">
        <f t="shared" si="88"/>
        <v>4.1968355620961396E-7</v>
      </c>
      <c r="AB285" s="71">
        <f t="shared" si="89"/>
        <v>0</v>
      </c>
      <c r="AC285" s="71">
        <f>SUM($AB$33:AB285)</f>
        <v>10.403299508285247</v>
      </c>
      <c r="AE285" s="26">
        <v>282</v>
      </c>
      <c r="AF285" s="71">
        <v>0</v>
      </c>
      <c r="AG285" s="73">
        <f t="shared" si="95"/>
        <v>0</v>
      </c>
      <c r="AH285" s="74">
        <v>252</v>
      </c>
      <c r="AI285" s="34" t="s">
        <v>202</v>
      </c>
      <c r="AJ285" s="34" t="s">
        <v>487</v>
      </c>
      <c r="AK285" s="71">
        <f t="shared" si="90"/>
        <v>4.1968355620961396E-7</v>
      </c>
      <c r="AL285" s="71">
        <f t="shared" si="91"/>
        <v>0</v>
      </c>
      <c r="AM285" s="71">
        <f>SUM($AL$33:AL285)</f>
        <v>10.507780540992837</v>
      </c>
      <c r="AO285" s="26">
        <v>282</v>
      </c>
      <c r="AP285" s="71">
        <v>0.30174843879718899</v>
      </c>
      <c r="AQ285" s="73">
        <f t="shared" si="100"/>
        <v>2.1650906799856051E-116</v>
      </c>
      <c r="AR285" s="34">
        <v>262</v>
      </c>
      <c r="AS285" s="34" t="s">
        <v>202</v>
      </c>
      <c r="AT285" s="34" t="s">
        <v>497</v>
      </c>
      <c r="AU285" s="71">
        <f t="shared" si="96"/>
        <v>2.3434910574461069E-7</v>
      </c>
      <c r="AV285" s="71">
        <f t="shared" si="97"/>
        <v>5.0738706471061763E-123</v>
      </c>
      <c r="AW285" s="114">
        <f>SUM($AV$23:AV285)</f>
        <v>9.3110379369082494</v>
      </c>
      <c r="AY285" s="26">
        <v>282</v>
      </c>
      <c r="AZ285" s="71">
        <v>0</v>
      </c>
      <c r="BA285" s="73">
        <f t="shared" si="103"/>
        <v>0</v>
      </c>
      <c r="BB285" s="34">
        <v>262</v>
      </c>
      <c r="BC285" s="34" t="s">
        <v>202</v>
      </c>
      <c r="BD285" s="34" t="s">
        <v>497</v>
      </c>
      <c r="BE285" s="71">
        <f t="shared" si="98"/>
        <v>2.3434910574461069E-7</v>
      </c>
      <c r="BF285" s="71">
        <f t="shared" si="99"/>
        <v>0</v>
      </c>
      <c r="BG285" s="114">
        <f>SUM($BF$23:BF285)</f>
        <v>9.5467535037849771</v>
      </c>
      <c r="BI285" s="26">
        <v>282</v>
      </c>
      <c r="BJ285" s="71">
        <v>5.03603068711969E-2</v>
      </c>
      <c r="BK285" s="73">
        <f t="shared" si="104"/>
        <v>3.6603810874703914E-269</v>
      </c>
      <c r="BL285" s="34">
        <v>262</v>
      </c>
      <c r="BM285" s="34" t="s">
        <v>202</v>
      </c>
      <c r="BN285" s="34" t="s">
        <v>497</v>
      </c>
      <c r="BO285" s="71">
        <f t="shared" si="101"/>
        <v>2.3434910574461069E-7</v>
      </c>
      <c r="BP285" s="71">
        <f t="shared" si="102"/>
        <v>8.5780703453317175E-276</v>
      </c>
      <c r="BQ285" s="114">
        <f>SUM($BP$23:BP285)</f>
        <v>10.39189247276893</v>
      </c>
      <c r="BS285" s="26">
        <v>282</v>
      </c>
      <c r="BT285" s="71">
        <v>0</v>
      </c>
      <c r="BU285" s="73">
        <f t="shared" si="105"/>
        <v>0</v>
      </c>
      <c r="BV285" s="34">
        <v>262</v>
      </c>
      <c r="BW285" s="34" t="s">
        <v>202</v>
      </c>
      <c r="BX285" s="34" t="s">
        <v>497</v>
      </c>
      <c r="BY285" s="71">
        <f t="shared" si="106"/>
        <v>2.3434910574461069E-7</v>
      </c>
      <c r="BZ285" s="71">
        <f t="shared" si="107"/>
        <v>0</v>
      </c>
      <c r="CA285" s="114">
        <f>SUM($BZ$23:BZ285)</f>
        <v>10.487233235656269</v>
      </c>
    </row>
    <row r="286" spans="1:79" x14ac:dyDescent="0.35">
      <c r="A286" s="26">
        <v>283</v>
      </c>
      <c r="B286" s="71">
        <v>0.24183595303261801</v>
      </c>
      <c r="C286" s="73">
        <f t="shared" si="92"/>
        <v>1.9097778681737207E-130</v>
      </c>
      <c r="D286" s="34">
        <v>253</v>
      </c>
      <c r="E286" s="34" t="s">
        <v>202</v>
      </c>
      <c r="F286" s="34" t="s">
        <v>488</v>
      </c>
      <c r="G286" s="71">
        <f t="shared" si="84"/>
        <v>3.9592788321661679E-7</v>
      </c>
      <c r="H286" s="71">
        <f t="shared" si="85"/>
        <v>7.5613430875996426E-137</v>
      </c>
      <c r="I286" s="71">
        <f>SUM($H$33:H286)</f>
        <v>9.3265529758493759</v>
      </c>
      <c r="K286" s="26">
        <v>283</v>
      </c>
      <c r="L286" s="71">
        <v>0</v>
      </c>
      <c r="M286" s="73">
        <f t="shared" si="93"/>
        <v>0</v>
      </c>
      <c r="N286" s="34">
        <v>253</v>
      </c>
      <c r="O286" s="34" t="s">
        <v>202</v>
      </c>
      <c r="P286" s="34" t="s">
        <v>488</v>
      </c>
      <c r="Q286" s="71">
        <f t="shared" si="86"/>
        <v>3.9592788321661679E-7</v>
      </c>
      <c r="R286" s="71">
        <f t="shared" si="87"/>
        <v>0</v>
      </c>
      <c r="S286" s="71">
        <f>SUM($R$33:R286)</f>
        <v>9.5691597944751994</v>
      </c>
      <c r="U286" s="26">
        <v>283</v>
      </c>
      <c r="V286" s="71">
        <v>1.0544419114666801E-11</v>
      </c>
      <c r="W286" s="73">
        <f t="shared" si="94"/>
        <v>0</v>
      </c>
      <c r="X286" s="74">
        <v>253</v>
      </c>
      <c r="Y286" s="34" t="s">
        <v>202</v>
      </c>
      <c r="Z286" s="34" t="s">
        <v>488</v>
      </c>
      <c r="AA286" s="71">
        <f t="shared" si="88"/>
        <v>3.9592788321661679E-7</v>
      </c>
      <c r="AB286" s="71">
        <f t="shared" si="89"/>
        <v>0</v>
      </c>
      <c r="AC286" s="71">
        <f>SUM($AB$33:AB286)</f>
        <v>10.403299508285247</v>
      </c>
      <c r="AE286" s="26">
        <v>283</v>
      </c>
      <c r="AF286" s="71">
        <v>0</v>
      </c>
      <c r="AG286" s="73">
        <f t="shared" si="95"/>
        <v>0</v>
      </c>
      <c r="AH286" s="74">
        <v>253</v>
      </c>
      <c r="AI286" s="34" t="s">
        <v>202</v>
      </c>
      <c r="AJ286" s="34" t="s">
        <v>488</v>
      </c>
      <c r="AK286" s="71">
        <f t="shared" si="90"/>
        <v>3.9592788321661679E-7</v>
      </c>
      <c r="AL286" s="71">
        <f t="shared" si="91"/>
        <v>0</v>
      </c>
      <c r="AM286" s="71">
        <f>SUM($AL$33:AL286)</f>
        <v>10.507780540992837</v>
      </c>
      <c r="AO286" s="26">
        <v>283</v>
      </c>
      <c r="AP286" s="71">
        <v>0.30174843878615398</v>
      </c>
      <c r="AQ286" s="73">
        <f t="shared" si="100"/>
        <v>6.533127325400006E-117</v>
      </c>
      <c r="AR286" s="34">
        <v>263</v>
      </c>
      <c r="AS286" s="34" t="s">
        <v>202</v>
      </c>
      <c r="AT286" s="34" t="s">
        <v>498</v>
      </c>
      <c r="AU286" s="71">
        <f t="shared" si="96"/>
        <v>2.2108406202321758E-7</v>
      </c>
      <c r="AV286" s="71">
        <f t="shared" si="97"/>
        <v>1.4443703268143125E-123</v>
      </c>
      <c r="AW286" s="114">
        <f>SUM($AV$23:AV286)</f>
        <v>9.3110379369082494</v>
      </c>
      <c r="AY286" s="26">
        <v>283</v>
      </c>
      <c r="AZ286" s="71">
        <v>0</v>
      </c>
      <c r="BA286" s="73">
        <f t="shared" si="103"/>
        <v>0</v>
      </c>
      <c r="BB286" s="34">
        <v>263</v>
      </c>
      <c r="BC286" s="34" t="s">
        <v>202</v>
      </c>
      <c r="BD286" s="34" t="s">
        <v>498</v>
      </c>
      <c r="BE286" s="71">
        <f t="shared" si="98"/>
        <v>2.2108406202321758E-7</v>
      </c>
      <c r="BF286" s="71">
        <f t="shared" si="99"/>
        <v>0</v>
      </c>
      <c r="BG286" s="114">
        <f>SUM($BF$23:BF286)</f>
        <v>9.5467535037849771</v>
      </c>
      <c r="BI286" s="26">
        <v>283</v>
      </c>
      <c r="BJ286" s="71">
        <v>5.0360306822843599E-2</v>
      </c>
      <c r="BK286" s="73">
        <f t="shared" si="104"/>
        <v>1.8433791483053433E-270</v>
      </c>
      <c r="BL286" s="34">
        <v>263</v>
      </c>
      <c r="BM286" s="34" t="s">
        <v>202</v>
      </c>
      <c r="BN286" s="34" t="s">
        <v>498</v>
      </c>
      <c r="BO286" s="71">
        <f t="shared" si="101"/>
        <v>2.2108406202321758E-7</v>
      </c>
      <c r="BP286" s="71">
        <f t="shared" si="102"/>
        <v>4.075417499562445E-277</v>
      </c>
      <c r="BQ286" s="114">
        <f>SUM($BP$23:BP286)</f>
        <v>10.39189247276893</v>
      </c>
      <c r="BS286" s="26">
        <v>283</v>
      </c>
      <c r="BT286" s="71">
        <v>0</v>
      </c>
      <c r="BU286" s="73">
        <f t="shared" si="105"/>
        <v>0</v>
      </c>
      <c r="BV286" s="34">
        <v>263</v>
      </c>
      <c r="BW286" s="34" t="s">
        <v>202</v>
      </c>
      <c r="BX286" s="34" t="s">
        <v>498</v>
      </c>
      <c r="BY286" s="71">
        <f t="shared" si="106"/>
        <v>2.2108406202321758E-7</v>
      </c>
      <c r="BZ286" s="71">
        <f t="shared" si="107"/>
        <v>0</v>
      </c>
      <c r="CA286" s="114">
        <f>SUM($BZ$23:BZ286)</f>
        <v>10.487233235656269</v>
      </c>
    </row>
    <row r="287" spans="1:79" x14ac:dyDescent="0.35">
      <c r="A287" s="26">
        <v>284</v>
      </c>
      <c r="B287" s="71">
        <v>0.241835952972384</v>
      </c>
      <c r="C287" s="73">
        <f t="shared" si="92"/>
        <v>4.6185295083039327E-131</v>
      </c>
      <c r="D287" s="34">
        <v>254</v>
      </c>
      <c r="E287" s="34" t="s">
        <v>202</v>
      </c>
      <c r="F287" s="34" t="s">
        <v>489</v>
      </c>
      <c r="G287" s="71">
        <f t="shared" si="84"/>
        <v>3.7351687095907248E-7</v>
      </c>
      <c r="H287" s="71">
        <f t="shared" si="85"/>
        <v>1.7250986903738286E-137</v>
      </c>
      <c r="I287" s="71">
        <f>SUM($H$33:H287)</f>
        <v>9.3265529758493759</v>
      </c>
      <c r="K287" s="26">
        <v>284</v>
      </c>
      <c r="L287" s="71">
        <v>0</v>
      </c>
      <c r="M287" s="73">
        <f t="shared" si="93"/>
        <v>0</v>
      </c>
      <c r="N287" s="34">
        <v>254</v>
      </c>
      <c r="O287" s="34" t="s">
        <v>202</v>
      </c>
      <c r="P287" s="34" t="s">
        <v>489</v>
      </c>
      <c r="Q287" s="71">
        <f t="shared" si="86"/>
        <v>3.7351687095907248E-7</v>
      </c>
      <c r="R287" s="71">
        <f t="shared" si="87"/>
        <v>0</v>
      </c>
      <c r="S287" s="71">
        <f>SUM($R$33:R287)</f>
        <v>9.5691597944751994</v>
      </c>
      <c r="U287" s="26">
        <v>284</v>
      </c>
      <c r="V287" s="71">
        <v>1.0544414200588501E-11</v>
      </c>
      <c r="W287" s="73">
        <f t="shared" si="94"/>
        <v>0</v>
      </c>
      <c r="X287" s="74">
        <v>254</v>
      </c>
      <c r="Y287" s="34" t="s">
        <v>202</v>
      </c>
      <c r="Z287" s="34" t="s">
        <v>489</v>
      </c>
      <c r="AA287" s="71">
        <f t="shared" si="88"/>
        <v>3.7351687095907248E-7</v>
      </c>
      <c r="AB287" s="71">
        <f t="shared" si="89"/>
        <v>0</v>
      </c>
      <c r="AC287" s="71">
        <f>SUM($AB$33:AB287)</f>
        <v>10.403299508285247</v>
      </c>
      <c r="AE287" s="26">
        <v>284</v>
      </c>
      <c r="AF287" s="71">
        <v>0</v>
      </c>
      <c r="AG287" s="73">
        <f t="shared" si="95"/>
        <v>0</v>
      </c>
      <c r="AH287" s="74">
        <v>254</v>
      </c>
      <c r="AI287" s="34" t="s">
        <v>202</v>
      </c>
      <c r="AJ287" s="34" t="s">
        <v>489</v>
      </c>
      <c r="AK287" s="71">
        <f t="shared" si="90"/>
        <v>3.7351687095907248E-7</v>
      </c>
      <c r="AL287" s="71">
        <f t="shared" si="91"/>
        <v>0</v>
      </c>
      <c r="AM287" s="71">
        <f>SUM($AL$33:AL287)</f>
        <v>10.507780540992837</v>
      </c>
      <c r="AO287" s="26">
        <v>284</v>
      </c>
      <c r="AP287" s="71">
        <v>0.30174843877614899</v>
      </c>
      <c r="AQ287" s="73">
        <f t="shared" si="100"/>
        <v>1.9713609708306135E-117</v>
      </c>
      <c r="AR287" s="34">
        <v>264</v>
      </c>
      <c r="AS287" s="34" t="s">
        <v>202</v>
      </c>
      <c r="AT287" s="34" t="s">
        <v>499</v>
      </c>
      <c r="AU287" s="71">
        <f t="shared" si="96"/>
        <v>2.0856986983322416E-7</v>
      </c>
      <c r="AV287" s="71">
        <f t="shared" si="97"/>
        <v>4.1116650108043947E-124</v>
      </c>
      <c r="AW287" s="114">
        <f>SUM($AV$23:AV287)</f>
        <v>9.3110379369082494</v>
      </c>
      <c r="AY287" s="26">
        <v>284</v>
      </c>
      <c r="AZ287" s="71">
        <v>0</v>
      </c>
      <c r="BA287" s="73">
        <f t="shared" si="103"/>
        <v>0</v>
      </c>
      <c r="BB287" s="34">
        <v>264</v>
      </c>
      <c r="BC287" s="34" t="s">
        <v>202</v>
      </c>
      <c r="BD287" s="34" t="s">
        <v>499</v>
      </c>
      <c r="BE287" s="71">
        <f t="shared" si="98"/>
        <v>2.0856986983322416E-7</v>
      </c>
      <c r="BF287" s="71">
        <f t="shared" si="99"/>
        <v>0</v>
      </c>
      <c r="BG287" s="114">
        <f>SUM($BF$23:BF287)</f>
        <v>9.5467535037849771</v>
      </c>
      <c r="BI287" s="26">
        <v>284</v>
      </c>
      <c r="BJ287" s="71">
        <v>5.0360306778818899E-2</v>
      </c>
      <c r="BK287" s="73">
        <f t="shared" si="104"/>
        <v>9.2833139499489205E-272</v>
      </c>
      <c r="BL287" s="34">
        <v>264</v>
      </c>
      <c r="BM287" s="34" t="s">
        <v>202</v>
      </c>
      <c r="BN287" s="34" t="s">
        <v>499</v>
      </c>
      <c r="BO287" s="71">
        <f t="shared" si="101"/>
        <v>2.0856986983322416E-7</v>
      </c>
      <c r="BP287" s="71">
        <f t="shared" si="102"/>
        <v>1.9362195821618005E-278</v>
      </c>
      <c r="BQ287" s="114">
        <f>SUM($BP$23:BP287)</f>
        <v>10.39189247276893</v>
      </c>
      <c r="BS287" s="26">
        <v>284</v>
      </c>
      <c r="BT287" s="71">
        <v>0</v>
      </c>
      <c r="BU287" s="73">
        <f t="shared" si="105"/>
        <v>0</v>
      </c>
      <c r="BV287" s="34">
        <v>264</v>
      </c>
      <c r="BW287" s="34" t="s">
        <v>202</v>
      </c>
      <c r="BX287" s="34" t="s">
        <v>499</v>
      </c>
      <c r="BY287" s="71">
        <f t="shared" si="106"/>
        <v>2.0856986983322416E-7</v>
      </c>
      <c r="BZ287" s="71">
        <f t="shared" si="107"/>
        <v>0</v>
      </c>
      <c r="CA287" s="114">
        <f>SUM($BZ$23:BZ287)</f>
        <v>10.487233235656269</v>
      </c>
    </row>
    <row r="288" spans="1:79" x14ac:dyDescent="0.35">
      <c r="A288" s="26">
        <v>285</v>
      </c>
      <c r="B288" s="71">
        <v>0.24183595291763399</v>
      </c>
      <c r="C288" s="73">
        <f t="shared" si="92"/>
        <v>1.1169264849717577E-131</v>
      </c>
      <c r="D288" s="34">
        <v>255</v>
      </c>
      <c r="E288" s="34" t="s">
        <v>202</v>
      </c>
      <c r="F288" s="34" t="s">
        <v>490</v>
      </c>
      <c r="G288" s="71">
        <f t="shared" si="84"/>
        <v>3.5237440656516258E-7</v>
      </c>
      <c r="H288" s="71">
        <f t="shared" si="85"/>
        <v>3.9357630731883609E-138</v>
      </c>
      <c r="I288" s="71">
        <f>SUM($H$33:H288)</f>
        <v>9.3265529758493759</v>
      </c>
      <c r="K288" s="26">
        <v>285</v>
      </c>
      <c r="L288" s="71">
        <v>0</v>
      </c>
      <c r="M288" s="73">
        <f t="shared" si="93"/>
        <v>0</v>
      </c>
      <c r="N288" s="34">
        <v>255</v>
      </c>
      <c r="O288" s="34" t="s">
        <v>202</v>
      </c>
      <c r="P288" s="34" t="s">
        <v>490</v>
      </c>
      <c r="Q288" s="71">
        <f t="shared" si="86"/>
        <v>3.5237440656516258E-7</v>
      </c>
      <c r="R288" s="71">
        <f t="shared" si="87"/>
        <v>0</v>
      </c>
      <c r="S288" s="71">
        <f>SUM($R$33:R288)</f>
        <v>9.5691597944751994</v>
      </c>
      <c r="U288" s="26">
        <v>285</v>
      </c>
      <c r="V288" s="71">
        <v>1.05444097061056E-11</v>
      </c>
      <c r="W288" s="73">
        <f t="shared" si="94"/>
        <v>0</v>
      </c>
      <c r="X288" s="74">
        <v>255</v>
      </c>
      <c r="Y288" s="34" t="s">
        <v>202</v>
      </c>
      <c r="Z288" s="34" t="s">
        <v>490</v>
      </c>
      <c r="AA288" s="71">
        <f t="shared" si="88"/>
        <v>3.5237440656516258E-7</v>
      </c>
      <c r="AB288" s="71">
        <f t="shared" si="89"/>
        <v>0</v>
      </c>
      <c r="AC288" s="71">
        <f>SUM($AB$33:AB288)</f>
        <v>10.403299508285247</v>
      </c>
      <c r="AE288" s="26">
        <v>285</v>
      </c>
      <c r="AF288" s="71">
        <v>0</v>
      </c>
      <c r="AG288" s="73">
        <f t="shared" si="95"/>
        <v>0</v>
      </c>
      <c r="AH288" s="74">
        <v>255</v>
      </c>
      <c r="AI288" s="34" t="s">
        <v>202</v>
      </c>
      <c r="AJ288" s="34" t="s">
        <v>490</v>
      </c>
      <c r="AK288" s="71">
        <f t="shared" si="90"/>
        <v>3.5237440656516258E-7</v>
      </c>
      <c r="AL288" s="71">
        <f t="shared" si="91"/>
        <v>0</v>
      </c>
      <c r="AM288" s="71">
        <f>SUM($AL$33:AL288)</f>
        <v>10.507780540992837</v>
      </c>
      <c r="AO288" s="26">
        <v>285</v>
      </c>
      <c r="AP288" s="71">
        <v>0.30174843876707702</v>
      </c>
      <c r="AQ288" s="73">
        <f t="shared" si="100"/>
        <v>5.9485509521237099E-118</v>
      </c>
      <c r="AR288" s="34">
        <v>265</v>
      </c>
      <c r="AS288" s="34" t="s">
        <v>202</v>
      </c>
      <c r="AT288" s="34" t="s">
        <v>500</v>
      </c>
      <c r="AU288" s="71">
        <f t="shared" si="96"/>
        <v>1.9676402814455109E-7</v>
      </c>
      <c r="AV288" s="71">
        <f t="shared" si="97"/>
        <v>1.1704608469629659E-124</v>
      </c>
      <c r="AW288" s="114">
        <f>SUM($AV$23:AV288)</f>
        <v>9.3110379369082494</v>
      </c>
      <c r="AY288" s="26">
        <v>285</v>
      </c>
      <c r="AZ288" s="71">
        <v>0</v>
      </c>
      <c r="BA288" s="73">
        <f t="shared" si="103"/>
        <v>0</v>
      </c>
      <c r="BB288" s="34">
        <v>265</v>
      </c>
      <c r="BC288" s="34" t="s">
        <v>202</v>
      </c>
      <c r="BD288" s="34" t="s">
        <v>500</v>
      </c>
      <c r="BE288" s="71">
        <f t="shared" si="98"/>
        <v>1.9676402814455109E-7</v>
      </c>
      <c r="BF288" s="71">
        <f t="shared" si="99"/>
        <v>0</v>
      </c>
      <c r="BG288" s="114">
        <f>SUM($BF$23:BF288)</f>
        <v>9.5467535037849771</v>
      </c>
      <c r="BI288" s="26">
        <v>285</v>
      </c>
      <c r="BJ288" s="71">
        <v>5.0360306738734803E-2</v>
      </c>
      <c r="BK288" s="73">
        <f t="shared" si="104"/>
        <v>4.6751053844351666E-273</v>
      </c>
      <c r="BL288" s="34">
        <v>265</v>
      </c>
      <c r="BM288" s="34" t="s">
        <v>202</v>
      </c>
      <c r="BN288" s="34" t="s">
        <v>500</v>
      </c>
      <c r="BO288" s="71">
        <f t="shared" si="101"/>
        <v>1.9676402814455109E-7</v>
      </c>
      <c r="BP288" s="71">
        <f t="shared" si="102"/>
        <v>9.1989256744174356E-280</v>
      </c>
      <c r="BQ288" s="114">
        <f>SUM($BP$23:BP288)</f>
        <v>10.39189247276893</v>
      </c>
      <c r="BS288" s="26">
        <v>285</v>
      </c>
      <c r="BT288" s="71">
        <v>0</v>
      </c>
      <c r="BU288" s="73">
        <f t="shared" si="105"/>
        <v>0</v>
      </c>
      <c r="BV288" s="34">
        <v>265</v>
      </c>
      <c r="BW288" s="34" t="s">
        <v>202</v>
      </c>
      <c r="BX288" s="34" t="s">
        <v>500</v>
      </c>
      <c r="BY288" s="71">
        <f t="shared" si="106"/>
        <v>1.9676402814455109E-7</v>
      </c>
      <c r="BZ288" s="71">
        <f t="shared" si="107"/>
        <v>0</v>
      </c>
      <c r="CA288" s="114">
        <f>SUM($BZ$23:BZ288)</f>
        <v>10.487233235656269</v>
      </c>
    </row>
    <row r="289" spans="1:79" x14ac:dyDescent="0.35">
      <c r="A289" s="26">
        <v>286</v>
      </c>
      <c r="B289" s="71">
        <v>0.241835952867825</v>
      </c>
      <c r="C289" s="73">
        <f t="shared" si="92"/>
        <v>2.7011298083208842E-132</v>
      </c>
      <c r="D289" s="34">
        <v>256</v>
      </c>
      <c r="E289" s="34" t="s">
        <v>202</v>
      </c>
      <c r="F289" s="34" t="s">
        <v>491</v>
      </c>
      <c r="G289" s="71">
        <f t="shared" si="84"/>
        <v>3.3242868543883275E-7</v>
      </c>
      <c r="H289" s="71">
        <f t="shared" si="85"/>
        <v>8.9793303137975784E-139</v>
      </c>
      <c r="I289" s="71">
        <f>SUM($H$33:H289)</f>
        <v>9.3265529758493759</v>
      </c>
      <c r="K289" s="26">
        <v>286</v>
      </c>
      <c r="L289" s="71">
        <v>0</v>
      </c>
      <c r="M289" s="73">
        <f t="shared" si="93"/>
        <v>0</v>
      </c>
      <c r="N289" s="34">
        <v>256</v>
      </c>
      <c r="O289" s="34" t="s">
        <v>202</v>
      </c>
      <c r="P289" s="34" t="s">
        <v>491</v>
      </c>
      <c r="Q289" s="71">
        <f t="shared" si="86"/>
        <v>3.3242868543883275E-7</v>
      </c>
      <c r="R289" s="71">
        <f t="shared" si="87"/>
        <v>0</v>
      </c>
      <c r="S289" s="71">
        <f>SUM($R$33:R289)</f>
        <v>9.5691597944751994</v>
      </c>
      <c r="U289" s="26">
        <v>286</v>
      </c>
      <c r="V289" s="71">
        <v>1.0544405595417E-11</v>
      </c>
      <c r="W289" s="73">
        <f t="shared" si="94"/>
        <v>0</v>
      </c>
      <c r="X289" s="74">
        <v>256</v>
      </c>
      <c r="Y289" s="34" t="s">
        <v>202</v>
      </c>
      <c r="Z289" s="34" t="s">
        <v>491</v>
      </c>
      <c r="AA289" s="71">
        <f t="shared" si="88"/>
        <v>3.3242868543883275E-7</v>
      </c>
      <c r="AB289" s="71">
        <f t="shared" si="89"/>
        <v>0</v>
      </c>
      <c r="AC289" s="71">
        <f>SUM($AB$33:AB289)</f>
        <v>10.403299508285247</v>
      </c>
      <c r="AE289" s="26">
        <v>286</v>
      </c>
      <c r="AF289" s="71">
        <v>0</v>
      </c>
      <c r="AG289" s="73">
        <f t="shared" si="95"/>
        <v>0</v>
      </c>
      <c r="AH289" s="74">
        <v>256</v>
      </c>
      <c r="AI289" s="34" t="s">
        <v>202</v>
      </c>
      <c r="AJ289" s="34" t="s">
        <v>491</v>
      </c>
      <c r="AK289" s="71">
        <f t="shared" si="90"/>
        <v>3.3242868543883275E-7</v>
      </c>
      <c r="AL289" s="71">
        <f t="shared" si="91"/>
        <v>0</v>
      </c>
      <c r="AM289" s="71">
        <f>SUM($AL$33:AL289)</f>
        <v>10.507780540992837</v>
      </c>
      <c r="AO289" s="26">
        <v>286</v>
      </c>
      <c r="AP289" s="71">
        <v>0.30174843875885099</v>
      </c>
      <c r="AQ289" s="73">
        <f t="shared" si="100"/>
        <v>1.794965962729739E-118</v>
      </c>
      <c r="AR289" s="34">
        <v>266</v>
      </c>
      <c r="AS289" s="34" t="s">
        <v>202</v>
      </c>
      <c r="AT289" s="34" t="s">
        <v>501</v>
      </c>
      <c r="AU289" s="71">
        <f t="shared" si="96"/>
        <v>1.8562644164580292E-7</v>
      </c>
      <c r="AV289" s="71">
        <f t="shared" si="97"/>
        <v>3.3319314453685436E-125</v>
      </c>
      <c r="AW289" s="114">
        <f>SUM($AV$23:AV289)</f>
        <v>9.3110379369082494</v>
      </c>
      <c r="AY289" s="26">
        <v>286</v>
      </c>
      <c r="AZ289" s="71">
        <v>0</v>
      </c>
      <c r="BA289" s="73">
        <f t="shared" si="103"/>
        <v>0</v>
      </c>
      <c r="BB289" s="34">
        <v>266</v>
      </c>
      <c r="BC289" s="34" t="s">
        <v>202</v>
      </c>
      <c r="BD289" s="34" t="s">
        <v>501</v>
      </c>
      <c r="BE289" s="71">
        <f t="shared" si="98"/>
        <v>1.8562644164580292E-7</v>
      </c>
      <c r="BF289" s="71">
        <f t="shared" si="99"/>
        <v>0</v>
      </c>
      <c r="BG289" s="114">
        <f>SUM($BF$23:BF289)</f>
        <v>9.5467535037849771</v>
      </c>
      <c r="BI289" s="26">
        <v>286</v>
      </c>
      <c r="BJ289" s="71">
        <v>5.0360306702237498E-2</v>
      </c>
      <c r="BK289" s="73">
        <f t="shared" si="104"/>
        <v>2.3543974119606569E-274</v>
      </c>
      <c r="BL289" s="34">
        <v>266</v>
      </c>
      <c r="BM289" s="34" t="s">
        <v>202</v>
      </c>
      <c r="BN289" s="34" t="s">
        <v>501</v>
      </c>
      <c r="BO289" s="71">
        <f t="shared" si="101"/>
        <v>1.8562644164580292E-7</v>
      </c>
      <c r="BP289" s="71">
        <f t="shared" si="102"/>
        <v>4.3703841380234426E-281</v>
      </c>
      <c r="BQ289" s="114">
        <f>SUM($BP$23:BP289)</f>
        <v>10.39189247276893</v>
      </c>
      <c r="BS289" s="26">
        <v>286</v>
      </c>
      <c r="BT289" s="71">
        <v>0</v>
      </c>
      <c r="BU289" s="73">
        <f t="shared" si="105"/>
        <v>0</v>
      </c>
      <c r="BV289" s="34">
        <v>266</v>
      </c>
      <c r="BW289" s="34" t="s">
        <v>202</v>
      </c>
      <c r="BX289" s="34" t="s">
        <v>501</v>
      </c>
      <c r="BY289" s="71">
        <f t="shared" si="106"/>
        <v>1.8562644164580292E-7</v>
      </c>
      <c r="BZ289" s="71">
        <f t="shared" si="107"/>
        <v>0</v>
      </c>
      <c r="CA289" s="114">
        <f>SUM($BZ$23:BZ289)</f>
        <v>10.487233235656269</v>
      </c>
    </row>
    <row r="290" spans="1:79" x14ac:dyDescent="0.35">
      <c r="A290" s="26">
        <v>287</v>
      </c>
      <c r="B290" s="71">
        <v>0.24183595282255499</v>
      </c>
      <c r="C290" s="73">
        <f t="shared" si="92"/>
        <v>6.5323030101496651E-133</v>
      </c>
      <c r="D290" s="34">
        <v>257</v>
      </c>
      <c r="E290" s="34" t="s">
        <v>202</v>
      </c>
      <c r="F290" s="34" t="s">
        <v>492</v>
      </c>
      <c r="G290" s="71">
        <f t="shared" ref="G290:G353" si="108">1/(1+6%)^D290</f>
        <v>3.1361196739512525E-7</v>
      </c>
      <c r="H290" s="71">
        <f t="shared" ref="H290:H353" si="109">G290*C290</f>
        <v>2.0486083986341353E-139</v>
      </c>
      <c r="I290" s="71">
        <f>SUM($H$33:H290)</f>
        <v>9.3265529758493759</v>
      </c>
      <c r="K290" s="26">
        <v>287</v>
      </c>
      <c r="L290" s="71">
        <v>0</v>
      </c>
      <c r="M290" s="73">
        <f t="shared" si="93"/>
        <v>0</v>
      </c>
      <c r="N290" s="34">
        <v>257</v>
      </c>
      <c r="O290" s="34" t="s">
        <v>202</v>
      </c>
      <c r="P290" s="34" t="s">
        <v>492</v>
      </c>
      <c r="Q290" s="71">
        <f t="shared" ref="Q290:Q353" si="110">1/(1+6%)^N290</f>
        <v>3.1361196739512525E-7</v>
      </c>
      <c r="R290" s="71">
        <f t="shared" ref="R290:R353" si="111">Q290*M290</f>
        <v>0</v>
      </c>
      <c r="S290" s="71">
        <f>SUM($R$33:R290)</f>
        <v>9.5691597944751994</v>
      </c>
      <c r="U290" s="26">
        <v>287</v>
      </c>
      <c r="V290" s="71">
        <v>1.05444018357523E-11</v>
      </c>
      <c r="W290" s="73">
        <f t="shared" si="94"/>
        <v>0</v>
      </c>
      <c r="X290" s="74">
        <v>257</v>
      </c>
      <c r="Y290" s="34" t="s">
        <v>202</v>
      </c>
      <c r="Z290" s="34" t="s">
        <v>492</v>
      </c>
      <c r="AA290" s="71">
        <f t="shared" ref="AA290:AA353" si="112">1/(1+6%)^X290</f>
        <v>3.1361196739512525E-7</v>
      </c>
      <c r="AB290" s="71">
        <f t="shared" ref="AB290:AB353" si="113">AA290*W290</f>
        <v>0</v>
      </c>
      <c r="AC290" s="71">
        <f>SUM($AB$33:AB290)</f>
        <v>10.403299508285247</v>
      </c>
      <c r="AE290" s="26">
        <v>287</v>
      </c>
      <c r="AF290" s="71">
        <v>0</v>
      </c>
      <c r="AG290" s="73">
        <f t="shared" si="95"/>
        <v>0</v>
      </c>
      <c r="AH290" s="74">
        <v>257</v>
      </c>
      <c r="AI290" s="34" t="s">
        <v>202</v>
      </c>
      <c r="AJ290" s="34" t="s">
        <v>492</v>
      </c>
      <c r="AK290" s="71">
        <f t="shared" ref="AK290:AK353" si="114">1/(1+6%)^AH290</f>
        <v>3.1361196739512525E-7</v>
      </c>
      <c r="AL290" s="71">
        <f t="shared" ref="AL290:AL353" si="115">AK290*AG290</f>
        <v>0</v>
      </c>
      <c r="AM290" s="71">
        <f>SUM($AL$33:AL290)</f>
        <v>10.507780540992837</v>
      </c>
      <c r="AO290" s="26">
        <v>287</v>
      </c>
      <c r="AP290" s="71">
        <v>0.30174843875139301</v>
      </c>
      <c r="AQ290" s="73">
        <f t="shared" si="100"/>
        <v>5.4162817687897666E-119</v>
      </c>
      <c r="AR290" s="34">
        <v>267</v>
      </c>
      <c r="AS290" s="34" t="s">
        <v>202</v>
      </c>
      <c r="AT290" s="34" t="s">
        <v>502</v>
      </c>
      <c r="AU290" s="71">
        <f t="shared" si="96"/>
        <v>1.7511928457151213E-7</v>
      </c>
      <c r="AV290" s="71">
        <f t="shared" si="97"/>
        <v>9.4849538838818825E-126</v>
      </c>
      <c r="AW290" s="114">
        <f>SUM($AV$23:AV290)</f>
        <v>9.3110379369082494</v>
      </c>
      <c r="AY290" s="26">
        <v>287</v>
      </c>
      <c r="AZ290" s="71">
        <v>0</v>
      </c>
      <c r="BA290" s="73">
        <f t="shared" si="103"/>
        <v>0</v>
      </c>
      <c r="BB290" s="34">
        <v>267</v>
      </c>
      <c r="BC290" s="34" t="s">
        <v>202</v>
      </c>
      <c r="BD290" s="34" t="s">
        <v>502</v>
      </c>
      <c r="BE290" s="71">
        <f t="shared" si="98"/>
        <v>1.7511928457151213E-7</v>
      </c>
      <c r="BF290" s="71">
        <f t="shared" si="99"/>
        <v>0</v>
      </c>
      <c r="BG290" s="114">
        <f>SUM($BF$23:BF290)</f>
        <v>9.5467535037849771</v>
      </c>
      <c r="BI290" s="26">
        <v>287</v>
      </c>
      <c r="BJ290" s="71">
        <v>5.0360306669007301E-2</v>
      </c>
      <c r="BK290" s="73">
        <f t="shared" si="104"/>
        <v>1.1856817576529289E-275</v>
      </c>
      <c r="BL290" s="34">
        <v>267</v>
      </c>
      <c r="BM290" s="34" t="s">
        <v>202</v>
      </c>
      <c r="BN290" s="34" t="s">
        <v>502</v>
      </c>
      <c r="BO290" s="71">
        <f t="shared" si="101"/>
        <v>1.7511928457151213E-7</v>
      </c>
      <c r="BP290" s="71">
        <f t="shared" si="102"/>
        <v>2.0763574112967393E-282</v>
      </c>
      <c r="BQ290" s="114">
        <f>SUM($BP$23:BP290)</f>
        <v>10.39189247276893</v>
      </c>
      <c r="BS290" s="26">
        <v>287</v>
      </c>
      <c r="BT290" s="71">
        <v>0</v>
      </c>
      <c r="BU290" s="73">
        <f t="shared" si="105"/>
        <v>0</v>
      </c>
      <c r="BV290" s="34">
        <v>267</v>
      </c>
      <c r="BW290" s="34" t="s">
        <v>202</v>
      </c>
      <c r="BX290" s="34" t="s">
        <v>502</v>
      </c>
      <c r="BY290" s="71">
        <f t="shared" si="106"/>
        <v>1.7511928457151213E-7</v>
      </c>
      <c r="BZ290" s="71">
        <f t="shared" si="107"/>
        <v>0</v>
      </c>
      <c r="CA290" s="114">
        <f>SUM($BZ$23:BZ290)</f>
        <v>10.487233235656269</v>
      </c>
    </row>
    <row r="291" spans="1:79" x14ac:dyDescent="0.35">
      <c r="A291" s="26">
        <v>288</v>
      </c>
      <c r="B291" s="71">
        <v>0.24183595278136499</v>
      </c>
      <c r="C291" s="73">
        <f t="shared" ref="C291:C354" si="116">C290*B290</f>
        <v>1.5797457225851883E-133</v>
      </c>
      <c r="D291" s="34">
        <v>258</v>
      </c>
      <c r="E291" s="34" t="s">
        <v>202</v>
      </c>
      <c r="F291" s="34" t="s">
        <v>493</v>
      </c>
      <c r="G291" s="71">
        <f t="shared" si="108"/>
        <v>2.9586034659917468E-7</v>
      </c>
      <c r="H291" s="71">
        <f t="shared" si="109"/>
        <v>4.6738411702261752E-140</v>
      </c>
      <c r="I291" s="71">
        <f>SUM($H$33:H291)</f>
        <v>9.3265529758493759</v>
      </c>
      <c r="K291" s="26">
        <v>288</v>
      </c>
      <c r="L291" s="71">
        <v>0</v>
      </c>
      <c r="M291" s="73">
        <f t="shared" ref="M291:M354" si="117">M290*L290</f>
        <v>0</v>
      </c>
      <c r="N291" s="34">
        <v>258</v>
      </c>
      <c r="O291" s="34" t="s">
        <v>202</v>
      </c>
      <c r="P291" s="34" t="s">
        <v>493</v>
      </c>
      <c r="Q291" s="71">
        <f t="shared" si="110"/>
        <v>2.9586034659917468E-7</v>
      </c>
      <c r="R291" s="71">
        <f t="shared" si="111"/>
        <v>0</v>
      </c>
      <c r="S291" s="71">
        <f>SUM($R$33:R291)</f>
        <v>9.5691597944751994</v>
      </c>
      <c r="U291" s="26">
        <v>288</v>
      </c>
      <c r="V291" s="71">
        <v>1.05443983971051E-11</v>
      </c>
      <c r="W291" s="73">
        <f t="shared" ref="W291:W354" si="118">W290*V290</f>
        <v>0</v>
      </c>
      <c r="X291" s="74">
        <v>258</v>
      </c>
      <c r="Y291" s="34" t="s">
        <v>202</v>
      </c>
      <c r="Z291" s="34" t="s">
        <v>493</v>
      </c>
      <c r="AA291" s="71">
        <f t="shared" si="112"/>
        <v>2.9586034659917468E-7</v>
      </c>
      <c r="AB291" s="71">
        <f t="shared" si="113"/>
        <v>0</v>
      </c>
      <c r="AC291" s="71">
        <f>SUM($AB$33:AB291)</f>
        <v>10.403299508285247</v>
      </c>
      <c r="AE291" s="26">
        <v>288</v>
      </c>
      <c r="AF291" s="71">
        <v>0</v>
      </c>
      <c r="AG291" s="73">
        <f t="shared" ref="AG291:AG354" si="119">AG290*AF290</f>
        <v>0</v>
      </c>
      <c r="AH291" s="74">
        <v>258</v>
      </c>
      <c r="AI291" s="34" t="s">
        <v>202</v>
      </c>
      <c r="AJ291" s="34" t="s">
        <v>493</v>
      </c>
      <c r="AK291" s="71">
        <f t="shared" si="114"/>
        <v>2.9586034659917468E-7</v>
      </c>
      <c r="AL291" s="71">
        <f t="shared" si="115"/>
        <v>0</v>
      </c>
      <c r="AM291" s="71">
        <f>SUM($AL$33:AL291)</f>
        <v>10.507780540992837</v>
      </c>
      <c r="AO291" s="26">
        <v>288</v>
      </c>
      <c r="AP291" s="71">
        <v>0.30174843874463197</v>
      </c>
      <c r="AQ291" s="73">
        <f t="shared" si="100"/>
        <v>1.6343545675699454E-119</v>
      </c>
      <c r="AR291" s="34">
        <v>268</v>
      </c>
      <c r="AS291" s="34" t="s">
        <v>202</v>
      </c>
      <c r="AT291" s="34" t="s">
        <v>503</v>
      </c>
      <c r="AU291" s="71">
        <f t="shared" si="96"/>
        <v>1.652068722372756E-7</v>
      </c>
      <c r="AV291" s="71">
        <f t="shared" si="97"/>
        <v>2.7000660623493579E-126</v>
      </c>
      <c r="AW291" s="114">
        <f>SUM($AV$23:AV291)</f>
        <v>9.3110379369082494</v>
      </c>
      <c r="AY291" s="26">
        <v>288</v>
      </c>
      <c r="AZ291" s="71">
        <v>0</v>
      </c>
      <c r="BA291" s="73">
        <f t="shared" si="103"/>
        <v>0</v>
      </c>
      <c r="BB291" s="34">
        <v>268</v>
      </c>
      <c r="BC291" s="34" t="s">
        <v>202</v>
      </c>
      <c r="BD291" s="34" t="s">
        <v>503</v>
      </c>
      <c r="BE291" s="71">
        <f t="shared" si="98"/>
        <v>1.652068722372756E-7</v>
      </c>
      <c r="BF291" s="71">
        <f t="shared" si="99"/>
        <v>0</v>
      </c>
      <c r="BG291" s="114">
        <f>SUM($BF$23:BF291)</f>
        <v>9.5467535037849771</v>
      </c>
      <c r="BI291" s="26">
        <v>288</v>
      </c>
      <c r="BJ291" s="71">
        <v>5.0360306638751802E-2</v>
      </c>
      <c r="BK291" s="73">
        <f t="shared" si="104"/>
        <v>5.9711296927249096E-277</v>
      </c>
      <c r="BL291" s="34">
        <v>268</v>
      </c>
      <c r="BM291" s="34" t="s">
        <v>202</v>
      </c>
      <c r="BN291" s="34" t="s">
        <v>503</v>
      </c>
      <c r="BO291" s="71">
        <f t="shared" si="101"/>
        <v>1.652068722372756E-7</v>
      </c>
      <c r="BP291" s="71">
        <f t="shared" si="102"/>
        <v>9.8647166025820684E-284</v>
      </c>
      <c r="BQ291" s="114">
        <f>SUM($BP$23:BP291)</f>
        <v>10.39189247276893</v>
      </c>
      <c r="BS291" s="26">
        <v>288</v>
      </c>
      <c r="BT291" s="71">
        <v>0</v>
      </c>
      <c r="BU291" s="73">
        <f t="shared" si="105"/>
        <v>0</v>
      </c>
      <c r="BV291" s="34">
        <v>268</v>
      </c>
      <c r="BW291" s="34" t="s">
        <v>202</v>
      </c>
      <c r="BX291" s="34" t="s">
        <v>503</v>
      </c>
      <c r="BY291" s="71">
        <f t="shared" si="106"/>
        <v>1.652068722372756E-7</v>
      </c>
      <c r="BZ291" s="71">
        <f t="shared" si="107"/>
        <v>0</v>
      </c>
      <c r="CA291" s="114">
        <f>SUM($BZ$23:BZ291)</f>
        <v>10.487233235656269</v>
      </c>
    </row>
    <row r="292" spans="1:79" x14ac:dyDescent="0.35">
      <c r="A292" s="26">
        <v>289</v>
      </c>
      <c r="B292" s="71">
        <v>0.241835952743921</v>
      </c>
      <c r="C292" s="73">
        <f t="shared" si="116"/>
        <v>3.8203931197367491E-134</v>
      </c>
      <c r="D292" s="34">
        <v>259</v>
      </c>
      <c r="E292" s="34" t="s">
        <v>202</v>
      </c>
      <c r="F292" s="34" t="s">
        <v>494</v>
      </c>
      <c r="G292" s="71">
        <f t="shared" si="108"/>
        <v>2.791135345275233E-7</v>
      </c>
      <c r="H292" s="71">
        <f t="shared" si="109"/>
        <v>1.0663234269343556E-140</v>
      </c>
      <c r="I292" s="71">
        <f>SUM($H$33:H292)</f>
        <v>9.3265529758493759</v>
      </c>
      <c r="K292" s="26">
        <v>289</v>
      </c>
      <c r="L292" s="71">
        <v>0</v>
      </c>
      <c r="M292" s="73">
        <f t="shared" si="117"/>
        <v>0</v>
      </c>
      <c r="N292" s="34">
        <v>259</v>
      </c>
      <c r="O292" s="34" t="s">
        <v>202</v>
      </c>
      <c r="P292" s="34" t="s">
        <v>494</v>
      </c>
      <c r="Q292" s="71">
        <f t="shared" si="110"/>
        <v>2.791135345275233E-7</v>
      </c>
      <c r="R292" s="71">
        <f t="shared" si="111"/>
        <v>0</v>
      </c>
      <c r="S292" s="71">
        <f>SUM($R$33:R292)</f>
        <v>9.5691597944751994</v>
      </c>
      <c r="U292" s="26">
        <v>289</v>
      </c>
      <c r="V292" s="71">
        <v>1.05443952520949E-11</v>
      </c>
      <c r="W292" s="73">
        <f t="shared" si="118"/>
        <v>0</v>
      </c>
      <c r="X292" s="74">
        <v>259</v>
      </c>
      <c r="Y292" s="34" t="s">
        <v>202</v>
      </c>
      <c r="Z292" s="34" t="s">
        <v>494</v>
      </c>
      <c r="AA292" s="71">
        <f t="shared" si="112"/>
        <v>2.791135345275233E-7</v>
      </c>
      <c r="AB292" s="71">
        <f t="shared" si="113"/>
        <v>0</v>
      </c>
      <c r="AC292" s="71">
        <f>SUM($AB$33:AB292)</f>
        <v>10.403299508285247</v>
      </c>
      <c r="AE292" s="26">
        <v>289</v>
      </c>
      <c r="AF292" s="71">
        <v>0</v>
      </c>
      <c r="AG292" s="73">
        <f t="shared" si="119"/>
        <v>0</v>
      </c>
      <c r="AH292" s="74">
        <v>259</v>
      </c>
      <c r="AI292" s="34" t="s">
        <v>202</v>
      </c>
      <c r="AJ292" s="34" t="s">
        <v>494</v>
      </c>
      <c r="AK292" s="71">
        <f t="shared" si="114"/>
        <v>2.791135345275233E-7</v>
      </c>
      <c r="AL292" s="71">
        <f t="shared" si="115"/>
        <v>0</v>
      </c>
      <c r="AM292" s="71">
        <f>SUM($AL$33:AL292)</f>
        <v>10.507780540992837</v>
      </c>
      <c r="AO292" s="26">
        <v>289</v>
      </c>
      <c r="AP292" s="71">
        <v>0.30174843873850099</v>
      </c>
      <c r="AQ292" s="73">
        <f t="shared" si="100"/>
        <v>4.9316393911938915E-120</v>
      </c>
      <c r="AR292" s="34">
        <v>269</v>
      </c>
      <c r="AS292" s="34" t="s">
        <v>202</v>
      </c>
      <c r="AT292" s="34" t="s">
        <v>504</v>
      </c>
      <c r="AU292" s="71">
        <f t="shared" si="96"/>
        <v>1.5585553984648641E-7</v>
      </c>
      <c r="AV292" s="71">
        <f t="shared" si="97"/>
        <v>7.6862331964272157E-127</v>
      </c>
      <c r="AW292" s="114">
        <f>SUM($AV$23:AV292)</f>
        <v>9.3110379369082494</v>
      </c>
      <c r="AY292" s="26">
        <v>289</v>
      </c>
      <c r="AZ292" s="71">
        <v>0</v>
      </c>
      <c r="BA292" s="73">
        <f t="shared" si="103"/>
        <v>0</v>
      </c>
      <c r="BB292" s="34">
        <v>269</v>
      </c>
      <c r="BC292" s="34" t="s">
        <v>202</v>
      </c>
      <c r="BD292" s="34" t="s">
        <v>504</v>
      </c>
      <c r="BE292" s="71">
        <f t="shared" si="98"/>
        <v>1.5585553984648641E-7</v>
      </c>
      <c r="BF292" s="71">
        <f t="shared" si="99"/>
        <v>0</v>
      </c>
      <c r="BG292" s="114">
        <f>SUM($BF$23:BF292)</f>
        <v>9.5467535037849771</v>
      </c>
      <c r="BI292" s="26">
        <v>289</v>
      </c>
      <c r="BJ292" s="71">
        <v>5.0360306611203901E-2</v>
      </c>
      <c r="BK292" s="73">
        <f t="shared" si="104"/>
        <v>3.0070792230538227E-278</v>
      </c>
      <c r="BL292" s="34">
        <v>269</v>
      </c>
      <c r="BM292" s="34" t="s">
        <v>202</v>
      </c>
      <c r="BN292" s="34" t="s">
        <v>504</v>
      </c>
      <c r="BO292" s="71">
        <f t="shared" si="101"/>
        <v>1.5585553984648641E-7</v>
      </c>
      <c r="BP292" s="71">
        <f t="shared" si="102"/>
        <v>4.6866995567020645E-285</v>
      </c>
      <c r="BQ292" s="114">
        <f>SUM($BP$23:BP292)</f>
        <v>10.39189247276893</v>
      </c>
      <c r="BS292" s="26">
        <v>289</v>
      </c>
      <c r="BT292" s="71">
        <v>0</v>
      </c>
      <c r="BU292" s="73">
        <f t="shared" si="105"/>
        <v>0</v>
      </c>
      <c r="BV292" s="34">
        <v>269</v>
      </c>
      <c r="BW292" s="34" t="s">
        <v>202</v>
      </c>
      <c r="BX292" s="34" t="s">
        <v>504</v>
      </c>
      <c r="BY292" s="71">
        <f t="shared" si="106"/>
        <v>1.5585553984648641E-7</v>
      </c>
      <c r="BZ292" s="71">
        <f t="shared" si="107"/>
        <v>0</v>
      </c>
      <c r="CA292" s="114">
        <f>SUM($BZ$23:BZ292)</f>
        <v>10.487233235656269</v>
      </c>
    </row>
    <row r="293" spans="1:79" x14ac:dyDescent="0.35">
      <c r="A293" s="26">
        <v>290</v>
      </c>
      <c r="B293" s="71">
        <v>0.241835952709886</v>
      </c>
      <c r="C293" s="73">
        <f t="shared" si="116"/>
        <v>9.2390840996785734E-135</v>
      </c>
      <c r="D293" s="34">
        <v>260</v>
      </c>
      <c r="E293" s="34" t="s">
        <v>202</v>
      </c>
      <c r="F293" s="34" t="s">
        <v>495</v>
      </c>
      <c r="G293" s="71">
        <f t="shared" si="108"/>
        <v>2.633146552146446E-7</v>
      </c>
      <c r="H293" s="71">
        <f t="shared" si="109"/>
        <v>2.4327862442059687E-141</v>
      </c>
      <c r="I293" s="71">
        <f>SUM($H$33:H293)</f>
        <v>9.3265529758493759</v>
      </c>
      <c r="K293" s="26">
        <v>290</v>
      </c>
      <c r="L293" s="71">
        <v>0</v>
      </c>
      <c r="M293" s="73">
        <f t="shared" si="117"/>
        <v>0</v>
      </c>
      <c r="N293" s="34">
        <v>260</v>
      </c>
      <c r="O293" s="34" t="s">
        <v>202</v>
      </c>
      <c r="P293" s="34" t="s">
        <v>495</v>
      </c>
      <c r="Q293" s="71">
        <f t="shared" si="110"/>
        <v>2.633146552146446E-7</v>
      </c>
      <c r="R293" s="71">
        <f t="shared" si="111"/>
        <v>0</v>
      </c>
      <c r="S293" s="71">
        <f>SUM($R$33:R293)</f>
        <v>9.5691597944751994</v>
      </c>
      <c r="U293" s="26">
        <v>290</v>
      </c>
      <c r="V293" s="71">
        <v>1.05443923756476E-11</v>
      </c>
      <c r="W293" s="73">
        <f t="shared" si="118"/>
        <v>0</v>
      </c>
      <c r="X293" s="74">
        <v>260</v>
      </c>
      <c r="Y293" s="34" t="s">
        <v>202</v>
      </c>
      <c r="Z293" s="34" t="s">
        <v>495</v>
      </c>
      <c r="AA293" s="71">
        <f t="shared" si="112"/>
        <v>2.633146552146446E-7</v>
      </c>
      <c r="AB293" s="71">
        <f t="shared" si="113"/>
        <v>0</v>
      </c>
      <c r="AC293" s="71">
        <f>SUM($AB$33:AB293)</f>
        <v>10.403299508285247</v>
      </c>
      <c r="AE293" s="26">
        <v>290</v>
      </c>
      <c r="AF293" s="71">
        <v>0</v>
      </c>
      <c r="AG293" s="73">
        <f t="shared" si="119"/>
        <v>0</v>
      </c>
      <c r="AH293" s="74">
        <v>260</v>
      </c>
      <c r="AI293" s="34" t="s">
        <v>202</v>
      </c>
      <c r="AJ293" s="34" t="s">
        <v>495</v>
      </c>
      <c r="AK293" s="71">
        <f t="shared" si="114"/>
        <v>2.633146552146446E-7</v>
      </c>
      <c r="AL293" s="71">
        <f t="shared" si="115"/>
        <v>0</v>
      </c>
      <c r="AM293" s="71">
        <f>SUM($AL$33:AL293)</f>
        <v>10.507780540992837</v>
      </c>
      <c r="AO293" s="26">
        <v>290</v>
      </c>
      <c r="AP293" s="71">
        <v>0.30174843873294099</v>
      </c>
      <c r="AQ293" s="73">
        <f t="shared" si="100"/>
        <v>1.4881144867140483E-120</v>
      </c>
      <c r="AR293" s="34">
        <v>270</v>
      </c>
      <c r="AS293" s="34" t="s">
        <v>202</v>
      </c>
      <c r="AT293" s="34" t="s">
        <v>505</v>
      </c>
      <c r="AU293" s="71">
        <f t="shared" si="96"/>
        <v>1.4703352815706267E-7</v>
      </c>
      <c r="AV293" s="71">
        <f t="shared" si="97"/>
        <v>2.1880272328320288E-127</v>
      </c>
      <c r="AW293" s="114">
        <f>SUM($AV$23:AV293)</f>
        <v>9.3110379369082494</v>
      </c>
      <c r="AY293" s="26">
        <v>290</v>
      </c>
      <c r="AZ293" s="71">
        <v>0</v>
      </c>
      <c r="BA293" s="73">
        <f t="shared" si="103"/>
        <v>0</v>
      </c>
      <c r="BB293" s="34">
        <v>270</v>
      </c>
      <c r="BC293" s="34" t="s">
        <v>202</v>
      </c>
      <c r="BD293" s="34" t="s">
        <v>505</v>
      </c>
      <c r="BE293" s="71">
        <f t="shared" si="98"/>
        <v>1.4703352815706267E-7</v>
      </c>
      <c r="BF293" s="71">
        <f t="shared" si="99"/>
        <v>0</v>
      </c>
      <c r="BG293" s="114">
        <f>SUM($BF$23:BF293)</f>
        <v>9.5467535037849771</v>
      </c>
      <c r="BI293" s="26">
        <v>290</v>
      </c>
      <c r="BJ293" s="71">
        <v>5.0360306586121499E-2</v>
      </c>
      <c r="BK293" s="73">
        <f t="shared" si="104"/>
        <v>1.5143743167717132E-279</v>
      </c>
      <c r="BL293" s="34">
        <v>270</v>
      </c>
      <c r="BM293" s="34" t="s">
        <v>202</v>
      </c>
      <c r="BN293" s="34" t="s">
        <v>505</v>
      </c>
      <c r="BO293" s="71">
        <f t="shared" si="101"/>
        <v>1.4703352815706267E-7</v>
      </c>
      <c r="BP293" s="71">
        <f t="shared" si="102"/>
        <v>2.2266379874538624E-286</v>
      </c>
      <c r="BQ293" s="114">
        <f>SUM($BP$23:BP293)</f>
        <v>10.39189247276893</v>
      </c>
      <c r="BS293" s="26">
        <v>290</v>
      </c>
      <c r="BT293" s="71">
        <v>0</v>
      </c>
      <c r="BU293" s="73">
        <f t="shared" si="105"/>
        <v>0</v>
      </c>
      <c r="BV293" s="34">
        <v>270</v>
      </c>
      <c r="BW293" s="34" t="s">
        <v>202</v>
      </c>
      <c r="BX293" s="34" t="s">
        <v>505</v>
      </c>
      <c r="BY293" s="71">
        <f t="shared" si="106"/>
        <v>1.4703352815706267E-7</v>
      </c>
      <c r="BZ293" s="71">
        <f t="shared" si="107"/>
        <v>0</v>
      </c>
      <c r="CA293" s="114">
        <f>SUM($BZ$23:BZ293)</f>
        <v>10.487233235656269</v>
      </c>
    </row>
    <row r="294" spans="1:79" x14ac:dyDescent="0.35">
      <c r="A294" s="26">
        <v>291</v>
      </c>
      <c r="B294" s="71">
        <v>0.241835952678911</v>
      </c>
      <c r="C294" s="73">
        <f t="shared" si="116"/>
        <v>2.2343427054125273E-135</v>
      </c>
      <c r="D294" s="34">
        <v>261</v>
      </c>
      <c r="E294" s="34" t="s">
        <v>202</v>
      </c>
      <c r="F294" s="34" t="s">
        <v>496</v>
      </c>
      <c r="G294" s="71">
        <f t="shared" si="108"/>
        <v>2.4841005208928735E-7</v>
      </c>
      <c r="H294" s="71">
        <f t="shared" si="109"/>
        <v>5.5503318783684511E-142</v>
      </c>
      <c r="I294" s="71">
        <f>SUM($H$33:H294)</f>
        <v>9.3265529758493759</v>
      </c>
      <c r="K294" s="26">
        <v>291</v>
      </c>
      <c r="L294" s="71">
        <v>0</v>
      </c>
      <c r="M294" s="73">
        <f t="shared" si="117"/>
        <v>0</v>
      </c>
      <c r="N294" s="34">
        <v>261</v>
      </c>
      <c r="O294" s="34" t="s">
        <v>202</v>
      </c>
      <c r="P294" s="34" t="s">
        <v>496</v>
      </c>
      <c r="Q294" s="71">
        <f t="shared" si="110"/>
        <v>2.4841005208928735E-7</v>
      </c>
      <c r="R294" s="71">
        <f t="shared" si="111"/>
        <v>0</v>
      </c>
      <c r="S294" s="71">
        <f>SUM($R$33:R294)</f>
        <v>9.5691597944751994</v>
      </c>
      <c r="U294" s="26">
        <v>291</v>
      </c>
      <c r="V294" s="71">
        <v>1.05443897448016E-11</v>
      </c>
      <c r="W294" s="73">
        <f t="shared" si="118"/>
        <v>0</v>
      </c>
      <c r="X294" s="74">
        <v>261</v>
      </c>
      <c r="Y294" s="34" t="s">
        <v>202</v>
      </c>
      <c r="Z294" s="34" t="s">
        <v>496</v>
      </c>
      <c r="AA294" s="71">
        <f t="shared" si="112"/>
        <v>2.4841005208928735E-7</v>
      </c>
      <c r="AB294" s="71">
        <f t="shared" si="113"/>
        <v>0</v>
      </c>
      <c r="AC294" s="71">
        <f>SUM($AB$33:AB294)</f>
        <v>10.403299508285247</v>
      </c>
      <c r="AE294" s="26">
        <v>291</v>
      </c>
      <c r="AF294" s="71">
        <v>0</v>
      </c>
      <c r="AG294" s="73">
        <f t="shared" si="119"/>
        <v>0</v>
      </c>
      <c r="AH294" s="74">
        <v>261</v>
      </c>
      <c r="AI294" s="34" t="s">
        <v>202</v>
      </c>
      <c r="AJ294" s="34" t="s">
        <v>496</v>
      </c>
      <c r="AK294" s="71">
        <f t="shared" si="114"/>
        <v>2.4841005208928735E-7</v>
      </c>
      <c r="AL294" s="71">
        <f t="shared" si="115"/>
        <v>0</v>
      </c>
      <c r="AM294" s="71">
        <f>SUM($AL$33:AL294)</f>
        <v>10.507780540992837</v>
      </c>
      <c r="AO294" s="26">
        <v>291</v>
      </c>
      <c r="AP294" s="71">
        <v>0.30174843872790102</v>
      </c>
      <c r="AQ294" s="73">
        <f t="shared" si="100"/>
        <v>4.4903622302183596E-121</v>
      </c>
      <c r="AR294" s="34">
        <v>271</v>
      </c>
      <c r="AS294" s="34" t="s">
        <v>202</v>
      </c>
      <c r="AT294" s="34" t="s">
        <v>506</v>
      </c>
      <c r="AU294" s="71">
        <f t="shared" si="96"/>
        <v>1.3871087561987038E-7</v>
      </c>
      <c r="AV294" s="71">
        <f t="shared" si="97"/>
        <v>6.2286207680398262E-128</v>
      </c>
      <c r="AW294" s="114">
        <f>SUM($AV$23:AV294)</f>
        <v>9.3110379369082494</v>
      </c>
      <c r="AY294" s="26">
        <v>291</v>
      </c>
      <c r="AZ294" s="71">
        <v>0</v>
      </c>
      <c r="BA294" s="73">
        <f t="shared" si="103"/>
        <v>0</v>
      </c>
      <c r="BB294" s="34">
        <v>271</v>
      </c>
      <c r="BC294" s="34" t="s">
        <v>202</v>
      </c>
      <c r="BD294" s="34" t="s">
        <v>506</v>
      </c>
      <c r="BE294" s="71">
        <f t="shared" si="98"/>
        <v>1.3871087561987038E-7</v>
      </c>
      <c r="BF294" s="71">
        <f t="shared" si="99"/>
        <v>0</v>
      </c>
      <c r="BG294" s="114">
        <f>SUM($BF$23:BF294)</f>
        <v>9.5467535037849771</v>
      </c>
      <c r="BI294" s="26">
        <v>291</v>
      </c>
      <c r="BJ294" s="71">
        <v>5.0360306563284697E-2</v>
      </c>
      <c r="BK294" s="73">
        <f t="shared" si="104"/>
        <v>7.6264354878771748E-281</v>
      </c>
      <c r="BL294" s="34">
        <v>271</v>
      </c>
      <c r="BM294" s="34" t="s">
        <v>202</v>
      </c>
      <c r="BN294" s="34" t="s">
        <v>506</v>
      </c>
      <c r="BO294" s="71">
        <f t="shared" si="101"/>
        <v>1.3871087561987038E-7</v>
      </c>
      <c r="BP294" s="71">
        <f t="shared" si="102"/>
        <v>1.0578695443818963E-287</v>
      </c>
      <c r="BQ294" s="114">
        <f>SUM($BP$23:BP294)</f>
        <v>10.39189247276893</v>
      </c>
      <c r="BS294" s="26">
        <v>291</v>
      </c>
      <c r="BT294" s="71">
        <v>0</v>
      </c>
      <c r="BU294" s="73">
        <f t="shared" si="105"/>
        <v>0</v>
      </c>
      <c r="BV294" s="34">
        <v>271</v>
      </c>
      <c r="BW294" s="34" t="s">
        <v>202</v>
      </c>
      <c r="BX294" s="34" t="s">
        <v>506</v>
      </c>
      <c r="BY294" s="71">
        <f t="shared" si="106"/>
        <v>1.3871087561987038E-7</v>
      </c>
      <c r="BZ294" s="71">
        <f t="shared" si="107"/>
        <v>0</v>
      </c>
      <c r="CA294" s="114">
        <f>SUM($BZ$23:BZ294)</f>
        <v>10.487233235656269</v>
      </c>
    </row>
    <row r="295" spans="1:79" x14ac:dyDescent="0.35">
      <c r="A295" s="26">
        <v>292</v>
      </c>
      <c r="B295" s="71">
        <v>0.24183595265076899</v>
      </c>
      <c r="C295" s="73">
        <f t="shared" si="116"/>
        <v>5.4034439677461391E-136</v>
      </c>
      <c r="D295" s="34">
        <v>262</v>
      </c>
      <c r="E295" s="34" t="s">
        <v>202</v>
      </c>
      <c r="F295" s="34" t="s">
        <v>497</v>
      </c>
      <c r="G295" s="71">
        <f t="shared" si="108"/>
        <v>2.3434910574461069E-7</v>
      </c>
      <c r="H295" s="71">
        <f t="shared" si="109"/>
        <v>1.2662922617824186E-142</v>
      </c>
      <c r="I295" s="71">
        <f>SUM($H$33:H295)</f>
        <v>9.3265529758493759</v>
      </c>
      <c r="K295" s="26">
        <v>292</v>
      </c>
      <c r="L295" s="71">
        <v>0</v>
      </c>
      <c r="M295" s="73">
        <f t="shared" si="117"/>
        <v>0</v>
      </c>
      <c r="N295" s="34">
        <v>262</v>
      </c>
      <c r="O295" s="34" t="s">
        <v>202</v>
      </c>
      <c r="P295" s="34" t="s">
        <v>497</v>
      </c>
      <c r="Q295" s="71">
        <f t="shared" si="110"/>
        <v>2.3434910574461069E-7</v>
      </c>
      <c r="R295" s="71">
        <f t="shared" si="111"/>
        <v>0</v>
      </c>
      <c r="S295" s="71">
        <f>SUM($R$33:R295)</f>
        <v>9.5691597944751994</v>
      </c>
      <c r="U295" s="26">
        <v>292</v>
      </c>
      <c r="V295" s="71">
        <v>1.05443873386121E-11</v>
      </c>
      <c r="W295" s="73">
        <f t="shared" si="118"/>
        <v>0</v>
      </c>
      <c r="X295" s="74">
        <v>262</v>
      </c>
      <c r="Y295" s="34" t="s">
        <v>202</v>
      </c>
      <c r="Z295" s="34" t="s">
        <v>497</v>
      </c>
      <c r="AA295" s="71">
        <f t="shared" si="112"/>
        <v>2.3434910574461069E-7</v>
      </c>
      <c r="AB295" s="71">
        <f t="shared" si="113"/>
        <v>0</v>
      </c>
      <c r="AC295" s="71">
        <f>SUM($AB$33:AB295)</f>
        <v>10.403299508285247</v>
      </c>
      <c r="AE295" s="26">
        <v>292</v>
      </c>
      <c r="AF295" s="71">
        <v>0</v>
      </c>
      <c r="AG295" s="73">
        <f t="shared" si="119"/>
        <v>0</v>
      </c>
      <c r="AH295" s="74">
        <v>262</v>
      </c>
      <c r="AI295" s="34" t="s">
        <v>202</v>
      </c>
      <c r="AJ295" s="34" t="s">
        <v>497</v>
      </c>
      <c r="AK295" s="71">
        <f t="shared" si="114"/>
        <v>2.3434910574461069E-7</v>
      </c>
      <c r="AL295" s="71">
        <f t="shared" si="115"/>
        <v>0</v>
      </c>
      <c r="AM295" s="71">
        <f>SUM($AL$33:AL295)</f>
        <v>10.507780540992837</v>
      </c>
      <c r="AO295" s="26">
        <v>292</v>
      </c>
      <c r="AP295" s="71">
        <v>0.30174843872333101</v>
      </c>
      <c r="AQ295" s="73">
        <f t="shared" si="100"/>
        <v>1.3549597922911258E-121</v>
      </c>
      <c r="AR295" s="34">
        <v>272</v>
      </c>
      <c r="AS295" s="34" t="s">
        <v>202</v>
      </c>
      <c r="AT295" s="34" t="s">
        <v>507</v>
      </c>
      <c r="AU295" s="71">
        <f t="shared" si="96"/>
        <v>1.3085931662251927E-7</v>
      </c>
      <c r="AV295" s="71">
        <f t="shared" si="97"/>
        <v>1.7730911247020738E-128</v>
      </c>
      <c r="AW295" s="114">
        <f>SUM($AV$23:AV295)</f>
        <v>9.3110379369082494</v>
      </c>
      <c r="AY295" s="26">
        <v>292</v>
      </c>
      <c r="AZ295" s="71">
        <v>0</v>
      </c>
      <c r="BA295" s="73">
        <f t="shared" si="103"/>
        <v>0</v>
      </c>
      <c r="BB295" s="34">
        <v>272</v>
      </c>
      <c r="BC295" s="34" t="s">
        <v>202</v>
      </c>
      <c r="BD295" s="34" t="s">
        <v>507</v>
      </c>
      <c r="BE295" s="71">
        <f t="shared" si="98"/>
        <v>1.3085931662251927E-7</v>
      </c>
      <c r="BF295" s="71">
        <f t="shared" si="99"/>
        <v>0</v>
      </c>
      <c r="BG295" s="114">
        <f>SUM($BF$23:BF295)</f>
        <v>9.5467535037849771</v>
      </c>
      <c r="BI295" s="26">
        <v>292</v>
      </c>
      <c r="BJ295" s="71">
        <v>5.0360306542492003E-2</v>
      </c>
      <c r="BK295" s="73">
        <f t="shared" si="104"/>
        <v>3.8406962915460819E-282</v>
      </c>
      <c r="BL295" s="34">
        <v>272</v>
      </c>
      <c r="BM295" s="34" t="s">
        <v>202</v>
      </c>
      <c r="BN295" s="34" t="s">
        <v>507</v>
      </c>
      <c r="BO295" s="71">
        <f t="shared" si="101"/>
        <v>1.3085931662251927E-7</v>
      </c>
      <c r="BP295" s="71">
        <f t="shared" si="102"/>
        <v>5.0259089206636427E-289</v>
      </c>
      <c r="BQ295" s="114">
        <f>SUM($BP$23:BP295)</f>
        <v>10.39189247276893</v>
      </c>
      <c r="BS295" s="26">
        <v>292</v>
      </c>
      <c r="BT295" s="71">
        <v>0</v>
      </c>
      <c r="BU295" s="73">
        <f t="shared" si="105"/>
        <v>0</v>
      </c>
      <c r="BV295" s="34">
        <v>272</v>
      </c>
      <c r="BW295" s="34" t="s">
        <v>202</v>
      </c>
      <c r="BX295" s="34" t="s">
        <v>507</v>
      </c>
      <c r="BY295" s="71">
        <f t="shared" si="106"/>
        <v>1.3085931662251927E-7</v>
      </c>
      <c r="BZ295" s="71">
        <f t="shared" si="107"/>
        <v>0</v>
      </c>
      <c r="CA295" s="114">
        <f>SUM($BZ$23:BZ295)</f>
        <v>10.487233235656269</v>
      </c>
    </row>
    <row r="296" spans="1:79" x14ac:dyDescent="0.35">
      <c r="A296" s="26">
        <v>293</v>
      </c>
      <c r="B296" s="71">
        <v>0.241835952625155</v>
      </c>
      <c r="C296" s="73">
        <f t="shared" si="116"/>
        <v>1.3067470195349386E-136</v>
      </c>
      <c r="D296" s="34">
        <v>263</v>
      </c>
      <c r="E296" s="34" t="s">
        <v>202</v>
      </c>
      <c r="F296" s="34" t="s">
        <v>498</v>
      </c>
      <c r="G296" s="71">
        <f t="shared" si="108"/>
        <v>2.2108406202321758E-7</v>
      </c>
      <c r="H296" s="71">
        <f t="shared" si="109"/>
        <v>2.889009391155171E-143</v>
      </c>
      <c r="I296" s="71">
        <f>SUM($H$33:H296)</f>
        <v>9.3265529758493759</v>
      </c>
      <c r="K296" s="26">
        <v>293</v>
      </c>
      <c r="L296" s="71">
        <v>0</v>
      </c>
      <c r="M296" s="73">
        <f t="shared" si="117"/>
        <v>0</v>
      </c>
      <c r="N296" s="34">
        <v>263</v>
      </c>
      <c r="O296" s="34" t="s">
        <v>202</v>
      </c>
      <c r="P296" s="34" t="s">
        <v>498</v>
      </c>
      <c r="Q296" s="71">
        <f t="shared" si="110"/>
        <v>2.2108406202321758E-7</v>
      </c>
      <c r="R296" s="71">
        <f t="shared" si="111"/>
        <v>0</v>
      </c>
      <c r="S296" s="71">
        <f>SUM($R$33:R296)</f>
        <v>9.5691597944751994</v>
      </c>
      <c r="U296" s="26">
        <v>293</v>
      </c>
      <c r="V296" s="71">
        <v>1.05443851378998E-11</v>
      </c>
      <c r="W296" s="73">
        <f t="shared" si="118"/>
        <v>0</v>
      </c>
      <c r="X296" s="74">
        <v>263</v>
      </c>
      <c r="Y296" s="34" t="s">
        <v>202</v>
      </c>
      <c r="Z296" s="34" t="s">
        <v>498</v>
      </c>
      <c r="AA296" s="71">
        <f t="shared" si="112"/>
        <v>2.2108406202321758E-7</v>
      </c>
      <c r="AB296" s="71">
        <f t="shared" si="113"/>
        <v>0</v>
      </c>
      <c r="AC296" s="71">
        <f>SUM($AB$33:AB296)</f>
        <v>10.403299508285247</v>
      </c>
      <c r="AE296" s="26">
        <v>293</v>
      </c>
      <c r="AF296" s="71">
        <v>0</v>
      </c>
      <c r="AG296" s="73">
        <f t="shared" si="119"/>
        <v>0</v>
      </c>
      <c r="AH296" s="74">
        <v>263</v>
      </c>
      <c r="AI296" s="34" t="s">
        <v>202</v>
      </c>
      <c r="AJ296" s="34" t="s">
        <v>498</v>
      </c>
      <c r="AK296" s="71">
        <f t="shared" si="114"/>
        <v>2.2108406202321758E-7</v>
      </c>
      <c r="AL296" s="71">
        <f t="shared" si="115"/>
        <v>0</v>
      </c>
      <c r="AM296" s="71">
        <f>SUM($AL$33:AL296)</f>
        <v>10.507780540992837</v>
      </c>
      <c r="AO296" s="26">
        <v>293</v>
      </c>
      <c r="AP296" s="71">
        <v>0.301748438719187</v>
      </c>
      <c r="AQ296" s="73">
        <f t="shared" si="100"/>
        <v>4.0885700185673609E-122</v>
      </c>
      <c r="AR296" s="34">
        <v>273</v>
      </c>
      <c r="AS296" s="34" t="s">
        <v>202</v>
      </c>
      <c r="AT296" s="34" t="s">
        <v>508</v>
      </c>
      <c r="AU296" s="71">
        <f t="shared" si="96"/>
        <v>1.234521854929427E-7</v>
      </c>
      <c r="AV296" s="71">
        <f t="shared" si="97"/>
        <v>5.0474290433306205E-129</v>
      </c>
      <c r="AW296" s="114">
        <f>SUM($AV$23:AV296)</f>
        <v>9.3110379369082494</v>
      </c>
      <c r="AY296" s="26">
        <v>293</v>
      </c>
      <c r="AZ296" s="71">
        <v>0</v>
      </c>
      <c r="BA296" s="73">
        <f t="shared" si="103"/>
        <v>0</v>
      </c>
      <c r="BB296" s="34">
        <v>273</v>
      </c>
      <c r="BC296" s="34" t="s">
        <v>202</v>
      </c>
      <c r="BD296" s="34" t="s">
        <v>508</v>
      </c>
      <c r="BE296" s="71">
        <f t="shared" si="98"/>
        <v>1.234521854929427E-7</v>
      </c>
      <c r="BF296" s="71">
        <f t="shared" si="99"/>
        <v>0</v>
      </c>
      <c r="BG296" s="114">
        <f>SUM($BF$23:BF296)</f>
        <v>9.5467535037849771</v>
      </c>
      <c r="BI296" s="26">
        <v>293</v>
      </c>
      <c r="BJ296" s="71">
        <v>5.0360306523559897E-2</v>
      </c>
      <c r="BK296" s="73">
        <f t="shared" si="104"/>
        <v>1.9341864257887293E-283</v>
      </c>
      <c r="BL296" s="34">
        <v>273</v>
      </c>
      <c r="BM296" s="34" t="s">
        <v>202</v>
      </c>
      <c r="BN296" s="34" t="s">
        <v>508</v>
      </c>
      <c r="BO296" s="71">
        <f t="shared" si="101"/>
        <v>1.234521854929427E-7</v>
      </c>
      <c r="BP296" s="71">
        <f t="shared" si="102"/>
        <v>2.3877954141440208E-290</v>
      </c>
      <c r="BQ296" s="114">
        <f>SUM($BP$23:BP296)</f>
        <v>10.39189247276893</v>
      </c>
      <c r="BS296" s="26">
        <v>293</v>
      </c>
      <c r="BT296" s="71">
        <v>0</v>
      </c>
      <c r="BU296" s="73">
        <f t="shared" si="105"/>
        <v>0</v>
      </c>
      <c r="BV296" s="34">
        <v>273</v>
      </c>
      <c r="BW296" s="34" t="s">
        <v>202</v>
      </c>
      <c r="BX296" s="34" t="s">
        <v>508</v>
      </c>
      <c r="BY296" s="71">
        <f t="shared" si="106"/>
        <v>1.234521854929427E-7</v>
      </c>
      <c r="BZ296" s="71">
        <f t="shared" si="107"/>
        <v>0</v>
      </c>
      <c r="CA296" s="114">
        <f>SUM($BZ$23:BZ296)</f>
        <v>10.487233235656269</v>
      </c>
    </row>
    <row r="297" spans="1:79" x14ac:dyDescent="0.35">
      <c r="A297" s="26">
        <v>294</v>
      </c>
      <c r="B297" s="71">
        <v>0.24183595260188701</v>
      </c>
      <c r="C297" s="73">
        <f t="shared" si="116"/>
        <v>3.1601841030931393E-137</v>
      </c>
      <c r="D297" s="34">
        <v>264</v>
      </c>
      <c r="E297" s="34" t="s">
        <v>202</v>
      </c>
      <c r="F297" s="34" t="s">
        <v>499</v>
      </c>
      <c r="G297" s="71">
        <f t="shared" si="108"/>
        <v>2.0856986983322416E-7</v>
      </c>
      <c r="H297" s="71">
        <f t="shared" si="109"/>
        <v>6.5911918703116034E-144</v>
      </c>
      <c r="I297" s="71">
        <f>SUM($H$33:H297)</f>
        <v>9.3265529758493759</v>
      </c>
      <c r="K297" s="26">
        <v>294</v>
      </c>
      <c r="L297" s="71">
        <v>0</v>
      </c>
      <c r="M297" s="73">
        <f t="shared" si="117"/>
        <v>0</v>
      </c>
      <c r="N297" s="34">
        <v>264</v>
      </c>
      <c r="O297" s="34" t="s">
        <v>202</v>
      </c>
      <c r="P297" s="34" t="s">
        <v>499</v>
      </c>
      <c r="Q297" s="71">
        <f t="shared" si="110"/>
        <v>2.0856986983322416E-7</v>
      </c>
      <c r="R297" s="71">
        <f t="shared" si="111"/>
        <v>0</v>
      </c>
      <c r="S297" s="71">
        <f>SUM($R$33:R297)</f>
        <v>9.5691597944751994</v>
      </c>
      <c r="U297" s="26">
        <v>294</v>
      </c>
      <c r="V297" s="71">
        <v>1.0544383125084399E-11</v>
      </c>
      <c r="W297" s="73">
        <f t="shared" si="118"/>
        <v>0</v>
      </c>
      <c r="X297" s="74">
        <v>264</v>
      </c>
      <c r="Y297" s="34" t="s">
        <v>202</v>
      </c>
      <c r="Z297" s="34" t="s">
        <v>499</v>
      </c>
      <c r="AA297" s="71">
        <f t="shared" si="112"/>
        <v>2.0856986983322416E-7</v>
      </c>
      <c r="AB297" s="71">
        <f t="shared" si="113"/>
        <v>0</v>
      </c>
      <c r="AC297" s="71">
        <f>SUM($AB$33:AB297)</f>
        <v>10.403299508285247</v>
      </c>
      <c r="AE297" s="26">
        <v>294</v>
      </c>
      <c r="AF297" s="71">
        <v>0</v>
      </c>
      <c r="AG297" s="73">
        <f t="shared" si="119"/>
        <v>0</v>
      </c>
      <c r="AH297" s="74">
        <v>264</v>
      </c>
      <c r="AI297" s="34" t="s">
        <v>202</v>
      </c>
      <c r="AJ297" s="34" t="s">
        <v>499</v>
      </c>
      <c r="AK297" s="71">
        <f t="shared" si="114"/>
        <v>2.0856986983322416E-7</v>
      </c>
      <c r="AL297" s="71">
        <f t="shared" si="115"/>
        <v>0</v>
      </c>
      <c r="AM297" s="71">
        <f>SUM($AL$33:AL297)</f>
        <v>10.507780540992837</v>
      </c>
      <c r="AO297" s="26">
        <v>294</v>
      </c>
      <c r="AP297" s="71">
        <v>0.30174843871541801</v>
      </c>
      <c r="AQ297" s="73">
        <f t="shared" si="100"/>
        <v>1.2337196196967785E-122</v>
      </c>
      <c r="AR297" s="34">
        <v>274</v>
      </c>
      <c r="AS297" s="34" t="s">
        <v>202</v>
      </c>
      <c r="AT297" s="34" t="s">
        <v>509</v>
      </c>
      <c r="AU297" s="71">
        <f t="shared" si="96"/>
        <v>1.1646432593673837E-7</v>
      </c>
      <c r="AV297" s="71">
        <f t="shared" si="97"/>
        <v>1.4368432390291453E-129</v>
      </c>
      <c r="AW297" s="114">
        <f>SUM($AV$23:AV297)</f>
        <v>9.3110379369082494</v>
      </c>
      <c r="AY297" s="26">
        <v>294</v>
      </c>
      <c r="AZ297" s="71">
        <v>0</v>
      </c>
      <c r="BA297" s="73">
        <f t="shared" si="103"/>
        <v>0</v>
      </c>
      <c r="BB297" s="34">
        <v>274</v>
      </c>
      <c r="BC297" s="34" t="s">
        <v>202</v>
      </c>
      <c r="BD297" s="34" t="s">
        <v>509</v>
      </c>
      <c r="BE297" s="71">
        <f t="shared" si="98"/>
        <v>1.1646432593673837E-7</v>
      </c>
      <c r="BF297" s="71">
        <f t="shared" si="99"/>
        <v>0</v>
      </c>
      <c r="BG297" s="114">
        <f>SUM($BF$23:BF297)</f>
        <v>9.5467535037849771</v>
      </c>
      <c r="BI297" s="26">
        <v>294</v>
      </c>
      <c r="BJ297" s="71">
        <v>5.0360306506321798E-2</v>
      </c>
      <c r="BK297" s="73">
        <f t="shared" si="104"/>
        <v>9.7406221276429146E-285</v>
      </c>
      <c r="BL297" s="34">
        <v>274</v>
      </c>
      <c r="BM297" s="34" t="s">
        <v>202</v>
      </c>
      <c r="BN297" s="34" t="s">
        <v>509</v>
      </c>
      <c r="BO297" s="71">
        <f t="shared" si="101"/>
        <v>1.1646432593673837E-7</v>
      </c>
      <c r="BP297" s="71">
        <f t="shared" si="102"/>
        <v>1.1344349903004104E-291</v>
      </c>
      <c r="BQ297" s="114">
        <f>SUM($BP$23:BP297)</f>
        <v>10.39189247276893</v>
      </c>
      <c r="BS297" s="26">
        <v>294</v>
      </c>
      <c r="BT297" s="71">
        <v>0</v>
      </c>
      <c r="BU297" s="73">
        <f t="shared" si="105"/>
        <v>0</v>
      </c>
      <c r="BV297" s="34">
        <v>274</v>
      </c>
      <c r="BW297" s="34" t="s">
        <v>202</v>
      </c>
      <c r="BX297" s="34" t="s">
        <v>509</v>
      </c>
      <c r="BY297" s="71">
        <f t="shared" si="106"/>
        <v>1.1646432593673837E-7</v>
      </c>
      <c r="BZ297" s="71">
        <f t="shared" si="107"/>
        <v>0</v>
      </c>
      <c r="CA297" s="114">
        <f>SUM($BZ$23:BZ297)</f>
        <v>10.487233235656269</v>
      </c>
    </row>
    <row r="298" spans="1:79" x14ac:dyDescent="0.35">
      <c r="A298" s="26">
        <v>295</v>
      </c>
      <c r="B298" s="71">
        <v>0.24183595258070401</v>
      </c>
      <c r="C298" s="73">
        <f t="shared" si="116"/>
        <v>7.6424613296886925E-138</v>
      </c>
      <c r="D298" s="34">
        <v>265</v>
      </c>
      <c r="E298" s="34" t="s">
        <v>202</v>
      </c>
      <c r="F298" s="34" t="s">
        <v>500</v>
      </c>
      <c r="G298" s="71">
        <f t="shared" si="108"/>
        <v>1.9676402814455109E-7</v>
      </c>
      <c r="H298" s="71">
        <f t="shared" si="109"/>
        <v>1.5037614761685094E-144</v>
      </c>
      <c r="I298" s="71">
        <f>SUM($H$33:H298)</f>
        <v>9.3265529758493759</v>
      </c>
      <c r="K298" s="26">
        <v>295</v>
      </c>
      <c r="L298" s="71">
        <v>0</v>
      </c>
      <c r="M298" s="73">
        <f t="shared" si="117"/>
        <v>0</v>
      </c>
      <c r="N298" s="34">
        <v>265</v>
      </c>
      <c r="O298" s="34" t="s">
        <v>202</v>
      </c>
      <c r="P298" s="34" t="s">
        <v>500</v>
      </c>
      <c r="Q298" s="71">
        <f t="shared" si="110"/>
        <v>1.9676402814455109E-7</v>
      </c>
      <c r="R298" s="71">
        <f t="shared" si="111"/>
        <v>0</v>
      </c>
      <c r="S298" s="71">
        <f>SUM($R$33:R298)</f>
        <v>9.5691597944751994</v>
      </c>
      <c r="U298" s="26">
        <v>295</v>
      </c>
      <c r="V298" s="71">
        <v>1.0544381284164801E-11</v>
      </c>
      <c r="W298" s="73">
        <f t="shared" si="118"/>
        <v>0</v>
      </c>
      <c r="X298" s="74">
        <v>265</v>
      </c>
      <c r="Y298" s="34" t="s">
        <v>202</v>
      </c>
      <c r="Z298" s="34" t="s">
        <v>500</v>
      </c>
      <c r="AA298" s="71">
        <f t="shared" si="112"/>
        <v>1.9676402814455109E-7</v>
      </c>
      <c r="AB298" s="71">
        <f t="shared" si="113"/>
        <v>0</v>
      </c>
      <c r="AC298" s="71">
        <f>SUM($AB$33:AB298)</f>
        <v>10.403299508285247</v>
      </c>
      <c r="AE298" s="26">
        <v>295</v>
      </c>
      <c r="AF298" s="71">
        <v>0</v>
      </c>
      <c r="AG298" s="73">
        <f t="shared" si="119"/>
        <v>0</v>
      </c>
      <c r="AH298" s="74">
        <v>265</v>
      </c>
      <c r="AI298" s="34" t="s">
        <v>202</v>
      </c>
      <c r="AJ298" s="34" t="s">
        <v>500</v>
      </c>
      <c r="AK298" s="71">
        <f t="shared" si="114"/>
        <v>1.9676402814455109E-7</v>
      </c>
      <c r="AL298" s="71">
        <f t="shared" si="115"/>
        <v>0</v>
      </c>
      <c r="AM298" s="71">
        <f>SUM($AL$33:AL298)</f>
        <v>10.507780540992837</v>
      </c>
      <c r="AO298" s="26">
        <v>295</v>
      </c>
      <c r="AP298" s="71">
        <v>0.301748438712024</v>
      </c>
      <c r="AQ298" s="73">
        <f t="shared" si="100"/>
        <v>3.7227296905608216E-123</v>
      </c>
      <c r="AR298" s="34">
        <v>275</v>
      </c>
      <c r="AS298" s="34" t="s">
        <v>202</v>
      </c>
      <c r="AT298" s="34" t="s">
        <v>510</v>
      </c>
      <c r="AU298" s="71">
        <f t="shared" si="96"/>
        <v>1.0987200560069659E-7</v>
      </c>
      <c r="AV298" s="71">
        <f t="shared" si="97"/>
        <v>4.0902377741117808E-130</v>
      </c>
      <c r="AW298" s="114">
        <f>SUM($AV$23:AV298)</f>
        <v>9.3110379369082494</v>
      </c>
      <c r="AY298" s="26">
        <v>295</v>
      </c>
      <c r="AZ298" s="71">
        <v>0</v>
      </c>
      <c r="BA298" s="73">
        <f t="shared" si="103"/>
        <v>0</v>
      </c>
      <c r="BB298" s="34">
        <v>275</v>
      </c>
      <c r="BC298" s="34" t="s">
        <v>202</v>
      </c>
      <c r="BD298" s="34" t="s">
        <v>510</v>
      </c>
      <c r="BE298" s="71">
        <f t="shared" si="98"/>
        <v>1.0987200560069659E-7</v>
      </c>
      <c r="BF298" s="71">
        <f t="shared" si="99"/>
        <v>0</v>
      </c>
      <c r="BG298" s="114">
        <f>SUM($BF$23:BF298)</f>
        <v>9.5467535037849771</v>
      </c>
      <c r="BI298" s="26">
        <v>295</v>
      </c>
      <c r="BJ298" s="71">
        <v>5.0360306490627602E-2</v>
      </c>
      <c r="BK298" s="73">
        <f t="shared" si="104"/>
        <v>4.9054071591035759E-286</v>
      </c>
      <c r="BL298" s="34">
        <v>275</v>
      </c>
      <c r="BM298" s="34" t="s">
        <v>202</v>
      </c>
      <c r="BN298" s="34" t="s">
        <v>510</v>
      </c>
      <c r="BO298" s="71">
        <f t="shared" si="101"/>
        <v>1.0987200560069659E-7</v>
      </c>
      <c r="BP298" s="71">
        <f t="shared" si="102"/>
        <v>5.3896692285872526E-293</v>
      </c>
      <c r="BQ298" s="114">
        <f>SUM($BP$23:BP298)</f>
        <v>10.39189247276893</v>
      </c>
      <c r="BS298" s="26">
        <v>295</v>
      </c>
      <c r="BT298" s="71">
        <v>0</v>
      </c>
      <c r="BU298" s="73">
        <f t="shared" si="105"/>
        <v>0</v>
      </c>
      <c r="BV298" s="34">
        <v>275</v>
      </c>
      <c r="BW298" s="34" t="s">
        <v>202</v>
      </c>
      <c r="BX298" s="34" t="s">
        <v>510</v>
      </c>
      <c r="BY298" s="71">
        <f t="shared" si="106"/>
        <v>1.0987200560069659E-7</v>
      </c>
      <c r="BZ298" s="71">
        <f t="shared" si="107"/>
        <v>0</v>
      </c>
      <c r="CA298" s="114">
        <f>SUM($BZ$23:BZ298)</f>
        <v>10.487233235656269</v>
      </c>
    </row>
    <row r="299" spans="1:79" x14ac:dyDescent="0.35">
      <c r="A299" s="26">
        <v>296</v>
      </c>
      <c r="B299" s="71">
        <v>0.24183595256146501</v>
      </c>
      <c r="C299" s="73">
        <f t="shared" si="116"/>
        <v>1.8482219157264587E-138</v>
      </c>
      <c r="D299" s="34">
        <v>266</v>
      </c>
      <c r="E299" s="34" t="s">
        <v>202</v>
      </c>
      <c r="F299" s="34" t="s">
        <v>501</v>
      </c>
      <c r="G299" s="71">
        <f t="shared" si="108"/>
        <v>1.8562644164580292E-7</v>
      </c>
      <c r="H299" s="71">
        <f t="shared" si="109"/>
        <v>3.4307885758809157E-145</v>
      </c>
      <c r="I299" s="71">
        <f>SUM($H$33:H299)</f>
        <v>9.3265529758493759</v>
      </c>
      <c r="K299" s="26">
        <v>296</v>
      </c>
      <c r="L299" s="71">
        <v>0</v>
      </c>
      <c r="M299" s="73">
        <f t="shared" si="117"/>
        <v>0</v>
      </c>
      <c r="N299" s="34">
        <v>266</v>
      </c>
      <c r="O299" s="34" t="s">
        <v>202</v>
      </c>
      <c r="P299" s="34" t="s">
        <v>501</v>
      </c>
      <c r="Q299" s="71">
        <f t="shared" si="110"/>
        <v>1.8562644164580292E-7</v>
      </c>
      <c r="R299" s="71">
        <f t="shared" si="111"/>
        <v>0</v>
      </c>
      <c r="S299" s="71">
        <f>SUM($R$33:R299)</f>
        <v>9.5691597944751994</v>
      </c>
      <c r="U299" s="26">
        <v>296</v>
      </c>
      <c r="V299" s="71">
        <v>1.05443796004204E-11</v>
      </c>
      <c r="W299" s="73">
        <f t="shared" si="118"/>
        <v>0</v>
      </c>
      <c r="X299" s="74">
        <v>266</v>
      </c>
      <c r="Y299" s="34" t="s">
        <v>202</v>
      </c>
      <c r="Z299" s="34" t="s">
        <v>501</v>
      </c>
      <c r="AA299" s="71">
        <f t="shared" si="112"/>
        <v>1.8562644164580292E-7</v>
      </c>
      <c r="AB299" s="71">
        <f t="shared" si="113"/>
        <v>0</v>
      </c>
      <c r="AC299" s="71">
        <f>SUM($AB$33:AB299)</f>
        <v>10.403299508285247</v>
      </c>
      <c r="AE299" s="26">
        <v>296</v>
      </c>
      <c r="AF299" s="71">
        <v>0</v>
      </c>
      <c r="AG299" s="73">
        <f t="shared" si="119"/>
        <v>0</v>
      </c>
      <c r="AH299" s="74">
        <v>266</v>
      </c>
      <c r="AI299" s="34" t="s">
        <v>202</v>
      </c>
      <c r="AJ299" s="34" t="s">
        <v>501</v>
      </c>
      <c r="AK299" s="71">
        <f t="shared" si="114"/>
        <v>1.8562644164580292E-7</v>
      </c>
      <c r="AL299" s="71">
        <f t="shared" si="115"/>
        <v>0</v>
      </c>
      <c r="AM299" s="71">
        <f>SUM($AL$33:AL299)</f>
        <v>10.507780540992837</v>
      </c>
      <c r="AO299" s="26">
        <v>296</v>
      </c>
      <c r="AP299" s="71">
        <v>0.30174843870893397</v>
      </c>
      <c r="AQ299" s="73">
        <f t="shared" si="100"/>
        <v>1.1233278718736242E-123</v>
      </c>
      <c r="AR299" s="34">
        <v>276</v>
      </c>
      <c r="AS299" s="34" t="s">
        <v>202</v>
      </c>
      <c r="AT299" s="34" t="s">
        <v>511</v>
      </c>
      <c r="AU299" s="71">
        <f t="shared" si="96"/>
        <v>1.0365283547235526E-7</v>
      </c>
      <c r="AV299" s="71">
        <f t="shared" si="97"/>
        <v>1.1643611908482775E-130</v>
      </c>
      <c r="AW299" s="114">
        <f>SUM($AV$23:AV299)</f>
        <v>9.3110379369082494</v>
      </c>
      <c r="AY299" s="26">
        <v>296</v>
      </c>
      <c r="AZ299" s="71">
        <v>0</v>
      </c>
      <c r="BA299" s="73">
        <f t="shared" si="103"/>
        <v>0</v>
      </c>
      <c r="BB299" s="34">
        <v>276</v>
      </c>
      <c r="BC299" s="34" t="s">
        <v>202</v>
      </c>
      <c r="BD299" s="34" t="s">
        <v>511</v>
      </c>
      <c r="BE299" s="71">
        <f t="shared" si="98"/>
        <v>1.0365283547235526E-7</v>
      </c>
      <c r="BF299" s="71">
        <f t="shared" si="99"/>
        <v>0</v>
      </c>
      <c r="BG299" s="114">
        <f>SUM($BF$23:BF299)</f>
        <v>9.5467535037849771</v>
      </c>
      <c r="BI299" s="26">
        <v>296</v>
      </c>
      <c r="BJ299" s="71">
        <v>5.03603064763379E-2</v>
      </c>
      <c r="BK299" s="73">
        <f t="shared" si="104"/>
        <v>2.470378079937749E-287</v>
      </c>
      <c r="BL299" s="34">
        <v>276</v>
      </c>
      <c r="BM299" s="34" t="s">
        <v>202</v>
      </c>
      <c r="BN299" s="34" t="s">
        <v>511</v>
      </c>
      <c r="BO299" s="71">
        <f t="shared" si="101"/>
        <v>1.0365283547235526E-7</v>
      </c>
      <c r="BP299" s="71">
        <f t="shared" si="102"/>
        <v>2.560616926743004E-294</v>
      </c>
      <c r="BQ299" s="114">
        <f>SUM($BP$23:BP299)</f>
        <v>10.39189247276893</v>
      </c>
      <c r="BS299" s="26">
        <v>296</v>
      </c>
      <c r="BT299" s="71">
        <v>0</v>
      </c>
      <c r="BU299" s="73">
        <f t="shared" si="105"/>
        <v>0</v>
      </c>
      <c r="BV299" s="34">
        <v>276</v>
      </c>
      <c r="BW299" s="34" t="s">
        <v>202</v>
      </c>
      <c r="BX299" s="34" t="s">
        <v>511</v>
      </c>
      <c r="BY299" s="71">
        <f t="shared" si="106"/>
        <v>1.0365283547235526E-7</v>
      </c>
      <c r="BZ299" s="71">
        <f t="shared" si="107"/>
        <v>0</v>
      </c>
      <c r="CA299" s="114">
        <f>SUM($BZ$23:BZ299)</f>
        <v>10.487233235656269</v>
      </c>
    </row>
    <row r="300" spans="1:79" x14ac:dyDescent="0.35">
      <c r="A300" s="26">
        <v>297</v>
      </c>
      <c r="B300" s="71">
        <v>0.24183595254394799</v>
      </c>
      <c r="C300" s="73">
        <f t="shared" si="116"/>
        <v>4.4696650753468387E-139</v>
      </c>
      <c r="D300" s="34">
        <v>267</v>
      </c>
      <c r="E300" s="34" t="s">
        <v>202</v>
      </c>
      <c r="F300" s="34" t="s">
        <v>502</v>
      </c>
      <c r="G300" s="71">
        <f t="shared" si="108"/>
        <v>1.7511928457151213E-7</v>
      </c>
      <c r="H300" s="71">
        <f t="shared" si="109"/>
        <v>7.8272455026901226E-146</v>
      </c>
      <c r="I300" s="71">
        <f>SUM($H$33:H300)</f>
        <v>9.3265529758493759</v>
      </c>
      <c r="K300" s="26">
        <v>297</v>
      </c>
      <c r="L300" s="71">
        <v>0</v>
      </c>
      <c r="M300" s="73">
        <f t="shared" si="117"/>
        <v>0</v>
      </c>
      <c r="N300" s="34">
        <v>267</v>
      </c>
      <c r="O300" s="34" t="s">
        <v>202</v>
      </c>
      <c r="P300" s="34" t="s">
        <v>502</v>
      </c>
      <c r="Q300" s="71">
        <f t="shared" si="110"/>
        <v>1.7511928457151213E-7</v>
      </c>
      <c r="R300" s="71">
        <f t="shared" si="111"/>
        <v>0</v>
      </c>
      <c r="S300" s="71">
        <f>SUM($R$33:R300)</f>
        <v>9.5691597944751994</v>
      </c>
      <c r="U300" s="26">
        <v>297</v>
      </c>
      <c r="V300" s="71">
        <v>1.05443780604619E-11</v>
      </c>
      <c r="W300" s="73">
        <f t="shared" si="118"/>
        <v>0</v>
      </c>
      <c r="X300" s="74">
        <v>267</v>
      </c>
      <c r="Y300" s="34" t="s">
        <v>202</v>
      </c>
      <c r="Z300" s="34" t="s">
        <v>502</v>
      </c>
      <c r="AA300" s="71">
        <f t="shared" si="112"/>
        <v>1.7511928457151213E-7</v>
      </c>
      <c r="AB300" s="71">
        <f t="shared" si="113"/>
        <v>0</v>
      </c>
      <c r="AC300" s="71">
        <f>SUM($AB$33:AB300)</f>
        <v>10.403299508285247</v>
      </c>
      <c r="AE300" s="26">
        <v>297</v>
      </c>
      <c r="AF300" s="71">
        <v>0</v>
      </c>
      <c r="AG300" s="73">
        <f t="shared" si="119"/>
        <v>0</v>
      </c>
      <c r="AH300" s="74">
        <v>267</v>
      </c>
      <c r="AI300" s="34" t="s">
        <v>202</v>
      </c>
      <c r="AJ300" s="34" t="s">
        <v>502</v>
      </c>
      <c r="AK300" s="71">
        <f t="shared" si="114"/>
        <v>1.7511928457151213E-7</v>
      </c>
      <c r="AL300" s="71">
        <f t="shared" si="115"/>
        <v>0</v>
      </c>
      <c r="AM300" s="71">
        <f>SUM($AL$33:AL300)</f>
        <v>10.507780540992837</v>
      </c>
      <c r="AO300" s="26">
        <v>297</v>
      </c>
      <c r="AP300" s="71">
        <v>0.30174843870613499</v>
      </c>
      <c r="AQ300" s="73">
        <f t="shared" si="100"/>
        <v>3.3896243149609554E-124</v>
      </c>
      <c r="AR300" s="34">
        <v>277</v>
      </c>
      <c r="AS300" s="34" t="s">
        <v>202</v>
      </c>
      <c r="AT300" s="34" t="s">
        <v>512</v>
      </c>
      <c r="AU300" s="71">
        <f t="shared" si="96"/>
        <v>9.7785693841844564E-8</v>
      </c>
      <c r="AV300" s="71">
        <f t="shared" si="97"/>
        <v>3.3145676550164412E-131</v>
      </c>
      <c r="AW300" s="114">
        <f>SUM($AV$23:AV300)</f>
        <v>9.3110379369082494</v>
      </c>
      <c r="AY300" s="26">
        <v>297</v>
      </c>
      <c r="AZ300" s="71">
        <v>0</v>
      </c>
      <c r="BA300" s="73">
        <f t="shared" si="103"/>
        <v>0</v>
      </c>
      <c r="BB300" s="34">
        <v>277</v>
      </c>
      <c r="BC300" s="34" t="s">
        <v>202</v>
      </c>
      <c r="BD300" s="34" t="s">
        <v>512</v>
      </c>
      <c r="BE300" s="71">
        <f t="shared" si="98"/>
        <v>9.7785693841844564E-8</v>
      </c>
      <c r="BF300" s="71">
        <f t="shared" si="99"/>
        <v>0</v>
      </c>
      <c r="BG300" s="114">
        <f>SUM($BF$23:BF300)</f>
        <v>9.5467535037849771</v>
      </c>
      <c r="BI300" s="26">
        <v>297</v>
      </c>
      <c r="BJ300" s="71">
        <v>5.03603064633266E-2</v>
      </c>
      <c r="BK300" s="73">
        <f t="shared" si="104"/>
        <v>1.244089972180922E-288</v>
      </c>
      <c r="BL300" s="34">
        <v>277</v>
      </c>
      <c r="BM300" s="34" t="s">
        <v>202</v>
      </c>
      <c r="BN300" s="34" t="s">
        <v>512</v>
      </c>
      <c r="BO300" s="71">
        <f t="shared" si="101"/>
        <v>9.7785693841844564E-8</v>
      </c>
      <c r="BP300" s="71">
        <f t="shared" si="102"/>
        <v>1.2165420113139256E-295</v>
      </c>
      <c r="BQ300" s="114">
        <f>SUM($BP$23:BP300)</f>
        <v>10.39189247276893</v>
      </c>
      <c r="BS300" s="26">
        <v>297</v>
      </c>
      <c r="BT300" s="71">
        <v>0</v>
      </c>
      <c r="BU300" s="73">
        <f t="shared" si="105"/>
        <v>0</v>
      </c>
      <c r="BV300" s="34">
        <v>277</v>
      </c>
      <c r="BW300" s="34" t="s">
        <v>202</v>
      </c>
      <c r="BX300" s="34" t="s">
        <v>512</v>
      </c>
      <c r="BY300" s="71">
        <f t="shared" si="106"/>
        <v>9.7785693841844564E-8</v>
      </c>
      <c r="BZ300" s="71">
        <f t="shared" si="107"/>
        <v>0</v>
      </c>
      <c r="CA300" s="114">
        <f>SUM($BZ$23:BZ300)</f>
        <v>10.487233235656269</v>
      </c>
    </row>
    <row r="301" spans="1:79" x14ac:dyDescent="0.35">
      <c r="A301" s="26">
        <v>298</v>
      </c>
      <c r="B301" s="71">
        <v>0.24183595252804199</v>
      </c>
      <c r="C301" s="73">
        <f t="shared" si="116"/>
        <v>1.0809257110489198E-139</v>
      </c>
      <c r="D301" s="34">
        <v>268</v>
      </c>
      <c r="E301" s="34" t="s">
        <v>202</v>
      </c>
      <c r="F301" s="34" t="s">
        <v>503</v>
      </c>
      <c r="G301" s="71">
        <f t="shared" si="108"/>
        <v>1.652068722372756E-7</v>
      </c>
      <c r="H301" s="71">
        <f t="shared" si="109"/>
        <v>1.7857635584324519E-146</v>
      </c>
      <c r="I301" s="71">
        <f>SUM($H$33:H301)</f>
        <v>9.3265529758493759</v>
      </c>
      <c r="K301" s="26">
        <v>298</v>
      </c>
      <c r="L301" s="71">
        <v>0</v>
      </c>
      <c r="M301" s="73">
        <f t="shared" si="117"/>
        <v>0</v>
      </c>
      <c r="N301" s="34">
        <v>268</v>
      </c>
      <c r="O301" s="34" t="s">
        <v>202</v>
      </c>
      <c r="P301" s="34" t="s">
        <v>503</v>
      </c>
      <c r="Q301" s="71">
        <f t="shared" si="110"/>
        <v>1.652068722372756E-7</v>
      </c>
      <c r="R301" s="71">
        <f t="shared" si="111"/>
        <v>0</v>
      </c>
      <c r="S301" s="71">
        <f>SUM($R$33:R301)</f>
        <v>9.5691597944751994</v>
      </c>
      <c r="U301" s="26">
        <v>298</v>
      </c>
      <c r="V301" s="71">
        <v>1.0544376652010599E-11</v>
      </c>
      <c r="W301" s="73">
        <f t="shared" si="118"/>
        <v>0</v>
      </c>
      <c r="X301" s="74">
        <v>268</v>
      </c>
      <c r="Y301" s="34" t="s">
        <v>202</v>
      </c>
      <c r="Z301" s="34" t="s">
        <v>503</v>
      </c>
      <c r="AA301" s="71">
        <f t="shared" si="112"/>
        <v>1.652068722372756E-7</v>
      </c>
      <c r="AB301" s="71">
        <f t="shared" si="113"/>
        <v>0</v>
      </c>
      <c r="AC301" s="71">
        <f>SUM($AB$33:AB301)</f>
        <v>10.403299508285247</v>
      </c>
      <c r="AE301" s="26">
        <v>298</v>
      </c>
      <c r="AF301" s="71">
        <v>0</v>
      </c>
      <c r="AG301" s="73">
        <f t="shared" si="119"/>
        <v>0</v>
      </c>
      <c r="AH301" s="74">
        <v>268</v>
      </c>
      <c r="AI301" s="34" t="s">
        <v>202</v>
      </c>
      <c r="AJ301" s="34" t="s">
        <v>503</v>
      </c>
      <c r="AK301" s="71">
        <f t="shared" si="114"/>
        <v>1.652068722372756E-7</v>
      </c>
      <c r="AL301" s="71">
        <f t="shared" si="115"/>
        <v>0</v>
      </c>
      <c r="AM301" s="71">
        <f>SUM($AL$33:AL301)</f>
        <v>10.507780540992837</v>
      </c>
      <c r="AO301" s="26">
        <v>298</v>
      </c>
      <c r="AP301" s="71">
        <v>0.30174843870359602</v>
      </c>
      <c r="AQ301" s="73">
        <f t="shared" si="100"/>
        <v>1.0228138448398206E-124</v>
      </c>
      <c r="AR301" s="34">
        <v>278</v>
      </c>
      <c r="AS301" s="34" t="s">
        <v>202</v>
      </c>
      <c r="AT301" s="34" t="s">
        <v>513</v>
      </c>
      <c r="AU301" s="71">
        <f t="shared" si="96"/>
        <v>9.2250654567777883E-8</v>
      </c>
      <c r="AV301" s="71">
        <f t="shared" si="97"/>
        <v>9.4355246687459052E-132</v>
      </c>
      <c r="AW301" s="114">
        <f>SUM($AV$23:AV301)</f>
        <v>9.3110379369082494</v>
      </c>
      <c r="AY301" s="26">
        <v>298</v>
      </c>
      <c r="AZ301" s="71">
        <v>0</v>
      </c>
      <c r="BA301" s="73">
        <f t="shared" si="103"/>
        <v>0</v>
      </c>
      <c r="BB301" s="34">
        <v>278</v>
      </c>
      <c r="BC301" s="34" t="s">
        <v>202</v>
      </c>
      <c r="BD301" s="34" t="s">
        <v>513</v>
      </c>
      <c r="BE301" s="71">
        <f t="shared" si="98"/>
        <v>9.2250654567777883E-8</v>
      </c>
      <c r="BF301" s="71">
        <f t="shared" si="99"/>
        <v>0</v>
      </c>
      <c r="BG301" s="114">
        <f>SUM($BF$23:BF301)</f>
        <v>9.5467535037849771</v>
      </c>
      <c r="BI301" s="26">
        <v>298</v>
      </c>
      <c r="BJ301" s="71">
        <v>5.0360306451474601E-2</v>
      </c>
      <c r="BK301" s="73">
        <f t="shared" si="104"/>
        <v>6.2652752266982699E-290</v>
      </c>
      <c r="BL301" s="34">
        <v>278</v>
      </c>
      <c r="BM301" s="34" t="s">
        <v>202</v>
      </c>
      <c r="BN301" s="34" t="s">
        <v>513</v>
      </c>
      <c r="BO301" s="71">
        <f t="shared" si="101"/>
        <v>9.2250654567777883E-8</v>
      </c>
      <c r="BP301" s="71">
        <f t="shared" si="102"/>
        <v>5.7797574071019836E-297</v>
      </c>
      <c r="BQ301" s="114">
        <f>SUM($BP$23:BP301)</f>
        <v>10.39189247276893</v>
      </c>
      <c r="BS301" s="26">
        <v>298</v>
      </c>
      <c r="BT301" s="71">
        <v>0</v>
      </c>
      <c r="BU301" s="73">
        <f t="shared" si="105"/>
        <v>0</v>
      </c>
      <c r="BV301" s="34">
        <v>278</v>
      </c>
      <c r="BW301" s="34" t="s">
        <v>202</v>
      </c>
      <c r="BX301" s="34" t="s">
        <v>513</v>
      </c>
      <c r="BY301" s="71">
        <f t="shared" si="106"/>
        <v>9.2250654567777883E-8</v>
      </c>
      <c r="BZ301" s="71">
        <f t="shared" si="107"/>
        <v>0</v>
      </c>
      <c r="CA301" s="114">
        <f>SUM($BZ$23:BZ301)</f>
        <v>10.487233235656269</v>
      </c>
    </row>
    <row r="302" spans="1:79" x14ac:dyDescent="0.35">
      <c r="A302" s="26">
        <v>299</v>
      </c>
      <c r="B302" s="71">
        <v>0.241835952513554</v>
      </c>
      <c r="C302" s="73">
        <f t="shared" si="116"/>
        <v>2.614066989435666E-140</v>
      </c>
      <c r="D302" s="34">
        <v>269</v>
      </c>
      <c r="E302" s="34" t="s">
        <v>202</v>
      </c>
      <c r="F302" s="34" t="s">
        <v>504</v>
      </c>
      <c r="G302" s="71">
        <f t="shared" si="108"/>
        <v>1.5585553984648641E-7</v>
      </c>
      <c r="H302" s="71">
        <f t="shared" si="109"/>
        <v>4.0741682183337522E-147</v>
      </c>
      <c r="I302" s="71">
        <f>SUM($H$33:H302)</f>
        <v>9.3265529758493759</v>
      </c>
      <c r="K302" s="26">
        <v>299</v>
      </c>
      <c r="L302" s="71">
        <v>0</v>
      </c>
      <c r="M302" s="73">
        <f t="shared" si="117"/>
        <v>0</v>
      </c>
      <c r="N302" s="34">
        <v>269</v>
      </c>
      <c r="O302" s="34" t="s">
        <v>202</v>
      </c>
      <c r="P302" s="34" t="s">
        <v>504</v>
      </c>
      <c r="Q302" s="71">
        <f t="shared" si="110"/>
        <v>1.5585553984648641E-7</v>
      </c>
      <c r="R302" s="71">
        <f t="shared" si="111"/>
        <v>0</v>
      </c>
      <c r="S302" s="71">
        <f>SUM($R$33:R302)</f>
        <v>9.5691597944751994</v>
      </c>
      <c r="U302" s="26">
        <v>299</v>
      </c>
      <c r="V302" s="71">
        <v>1.0544375363807E-11</v>
      </c>
      <c r="W302" s="73">
        <f t="shared" si="118"/>
        <v>0</v>
      </c>
      <c r="X302" s="74">
        <v>269</v>
      </c>
      <c r="Y302" s="34" t="s">
        <v>202</v>
      </c>
      <c r="Z302" s="34" t="s">
        <v>504</v>
      </c>
      <c r="AA302" s="71">
        <f t="shared" si="112"/>
        <v>1.5585553984648641E-7</v>
      </c>
      <c r="AB302" s="71">
        <f t="shared" si="113"/>
        <v>0</v>
      </c>
      <c r="AC302" s="71">
        <f>SUM($AB$33:AB302)</f>
        <v>10.403299508285247</v>
      </c>
      <c r="AE302" s="26">
        <v>299</v>
      </c>
      <c r="AF302" s="71">
        <v>0</v>
      </c>
      <c r="AG302" s="73">
        <f t="shared" si="119"/>
        <v>0</v>
      </c>
      <c r="AH302" s="74">
        <v>269</v>
      </c>
      <c r="AI302" s="34" t="s">
        <v>202</v>
      </c>
      <c r="AJ302" s="34" t="s">
        <v>504</v>
      </c>
      <c r="AK302" s="71">
        <f t="shared" si="114"/>
        <v>1.5585553984648641E-7</v>
      </c>
      <c r="AL302" s="71">
        <f t="shared" si="115"/>
        <v>0</v>
      </c>
      <c r="AM302" s="71">
        <f>SUM($AL$33:AL302)</f>
        <v>10.507780540992837</v>
      </c>
      <c r="AO302" s="26">
        <v>299</v>
      </c>
      <c r="AP302" s="71">
        <v>0.30174843870129298</v>
      </c>
      <c r="AQ302" s="73">
        <f t="shared" si="100"/>
        <v>3.0863248076483798E-125</v>
      </c>
      <c r="AR302" s="34">
        <v>279</v>
      </c>
      <c r="AS302" s="34" t="s">
        <v>202</v>
      </c>
      <c r="AT302" s="34" t="s">
        <v>514</v>
      </c>
      <c r="AU302" s="71">
        <f t="shared" si="96"/>
        <v>8.7028919403564045E-8</v>
      </c>
      <c r="AV302" s="71">
        <f t="shared" si="97"/>
        <v>2.6859951293805115E-132</v>
      </c>
      <c r="AW302" s="114">
        <f>SUM($AV$23:AV302)</f>
        <v>9.3110379369082494</v>
      </c>
      <c r="AY302" s="26">
        <v>299</v>
      </c>
      <c r="AZ302" s="71">
        <v>0</v>
      </c>
      <c r="BA302" s="73">
        <f t="shared" si="103"/>
        <v>0</v>
      </c>
      <c r="BB302" s="34">
        <v>279</v>
      </c>
      <c r="BC302" s="34" t="s">
        <v>202</v>
      </c>
      <c r="BD302" s="34" t="s">
        <v>514</v>
      </c>
      <c r="BE302" s="71">
        <f t="shared" si="98"/>
        <v>8.7028919403564045E-8</v>
      </c>
      <c r="BF302" s="71">
        <f t="shared" si="99"/>
        <v>0</v>
      </c>
      <c r="BG302" s="114">
        <f>SUM($BF$23:BF302)</f>
        <v>9.5467535037849771</v>
      </c>
      <c r="BI302" s="26">
        <v>299</v>
      </c>
      <c r="BJ302" s="71">
        <v>5.0360306440694599E-2</v>
      </c>
      <c r="BK302" s="73">
        <f t="shared" si="104"/>
        <v>3.1552118041935688E-291</v>
      </c>
      <c r="BL302" s="34">
        <v>279</v>
      </c>
      <c r="BM302" s="34" t="s">
        <v>202</v>
      </c>
      <c r="BN302" s="34" t="s">
        <v>514</v>
      </c>
      <c r="BO302" s="71">
        <f t="shared" si="101"/>
        <v>8.7028919403564045E-8</v>
      </c>
      <c r="BP302" s="71">
        <f t="shared" si="102"/>
        <v>2.7459467380833599E-298</v>
      </c>
      <c r="BQ302" s="114">
        <f>SUM($BP$23:BP302)</f>
        <v>10.39189247276893</v>
      </c>
      <c r="BS302" s="26">
        <v>299</v>
      </c>
      <c r="BT302" s="71">
        <v>0</v>
      </c>
      <c r="BU302" s="73">
        <f t="shared" si="105"/>
        <v>0</v>
      </c>
      <c r="BV302" s="34">
        <v>279</v>
      </c>
      <c r="BW302" s="34" t="s">
        <v>202</v>
      </c>
      <c r="BX302" s="34" t="s">
        <v>514</v>
      </c>
      <c r="BY302" s="71">
        <f t="shared" si="106"/>
        <v>8.7028919403564045E-8</v>
      </c>
      <c r="BZ302" s="71">
        <f t="shared" si="107"/>
        <v>0</v>
      </c>
      <c r="CA302" s="114">
        <f>SUM($BZ$23:BZ302)</f>
        <v>10.487233235656269</v>
      </c>
    </row>
    <row r="303" spans="1:79" x14ac:dyDescent="0.35">
      <c r="A303" s="26">
        <v>300</v>
      </c>
      <c r="B303" s="71">
        <v>0.24183595250040499</v>
      </c>
      <c r="C303" s="73">
        <f t="shared" si="116"/>
        <v>6.3217538032441279E-141</v>
      </c>
      <c r="D303" s="34">
        <v>270</v>
      </c>
      <c r="E303" s="34" t="s">
        <v>202</v>
      </c>
      <c r="F303" s="34" t="s">
        <v>505</v>
      </c>
      <c r="G303" s="71">
        <f t="shared" si="108"/>
        <v>1.4703352815706267E-7</v>
      </c>
      <c r="H303" s="71">
        <f t="shared" si="109"/>
        <v>9.2950976583131349E-148</v>
      </c>
      <c r="I303" s="71">
        <f>SUM($H$33:H303)</f>
        <v>9.3265529758493759</v>
      </c>
      <c r="K303" s="26">
        <v>300</v>
      </c>
      <c r="L303" s="71">
        <v>0</v>
      </c>
      <c r="M303" s="73">
        <f t="shared" si="117"/>
        <v>0</v>
      </c>
      <c r="N303" s="34">
        <v>270</v>
      </c>
      <c r="O303" s="34" t="s">
        <v>202</v>
      </c>
      <c r="P303" s="34" t="s">
        <v>505</v>
      </c>
      <c r="Q303" s="71">
        <f t="shared" si="110"/>
        <v>1.4703352815706267E-7</v>
      </c>
      <c r="R303" s="71">
        <f t="shared" si="111"/>
        <v>0</v>
      </c>
      <c r="S303" s="71">
        <f>SUM($R$33:R303)</f>
        <v>9.5691597944751994</v>
      </c>
      <c r="U303" s="26">
        <v>300</v>
      </c>
      <c r="V303" s="71">
        <v>1.0544374185612099E-11</v>
      </c>
      <c r="W303" s="73">
        <f t="shared" si="118"/>
        <v>0</v>
      </c>
      <c r="X303" s="74">
        <v>270</v>
      </c>
      <c r="Y303" s="34" t="s">
        <v>202</v>
      </c>
      <c r="Z303" s="34" t="s">
        <v>505</v>
      </c>
      <c r="AA303" s="71">
        <f t="shared" si="112"/>
        <v>1.4703352815706267E-7</v>
      </c>
      <c r="AB303" s="71">
        <f t="shared" si="113"/>
        <v>0</v>
      </c>
      <c r="AC303" s="71">
        <f>SUM($AB$33:AB303)</f>
        <v>10.403299508285247</v>
      </c>
      <c r="AE303" s="26">
        <v>300</v>
      </c>
      <c r="AF303" s="71">
        <v>0</v>
      </c>
      <c r="AG303" s="73">
        <f t="shared" si="119"/>
        <v>0</v>
      </c>
      <c r="AH303" s="74">
        <v>270</v>
      </c>
      <c r="AI303" s="34" t="s">
        <v>202</v>
      </c>
      <c r="AJ303" s="34" t="s">
        <v>505</v>
      </c>
      <c r="AK303" s="71">
        <f t="shared" si="114"/>
        <v>1.4703352815706267E-7</v>
      </c>
      <c r="AL303" s="71">
        <f t="shared" si="115"/>
        <v>0</v>
      </c>
      <c r="AM303" s="71">
        <f>SUM($AL$33:AL303)</f>
        <v>10.507780540992837</v>
      </c>
      <c r="AO303" s="26">
        <v>300</v>
      </c>
      <c r="AP303" s="71">
        <v>0.30174843869920498</v>
      </c>
      <c r="AQ303" s="73">
        <f t="shared" si="100"/>
        <v>9.3129369203296697E-126</v>
      </c>
      <c r="AR303" s="34">
        <v>280</v>
      </c>
      <c r="AS303" s="34" t="s">
        <v>202</v>
      </c>
      <c r="AT303" s="34" t="s">
        <v>515</v>
      </c>
      <c r="AU303" s="71">
        <f t="shared" si="96"/>
        <v>8.2102754154305698E-8</v>
      </c>
      <c r="AV303" s="71">
        <f t="shared" si="97"/>
        <v>7.6461777042438371E-133</v>
      </c>
      <c r="AW303" s="114">
        <f>SUM($AV$23:AV303)</f>
        <v>9.3110379369082494</v>
      </c>
      <c r="AY303" s="26">
        <v>300</v>
      </c>
      <c r="AZ303" s="71">
        <v>0</v>
      </c>
      <c r="BA303" s="73">
        <f t="shared" si="103"/>
        <v>0</v>
      </c>
      <c r="BB303" s="34">
        <v>280</v>
      </c>
      <c r="BC303" s="34" t="s">
        <v>202</v>
      </c>
      <c r="BD303" s="34" t="s">
        <v>515</v>
      </c>
      <c r="BE303" s="71">
        <f t="shared" si="98"/>
        <v>8.2102754154305698E-8</v>
      </c>
      <c r="BF303" s="71">
        <f t="shared" si="99"/>
        <v>0</v>
      </c>
      <c r="BG303" s="114">
        <f>SUM($BF$23:BF303)</f>
        <v>9.5467535037849771</v>
      </c>
      <c r="BI303" s="26">
        <v>300</v>
      </c>
      <c r="BJ303" s="71">
        <v>5.0360306430873601E-2</v>
      </c>
      <c r="BK303" s="73">
        <f t="shared" si="104"/>
        <v>1.5889743334448502E-292</v>
      </c>
      <c r="BL303" s="34">
        <v>280</v>
      </c>
      <c r="BM303" s="34" t="s">
        <v>202</v>
      </c>
      <c r="BN303" s="34" t="s">
        <v>515</v>
      </c>
      <c r="BO303" s="71">
        <f t="shared" si="101"/>
        <v>8.2102754154305698E-8</v>
      </c>
      <c r="BP303" s="71">
        <f t="shared" si="102"/>
        <v>1.3045916905632429E-299</v>
      </c>
      <c r="BQ303" s="114">
        <f>SUM($BP$23:BP303)</f>
        <v>10.39189247276893</v>
      </c>
      <c r="BS303" s="26">
        <v>300</v>
      </c>
      <c r="BT303" s="71">
        <v>0</v>
      </c>
      <c r="BU303" s="73">
        <f t="shared" si="105"/>
        <v>0</v>
      </c>
      <c r="BV303" s="34">
        <v>280</v>
      </c>
      <c r="BW303" s="34" t="s">
        <v>202</v>
      </c>
      <c r="BX303" s="34" t="s">
        <v>515</v>
      </c>
      <c r="BY303" s="71">
        <f t="shared" si="106"/>
        <v>8.2102754154305698E-8</v>
      </c>
      <c r="BZ303" s="71">
        <f t="shared" si="107"/>
        <v>0</v>
      </c>
      <c r="CA303" s="114">
        <f>SUM($BZ$23:BZ303)</f>
        <v>10.487233235656269</v>
      </c>
    </row>
    <row r="304" spans="1:79" x14ac:dyDescent="0.35">
      <c r="A304" s="26">
        <v>301</v>
      </c>
      <c r="B304" s="71">
        <v>0.24183595248842299</v>
      </c>
      <c r="C304" s="73">
        <f t="shared" si="116"/>
        <v>1.5288273524806015E-141</v>
      </c>
      <c r="D304" s="34">
        <v>271</v>
      </c>
      <c r="E304" s="34" t="s">
        <v>202</v>
      </c>
      <c r="F304" s="34" t="s">
        <v>506</v>
      </c>
      <c r="G304" s="71">
        <f t="shared" si="108"/>
        <v>1.3871087561987038E-7</v>
      </c>
      <c r="H304" s="71">
        <f t="shared" si="109"/>
        <v>2.1206498073419246E-148</v>
      </c>
      <c r="I304" s="71">
        <f>SUM($H$33:H304)</f>
        <v>9.3265529758493759</v>
      </c>
      <c r="K304" s="26">
        <v>301</v>
      </c>
      <c r="L304" s="71">
        <v>0</v>
      </c>
      <c r="M304" s="73">
        <f t="shared" si="117"/>
        <v>0</v>
      </c>
      <c r="N304" s="34">
        <v>271</v>
      </c>
      <c r="O304" s="34" t="s">
        <v>202</v>
      </c>
      <c r="P304" s="34" t="s">
        <v>506</v>
      </c>
      <c r="Q304" s="71">
        <f t="shared" si="110"/>
        <v>1.3871087561987038E-7</v>
      </c>
      <c r="R304" s="71">
        <f t="shared" si="111"/>
        <v>0</v>
      </c>
      <c r="S304" s="71">
        <f>SUM($R$33:R304)</f>
        <v>9.5691597944751994</v>
      </c>
      <c r="U304" s="26">
        <v>301</v>
      </c>
      <c r="V304" s="71">
        <v>1.0544373108034101E-11</v>
      </c>
      <c r="W304" s="73">
        <f t="shared" si="118"/>
        <v>0</v>
      </c>
      <c r="X304" s="74">
        <v>271</v>
      </c>
      <c r="Y304" s="34" t="s">
        <v>202</v>
      </c>
      <c r="Z304" s="34" t="s">
        <v>506</v>
      </c>
      <c r="AA304" s="71">
        <f t="shared" si="112"/>
        <v>1.3871087561987038E-7</v>
      </c>
      <c r="AB304" s="71">
        <f t="shared" si="113"/>
        <v>0</v>
      </c>
      <c r="AC304" s="71">
        <f>SUM($AB$33:AB304)</f>
        <v>10.403299508285247</v>
      </c>
      <c r="AE304" s="26">
        <v>301</v>
      </c>
      <c r="AF304" s="71">
        <v>0</v>
      </c>
      <c r="AG304" s="73">
        <f t="shared" si="119"/>
        <v>0</v>
      </c>
      <c r="AH304" s="74">
        <v>271</v>
      </c>
      <c r="AI304" s="34" t="s">
        <v>202</v>
      </c>
      <c r="AJ304" s="34" t="s">
        <v>506</v>
      </c>
      <c r="AK304" s="71">
        <f t="shared" si="114"/>
        <v>1.3871087561987038E-7</v>
      </c>
      <c r="AL304" s="71">
        <f t="shared" si="115"/>
        <v>0</v>
      </c>
      <c r="AM304" s="71">
        <f>SUM($AL$33:AL304)</f>
        <v>10.507780540992837</v>
      </c>
      <c r="AO304" s="26">
        <v>301</v>
      </c>
      <c r="AP304" s="71">
        <v>0.30174843869731299</v>
      </c>
      <c r="AQ304" s="73">
        <f t="shared" si="100"/>
        <v>2.8101641754136601E-126</v>
      </c>
      <c r="AR304" s="34">
        <v>281</v>
      </c>
      <c r="AS304" s="34" t="s">
        <v>202</v>
      </c>
      <c r="AT304" s="34" t="s">
        <v>516</v>
      </c>
      <c r="AU304" s="71">
        <f t="shared" si="96"/>
        <v>7.7455428447458222E-8</v>
      </c>
      <c r="AV304" s="71">
        <f t="shared" si="97"/>
        <v>2.1766247021436318E-133</v>
      </c>
      <c r="AW304" s="114">
        <f>SUM($AV$23:AV304)</f>
        <v>9.3110379369082494</v>
      </c>
      <c r="AY304" s="26">
        <v>301</v>
      </c>
      <c r="AZ304" s="71">
        <v>0</v>
      </c>
      <c r="BA304" s="73">
        <f t="shared" si="103"/>
        <v>0</v>
      </c>
      <c r="BB304" s="34">
        <v>281</v>
      </c>
      <c r="BC304" s="34" t="s">
        <v>202</v>
      </c>
      <c r="BD304" s="34" t="s">
        <v>516</v>
      </c>
      <c r="BE304" s="71">
        <f t="shared" si="98"/>
        <v>7.7455428447458222E-8</v>
      </c>
      <c r="BF304" s="71">
        <f t="shared" si="99"/>
        <v>0</v>
      </c>
      <c r="BG304" s="114">
        <f>SUM($BF$23:BF304)</f>
        <v>9.5467535037849771</v>
      </c>
      <c r="BI304" s="26">
        <v>301</v>
      </c>
      <c r="BJ304" s="71">
        <v>5.0360306421931997E-2</v>
      </c>
      <c r="BK304" s="73">
        <f t="shared" si="104"/>
        <v>8.0021234343075786E-294</v>
      </c>
      <c r="BL304" s="34">
        <v>281</v>
      </c>
      <c r="BM304" s="34" t="s">
        <v>202</v>
      </c>
      <c r="BN304" s="34" t="s">
        <v>516</v>
      </c>
      <c r="BO304" s="71">
        <f t="shared" si="101"/>
        <v>7.7455428447458222E-8</v>
      </c>
      <c r="BP304" s="71">
        <f t="shared" si="102"/>
        <v>6.1980789909373933E-301</v>
      </c>
      <c r="BQ304" s="114">
        <f>SUM($BP$23:BP304)</f>
        <v>10.39189247276893</v>
      </c>
      <c r="BS304" s="26">
        <v>301</v>
      </c>
      <c r="BT304" s="71">
        <v>0</v>
      </c>
      <c r="BU304" s="73">
        <f t="shared" si="105"/>
        <v>0</v>
      </c>
      <c r="BV304" s="34">
        <v>281</v>
      </c>
      <c r="BW304" s="34" t="s">
        <v>202</v>
      </c>
      <c r="BX304" s="34" t="s">
        <v>516</v>
      </c>
      <c r="BY304" s="71">
        <f t="shared" si="106"/>
        <v>7.7455428447458222E-8</v>
      </c>
      <c r="BZ304" s="71">
        <f t="shared" si="107"/>
        <v>0</v>
      </c>
      <c r="CA304" s="114">
        <f>SUM($BZ$23:BZ304)</f>
        <v>10.487233235656269</v>
      </c>
    </row>
    <row r="305" spans="1:79" x14ac:dyDescent="0.35">
      <c r="A305" s="26">
        <v>302</v>
      </c>
      <c r="B305" s="71">
        <v>0.24183595247755099</v>
      </c>
      <c r="C305" s="73">
        <f t="shared" si="116"/>
        <v>3.6972541897750024E-142</v>
      </c>
      <c r="D305" s="34">
        <v>272</v>
      </c>
      <c r="E305" s="34" t="s">
        <v>202</v>
      </c>
      <c r="F305" s="34" t="s">
        <v>507</v>
      </c>
      <c r="G305" s="71">
        <f t="shared" si="108"/>
        <v>1.3085931662251927E-7</v>
      </c>
      <c r="H305" s="71">
        <f t="shared" si="109"/>
        <v>4.8382015665370297E-149</v>
      </c>
      <c r="I305" s="71">
        <f>SUM($H$33:H305)</f>
        <v>9.3265529758493759</v>
      </c>
      <c r="K305" s="26">
        <v>302</v>
      </c>
      <c r="L305" s="71">
        <v>0</v>
      </c>
      <c r="M305" s="73">
        <f t="shared" si="117"/>
        <v>0</v>
      </c>
      <c r="N305" s="34">
        <v>272</v>
      </c>
      <c r="O305" s="34" t="s">
        <v>202</v>
      </c>
      <c r="P305" s="34" t="s">
        <v>507</v>
      </c>
      <c r="Q305" s="71">
        <f t="shared" si="110"/>
        <v>1.3085931662251927E-7</v>
      </c>
      <c r="R305" s="71">
        <f t="shared" si="111"/>
        <v>0</v>
      </c>
      <c r="S305" s="71">
        <f>SUM($R$33:R305)</f>
        <v>9.5691597944751994</v>
      </c>
      <c r="U305" s="26">
        <v>302</v>
      </c>
      <c r="V305" s="71">
        <v>1.0544372122450299E-11</v>
      </c>
      <c r="W305" s="73">
        <f t="shared" si="118"/>
        <v>0</v>
      </c>
      <c r="X305" s="74">
        <v>272</v>
      </c>
      <c r="Y305" s="34" t="s">
        <v>202</v>
      </c>
      <c r="Z305" s="34" t="s">
        <v>507</v>
      </c>
      <c r="AA305" s="71">
        <f t="shared" si="112"/>
        <v>1.3085931662251927E-7</v>
      </c>
      <c r="AB305" s="71">
        <f t="shared" si="113"/>
        <v>0</v>
      </c>
      <c r="AC305" s="71">
        <f>SUM($AB$33:AB305)</f>
        <v>10.403299508285247</v>
      </c>
      <c r="AE305" s="26">
        <v>302</v>
      </c>
      <c r="AF305" s="71">
        <v>0</v>
      </c>
      <c r="AG305" s="73">
        <f t="shared" si="119"/>
        <v>0</v>
      </c>
      <c r="AH305" s="74">
        <v>272</v>
      </c>
      <c r="AI305" s="34" t="s">
        <v>202</v>
      </c>
      <c r="AJ305" s="34" t="s">
        <v>507</v>
      </c>
      <c r="AK305" s="71">
        <f t="shared" si="114"/>
        <v>1.3085931662251927E-7</v>
      </c>
      <c r="AL305" s="71">
        <f t="shared" si="115"/>
        <v>0</v>
      </c>
      <c r="AM305" s="71">
        <f>SUM($AL$33:AL305)</f>
        <v>10.507780540992837</v>
      </c>
      <c r="AO305" s="26">
        <v>302</v>
      </c>
      <c r="AP305" s="71">
        <v>0.30174843869559598</v>
      </c>
      <c r="AQ305" s="73">
        <f t="shared" si="100"/>
        <v>8.4796265241419398E-127</v>
      </c>
      <c r="AR305" s="34">
        <v>282</v>
      </c>
      <c r="AS305" s="34" t="s">
        <v>202</v>
      </c>
      <c r="AT305" s="34" t="s">
        <v>517</v>
      </c>
      <c r="AU305" s="71">
        <f t="shared" si="96"/>
        <v>7.3071158912696434E-8</v>
      </c>
      <c r="AV305" s="71">
        <f t="shared" si="97"/>
        <v>6.1961613726589135E-134</v>
      </c>
      <c r="AW305" s="114">
        <f>SUM($AV$23:AV305)</f>
        <v>9.3110379369082494</v>
      </c>
      <c r="AY305" s="26">
        <v>302</v>
      </c>
      <c r="AZ305" s="71">
        <v>0</v>
      </c>
      <c r="BA305" s="73">
        <f t="shared" si="103"/>
        <v>0</v>
      </c>
      <c r="BB305" s="34">
        <v>282</v>
      </c>
      <c r="BC305" s="34" t="s">
        <v>202</v>
      </c>
      <c r="BD305" s="34" t="s">
        <v>517</v>
      </c>
      <c r="BE305" s="71">
        <f t="shared" si="98"/>
        <v>7.3071158912696434E-8</v>
      </c>
      <c r="BF305" s="71">
        <f t="shared" si="99"/>
        <v>0</v>
      </c>
      <c r="BG305" s="114">
        <f>SUM($BF$23:BF305)</f>
        <v>9.5467535037849771</v>
      </c>
      <c r="BI305" s="26">
        <v>302</v>
      </c>
      <c r="BJ305" s="71">
        <v>5.0360306413790502E-2</v>
      </c>
      <c r="BK305" s="73">
        <f t="shared" si="104"/>
        <v>4.0298938817785247E-295</v>
      </c>
      <c r="BL305" s="34">
        <v>282</v>
      </c>
      <c r="BM305" s="34" t="s">
        <v>202</v>
      </c>
      <c r="BN305" s="34" t="s">
        <v>517</v>
      </c>
      <c r="BO305" s="71">
        <f t="shared" si="101"/>
        <v>7.3071158912696434E-8</v>
      </c>
      <c r="BP305" s="71">
        <f t="shared" si="102"/>
        <v>2.9446901623674166E-302</v>
      </c>
      <c r="BQ305" s="114">
        <f>SUM($BP$23:BP305)</f>
        <v>10.39189247276893</v>
      </c>
      <c r="BS305" s="26">
        <v>302</v>
      </c>
      <c r="BT305" s="71">
        <v>0</v>
      </c>
      <c r="BU305" s="73">
        <f t="shared" si="105"/>
        <v>0</v>
      </c>
      <c r="BV305" s="34">
        <v>282</v>
      </c>
      <c r="BW305" s="34" t="s">
        <v>202</v>
      </c>
      <c r="BX305" s="34" t="s">
        <v>517</v>
      </c>
      <c r="BY305" s="71">
        <f t="shared" si="106"/>
        <v>7.3071158912696434E-8</v>
      </c>
      <c r="BZ305" s="71">
        <f t="shared" si="107"/>
        <v>0</v>
      </c>
      <c r="CA305" s="114">
        <f>SUM($BZ$23:BZ305)</f>
        <v>10.487233235656269</v>
      </c>
    </row>
    <row r="306" spans="1:79" x14ac:dyDescent="0.35">
      <c r="A306" s="26">
        <v>303</v>
      </c>
      <c r="B306" s="71">
        <v>0.241835952467642</v>
      </c>
      <c r="C306" s="73">
        <f t="shared" si="116"/>
        <v>8.9412898853585374E-143</v>
      </c>
      <c r="D306" s="34">
        <v>273</v>
      </c>
      <c r="E306" s="34" t="s">
        <v>202</v>
      </c>
      <c r="F306" s="34" t="s">
        <v>508</v>
      </c>
      <c r="G306" s="71">
        <f t="shared" si="108"/>
        <v>1.234521854929427E-7</v>
      </c>
      <c r="H306" s="71">
        <f t="shared" si="109"/>
        <v>1.1038217774734547E-149</v>
      </c>
      <c r="I306" s="71">
        <f>SUM($H$33:H306)</f>
        <v>9.3265529758493759</v>
      </c>
      <c r="K306" s="26">
        <v>303</v>
      </c>
      <c r="L306" s="71">
        <v>0</v>
      </c>
      <c r="M306" s="73">
        <f t="shared" si="117"/>
        <v>0</v>
      </c>
      <c r="N306" s="34">
        <v>273</v>
      </c>
      <c r="O306" s="34" t="s">
        <v>202</v>
      </c>
      <c r="P306" s="34" t="s">
        <v>508</v>
      </c>
      <c r="Q306" s="71">
        <f t="shared" si="110"/>
        <v>1.234521854929427E-7</v>
      </c>
      <c r="R306" s="71">
        <f t="shared" si="111"/>
        <v>0</v>
      </c>
      <c r="S306" s="71">
        <f>SUM($R$33:R306)</f>
        <v>9.5691597944751994</v>
      </c>
      <c r="U306" s="26">
        <v>303</v>
      </c>
      <c r="V306" s="71">
        <v>1.05443712210357E-11</v>
      </c>
      <c r="W306" s="73">
        <f t="shared" si="118"/>
        <v>0</v>
      </c>
      <c r="X306" s="74">
        <v>273</v>
      </c>
      <c r="Y306" s="34" t="s">
        <v>202</v>
      </c>
      <c r="Z306" s="34" t="s">
        <v>508</v>
      </c>
      <c r="AA306" s="71">
        <f t="shared" si="112"/>
        <v>1.234521854929427E-7</v>
      </c>
      <c r="AB306" s="71">
        <f t="shared" si="113"/>
        <v>0</v>
      </c>
      <c r="AC306" s="71">
        <f>SUM($AB$33:AB306)</f>
        <v>10.403299508285247</v>
      </c>
      <c r="AE306" s="26">
        <v>303</v>
      </c>
      <c r="AF306" s="71">
        <v>0</v>
      </c>
      <c r="AG306" s="73">
        <f t="shared" si="119"/>
        <v>0</v>
      </c>
      <c r="AH306" s="74">
        <v>273</v>
      </c>
      <c r="AI306" s="34" t="s">
        <v>202</v>
      </c>
      <c r="AJ306" s="34" t="s">
        <v>508</v>
      </c>
      <c r="AK306" s="71">
        <f t="shared" si="114"/>
        <v>1.234521854929427E-7</v>
      </c>
      <c r="AL306" s="71">
        <f t="shared" si="115"/>
        <v>0</v>
      </c>
      <c r="AM306" s="71">
        <f>SUM($AL$33:AL306)</f>
        <v>10.507780540992837</v>
      </c>
      <c r="AO306" s="26">
        <v>303</v>
      </c>
      <c r="AP306" s="71">
        <v>0.301748438694041</v>
      </c>
      <c r="AQ306" s="73">
        <f t="shared" si="100"/>
        <v>2.5587140643815936E-127</v>
      </c>
      <c r="AR306" s="34">
        <v>283</v>
      </c>
      <c r="AS306" s="34" t="s">
        <v>202</v>
      </c>
      <c r="AT306" s="34" t="s">
        <v>518</v>
      </c>
      <c r="AU306" s="71">
        <f t="shared" si="96"/>
        <v>6.8935055578015484E-8</v>
      </c>
      <c r="AV306" s="71">
        <f t="shared" si="97"/>
        <v>1.7638509623639504E-134</v>
      </c>
      <c r="AW306" s="114">
        <f>SUM($AV$23:AV306)</f>
        <v>9.3110379369082494</v>
      </c>
      <c r="AY306" s="26">
        <v>303</v>
      </c>
      <c r="AZ306" s="71">
        <v>0</v>
      </c>
      <c r="BA306" s="73">
        <f t="shared" si="103"/>
        <v>0</v>
      </c>
      <c r="BB306" s="34">
        <v>283</v>
      </c>
      <c r="BC306" s="34" t="s">
        <v>202</v>
      </c>
      <c r="BD306" s="34" t="s">
        <v>518</v>
      </c>
      <c r="BE306" s="71">
        <f t="shared" si="98"/>
        <v>6.8935055578015484E-8</v>
      </c>
      <c r="BF306" s="71">
        <f t="shared" si="99"/>
        <v>0</v>
      </c>
      <c r="BG306" s="114">
        <f>SUM($BF$23:BF306)</f>
        <v>9.5467535037849771</v>
      </c>
      <c r="BI306" s="26">
        <v>303</v>
      </c>
      <c r="BJ306" s="71">
        <v>5.0360306406378598E-2</v>
      </c>
      <c r="BK306" s="73">
        <f t="shared" si="104"/>
        <v>2.0294669070142615E-296</v>
      </c>
      <c r="BL306" s="34">
        <v>283</v>
      </c>
      <c r="BM306" s="34" t="s">
        <v>202</v>
      </c>
      <c r="BN306" s="34" t="s">
        <v>518</v>
      </c>
      <c r="BO306" s="71">
        <f t="shared" si="101"/>
        <v>6.8935055578015484E-8</v>
      </c>
      <c r="BP306" s="71">
        <f t="shared" si="102"/>
        <v>1.399014140287713E-303</v>
      </c>
      <c r="BQ306" s="114">
        <f>SUM($BP$23:BP306)</f>
        <v>10.39189247276893</v>
      </c>
      <c r="BS306" s="26">
        <v>303</v>
      </c>
      <c r="BT306" s="71">
        <v>0</v>
      </c>
      <c r="BU306" s="73">
        <f t="shared" si="105"/>
        <v>0</v>
      </c>
      <c r="BV306" s="34">
        <v>283</v>
      </c>
      <c r="BW306" s="34" t="s">
        <v>202</v>
      </c>
      <c r="BX306" s="34" t="s">
        <v>518</v>
      </c>
      <c r="BY306" s="71">
        <f t="shared" si="106"/>
        <v>6.8935055578015484E-8</v>
      </c>
      <c r="BZ306" s="71">
        <f t="shared" si="107"/>
        <v>0</v>
      </c>
      <c r="CA306" s="114">
        <f>SUM($BZ$23:BZ306)</f>
        <v>10.487233235656269</v>
      </c>
    </row>
    <row r="307" spans="1:79" x14ac:dyDescent="0.35">
      <c r="A307" s="26">
        <v>304</v>
      </c>
      <c r="B307" s="71">
        <v>0.241835952458654</v>
      </c>
      <c r="C307" s="73">
        <f t="shared" si="116"/>
        <v>2.1623253557149756E-143</v>
      </c>
      <c r="D307" s="34">
        <v>274</v>
      </c>
      <c r="E307" s="34" t="s">
        <v>202</v>
      </c>
      <c r="F307" s="34" t="s">
        <v>509</v>
      </c>
      <c r="G307" s="71">
        <f t="shared" si="108"/>
        <v>1.1646432593673837E-7</v>
      </c>
      <c r="H307" s="71">
        <f t="shared" si="109"/>
        <v>2.5183376500926269E-150</v>
      </c>
      <c r="I307" s="71">
        <f>SUM($H$33:H307)</f>
        <v>9.3265529758493759</v>
      </c>
      <c r="K307" s="26">
        <v>304</v>
      </c>
      <c r="L307" s="71">
        <v>0</v>
      </c>
      <c r="M307" s="73">
        <f t="shared" si="117"/>
        <v>0</v>
      </c>
      <c r="N307" s="34">
        <v>274</v>
      </c>
      <c r="O307" s="34" t="s">
        <v>202</v>
      </c>
      <c r="P307" s="34" t="s">
        <v>509</v>
      </c>
      <c r="Q307" s="71">
        <f t="shared" si="110"/>
        <v>1.1646432593673837E-7</v>
      </c>
      <c r="R307" s="71">
        <f t="shared" si="111"/>
        <v>0</v>
      </c>
      <c r="S307" s="71">
        <f>SUM($R$33:R307)</f>
        <v>9.5691597944751994</v>
      </c>
      <c r="U307" s="26">
        <v>304</v>
      </c>
      <c r="V307" s="71">
        <v>1.05443703966034E-11</v>
      </c>
      <c r="W307" s="73">
        <f t="shared" si="118"/>
        <v>0</v>
      </c>
      <c r="X307" s="74">
        <v>274</v>
      </c>
      <c r="Y307" s="34" t="s">
        <v>202</v>
      </c>
      <c r="Z307" s="34" t="s">
        <v>509</v>
      </c>
      <c r="AA307" s="71">
        <f t="shared" si="112"/>
        <v>1.1646432593673837E-7</v>
      </c>
      <c r="AB307" s="71">
        <f t="shared" si="113"/>
        <v>0</v>
      </c>
      <c r="AC307" s="71">
        <f>SUM($AB$33:AB307)</f>
        <v>10.403299508285247</v>
      </c>
      <c r="AE307" s="26">
        <v>304</v>
      </c>
      <c r="AF307" s="71">
        <v>0</v>
      </c>
      <c r="AG307" s="73">
        <f t="shared" si="119"/>
        <v>0</v>
      </c>
      <c r="AH307" s="74">
        <v>274</v>
      </c>
      <c r="AI307" s="34" t="s">
        <v>202</v>
      </c>
      <c r="AJ307" s="34" t="s">
        <v>509</v>
      </c>
      <c r="AK307" s="71">
        <f t="shared" si="114"/>
        <v>1.1646432593673837E-7</v>
      </c>
      <c r="AL307" s="71">
        <f t="shared" si="115"/>
        <v>0</v>
      </c>
      <c r="AM307" s="71">
        <f>SUM($AL$33:AL307)</f>
        <v>10.507780540992837</v>
      </c>
      <c r="AO307" s="26">
        <v>304</v>
      </c>
      <c r="AP307" s="71">
        <v>0.30174843869263002</v>
      </c>
      <c r="AQ307" s="73">
        <f t="shared" si="100"/>
        <v>7.7208797399162977E-128</v>
      </c>
      <c r="AR307" s="34">
        <v>284</v>
      </c>
      <c r="AS307" s="34" t="s">
        <v>202</v>
      </c>
      <c r="AT307" s="34" t="s">
        <v>519</v>
      </c>
      <c r="AU307" s="71">
        <f t="shared" si="96"/>
        <v>6.5033071300014613E-8</v>
      </c>
      <c r="AV307" s="71">
        <f t="shared" si="97"/>
        <v>5.0211252262481486E-135</v>
      </c>
      <c r="AW307" s="114">
        <f>SUM($AV$23:AV307)</f>
        <v>9.3110379369082494</v>
      </c>
      <c r="AY307" s="26">
        <v>304</v>
      </c>
      <c r="AZ307" s="71">
        <v>0</v>
      </c>
      <c r="BA307" s="73">
        <f t="shared" si="103"/>
        <v>0</v>
      </c>
      <c r="BB307" s="34">
        <v>284</v>
      </c>
      <c r="BC307" s="34" t="s">
        <v>202</v>
      </c>
      <c r="BD307" s="34" t="s">
        <v>519</v>
      </c>
      <c r="BE307" s="71">
        <f t="shared" si="98"/>
        <v>6.5033071300014613E-8</v>
      </c>
      <c r="BF307" s="71">
        <f t="shared" si="99"/>
        <v>0</v>
      </c>
      <c r="BG307" s="114">
        <f>SUM($BF$23:BF307)</f>
        <v>9.5467535037849771</v>
      </c>
      <c r="BI307" s="26">
        <v>304</v>
      </c>
      <c r="BJ307" s="71">
        <v>5.0360306399629302E-2</v>
      </c>
      <c r="BK307" s="73">
        <f t="shared" si="104"/>
        <v>1.0220457527884366E-297</v>
      </c>
      <c r="BL307" s="34">
        <v>284</v>
      </c>
      <c r="BM307" s="34" t="s">
        <v>202</v>
      </c>
      <c r="BN307" s="34" t="s">
        <v>519</v>
      </c>
      <c r="BO307" s="71">
        <f t="shared" si="101"/>
        <v>6.5033071300014613E-8</v>
      </c>
      <c r="BP307" s="71">
        <f t="shared" si="102"/>
        <v>6.6466774312967504E-305</v>
      </c>
      <c r="BQ307" s="114">
        <f>SUM($BP$23:BP307)</f>
        <v>10.39189247276893</v>
      </c>
      <c r="BS307" s="26">
        <v>304</v>
      </c>
      <c r="BT307" s="71">
        <v>0</v>
      </c>
      <c r="BU307" s="73">
        <f t="shared" si="105"/>
        <v>0</v>
      </c>
      <c r="BV307" s="34">
        <v>284</v>
      </c>
      <c r="BW307" s="34" t="s">
        <v>202</v>
      </c>
      <c r="BX307" s="34" t="s">
        <v>519</v>
      </c>
      <c r="BY307" s="71">
        <f t="shared" si="106"/>
        <v>6.5033071300014613E-8</v>
      </c>
      <c r="BZ307" s="71">
        <f t="shared" si="107"/>
        <v>0</v>
      </c>
      <c r="CA307" s="114">
        <f>SUM($BZ$23:BZ307)</f>
        <v>10.487233235656269</v>
      </c>
    </row>
    <row r="308" spans="1:79" x14ac:dyDescent="0.35">
      <c r="A308" s="26">
        <v>305</v>
      </c>
      <c r="B308" s="71">
        <v>0.241835952450457</v>
      </c>
      <c r="C308" s="73">
        <f t="shared" si="116"/>
        <v>5.2292801192482893E-144</v>
      </c>
      <c r="D308" s="34">
        <v>275</v>
      </c>
      <c r="E308" s="34" t="s">
        <v>202</v>
      </c>
      <c r="F308" s="34" t="s">
        <v>510</v>
      </c>
      <c r="G308" s="71">
        <f t="shared" si="108"/>
        <v>1.0987200560069659E-7</v>
      </c>
      <c r="H308" s="71">
        <f t="shared" si="109"/>
        <v>5.7455149454965932E-151</v>
      </c>
      <c r="I308" s="71">
        <f>SUM($H$33:H308)</f>
        <v>9.3265529758493759</v>
      </c>
      <c r="K308" s="26">
        <v>305</v>
      </c>
      <c r="L308" s="71">
        <v>0</v>
      </c>
      <c r="M308" s="73">
        <f t="shared" si="117"/>
        <v>0</v>
      </c>
      <c r="N308" s="34">
        <v>275</v>
      </c>
      <c r="O308" s="34" t="s">
        <v>202</v>
      </c>
      <c r="P308" s="34" t="s">
        <v>510</v>
      </c>
      <c r="Q308" s="71">
        <f t="shared" si="110"/>
        <v>1.0987200560069659E-7</v>
      </c>
      <c r="R308" s="71">
        <f t="shared" si="111"/>
        <v>0</v>
      </c>
      <c r="S308" s="71">
        <f>SUM($R$33:R308)</f>
        <v>9.5691597944751994</v>
      </c>
      <c r="U308" s="26">
        <v>305</v>
      </c>
      <c r="V308" s="71">
        <v>1.0544369642548501E-11</v>
      </c>
      <c r="W308" s="73">
        <f t="shared" si="118"/>
        <v>0</v>
      </c>
      <c r="X308" s="74">
        <v>275</v>
      </c>
      <c r="Y308" s="34" t="s">
        <v>202</v>
      </c>
      <c r="Z308" s="34" t="s">
        <v>510</v>
      </c>
      <c r="AA308" s="71">
        <f t="shared" si="112"/>
        <v>1.0987200560069659E-7</v>
      </c>
      <c r="AB308" s="71">
        <f t="shared" si="113"/>
        <v>0</v>
      </c>
      <c r="AC308" s="71">
        <f>SUM($AB$33:AB308)</f>
        <v>10.403299508285247</v>
      </c>
      <c r="AE308" s="26">
        <v>305</v>
      </c>
      <c r="AF308" s="71">
        <v>0</v>
      </c>
      <c r="AG308" s="73">
        <f t="shared" si="119"/>
        <v>0</v>
      </c>
      <c r="AH308" s="74">
        <v>275</v>
      </c>
      <c r="AI308" s="34" t="s">
        <v>202</v>
      </c>
      <c r="AJ308" s="34" t="s">
        <v>510</v>
      </c>
      <c r="AK308" s="71">
        <f t="shared" si="114"/>
        <v>1.0987200560069659E-7</v>
      </c>
      <c r="AL308" s="71">
        <f t="shared" si="115"/>
        <v>0</v>
      </c>
      <c r="AM308" s="71">
        <f>SUM($AL$33:AL308)</f>
        <v>10.507780540992837</v>
      </c>
      <c r="AO308" s="26">
        <v>305</v>
      </c>
      <c r="AP308" s="71">
        <v>0.30174843869135098</v>
      </c>
      <c r="AQ308" s="73">
        <f t="shared" si="100"/>
        <v>2.3297634068533024E-128</v>
      </c>
      <c r="AR308" s="34">
        <v>285</v>
      </c>
      <c r="AS308" s="34" t="s">
        <v>202</v>
      </c>
      <c r="AT308" s="34" t="s">
        <v>520</v>
      </c>
      <c r="AU308" s="71">
        <f t="shared" si="96"/>
        <v>6.1351954056617546E-8</v>
      </c>
      <c r="AV308" s="71">
        <f t="shared" si="97"/>
        <v>1.4293553750005258E-135</v>
      </c>
      <c r="AW308" s="114">
        <f>SUM($AV$23:AV308)</f>
        <v>9.3110379369082494</v>
      </c>
      <c r="AY308" s="26">
        <v>305</v>
      </c>
      <c r="AZ308" s="71">
        <v>0</v>
      </c>
      <c r="BA308" s="73">
        <f t="shared" si="103"/>
        <v>0</v>
      </c>
      <c r="BB308" s="34">
        <v>285</v>
      </c>
      <c r="BC308" s="34" t="s">
        <v>202</v>
      </c>
      <c r="BD308" s="34" t="s">
        <v>520</v>
      </c>
      <c r="BE308" s="71">
        <f t="shared" si="98"/>
        <v>6.1351954056617546E-8</v>
      </c>
      <c r="BF308" s="71">
        <f t="shared" si="99"/>
        <v>0</v>
      </c>
      <c r="BG308" s="114">
        <f>SUM($BF$23:BF308)</f>
        <v>9.5467535037849771</v>
      </c>
      <c r="BI308" s="26">
        <v>305</v>
      </c>
      <c r="BJ308" s="71">
        <v>5.03603063934836E-2</v>
      </c>
      <c r="BK308" s="73">
        <f t="shared" si="104"/>
        <v>5.147053726486545E-299</v>
      </c>
      <c r="BL308" s="34">
        <v>285</v>
      </c>
      <c r="BM308" s="34" t="s">
        <v>202</v>
      </c>
      <c r="BN308" s="34" t="s">
        <v>520</v>
      </c>
      <c r="BO308" s="71">
        <f t="shared" si="101"/>
        <v>6.1351954056617546E-8</v>
      </c>
      <c r="BP308" s="71">
        <f t="shared" si="102"/>
        <v>3.1578180375434462E-306</v>
      </c>
      <c r="BQ308" s="114">
        <f>SUM($BP$23:BP308)</f>
        <v>10.39189247276893</v>
      </c>
      <c r="BS308" s="26">
        <v>305</v>
      </c>
      <c r="BT308" s="71">
        <v>0</v>
      </c>
      <c r="BU308" s="73">
        <f t="shared" si="105"/>
        <v>0</v>
      </c>
      <c r="BV308" s="34">
        <v>285</v>
      </c>
      <c r="BW308" s="34" t="s">
        <v>202</v>
      </c>
      <c r="BX308" s="34" t="s">
        <v>520</v>
      </c>
      <c r="BY308" s="71">
        <f t="shared" si="106"/>
        <v>6.1351954056617546E-8</v>
      </c>
      <c r="BZ308" s="71">
        <f t="shared" si="107"/>
        <v>0</v>
      </c>
      <c r="CA308" s="114">
        <f>SUM($BZ$23:BZ308)</f>
        <v>10.487233235656269</v>
      </c>
    </row>
    <row r="309" spans="1:79" x14ac:dyDescent="0.35">
      <c r="A309" s="26">
        <v>306</v>
      </c>
      <c r="B309" s="71">
        <v>0.241835952443028</v>
      </c>
      <c r="C309" s="73">
        <f t="shared" si="116"/>
        <v>1.2646279382686494E-144</v>
      </c>
      <c r="D309" s="34">
        <v>276</v>
      </c>
      <c r="E309" s="34" t="s">
        <v>202</v>
      </c>
      <c r="F309" s="34" t="s">
        <v>511</v>
      </c>
      <c r="G309" s="71">
        <f t="shared" si="108"/>
        <v>1.0365283547235526E-7</v>
      </c>
      <c r="H309" s="71">
        <f t="shared" si="109"/>
        <v>1.3108227161910417E-151</v>
      </c>
      <c r="I309" s="71">
        <f>SUM($H$33:H309)</f>
        <v>9.3265529758493759</v>
      </c>
      <c r="K309" s="26">
        <v>306</v>
      </c>
      <c r="L309" s="71">
        <v>0</v>
      </c>
      <c r="M309" s="73">
        <f t="shared" si="117"/>
        <v>0</v>
      </c>
      <c r="N309" s="34">
        <v>276</v>
      </c>
      <c r="O309" s="34" t="s">
        <v>202</v>
      </c>
      <c r="P309" s="34" t="s">
        <v>511</v>
      </c>
      <c r="Q309" s="71">
        <f t="shared" si="110"/>
        <v>1.0365283547235526E-7</v>
      </c>
      <c r="R309" s="71">
        <f t="shared" si="111"/>
        <v>0</v>
      </c>
      <c r="S309" s="71">
        <f>SUM($R$33:R309)</f>
        <v>9.5691597944751994</v>
      </c>
      <c r="U309" s="26">
        <v>306</v>
      </c>
      <c r="V309" s="71">
        <v>1.0544368952902499E-11</v>
      </c>
      <c r="W309" s="73">
        <f t="shared" si="118"/>
        <v>0</v>
      </c>
      <c r="X309" s="74">
        <v>276</v>
      </c>
      <c r="Y309" s="34" t="s">
        <v>202</v>
      </c>
      <c r="Z309" s="34" t="s">
        <v>511</v>
      </c>
      <c r="AA309" s="71">
        <f t="shared" si="112"/>
        <v>1.0365283547235526E-7</v>
      </c>
      <c r="AB309" s="71">
        <f t="shared" si="113"/>
        <v>0</v>
      </c>
      <c r="AC309" s="71">
        <f>SUM($AB$33:AB309)</f>
        <v>10.403299508285247</v>
      </c>
      <c r="AE309" s="26">
        <v>306</v>
      </c>
      <c r="AF309" s="71">
        <v>0</v>
      </c>
      <c r="AG309" s="73">
        <f t="shared" si="119"/>
        <v>0</v>
      </c>
      <c r="AH309" s="74">
        <v>276</v>
      </c>
      <c r="AI309" s="34" t="s">
        <v>202</v>
      </c>
      <c r="AJ309" s="34" t="s">
        <v>511</v>
      </c>
      <c r="AK309" s="71">
        <f t="shared" si="114"/>
        <v>1.0365283547235526E-7</v>
      </c>
      <c r="AL309" s="71">
        <f t="shared" si="115"/>
        <v>0</v>
      </c>
      <c r="AM309" s="71">
        <f>SUM($AL$33:AL309)</f>
        <v>10.507780540992837</v>
      </c>
      <c r="AO309" s="26">
        <v>306</v>
      </c>
      <c r="AP309" s="71">
        <v>0.30174843869019002</v>
      </c>
      <c r="AQ309" s="73">
        <f t="shared" si="100"/>
        <v>7.0300247053822675E-129</v>
      </c>
      <c r="AR309" s="34">
        <v>286</v>
      </c>
      <c r="AS309" s="34" t="s">
        <v>202</v>
      </c>
      <c r="AT309" s="34" t="s">
        <v>521</v>
      </c>
      <c r="AU309" s="71">
        <f t="shared" si="96"/>
        <v>5.7879201940205234E-8</v>
      </c>
      <c r="AV309" s="71">
        <f t="shared" si="97"/>
        <v>4.0689221956745204E-136</v>
      </c>
      <c r="AW309" s="114">
        <f>SUM($AV$23:AV309)</f>
        <v>9.3110379369082494</v>
      </c>
      <c r="AY309" s="26">
        <v>306</v>
      </c>
      <c r="AZ309" s="71">
        <v>0</v>
      </c>
      <c r="BA309" s="73">
        <f t="shared" si="103"/>
        <v>0</v>
      </c>
      <c r="BB309" s="34">
        <v>286</v>
      </c>
      <c r="BC309" s="34" t="s">
        <v>202</v>
      </c>
      <c r="BD309" s="34" t="s">
        <v>521</v>
      </c>
      <c r="BE309" s="71">
        <f t="shared" si="98"/>
        <v>5.7879201940205234E-8</v>
      </c>
      <c r="BF309" s="71">
        <f t="shared" si="99"/>
        <v>0</v>
      </c>
      <c r="BG309" s="114">
        <f>SUM($BF$23:BF309)</f>
        <v>9.5467535037849771</v>
      </c>
      <c r="BI309" s="26">
        <v>306</v>
      </c>
      <c r="BJ309" s="71">
        <v>5.03603063878892E-2</v>
      </c>
      <c r="BK309" s="73">
        <f t="shared" si="104"/>
        <v>2.5920720268958393E-300</v>
      </c>
      <c r="BL309" s="34">
        <v>286</v>
      </c>
      <c r="BM309" s="34" t="s">
        <v>202</v>
      </c>
      <c r="BN309" s="34" t="s">
        <v>521</v>
      </c>
      <c r="BO309" s="71">
        <f t="shared" si="101"/>
        <v>5.7879201940205234E-8</v>
      </c>
      <c r="BP309" s="71">
        <f t="shared" si="102"/>
        <v>1.5002706028826137E-307</v>
      </c>
      <c r="BQ309" s="114">
        <f>SUM($BP$23:BP309)</f>
        <v>10.39189247276893</v>
      </c>
      <c r="BS309" s="26">
        <v>306</v>
      </c>
      <c r="BT309" s="71">
        <v>0</v>
      </c>
      <c r="BU309" s="73">
        <f t="shared" si="105"/>
        <v>0</v>
      </c>
      <c r="BV309" s="34">
        <v>286</v>
      </c>
      <c r="BW309" s="34" t="s">
        <v>202</v>
      </c>
      <c r="BX309" s="34" t="s">
        <v>521</v>
      </c>
      <c r="BY309" s="71">
        <f t="shared" si="106"/>
        <v>5.7879201940205234E-8</v>
      </c>
      <c r="BZ309" s="71">
        <f t="shared" si="107"/>
        <v>0</v>
      </c>
      <c r="CA309" s="114">
        <f>SUM($BZ$23:BZ309)</f>
        <v>10.487233235656269</v>
      </c>
    </row>
    <row r="310" spans="1:79" x14ac:dyDescent="0.35">
      <c r="A310" s="26">
        <v>307</v>
      </c>
      <c r="B310" s="71">
        <v>0.241835952436248</v>
      </c>
      <c r="C310" s="73">
        <f t="shared" si="116"/>
        <v>3.0583250193726165E-145</v>
      </c>
      <c r="D310" s="34">
        <v>277</v>
      </c>
      <c r="E310" s="34" t="s">
        <v>202</v>
      </c>
      <c r="F310" s="34" t="s">
        <v>512</v>
      </c>
      <c r="G310" s="71">
        <f t="shared" si="108"/>
        <v>9.7785693841844564E-8</v>
      </c>
      <c r="H310" s="71">
        <f t="shared" si="109"/>
        <v>2.9906043401322401E-152</v>
      </c>
      <c r="I310" s="71">
        <f>SUM($H$33:H310)</f>
        <v>9.3265529758493759</v>
      </c>
      <c r="K310" s="26">
        <v>307</v>
      </c>
      <c r="L310" s="71">
        <v>0</v>
      </c>
      <c r="M310" s="73">
        <f t="shared" si="117"/>
        <v>0</v>
      </c>
      <c r="N310" s="34">
        <v>277</v>
      </c>
      <c r="O310" s="34" t="s">
        <v>202</v>
      </c>
      <c r="P310" s="34" t="s">
        <v>512</v>
      </c>
      <c r="Q310" s="71">
        <f t="shared" si="110"/>
        <v>9.7785693841844564E-8</v>
      </c>
      <c r="R310" s="71">
        <f t="shared" si="111"/>
        <v>0</v>
      </c>
      <c r="S310" s="71">
        <f>SUM($R$33:R310)</f>
        <v>9.5691597944751994</v>
      </c>
      <c r="U310" s="26">
        <v>307</v>
      </c>
      <c r="V310" s="71">
        <v>1.05443683221259E-11</v>
      </c>
      <c r="W310" s="73">
        <f t="shared" si="118"/>
        <v>0</v>
      </c>
      <c r="X310" s="74">
        <v>277</v>
      </c>
      <c r="Y310" s="34" t="s">
        <v>202</v>
      </c>
      <c r="Z310" s="34" t="s">
        <v>512</v>
      </c>
      <c r="AA310" s="71">
        <f t="shared" si="112"/>
        <v>9.7785693841844564E-8</v>
      </c>
      <c r="AB310" s="71">
        <f t="shared" si="113"/>
        <v>0</v>
      </c>
      <c r="AC310" s="71">
        <f>SUM($AB$33:AB310)</f>
        <v>10.403299508285247</v>
      </c>
      <c r="AE310" s="26">
        <v>307</v>
      </c>
      <c r="AF310" s="71">
        <v>0</v>
      </c>
      <c r="AG310" s="73">
        <f t="shared" si="119"/>
        <v>0</v>
      </c>
      <c r="AH310" s="74">
        <v>277</v>
      </c>
      <c r="AI310" s="34" t="s">
        <v>202</v>
      </c>
      <c r="AJ310" s="34" t="s">
        <v>512</v>
      </c>
      <c r="AK310" s="71">
        <f t="shared" si="114"/>
        <v>9.7785693841844564E-8</v>
      </c>
      <c r="AL310" s="71">
        <f t="shared" si="115"/>
        <v>0</v>
      </c>
      <c r="AM310" s="71">
        <f>SUM($AL$33:AL310)</f>
        <v>10.507780540992837</v>
      </c>
      <c r="AO310" s="26">
        <v>307</v>
      </c>
      <c r="AP310" s="71">
        <v>0.30174843868913898</v>
      </c>
      <c r="AQ310" s="73">
        <f t="shared" si="100"/>
        <v>2.1212989788025624E-129</v>
      </c>
      <c r="AR310" s="34">
        <v>287</v>
      </c>
      <c r="AS310" s="34" t="s">
        <v>202</v>
      </c>
      <c r="AT310" s="34" t="s">
        <v>522</v>
      </c>
      <c r="AU310" s="71">
        <f t="shared" si="96"/>
        <v>5.4603020698306815E-8</v>
      </c>
      <c r="AV310" s="71">
        <f t="shared" si="97"/>
        <v>1.1582933204685343E-136</v>
      </c>
      <c r="AW310" s="114">
        <f>SUM($AV$23:AV310)</f>
        <v>9.3110379369082494</v>
      </c>
      <c r="AY310" s="26">
        <v>307</v>
      </c>
      <c r="AZ310" s="71">
        <v>0</v>
      </c>
      <c r="BA310" s="73">
        <f t="shared" si="103"/>
        <v>0</v>
      </c>
      <c r="BB310" s="34">
        <v>287</v>
      </c>
      <c r="BC310" s="34" t="s">
        <v>202</v>
      </c>
      <c r="BD310" s="34" t="s">
        <v>522</v>
      </c>
      <c r="BE310" s="71">
        <f t="shared" si="98"/>
        <v>5.4603020698306815E-8</v>
      </c>
      <c r="BF310" s="71">
        <f t="shared" si="99"/>
        <v>0</v>
      </c>
      <c r="BG310" s="114">
        <f>SUM($BF$23:BF310)</f>
        <v>9.5467535037849771</v>
      </c>
      <c r="BI310" s="26">
        <v>307</v>
      </c>
      <c r="BJ310" s="71">
        <v>5.0360306382794803E-2</v>
      </c>
      <c r="BK310" s="73">
        <f t="shared" si="104"/>
        <v>1.3053754145395144E-301</v>
      </c>
      <c r="BL310" s="34">
        <v>287</v>
      </c>
      <c r="BM310" s="34" t="s">
        <v>202</v>
      </c>
      <c r="BN310" s="34" t="s">
        <v>522</v>
      </c>
      <c r="BO310" s="71">
        <f t="shared" si="101"/>
        <v>5.4603020698306815E-8</v>
      </c>
      <c r="BP310" s="71">
        <f t="shared" si="102"/>
        <v>0</v>
      </c>
      <c r="BQ310" s="114">
        <f>SUM($BP$23:BP310)</f>
        <v>10.39189247276893</v>
      </c>
      <c r="BS310" s="26">
        <v>307</v>
      </c>
      <c r="BT310" s="71">
        <v>0</v>
      </c>
      <c r="BU310" s="73">
        <f t="shared" si="105"/>
        <v>0</v>
      </c>
      <c r="BV310" s="34">
        <v>287</v>
      </c>
      <c r="BW310" s="34" t="s">
        <v>202</v>
      </c>
      <c r="BX310" s="34" t="s">
        <v>522</v>
      </c>
      <c r="BY310" s="71">
        <f t="shared" si="106"/>
        <v>5.4603020698306815E-8</v>
      </c>
      <c r="BZ310" s="71">
        <f t="shared" si="107"/>
        <v>0</v>
      </c>
      <c r="CA310" s="114">
        <f>SUM($BZ$23:BZ310)</f>
        <v>10.487233235656269</v>
      </c>
    </row>
    <row r="311" spans="1:79" x14ac:dyDescent="0.35">
      <c r="A311" s="26">
        <v>308</v>
      </c>
      <c r="B311" s="71">
        <v>0.241835952430107</v>
      </c>
      <c r="C311" s="73">
        <f t="shared" si="116"/>
        <v>7.396129439195833E-146</v>
      </c>
      <c r="D311" s="34">
        <v>278</v>
      </c>
      <c r="E311" s="34" t="s">
        <v>202</v>
      </c>
      <c r="F311" s="34" t="s">
        <v>513</v>
      </c>
      <c r="G311" s="71">
        <f t="shared" si="108"/>
        <v>9.2250654567777883E-8</v>
      </c>
      <c r="H311" s="71">
        <f t="shared" si="109"/>
        <v>6.8229778203382752E-153</v>
      </c>
      <c r="I311" s="71">
        <f>SUM($H$33:H311)</f>
        <v>9.3265529758493759</v>
      </c>
      <c r="K311" s="26">
        <v>308</v>
      </c>
      <c r="L311" s="71">
        <v>0</v>
      </c>
      <c r="M311" s="73">
        <f t="shared" si="117"/>
        <v>0</v>
      </c>
      <c r="N311" s="34">
        <v>278</v>
      </c>
      <c r="O311" s="34" t="s">
        <v>202</v>
      </c>
      <c r="P311" s="34" t="s">
        <v>513</v>
      </c>
      <c r="Q311" s="71">
        <f t="shared" si="110"/>
        <v>9.2250654567777883E-8</v>
      </c>
      <c r="R311" s="71">
        <f t="shared" si="111"/>
        <v>0</v>
      </c>
      <c r="S311" s="71">
        <f>SUM($R$33:R311)</f>
        <v>9.5691597944751994</v>
      </c>
      <c r="U311" s="26">
        <v>308</v>
      </c>
      <c r="V311" s="71">
        <v>1.05443677452209E-11</v>
      </c>
      <c r="W311" s="73">
        <f t="shared" si="118"/>
        <v>0</v>
      </c>
      <c r="X311" s="74">
        <v>278</v>
      </c>
      <c r="Y311" s="34" t="s">
        <v>202</v>
      </c>
      <c r="Z311" s="34" t="s">
        <v>513</v>
      </c>
      <c r="AA311" s="71">
        <f t="shared" si="112"/>
        <v>9.2250654567777883E-8</v>
      </c>
      <c r="AB311" s="71">
        <f t="shared" si="113"/>
        <v>0</v>
      </c>
      <c r="AC311" s="71">
        <f>SUM($AB$33:AB311)</f>
        <v>10.403299508285247</v>
      </c>
      <c r="AE311" s="26">
        <v>308</v>
      </c>
      <c r="AF311" s="71">
        <v>0</v>
      </c>
      <c r="AG311" s="73">
        <f t="shared" si="119"/>
        <v>0</v>
      </c>
      <c r="AH311" s="74">
        <v>278</v>
      </c>
      <c r="AI311" s="34" t="s">
        <v>202</v>
      </c>
      <c r="AJ311" s="34" t="s">
        <v>513</v>
      </c>
      <c r="AK311" s="71">
        <f t="shared" si="114"/>
        <v>9.2250654567777883E-8</v>
      </c>
      <c r="AL311" s="71">
        <f t="shared" si="115"/>
        <v>0</v>
      </c>
      <c r="AM311" s="71">
        <f>SUM($AL$33:AL311)</f>
        <v>10.507780540992837</v>
      </c>
      <c r="AO311" s="26">
        <v>308</v>
      </c>
      <c r="AP311" s="71">
        <v>0.30174843868818602</v>
      </c>
      <c r="AQ311" s="73">
        <f t="shared" si="100"/>
        <v>6.400986548465381E-130</v>
      </c>
      <c r="AR311" s="34">
        <v>288</v>
      </c>
      <c r="AS311" s="34" t="s">
        <v>202</v>
      </c>
      <c r="AT311" s="34" t="s">
        <v>523</v>
      </c>
      <c r="AU311" s="71">
        <f t="shared" si="96"/>
        <v>5.1512283677647943E-8</v>
      </c>
      <c r="AV311" s="71">
        <f t="shared" si="97"/>
        <v>3.297294349013573E-137</v>
      </c>
      <c r="AW311" s="114">
        <f>SUM($AV$23:AV311)</f>
        <v>9.3110379369082494</v>
      </c>
      <c r="AY311" s="26">
        <v>308</v>
      </c>
      <c r="AZ311" s="71">
        <v>0</v>
      </c>
      <c r="BA311" s="73">
        <f t="shared" si="103"/>
        <v>0</v>
      </c>
      <c r="BB311" s="34">
        <v>288</v>
      </c>
      <c r="BC311" s="34" t="s">
        <v>202</v>
      </c>
      <c r="BD311" s="34" t="s">
        <v>523</v>
      </c>
      <c r="BE311" s="71">
        <f t="shared" si="98"/>
        <v>5.1512283677647943E-8</v>
      </c>
      <c r="BF311" s="71">
        <f t="shared" si="99"/>
        <v>0</v>
      </c>
      <c r="BG311" s="114">
        <f>SUM($BF$23:BF311)</f>
        <v>9.5467535037849771</v>
      </c>
      <c r="BI311" s="26">
        <v>308</v>
      </c>
      <c r="BJ311" s="71">
        <v>5.0360306378156097E-2</v>
      </c>
      <c r="BK311" s="73">
        <f t="shared" si="104"/>
        <v>6.5739105820777713E-303</v>
      </c>
      <c r="BL311" s="34">
        <v>288</v>
      </c>
      <c r="BM311" s="34" t="s">
        <v>202</v>
      </c>
      <c r="BN311" s="34" t="s">
        <v>523</v>
      </c>
      <c r="BO311" s="71">
        <f t="shared" si="101"/>
        <v>5.1512283677647943E-8</v>
      </c>
      <c r="BP311" s="71">
        <f t="shared" si="102"/>
        <v>0</v>
      </c>
      <c r="BQ311" s="114">
        <f>SUM($BP$23:BP311)</f>
        <v>10.39189247276893</v>
      </c>
      <c r="BS311" s="26">
        <v>308</v>
      </c>
      <c r="BT311" s="71">
        <v>0</v>
      </c>
      <c r="BU311" s="73">
        <f t="shared" si="105"/>
        <v>0</v>
      </c>
      <c r="BV311" s="34">
        <v>288</v>
      </c>
      <c r="BW311" s="34" t="s">
        <v>202</v>
      </c>
      <c r="BX311" s="34" t="s">
        <v>523</v>
      </c>
      <c r="BY311" s="71">
        <f t="shared" si="106"/>
        <v>5.1512283677647943E-8</v>
      </c>
      <c r="BZ311" s="71">
        <f t="shared" si="107"/>
        <v>0</v>
      </c>
      <c r="CA311" s="114">
        <f>SUM($BZ$23:BZ311)</f>
        <v>10.487233235656269</v>
      </c>
    </row>
    <row r="312" spans="1:79" x14ac:dyDescent="0.35">
      <c r="A312" s="26">
        <v>309</v>
      </c>
      <c r="B312" s="71">
        <v>0.24183595242449901</v>
      </c>
      <c r="C312" s="73">
        <f t="shared" si="116"/>
        <v>1.7886500072242775E-146</v>
      </c>
      <c r="D312" s="34">
        <v>279</v>
      </c>
      <c r="E312" s="34" t="s">
        <v>202</v>
      </c>
      <c r="F312" s="34" t="s">
        <v>514</v>
      </c>
      <c r="G312" s="71">
        <f t="shared" si="108"/>
        <v>8.7028919403564045E-8</v>
      </c>
      <c r="H312" s="71">
        <f t="shared" si="109"/>
        <v>1.5566427731990589E-153</v>
      </c>
      <c r="I312" s="71">
        <f>SUM($H$33:H312)</f>
        <v>9.3265529758493759</v>
      </c>
      <c r="K312" s="26">
        <v>309</v>
      </c>
      <c r="L312" s="71">
        <v>0</v>
      </c>
      <c r="M312" s="73">
        <f t="shared" si="117"/>
        <v>0</v>
      </c>
      <c r="N312" s="34">
        <v>279</v>
      </c>
      <c r="O312" s="34" t="s">
        <v>202</v>
      </c>
      <c r="P312" s="34" t="s">
        <v>514</v>
      </c>
      <c r="Q312" s="71">
        <f t="shared" si="110"/>
        <v>8.7028919403564045E-8</v>
      </c>
      <c r="R312" s="71">
        <f t="shared" si="111"/>
        <v>0</v>
      </c>
      <c r="S312" s="71">
        <f>SUM($R$33:R312)</f>
        <v>9.5691597944751994</v>
      </c>
      <c r="U312" s="26">
        <v>309</v>
      </c>
      <c r="V312" s="71">
        <v>1.05443672175873E-11</v>
      </c>
      <c r="W312" s="73">
        <f t="shared" si="118"/>
        <v>0</v>
      </c>
      <c r="X312" s="74">
        <v>279</v>
      </c>
      <c r="Y312" s="34" t="s">
        <v>202</v>
      </c>
      <c r="Z312" s="34" t="s">
        <v>514</v>
      </c>
      <c r="AA312" s="71">
        <f t="shared" si="112"/>
        <v>8.7028919403564045E-8</v>
      </c>
      <c r="AB312" s="71">
        <f t="shared" si="113"/>
        <v>0</v>
      </c>
      <c r="AC312" s="71">
        <f>SUM($AB$33:AB312)</f>
        <v>10.403299508285247</v>
      </c>
      <c r="AE312" s="26">
        <v>309</v>
      </c>
      <c r="AF312" s="71">
        <v>0</v>
      </c>
      <c r="AG312" s="73">
        <f t="shared" si="119"/>
        <v>0</v>
      </c>
      <c r="AH312" s="74">
        <v>279</v>
      </c>
      <c r="AI312" s="34" t="s">
        <v>202</v>
      </c>
      <c r="AJ312" s="34" t="s">
        <v>514</v>
      </c>
      <c r="AK312" s="71">
        <f t="shared" si="114"/>
        <v>8.7028919403564045E-8</v>
      </c>
      <c r="AL312" s="71">
        <f t="shared" si="115"/>
        <v>0</v>
      </c>
      <c r="AM312" s="71">
        <f>SUM($AL$33:AL312)</f>
        <v>10.507780540992837</v>
      </c>
      <c r="AO312" s="26">
        <v>309</v>
      </c>
      <c r="AP312" s="71">
        <v>0.30174843868732099</v>
      </c>
      <c r="AQ312" s="73">
        <f t="shared" si="100"/>
        <v>1.9314876970635095E-130</v>
      </c>
      <c r="AR312" s="34">
        <v>289</v>
      </c>
      <c r="AS312" s="34" t="s">
        <v>202</v>
      </c>
      <c r="AT312" s="34" t="s">
        <v>524</v>
      </c>
      <c r="AU312" s="71">
        <f t="shared" si="96"/>
        <v>4.8596494035516931E-8</v>
      </c>
      <c r="AV312" s="71">
        <f t="shared" si="97"/>
        <v>9.3863530350021167E-138</v>
      </c>
      <c r="AW312" s="114">
        <f>SUM($AV$23:AV312)</f>
        <v>9.3110379369082494</v>
      </c>
      <c r="AY312" s="26">
        <v>309</v>
      </c>
      <c r="AZ312" s="71">
        <v>0</v>
      </c>
      <c r="BA312" s="73">
        <f t="shared" si="103"/>
        <v>0</v>
      </c>
      <c r="BB312" s="34">
        <v>289</v>
      </c>
      <c r="BC312" s="34" t="s">
        <v>202</v>
      </c>
      <c r="BD312" s="34" t="s">
        <v>524</v>
      </c>
      <c r="BE312" s="71">
        <f t="shared" si="98"/>
        <v>4.8596494035516931E-8</v>
      </c>
      <c r="BF312" s="71">
        <f t="shared" si="99"/>
        <v>0</v>
      </c>
      <c r="BG312" s="114">
        <f>SUM($BF$23:BF312)</f>
        <v>9.5467535037849771</v>
      </c>
      <c r="BI312" s="26">
        <v>309</v>
      </c>
      <c r="BJ312" s="71">
        <v>5.0360306373933003E-2</v>
      </c>
      <c r="BK312" s="73">
        <f t="shared" si="104"/>
        <v>3.3106415101603903E-304</v>
      </c>
      <c r="BL312" s="34">
        <v>289</v>
      </c>
      <c r="BM312" s="34" t="s">
        <v>202</v>
      </c>
      <c r="BN312" s="34" t="s">
        <v>524</v>
      </c>
      <c r="BO312" s="71">
        <f t="shared" si="101"/>
        <v>4.8596494035516931E-8</v>
      </c>
      <c r="BP312" s="71">
        <f t="shared" si="102"/>
        <v>0</v>
      </c>
      <c r="BQ312" s="114">
        <f>SUM($BP$23:BP312)</f>
        <v>10.39189247276893</v>
      </c>
      <c r="BS312" s="26">
        <v>309</v>
      </c>
      <c r="BT312" s="71">
        <v>0</v>
      </c>
      <c r="BU312" s="73">
        <f t="shared" si="105"/>
        <v>0</v>
      </c>
      <c r="BV312" s="34">
        <v>289</v>
      </c>
      <c r="BW312" s="34" t="s">
        <v>202</v>
      </c>
      <c r="BX312" s="34" t="s">
        <v>524</v>
      </c>
      <c r="BY312" s="71">
        <f t="shared" si="106"/>
        <v>4.8596494035516931E-8</v>
      </c>
      <c r="BZ312" s="71">
        <f t="shared" si="107"/>
        <v>0</v>
      </c>
      <c r="CA312" s="114">
        <f>SUM($BZ$23:BZ312)</f>
        <v>10.487233235656269</v>
      </c>
    </row>
    <row r="313" spans="1:79" x14ac:dyDescent="0.35">
      <c r="A313" s="26">
        <v>310</v>
      </c>
      <c r="B313" s="71">
        <v>0.24183595241942299</v>
      </c>
      <c r="C313" s="73">
        <f t="shared" si="116"/>
        <v>4.3255987805117022E-147</v>
      </c>
      <c r="D313" s="34">
        <v>280</v>
      </c>
      <c r="E313" s="34" t="s">
        <v>202</v>
      </c>
      <c r="F313" s="34" t="s">
        <v>515</v>
      </c>
      <c r="G313" s="71">
        <f t="shared" si="108"/>
        <v>8.2102754154305698E-8</v>
      </c>
      <c r="H313" s="71">
        <f t="shared" si="109"/>
        <v>3.5514357324651681E-154</v>
      </c>
      <c r="I313" s="71">
        <f>SUM($H$33:H313)</f>
        <v>9.3265529758493759</v>
      </c>
      <c r="K313" s="26">
        <v>310</v>
      </c>
      <c r="L313" s="71">
        <v>0</v>
      </c>
      <c r="M313" s="73">
        <f t="shared" si="117"/>
        <v>0</v>
      </c>
      <c r="N313" s="34">
        <v>280</v>
      </c>
      <c r="O313" s="34" t="s">
        <v>202</v>
      </c>
      <c r="P313" s="34" t="s">
        <v>515</v>
      </c>
      <c r="Q313" s="71">
        <f t="shared" si="110"/>
        <v>8.2102754154305698E-8</v>
      </c>
      <c r="R313" s="71">
        <f t="shared" si="111"/>
        <v>0</v>
      </c>
      <c r="S313" s="71">
        <f>SUM($R$33:R313)</f>
        <v>9.5691597944751994</v>
      </c>
      <c r="U313" s="26">
        <v>310</v>
      </c>
      <c r="V313" s="71">
        <v>1.05443667349891E-11</v>
      </c>
      <c r="W313" s="73">
        <f t="shared" si="118"/>
        <v>0</v>
      </c>
      <c r="X313" s="74">
        <v>280</v>
      </c>
      <c r="Y313" s="34" t="s">
        <v>202</v>
      </c>
      <c r="Z313" s="34" t="s">
        <v>515</v>
      </c>
      <c r="AA313" s="71">
        <f t="shared" si="112"/>
        <v>8.2102754154305698E-8</v>
      </c>
      <c r="AB313" s="71">
        <f t="shared" si="113"/>
        <v>0</v>
      </c>
      <c r="AC313" s="71">
        <f>SUM($AB$33:AB313)</f>
        <v>10.403299508285247</v>
      </c>
      <c r="AE313" s="26">
        <v>310</v>
      </c>
      <c r="AF313" s="71">
        <v>0</v>
      </c>
      <c r="AG313" s="73">
        <f t="shared" si="119"/>
        <v>0</v>
      </c>
      <c r="AH313" s="74">
        <v>280</v>
      </c>
      <c r="AI313" s="34" t="s">
        <v>202</v>
      </c>
      <c r="AJ313" s="34" t="s">
        <v>515</v>
      </c>
      <c r="AK313" s="71">
        <f t="shared" si="114"/>
        <v>8.2102754154305698E-8</v>
      </c>
      <c r="AL313" s="71">
        <f t="shared" si="115"/>
        <v>0</v>
      </c>
      <c r="AM313" s="71">
        <f>SUM($AL$33:AL313)</f>
        <v>10.507780540992837</v>
      </c>
      <c r="AO313" s="26">
        <v>310</v>
      </c>
      <c r="AP313" s="71">
        <v>0.301748438686537</v>
      </c>
      <c r="AQ313" s="73">
        <f t="shared" si="100"/>
        <v>5.8282339693268321E-131</v>
      </c>
      <c r="AR313" s="34">
        <v>290</v>
      </c>
      <c r="AS313" s="34" t="s">
        <v>202</v>
      </c>
      <c r="AT313" s="34" t="s">
        <v>525</v>
      </c>
      <c r="AU313" s="71">
        <f t="shared" si="96"/>
        <v>4.5845749090110305E-8</v>
      </c>
      <c r="AV313" s="71">
        <f t="shared" si="97"/>
        <v>2.6719975219621557E-138</v>
      </c>
      <c r="AW313" s="114">
        <f>SUM($AV$23:AV313)</f>
        <v>9.3110379369082494</v>
      </c>
      <c r="AY313" s="26">
        <v>310</v>
      </c>
      <c r="AZ313" s="71">
        <v>0</v>
      </c>
      <c r="BA313" s="73">
        <f t="shared" si="103"/>
        <v>0</v>
      </c>
      <c r="BB313" s="34">
        <v>290</v>
      </c>
      <c r="BC313" s="34" t="s">
        <v>202</v>
      </c>
      <c r="BD313" s="34" t="s">
        <v>525</v>
      </c>
      <c r="BE313" s="71">
        <f t="shared" si="98"/>
        <v>4.5845749090110305E-8</v>
      </c>
      <c r="BF313" s="71">
        <f t="shared" si="99"/>
        <v>0</v>
      </c>
      <c r="BG313" s="114">
        <f>SUM($BF$23:BF313)</f>
        <v>9.5467535037849771</v>
      </c>
      <c r="BI313" s="26">
        <v>310</v>
      </c>
      <c r="BJ313" s="71">
        <v>5.0360306370088002E-2</v>
      </c>
      <c r="BK313" s="73">
        <f t="shared" si="104"/>
        <v>1.6672492074593749E-305</v>
      </c>
      <c r="BL313" s="34">
        <v>290</v>
      </c>
      <c r="BM313" s="34" t="s">
        <v>202</v>
      </c>
      <c r="BN313" s="34" t="s">
        <v>525</v>
      </c>
      <c r="BO313" s="71">
        <f t="shared" si="101"/>
        <v>4.5845749090110305E-8</v>
      </c>
      <c r="BP313" s="71">
        <f t="shared" si="102"/>
        <v>0</v>
      </c>
      <c r="BQ313" s="114">
        <f>SUM($BP$23:BP313)</f>
        <v>10.39189247276893</v>
      </c>
      <c r="BS313" s="26">
        <v>310</v>
      </c>
      <c r="BT313" s="71">
        <v>0</v>
      </c>
      <c r="BU313" s="73">
        <f t="shared" si="105"/>
        <v>0</v>
      </c>
      <c r="BV313" s="34">
        <v>290</v>
      </c>
      <c r="BW313" s="34" t="s">
        <v>202</v>
      </c>
      <c r="BX313" s="34" t="s">
        <v>525</v>
      </c>
      <c r="BY313" s="71">
        <f t="shared" si="106"/>
        <v>4.5845749090110305E-8</v>
      </c>
      <c r="BZ313" s="71">
        <f t="shared" si="107"/>
        <v>0</v>
      </c>
      <c r="CA313" s="114">
        <f>SUM($BZ$23:BZ313)</f>
        <v>10.487233235656269</v>
      </c>
    </row>
    <row r="314" spans="1:79" x14ac:dyDescent="0.35">
      <c r="A314" s="26">
        <v>311</v>
      </c>
      <c r="B314" s="71">
        <v>0.24183595241478201</v>
      </c>
      <c r="C314" s="73">
        <f t="shared" si="116"/>
        <v>1.0460853008693421E-147</v>
      </c>
      <c r="D314" s="34">
        <v>281</v>
      </c>
      <c r="E314" s="34" t="s">
        <v>202</v>
      </c>
      <c r="F314" s="34" t="s">
        <v>516</v>
      </c>
      <c r="G314" s="71">
        <f t="shared" si="108"/>
        <v>7.7455428447458222E-8</v>
      </c>
      <c r="H314" s="71">
        <f t="shared" si="109"/>
        <v>8.1024985171423139E-155</v>
      </c>
      <c r="I314" s="71">
        <f>SUM($H$33:H314)</f>
        <v>9.3265529758493759</v>
      </c>
      <c r="K314" s="26">
        <v>311</v>
      </c>
      <c r="L314" s="71">
        <v>0</v>
      </c>
      <c r="M314" s="73">
        <f t="shared" si="117"/>
        <v>0</v>
      </c>
      <c r="N314" s="34">
        <v>281</v>
      </c>
      <c r="O314" s="34" t="s">
        <v>202</v>
      </c>
      <c r="P314" s="34" t="s">
        <v>516</v>
      </c>
      <c r="Q314" s="71">
        <f t="shared" si="110"/>
        <v>7.7455428447458222E-8</v>
      </c>
      <c r="R314" s="71">
        <f t="shared" si="111"/>
        <v>0</v>
      </c>
      <c r="S314" s="71">
        <f>SUM($R$33:R314)</f>
        <v>9.5691597944751994</v>
      </c>
      <c r="U314" s="26">
        <v>311</v>
      </c>
      <c r="V314" s="71">
        <v>1.0544366293610001E-11</v>
      </c>
      <c r="W314" s="73">
        <f t="shared" si="118"/>
        <v>0</v>
      </c>
      <c r="X314" s="74">
        <v>281</v>
      </c>
      <c r="Y314" s="34" t="s">
        <v>202</v>
      </c>
      <c r="Z314" s="34" t="s">
        <v>516</v>
      </c>
      <c r="AA314" s="71">
        <f t="shared" si="112"/>
        <v>7.7455428447458222E-8</v>
      </c>
      <c r="AB314" s="71">
        <f t="shared" si="113"/>
        <v>0</v>
      </c>
      <c r="AC314" s="71">
        <f>SUM($AB$33:AB314)</f>
        <v>10.403299508285247</v>
      </c>
      <c r="AE314" s="26">
        <v>311</v>
      </c>
      <c r="AF314" s="71">
        <v>0</v>
      </c>
      <c r="AG314" s="73">
        <f t="shared" si="119"/>
        <v>0</v>
      </c>
      <c r="AH314" s="74">
        <v>281</v>
      </c>
      <c r="AI314" s="34" t="s">
        <v>202</v>
      </c>
      <c r="AJ314" s="34" t="s">
        <v>516</v>
      </c>
      <c r="AK314" s="71">
        <f t="shared" si="114"/>
        <v>7.7455428447458222E-8</v>
      </c>
      <c r="AL314" s="71">
        <f t="shared" si="115"/>
        <v>0</v>
      </c>
      <c r="AM314" s="71">
        <f>SUM($AL$33:AL314)</f>
        <v>10.507780540992837</v>
      </c>
      <c r="AO314" s="26">
        <v>311</v>
      </c>
      <c r="AP314" s="71">
        <v>0.30174843868582502</v>
      </c>
      <c r="AQ314" s="73">
        <f t="shared" si="100"/>
        <v>1.7586605005442099E-131</v>
      </c>
      <c r="AR314" s="34">
        <v>291</v>
      </c>
      <c r="AS314" s="34" t="s">
        <v>202</v>
      </c>
      <c r="AT314" s="34" t="s">
        <v>526</v>
      </c>
      <c r="AU314" s="71">
        <f t="shared" si="96"/>
        <v>4.3250706688783297E-8</v>
      </c>
      <c r="AV314" s="71">
        <f t="shared" si="97"/>
        <v>7.6063309474186438E-139</v>
      </c>
      <c r="AW314" s="114">
        <f>SUM($AV$23:AV314)</f>
        <v>9.3110379369082494</v>
      </c>
      <c r="AY314" s="26">
        <v>311</v>
      </c>
      <c r="AZ314" s="71">
        <v>0</v>
      </c>
      <c r="BA314" s="73">
        <f t="shared" si="103"/>
        <v>0</v>
      </c>
      <c r="BB314" s="34">
        <v>291</v>
      </c>
      <c r="BC314" s="34" t="s">
        <v>202</v>
      </c>
      <c r="BD314" s="34" t="s">
        <v>526</v>
      </c>
      <c r="BE314" s="71">
        <f t="shared" si="98"/>
        <v>4.3250706688783297E-8</v>
      </c>
      <c r="BF314" s="71">
        <f t="shared" si="99"/>
        <v>0</v>
      </c>
      <c r="BG314" s="114">
        <f>SUM($BF$23:BF314)</f>
        <v>9.5467535037849771</v>
      </c>
      <c r="BI314" s="26">
        <v>311</v>
      </c>
      <c r="BJ314" s="71">
        <v>5.0360306366587303E-2</v>
      </c>
      <c r="BK314" s="73">
        <f t="shared" si="104"/>
        <v>8.3963180882940534E-307</v>
      </c>
      <c r="BL314" s="34">
        <v>291</v>
      </c>
      <c r="BM314" s="34" t="s">
        <v>202</v>
      </c>
      <c r="BN314" s="34" t="s">
        <v>526</v>
      </c>
      <c r="BO314" s="71">
        <f t="shared" si="101"/>
        <v>4.3250706688783297E-8</v>
      </c>
      <c r="BP314" s="71">
        <f t="shared" si="102"/>
        <v>0</v>
      </c>
      <c r="BQ314" s="114">
        <f>SUM($BP$23:BP314)</f>
        <v>10.39189247276893</v>
      </c>
      <c r="BS314" s="26">
        <v>311</v>
      </c>
      <c r="BT314" s="71">
        <v>0</v>
      </c>
      <c r="BU314" s="73">
        <f t="shared" si="105"/>
        <v>0</v>
      </c>
      <c r="BV314" s="34">
        <v>291</v>
      </c>
      <c r="BW314" s="34" t="s">
        <v>202</v>
      </c>
      <c r="BX314" s="34" t="s">
        <v>526</v>
      </c>
      <c r="BY314" s="71">
        <f t="shared" si="106"/>
        <v>4.3250706688783297E-8</v>
      </c>
      <c r="BZ314" s="71">
        <f t="shared" si="107"/>
        <v>0</v>
      </c>
      <c r="CA314" s="114">
        <f>SUM($BZ$23:BZ314)</f>
        <v>10.487233235656269</v>
      </c>
    </row>
    <row r="315" spans="1:79" x14ac:dyDescent="0.35">
      <c r="A315" s="26">
        <v>312</v>
      </c>
      <c r="B315" s="71">
        <v>0.241835952410588</v>
      </c>
      <c r="C315" s="73">
        <f t="shared" si="116"/>
        <v>2.5298103504284114E-148</v>
      </c>
      <c r="D315" s="34">
        <v>282</v>
      </c>
      <c r="E315" s="34" t="s">
        <v>202</v>
      </c>
      <c r="F315" s="34" t="s">
        <v>517</v>
      </c>
      <c r="G315" s="71">
        <f t="shared" si="108"/>
        <v>7.3071158912696434E-8</v>
      </c>
      <c r="H315" s="71">
        <f t="shared" si="109"/>
        <v>1.8485617413513871E-155</v>
      </c>
      <c r="I315" s="71">
        <f>SUM($H$33:H315)</f>
        <v>9.3265529758493759</v>
      </c>
      <c r="K315" s="26">
        <v>312</v>
      </c>
      <c r="L315" s="71">
        <v>0</v>
      </c>
      <c r="M315" s="73">
        <f t="shared" si="117"/>
        <v>0</v>
      </c>
      <c r="N315" s="34">
        <v>282</v>
      </c>
      <c r="O315" s="34" t="s">
        <v>202</v>
      </c>
      <c r="P315" s="34" t="s">
        <v>517</v>
      </c>
      <c r="Q315" s="71">
        <f t="shared" si="110"/>
        <v>7.3071158912696434E-8</v>
      </c>
      <c r="R315" s="71">
        <f t="shared" si="111"/>
        <v>0</v>
      </c>
      <c r="S315" s="71">
        <f>SUM($R$33:R315)</f>
        <v>9.5691597944751994</v>
      </c>
      <c r="U315" s="26">
        <v>312</v>
      </c>
      <c r="V315" s="71">
        <v>1.0544365889929599E-11</v>
      </c>
      <c r="W315" s="73">
        <f t="shared" si="118"/>
        <v>0</v>
      </c>
      <c r="X315" s="74">
        <v>282</v>
      </c>
      <c r="Y315" s="34" t="s">
        <v>202</v>
      </c>
      <c r="Z315" s="34" t="s">
        <v>517</v>
      </c>
      <c r="AA315" s="71">
        <f t="shared" si="112"/>
        <v>7.3071158912696434E-8</v>
      </c>
      <c r="AB315" s="71">
        <f t="shared" si="113"/>
        <v>0</v>
      </c>
      <c r="AC315" s="71">
        <f>SUM($AB$33:AB315)</f>
        <v>10.403299508285247</v>
      </c>
      <c r="AE315" s="26">
        <v>312</v>
      </c>
      <c r="AF315" s="71">
        <v>0</v>
      </c>
      <c r="AG315" s="73">
        <f t="shared" si="119"/>
        <v>0</v>
      </c>
      <c r="AH315" s="74">
        <v>282</v>
      </c>
      <c r="AI315" s="34" t="s">
        <v>202</v>
      </c>
      <c r="AJ315" s="34" t="s">
        <v>517</v>
      </c>
      <c r="AK315" s="71">
        <f t="shared" si="114"/>
        <v>7.3071158912696434E-8</v>
      </c>
      <c r="AL315" s="71">
        <f t="shared" si="115"/>
        <v>0</v>
      </c>
      <c r="AM315" s="71">
        <f>SUM($AL$33:AL315)</f>
        <v>10.507780540992837</v>
      </c>
      <c r="AO315" s="26">
        <v>312</v>
      </c>
      <c r="AP315" s="71">
        <v>0.30174843868518297</v>
      </c>
      <c r="AQ315" s="73">
        <f t="shared" si="100"/>
        <v>5.3067306021764683E-132</v>
      </c>
      <c r="AR315" s="34">
        <v>292</v>
      </c>
      <c r="AS315" s="34" t="s">
        <v>202</v>
      </c>
      <c r="AT315" s="34" t="s">
        <v>527</v>
      </c>
      <c r="AU315" s="71">
        <f t="shared" si="96"/>
        <v>4.0802553479984241E-8</v>
      </c>
      <c r="AV315" s="71">
        <f t="shared" si="97"/>
        <v>2.1652815919917432E-139</v>
      </c>
      <c r="AW315" s="114">
        <f>SUM($AV$23:AV315)</f>
        <v>9.3110379369082494</v>
      </c>
      <c r="AY315" s="26">
        <v>312</v>
      </c>
      <c r="AZ315" s="71">
        <v>0</v>
      </c>
      <c r="BA315" s="73">
        <f t="shared" si="103"/>
        <v>0</v>
      </c>
      <c r="BB315" s="34">
        <v>292</v>
      </c>
      <c r="BC315" s="34" t="s">
        <v>202</v>
      </c>
      <c r="BD315" s="34" t="s">
        <v>527</v>
      </c>
      <c r="BE315" s="71">
        <f t="shared" si="98"/>
        <v>4.0802553479984241E-8</v>
      </c>
      <c r="BF315" s="71">
        <f t="shared" si="99"/>
        <v>0</v>
      </c>
      <c r="BG315" s="114">
        <f>SUM($BF$23:BF315)</f>
        <v>9.5467535037849771</v>
      </c>
      <c r="BI315" s="26">
        <v>312</v>
      </c>
      <c r="BJ315" s="71">
        <v>5.0360306363399401E-2</v>
      </c>
      <c r="BK315" s="73">
        <f t="shared" si="104"/>
        <v>4.2284115127780714E-308</v>
      </c>
      <c r="BL315" s="34">
        <v>292</v>
      </c>
      <c r="BM315" s="34" t="s">
        <v>202</v>
      </c>
      <c r="BN315" s="34" t="s">
        <v>527</v>
      </c>
      <c r="BO315" s="71">
        <f t="shared" si="101"/>
        <v>4.0802553479984241E-8</v>
      </c>
      <c r="BP315" s="71">
        <f t="shared" si="102"/>
        <v>0</v>
      </c>
      <c r="BQ315" s="114">
        <f>SUM($BP$23:BP315)</f>
        <v>10.39189247276893</v>
      </c>
      <c r="BS315" s="26">
        <v>312</v>
      </c>
      <c r="BT315" s="71">
        <v>0</v>
      </c>
      <c r="BU315" s="73">
        <f t="shared" si="105"/>
        <v>0</v>
      </c>
      <c r="BV315" s="34">
        <v>292</v>
      </c>
      <c r="BW315" s="34" t="s">
        <v>202</v>
      </c>
      <c r="BX315" s="34" t="s">
        <v>527</v>
      </c>
      <c r="BY315" s="71">
        <f t="shared" si="106"/>
        <v>4.0802553479984241E-8</v>
      </c>
      <c r="BZ315" s="71">
        <f t="shared" si="107"/>
        <v>0</v>
      </c>
      <c r="CA315" s="114">
        <f>SUM($BZ$23:BZ315)</f>
        <v>10.487233235656269</v>
      </c>
    </row>
    <row r="316" spans="1:79" x14ac:dyDescent="0.35">
      <c r="A316" s="26">
        <v>313</v>
      </c>
      <c r="B316" s="71">
        <v>0.24183595240674899</v>
      </c>
      <c r="C316" s="73">
        <f t="shared" si="116"/>
        <v>6.1179909551401823E-149</v>
      </c>
      <c r="D316" s="34">
        <v>283</v>
      </c>
      <c r="E316" s="34" t="s">
        <v>202</v>
      </c>
      <c r="F316" s="34" t="s">
        <v>518</v>
      </c>
      <c r="G316" s="71">
        <f t="shared" si="108"/>
        <v>6.8935055578015484E-8</v>
      </c>
      <c r="H316" s="71">
        <f t="shared" si="109"/>
        <v>4.217440465183845E-156</v>
      </c>
      <c r="I316" s="71">
        <f>SUM($H$33:H316)</f>
        <v>9.3265529758493759</v>
      </c>
      <c r="K316" s="26">
        <v>313</v>
      </c>
      <c r="L316" s="71">
        <v>0</v>
      </c>
      <c r="M316" s="73">
        <f t="shared" si="117"/>
        <v>0</v>
      </c>
      <c r="N316" s="34">
        <v>283</v>
      </c>
      <c r="O316" s="34" t="s">
        <v>202</v>
      </c>
      <c r="P316" s="34" t="s">
        <v>518</v>
      </c>
      <c r="Q316" s="71">
        <f t="shared" si="110"/>
        <v>6.8935055578015484E-8</v>
      </c>
      <c r="R316" s="71">
        <f t="shared" si="111"/>
        <v>0</v>
      </c>
      <c r="S316" s="71">
        <f>SUM($R$33:R316)</f>
        <v>9.5691597944751994</v>
      </c>
      <c r="U316" s="26">
        <v>313</v>
      </c>
      <c r="V316" s="71">
        <v>1.05443655206999E-11</v>
      </c>
      <c r="W316" s="73">
        <f t="shared" si="118"/>
        <v>0</v>
      </c>
      <c r="X316" s="74">
        <v>283</v>
      </c>
      <c r="Y316" s="34" t="s">
        <v>202</v>
      </c>
      <c r="Z316" s="34" t="s">
        <v>518</v>
      </c>
      <c r="AA316" s="71">
        <f t="shared" si="112"/>
        <v>6.8935055578015484E-8</v>
      </c>
      <c r="AB316" s="71">
        <f t="shared" si="113"/>
        <v>0</v>
      </c>
      <c r="AC316" s="71">
        <f>SUM($AB$33:AB316)</f>
        <v>10.403299508285247</v>
      </c>
      <c r="AE316" s="26">
        <v>313</v>
      </c>
      <c r="AF316" s="71">
        <v>0</v>
      </c>
      <c r="AG316" s="73">
        <f t="shared" si="119"/>
        <v>0</v>
      </c>
      <c r="AH316" s="74">
        <v>283</v>
      </c>
      <c r="AI316" s="34" t="s">
        <v>202</v>
      </c>
      <c r="AJ316" s="34" t="s">
        <v>518</v>
      </c>
      <c r="AK316" s="71">
        <f t="shared" si="114"/>
        <v>6.8935055578015484E-8</v>
      </c>
      <c r="AL316" s="71">
        <f t="shared" si="115"/>
        <v>0</v>
      </c>
      <c r="AM316" s="71">
        <f>SUM($AL$33:AL316)</f>
        <v>10.507780540992837</v>
      </c>
      <c r="AO316" s="26">
        <v>313</v>
      </c>
      <c r="AP316" s="71">
        <v>0.301748438684598</v>
      </c>
      <c r="AQ316" s="73">
        <f t="shared" si="100"/>
        <v>1.6012976737296302E-132</v>
      </c>
      <c r="AR316" s="34">
        <v>293</v>
      </c>
      <c r="AS316" s="34" t="s">
        <v>202</v>
      </c>
      <c r="AT316" s="34" t="s">
        <v>528</v>
      </c>
      <c r="AU316" s="71">
        <f t="shared" si="96"/>
        <v>3.8492974981117208E-8</v>
      </c>
      <c r="AV316" s="71">
        <f t="shared" si="97"/>
        <v>6.1638711292195844E-140</v>
      </c>
      <c r="AW316" s="114">
        <f>SUM($AV$23:AV316)</f>
        <v>9.3110379369082494</v>
      </c>
      <c r="AY316" s="26">
        <v>313</v>
      </c>
      <c r="AZ316" s="71">
        <v>0</v>
      </c>
      <c r="BA316" s="73">
        <f t="shared" si="103"/>
        <v>0</v>
      </c>
      <c r="BB316" s="34">
        <v>293</v>
      </c>
      <c r="BC316" s="34" t="s">
        <v>202</v>
      </c>
      <c r="BD316" s="34" t="s">
        <v>528</v>
      </c>
      <c r="BE316" s="71">
        <f t="shared" si="98"/>
        <v>3.8492974981117208E-8</v>
      </c>
      <c r="BF316" s="71">
        <f t="shared" si="99"/>
        <v>0</v>
      </c>
      <c r="BG316" s="114">
        <f>SUM($BF$23:BF316)</f>
        <v>9.5467535037849771</v>
      </c>
      <c r="BI316" s="26">
        <v>313</v>
      </c>
      <c r="BJ316" s="71">
        <v>5.0360306360497403E-2</v>
      </c>
      <c r="BK316" s="73">
        <f t="shared" si="104"/>
        <v>0</v>
      </c>
      <c r="BL316" s="34">
        <v>293</v>
      </c>
      <c r="BM316" s="34" t="s">
        <v>202</v>
      </c>
      <c r="BN316" s="34" t="s">
        <v>528</v>
      </c>
      <c r="BO316" s="71">
        <f t="shared" si="101"/>
        <v>3.8492974981117208E-8</v>
      </c>
      <c r="BP316" s="71">
        <f t="shared" si="102"/>
        <v>0</v>
      </c>
      <c r="BQ316" s="114">
        <f>SUM($BP$23:BP316)</f>
        <v>10.39189247276893</v>
      </c>
      <c r="BS316" s="26">
        <v>313</v>
      </c>
      <c r="BT316" s="71">
        <v>0</v>
      </c>
      <c r="BU316" s="73">
        <f t="shared" si="105"/>
        <v>0</v>
      </c>
      <c r="BV316" s="34">
        <v>293</v>
      </c>
      <c r="BW316" s="34" t="s">
        <v>202</v>
      </c>
      <c r="BX316" s="34" t="s">
        <v>528</v>
      </c>
      <c r="BY316" s="71">
        <f t="shared" si="106"/>
        <v>3.8492974981117208E-8</v>
      </c>
      <c r="BZ316" s="71">
        <f t="shared" si="107"/>
        <v>0</v>
      </c>
      <c r="CA316" s="114">
        <f>SUM($BZ$23:BZ316)</f>
        <v>10.487233235656269</v>
      </c>
    </row>
    <row r="317" spans="1:79" x14ac:dyDescent="0.35">
      <c r="A317" s="26">
        <v>314</v>
      </c>
      <c r="B317" s="71">
        <v>0.24183595240328201</v>
      </c>
      <c r="C317" s="73">
        <f t="shared" si="116"/>
        <v>1.479550169452202E-149</v>
      </c>
      <c r="D317" s="34">
        <v>284</v>
      </c>
      <c r="E317" s="34" t="s">
        <v>202</v>
      </c>
      <c r="F317" s="34" t="s">
        <v>519</v>
      </c>
      <c r="G317" s="71">
        <f t="shared" si="108"/>
        <v>6.5033071300014613E-8</v>
      </c>
      <c r="H317" s="71">
        <f t="shared" si="109"/>
        <v>9.621969166193375E-157</v>
      </c>
      <c r="I317" s="71">
        <f>SUM($H$33:H317)</f>
        <v>9.3265529758493759</v>
      </c>
      <c r="K317" s="26">
        <v>314</v>
      </c>
      <c r="L317" s="71">
        <v>0</v>
      </c>
      <c r="M317" s="73">
        <f t="shared" si="117"/>
        <v>0</v>
      </c>
      <c r="N317" s="34">
        <v>284</v>
      </c>
      <c r="O317" s="34" t="s">
        <v>202</v>
      </c>
      <c r="P317" s="34" t="s">
        <v>519</v>
      </c>
      <c r="Q317" s="71">
        <f t="shared" si="110"/>
        <v>6.5033071300014613E-8</v>
      </c>
      <c r="R317" s="71">
        <f t="shared" si="111"/>
        <v>0</v>
      </c>
      <c r="S317" s="71">
        <f>SUM($R$33:R317)</f>
        <v>9.5691597944751994</v>
      </c>
      <c r="U317" s="26">
        <v>314</v>
      </c>
      <c r="V317" s="71">
        <v>1.0544365183008399E-11</v>
      </c>
      <c r="W317" s="73">
        <f t="shared" si="118"/>
        <v>0</v>
      </c>
      <c r="X317" s="74">
        <v>284</v>
      </c>
      <c r="Y317" s="34" t="s">
        <v>202</v>
      </c>
      <c r="Z317" s="34" t="s">
        <v>519</v>
      </c>
      <c r="AA317" s="71">
        <f t="shared" si="112"/>
        <v>6.5033071300014613E-8</v>
      </c>
      <c r="AB317" s="71">
        <f t="shared" si="113"/>
        <v>0</v>
      </c>
      <c r="AC317" s="71">
        <f>SUM($AB$33:AB317)</f>
        <v>10.403299508285247</v>
      </c>
      <c r="AE317" s="26">
        <v>314</v>
      </c>
      <c r="AF317" s="71">
        <v>0</v>
      </c>
      <c r="AG317" s="73">
        <f t="shared" si="119"/>
        <v>0</v>
      </c>
      <c r="AH317" s="74">
        <v>284</v>
      </c>
      <c r="AI317" s="34" t="s">
        <v>202</v>
      </c>
      <c r="AJ317" s="34" t="s">
        <v>519</v>
      </c>
      <c r="AK317" s="71">
        <f t="shared" si="114"/>
        <v>6.5033071300014613E-8</v>
      </c>
      <c r="AL317" s="71">
        <f t="shared" si="115"/>
        <v>0</v>
      </c>
      <c r="AM317" s="71">
        <f>SUM($AL$33:AL317)</f>
        <v>10.507780540992837</v>
      </c>
      <c r="AO317" s="26">
        <v>314</v>
      </c>
      <c r="AP317" s="71">
        <v>0.30174843868406798</v>
      </c>
      <c r="AQ317" s="73">
        <f t="shared" si="100"/>
        <v>4.8318907291719476E-133</v>
      </c>
      <c r="AR317" s="34">
        <v>294</v>
      </c>
      <c r="AS317" s="34" t="s">
        <v>202</v>
      </c>
      <c r="AT317" s="34" t="s">
        <v>529</v>
      </c>
      <c r="AU317" s="71">
        <f t="shared" si="96"/>
        <v>3.6314127340676606E-8</v>
      </c>
      <c r="AV317" s="71">
        <f t="shared" si="97"/>
        <v>1.7546589523538485E-140</v>
      </c>
      <c r="AW317" s="114">
        <f>SUM($AV$23:AV317)</f>
        <v>9.3110379369082494</v>
      </c>
      <c r="AY317" s="26">
        <v>314</v>
      </c>
      <c r="AZ317" s="71">
        <v>0</v>
      </c>
      <c r="BA317" s="73">
        <f t="shared" si="103"/>
        <v>0</v>
      </c>
      <c r="BB317" s="34">
        <v>294</v>
      </c>
      <c r="BC317" s="34" t="s">
        <v>202</v>
      </c>
      <c r="BD317" s="34" t="s">
        <v>529</v>
      </c>
      <c r="BE317" s="71">
        <f t="shared" si="98"/>
        <v>3.6314127340676606E-8</v>
      </c>
      <c r="BF317" s="71">
        <f t="shared" si="99"/>
        <v>0</v>
      </c>
      <c r="BG317" s="114">
        <f>SUM($BF$23:BF317)</f>
        <v>9.5467535037849771</v>
      </c>
      <c r="BI317" s="26">
        <v>314</v>
      </c>
      <c r="BJ317" s="71">
        <v>5.0360306357854601E-2</v>
      </c>
      <c r="BK317" s="73">
        <f t="shared" si="104"/>
        <v>0</v>
      </c>
      <c r="BL317" s="34">
        <v>294</v>
      </c>
      <c r="BM317" s="34" t="s">
        <v>202</v>
      </c>
      <c r="BN317" s="34" t="s">
        <v>529</v>
      </c>
      <c r="BO317" s="71">
        <f t="shared" si="101"/>
        <v>3.6314127340676606E-8</v>
      </c>
      <c r="BP317" s="71">
        <f t="shared" si="102"/>
        <v>0</v>
      </c>
      <c r="BQ317" s="114">
        <f>SUM($BP$23:BP317)</f>
        <v>10.39189247276893</v>
      </c>
      <c r="BS317" s="26">
        <v>314</v>
      </c>
      <c r="BT317" s="71">
        <v>0</v>
      </c>
      <c r="BU317" s="73">
        <f t="shared" si="105"/>
        <v>0</v>
      </c>
      <c r="BV317" s="34">
        <v>294</v>
      </c>
      <c r="BW317" s="34" t="s">
        <v>202</v>
      </c>
      <c r="BX317" s="34" t="s">
        <v>529</v>
      </c>
      <c r="BY317" s="71">
        <f t="shared" si="106"/>
        <v>3.6314127340676606E-8</v>
      </c>
      <c r="BZ317" s="71">
        <f t="shared" si="107"/>
        <v>0</v>
      </c>
      <c r="CA317" s="114">
        <f>SUM($BZ$23:BZ317)</f>
        <v>10.487233235656269</v>
      </c>
    </row>
    <row r="318" spans="1:79" x14ac:dyDescent="0.35">
      <c r="A318" s="26">
        <v>315</v>
      </c>
      <c r="B318" s="71">
        <v>0.241835952400107</v>
      </c>
      <c r="C318" s="73">
        <f t="shared" si="116"/>
        <v>3.5780842435791054E-150</v>
      </c>
      <c r="D318" s="34">
        <v>285</v>
      </c>
      <c r="E318" s="34" t="s">
        <v>202</v>
      </c>
      <c r="F318" s="34" t="s">
        <v>520</v>
      </c>
      <c r="G318" s="71">
        <f t="shared" si="108"/>
        <v>6.1351954056617546E-8</v>
      </c>
      <c r="H318" s="71">
        <f t="shared" si="109"/>
        <v>2.1952246012277241E-157</v>
      </c>
      <c r="I318" s="71">
        <f>SUM($H$33:H318)</f>
        <v>9.3265529758493759</v>
      </c>
      <c r="K318" s="26">
        <v>315</v>
      </c>
      <c r="L318" s="71">
        <v>0</v>
      </c>
      <c r="M318" s="73">
        <f t="shared" si="117"/>
        <v>0</v>
      </c>
      <c r="N318" s="34">
        <v>285</v>
      </c>
      <c r="O318" s="34" t="s">
        <v>202</v>
      </c>
      <c r="P318" s="34" t="s">
        <v>520</v>
      </c>
      <c r="Q318" s="71">
        <f t="shared" si="110"/>
        <v>6.1351954056617546E-8</v>
      </c>
      <c r="R318" s="71">
        <f t="shared" si="111"/>
        <v>0</v>
      </c>
      <c r="S318" s="71">
        <f>SUM($R$33:R318)</f>
        <v>9.5691597944751994</v>
      </c>
      <c r="U318" s="26">
        <v>315</v>
      </c>
      <c r="V318" s="71">
        <v>1.05443648741629E-11</v>
      </c>
      <c r="W318" s="73">
        <f t="shared" si="118"/>
        <v>0</v>
      </c>
      <c r="X318" s="74">
        <v>285</v>
      </c>
      <c r="Y318" s="34" t="s">
        <v>202</v>
      </c>
      <c r="Z318" s="34" t="s">
        <v>520</v>
      </c>
      <c r="AA318" s="71">
        <f t="shared" si="112"/>
        <v>6.1351954056617546E-8</v>
      </c>
      <c r="AB318" s="71">
        <f t="shared" si="113"/>
        <v>0</v>
      </c>
      <c r="AC318" s="71">
        <f>SUM($AB$33:AB318)</f>
        <v>10.403299508285247</v>
      </c>
      <c r="AE318" s="26">
        <v>315</v>
      </c>
      <c r="AF318" s="71">
        <v>0</v>
      </c>
      <c r="AG318" s="73">
        <f t="shared" si="119"/>
        <v>0</v>
      </c>
      <c r="AH318" s="74">
        <v>285</v>
      </c>
      <c r="AI318" s="34" t="s">
        <v>202</v>
      </c>
      <c r="AJ318" s="34" t="s">
        <v>520</v>
      </c>
      <c r="AK318" s="71">
        <f t="shared" si="114"/>
        <v>6.1351954056617546E-8</v>
      </c>
      <c r="AL318" s="71">
        <f t="shared" si="115"/>
        <v>0</v>
      </c>
      <c r="AM318" s="71">
        <f>SUM($AL$33:AL318)</f>
        <v>10.507780540992837</v>
      </c>
      <c r="AO318" s="26">
        <v>315</v>
      </c>
      <c r="AP318" s="71">
        <v>0.30174843868358697</v>
      </c>
      <c r="AQ318" s="73">
        <f t="shared" si="100"/>
        <v>1.4580154834196579E-133</v>
      </c>
      <c r="AR318" s="34">
        <v>295</v>
      </c>
      <c r="AS318" s="34" t="s">
        <v>202</v>
      </c>
      <c r="AT318" s="34" t="s">
        <v>530</v>
      </c>
      <c r="AU318" s="71">
        <f t="shared" si="96"/>
        <v>3.4258610698751509E-8</v>
      </c>
      <c r="AV318" s="71">
        <f t="shared" si="97"/>
        <v>4.9949584839226043E-141</v>
      </c>
      <c r="AW318" s="114">
        <f>SUM($AV$23:AV318)</f>
        <v>9.3110379369082494</v>
      </c>
      <c r="AY318" s="26">
        <v>315</v>
      </c>
      <c r="AZ318" s="71">
        <v>0</v>
      </c>
      <c r="BA318" s="73">
        <f t="shared" si="103"/>
        <v>0</v>
      </c>
      <c r="BB318" s="34">
        <v>295</v>
      </c>
      <c r="BC318" s="34" t="s">
        <v>202</v>
      </c>
      <c r="BD318" s="34" t="s">
        <v>530</v>
      </c>
      <c r="BE318" s="71">
        <f t="shared" si="98"/>
        <v>3.4258610698751509E-8</v>
      </c>
      <c r="BF318" s="71">
        <f t="shared" si="99"/>
        <v>0</v>
      </c>
      <c r="BG318" s="114">
        <f>SUM($BF$23:BF318)</f>
        <v>9.5467535037849771</v>
      </c>
      <c r="BI318" s="26">
        <v>315</v>
      </c>
      <c r="BJ318" s="71">
        <v>5.0360306355442898E-2</v>
      </c>
      <c r="BK318" s="73">
        <f t="shared" si="104"/>
        <v>0</v>
      </c>
      <c r="BL318" s="34">
        <v>295</v>
      </c>
      <c r="BM318" s="34" t="s">
        <v>202</v>
      </c>
      <c r="BN318" s="34" t="s">
        <v>530</v>
      </c>
      <c r="BO318" s="71">
        <f t="shared" si="101"/>
        <v>3.4258610698751509E-8</v>
      </c>
      <c r="BP318" s="71">
        <f t="shared" si="102"/>
        <v>0</v>
      </c>
      <c r="BQ318" s="114">
        <f>SUM($BP$23:BP318)</f>
        <v>10.39189247276893</v>
      </c>
      <c r="BS318" s="26">
        <v>315</v>
      </c>
      <c r="BT318" s="71">
        <v>0</v>
      </c>
      <c r="BU318" s="73">
        <f t="shared" si="105"/>
        <v>0</v>
      </c>
      <c r="BV318" s="34">
        <v>295</v>
      </c>
      <c r="BW318" s="34" t="s">
        <v>202</v>
      </c>
      <c r="BX318" s="34" t="s">
        <v>530</v>
      </c>
      <c r="BY318" s="71">
        <f t="shared" si="106"/>
        <v>3.4258610698751509E-8</v>
      </c>
      <c r="BZ318" s="71">
        <f t="shared" si="107"/>
        <v>0</v>
      </c>
      <c r="CA318" s="114">
        <f>SUM($BZ$23:BZ318)</f>
        <v>10.487233235656269</v>
      </c>
    </row>
    <row r="319" spans="1:79" x14ac:dyDescent="0.35">
      <c r="A319" s="26">
        <v>316</v>
      </c>
      <c r="B319" s="71">
        <v>0.24183595239724201</v>
      </c>
      <c r="C319" s="73">
        <f t="shared" si="116"/>
        <v>8.6530941081376938E-151</v>
      </c>
      <c r="D319" s="34">
        <v>286</v>
      </c>
      <c r="E319" s="34" t="s">
        <v>202</v>
      </c>
      <c r="F319" s="34" t="s">
        <v>521</v>
      </c>
      <c r="G319" s="71">
        <f t="shared" si="108"/>
        <v>5.7879201940205234E-8</v>
      </c>
      <c r="H319" s="71">
        <f t="shared" si="109"/>
        <v>5.0083418129250168E-158</v>
      </c>
      <c r="I319" s="71">
        <f>SUM($H$33:H319)</f>
        <v>9.3265529758493759</v>
      </c>
      <c r="K319" s="26">
        <v>316</v>
      </c>
      <c r="L319" s="71">
        <v>0</v>
      </c>
      <c r="M319" s="73">
        <f t="shared" si="117"/>
        <v>0</v>
      </c>
      <c r="N319" s="34">
        <v>286</v>
      </c>
      <c r="O319" s="34" t="s">
        <v>202</v>
      </c>
      <c r="P319" s="34" t="s">
        <v>521</v>
      </c>
      <c r="Q319" s="71">
        <f t="shared" si="110"/>
        <v>5.7879201940205234E-8</v>
      </c>
      <c r="R319" s="71">
        <f t="shared" si="111"/>
        <v>0</v>
      </c>
      <c r="S319" s="71">
        <f>SUM($R$33:R319)</f>
        <v>9.5691597944751994</v>
      </c>
      <c r="U319" s="26">
        <v>316</v>
      </c>
      <c r="V319" s="71">
        <v>1.05443645916691E-11</v>
      </c>
      <c r="W319" s="73">
        <f t="shared" si="118"/>
        <v>0</v>
      </c>
      <c r="X319" s="74">
        <v>286</v>
      </c>
      <c r="Y319" s="34" t="s">
        <v>202</v>
      </c>
      <c r="Z319" s="34" t="s">
        <v>521</v>
      </c>
      <c r="AA319" s="71">
        <f t="shared" si="112"/>
        <v>5.7879201940205234E-8</v>
      </c>
      <c r="AB319" s="71">
        <f t="shared" si="113"/>
        <v>0</v>
      </c>
      <c r="AC319" s="71">
        <f>SUM($AB$33:AB319)</f>
        <v>10.403299508285247</v>
      </c>
      <c r="AE319" s="26">
        <v>316</v>
      </c>
      <c r="AF319" s="71">
        <v>0</v>
      </c>
      <c r="AG319" s="73">
        <f t="shared" si="119"/>
        <v>0</v>
      </c>
      <c r="AH319" s="74">
        <v>286</v>
      </c>
      <c r="AI319" s="34" t="s">
        <v>202</v>
      </c>
      <c r="AJ319" s="34" t="s">
        <v>521</v>
      </c>
      <c r="AK319" s="71">
        <f t="shared" si="114"/>
        <v>5.7879201940205234E-8</v>
      </c>
      <c r="AL319" s="71">
        <f t="shared" si="115"/>
        <v>0</v>
      </c>
      <c r="AM319" s="71">
        <f>SUM($AL$33:AL319)</f>
        <v>10.507780540992837</v>
      </c>
      <c r="AO319" s="26">
        <v>316</v>
      </c>
      <c r="AP319" s="71">
        <v>0.30174843868315199</v>
      </c>
      <c r="AQ319" s="73">
        <f t="shared" si="100"/>
        <v>4.3995389569837705E-134</v>
      </c>
      <c r="AR319" s="34">
        <v>296</v>
      </c>
      <c r="AS319" s="34" t="s">
        <v>202</v>
      </c>
      <c r="AT319" s="34" t="s">
        <v>531</v>
      </c>
      <c r="AU319" s="71">
        <f t="shared" si="96"/>
        <v>3.2319444055425961E-8</v>
      </c>
      <c r="AV319" s="71">
        <f t="shared" si="97"/>
        <v>1.4219065318990406E-141</v>
      </c>
      <c r="AW319" s="114">
        <f>SUM($AV$23:AV319)</f>
        <v>9.3110379369082494</v>
      </c>
      <c r="AY319" s="26">
        <v>316</v>
      </c>
      <c r="AZ319" s="71">
        <v>0</v>
      </c>
      <c r="BA319" s="73">
        <f t="shared" si="103"/>
        <v>0</v>
      </c>
      <c r="BB319" s="34">
        <v>296</v>
      </c>
      <c r="BC319" s="34" t="s">
        <v>202</v>
      </c>
      <c r="BD319" s="34" t="s">
        <v>531</v>
      </c>
      <c r="BE319" s="71">
        <f t="shared" si="98"/>
        <v>3.2319444055425961E-8</v>
      </c>
      <c r="BF319" s="71">
        <f t="shared" si="99"/>
        <v>0</v>
      </c>
      <c r="BG319" s="114">
        <f>SUM($BF$23:BF319)</f>
        <v>9.5467535037849771</v>
      </c>
      <c r="BI319" s="26">
        <v>316</v>
      </c>
      <c r="BJ319" s="71">
        <v>5.0360306353258097E-2</v>
      </c>
      <c r="BK319" s="73">
        <f t="shared" si="104"/>
        <v>0</v>
      </c>
      <c r="BL319" s="34">
        <v>296</v>
      </c>
      <c r="BM319" s="34" t="s">
        <v>202</v>
      </c>
      <c r="BN319" s="34" t="s">
        <v>531</v>
      </c>
      <c r="BO319" s="71">
        <f t="shared" si="101"/>
        <v>3.2319444055425961E-8</v>
      </c>
      <c r="BP319" s="71">
        <f t="shared" si="102"/>
        <v>0</v>
      </c>
      <c r="BQ319" s="114">
        <f>SUM($BP$23:BP319)</f>
        <v>10.39189247276893</v>
      </c>
      <c r="BS319" s="26">
        <v>316</v>
      </c>
      <c r="BT319" s="71">
        <v>0</v>
      </c>
      <c r="BU319" s="73">
        <f t="shared" si="105"/>
        <v>0</v>
      </c>
      <c r="BV319" s="34">
        <v>296</v>
      </c>
      <c r="BW319" s="34" t="s">
        <v>202</v>
      </c>
      <c r="BX319" s="34" t="s">
        <v>531</v>
      </c>
      <c r="BY319" s="71">
        <f t="shared" si="106"/>
        <v>3.2319444055425961E-8</v>
      </c>
      <c r="BZ319" s="71">
        <f t="shared" si="107"/>
        <v>0</v>
      </c>
      <c r="CA319" s="114">
        <f>SUM($BZ$23:BZ319)</f>
        <v>10.487233235656269</v>
      </c>
    </row>
    <row r="320" spans="1:79" x14ac:dyDescent="0.35">
      <c r="A320" s="26">
        <v>317</v>
      </c>
      <c r="B320" s="71">
        <v>0.241835952394613</v>
      </c>
      <c r="C320" s="73">
        <f t="shared" si="116"/>
        <v>2.0926292548244426E-151</v>
      </c>
      <c r="D320" s="34">
        <v>287</v>
      </c>
      <c r="E320" s="34" t="s">
        <v>202</v>
      </c>
      <c r="F320" s="34" t="s">
        <v>522</v>
      </c>
      <c r="G320" s="71">
        <f t="shared" si="108"/>
        <v>5.4603020698306815E-8</v>
      </c>
      <c r="H320" s="71">
        <f t="shared" si="109"/>
        <v>1.142638785150614E-158</v>
      </c>
      <c r="I320" s="71">
        <f>SUM($H$33:H320)</f>
        <v>9.3265529758493759</v>
      </c>
      <c r="K320" s="26">
        <v>317</v>
      </c>
      <c r="L320" s="71">
        <v>0</v>
      </c>
      <c r="M320" s="73">
        <f t="shared" si="117"/>
        <v>0</v>
      </c>
      <c r="N320" s="34">
        <v>287</v>
      </c>
      <c r="O320" s="34" t="s">
        <v>202</v>
      </c>
      <c r="P320" s="34" t="s">
        <v>522</v>
      </c>
      <c r="Q320" s="71">
        <f t="shared" si="110"/>
        <v>5.4603020698306815E-8</v>
      </c>
      <c r="R320" s="71">
        <f t="shared" si="111"/>
        <v>0</v>
      </c>
      <c r="S320" s="71">
        <f>SUM($R$33:R320)</f>
        <v>9.5691597944751994</v>
      </c>
      <c r="U320" s="26">
        <v>317</v>
      </c>
      <c r="V320" s="71">
        <v>1.05443643333175E-11</v>
      </c>
      <c r="W320" s="73">
        <f t="shared" si="118"/>
        <v>0</v>
      </c>
      <c r="X320" s="74">
        <v>287</v>
      </c>
      <c r="Y320" s="34" t="s">
        <v>202</v>
      </c>
      <c r="Z320" s="34" t="s">
        <v>522</v>
      </c>
      <c r="AA320" s="71">
        <f t="shared" si="112"/>
        <v>5.4603020698306815E-8</v>
      </c>
      <c r="AB320" s="71">
        <f t="shared" si="113"/>
        <v>0</v>
      </c>
      <c r="AC320" s="71">
        <f>SUM($AB$33:AB320)</f>
        <v>10.403299508285247</v>
      </c>
      <c r="AE320" s="26">
        <v>317</v>
      </c>
      <c r="AF320" s="71">
        <v>0</v>
      </c>
      <c r="AG320" s="73">
        <f t="shared" si="119"/>
        <v>0</v>
      </c>
      <c r="AH320" s="74">
        <v>287</v>
      </c>
      <c r="AI320" s="34" t="s">
        <v>202</v>
      </c>
      <c r="AJ320" s="34" t="s">
        <v>522</v>
      </c>
      <c r="AK320" s="71">
        <f t="shared" si="114"/>
        <v>5.4603020698306815E-8</v>
      </c>
      <c r="AL320" s="71">
        <f t="shared" si="115"/>
        <v>0</v>
      </c>
      <c r="AM320" s="71">
        <f>SUM($AL$33:AL320)</f>
        <v>10.507780540992837</v>
      </c>
      <c r="AO320" s="26">
        <v>317</v>
      </c>
      <c r="AP320" s="71">
        <v>0.30174843868275703</v>
      </c>
      <c r="AQ320" s="73">
        <f t="shared" si="100"/>
        <v>1.3275540111955557E-134</v>
      </c>
      <c r="AR320" s="34">
        <v>297</v>
      </c>
      <c r="AS320" s="34" t="s">
        <v>202</v>
      </c>
      <c r="AT320" s="34" t="s">
        <v>532</v>
      </c>
      <c r="AU320" s="71">
        <f t="shared" si="96"/>
        <v>3.0490041561722605E-8</v>
      </c>
      <c r="AV320" s="71">
        <f t="shared" si="97"/>
        <v>4.0477176976784052E-142</v>
      </c>
      <c r="AW320" s="114">
        <f>SUM($AV$23:AV320)</f>
        <v>9.3110379369082494</v>
      </c>
      <c r="AY320" s="26">
        <v>317</v>
      </c>
      <c r="AZ320" s="71">
        <v>0</v>
      </c>
      <c r="BA320" s="73">
        <f t="shared" si="103"/>
        <v>0</v>
      </c>
      <c r="BB320" s="34">
        <v>297</v>
      </c>
      <c r="BC320" s="34" t="s">
        <v>202</v>
      </c>
      <c r="BD320" s="34" t="s">
        <v>532</v>
      </c>
      <c r="BE320" s="71">
        <f t="shared" si="98"/>
        <v>3.0490041561722605E-8</v>
      </c>
      <c r="BF320" s="71">
        <f t="shared" si="99"/>
        <v>0</v>
      </c>
      <c r="BG320" s="114">
        <f>SUM($BF$23:BF320)</f>
        <v>9.5467535037849771</v>
      </c>
      <c r="BI320" s="26">
        <v>317</v>
      </c>
      <c r="BJ320" s="71">
        <v>5.0360306351263401E-2</v>
      </c>
      <c r="BK320" s="73">
        <f t="shared" si="104"/>
        <v>0</v>
      </c>
      <c r="BL320" s="34">
        <v>297</v>
      </c>
      <c r="BM320" s="34" t="s">
        <v>202</v>
      </c>
      <c r="BN320" s="34" t="s">
        <v>532</v>
      </c>
      <c r="BO320" s="71">
        <f t="shared" si="101"/>
        <v>3.0490041561722605E-8</v>
      </c>
      <c r="BP320" s="71">
        <f t="shared" si="102"/>
        <v>0</v>
      </c>
      <c r="BQ320" s="114">
        <f>SUM($BP$23:BP320)</f>
        <v>10.39189247276893</v>
      </c>
      <c r="BS320" s="26">
        <v>317</v>
      </c>
      <c r="BT320" s="71">
        <v>0</v>
      </c>
      <c r="BU320" s="73">
        <f t="shared" si="105"/>
        <v>0</v>
      </c>
      <c r="BV320" s="34">
        <v>297</v>
      </c>
      <c r="BW320" s="34" t="s">
        <v>202</v>
      </c>
      <c r="BX320" s="34" t="s">
        <v>532</v>
      </c>
      <c r="BY320" s="71">
        <f t="shared" si="106"/>
        <v>3.0490041561722605E-8</v>
      </c>
      <c r="BZ320" s="71">
        <f t="shared" si="107"/>
        <v>0</v>
      </c>
      <c r="CA320" s="114">
        <f>SUM($BZ$23:BZ320)</f>
        <v>10.487233235656269</v>
      </c>
    </row>
    <row r="321" spans="1:79" x14ac:dyDescent="0.35">
      <c r="A321" s="26">
        <v>318</v>
      </c>
      <c r="B321" s="71">
        <v>0.24183595239224701</v>
      </c>
      <c r="C321" s="73">
        <f t="shared" si="116"/>
        <v>5.060729888492984E-152</v>
      </c>
      <c r="D321" s="34">
        <v>288</v>
      </c>
      <c r="E321" s="34" t="s">
        <v>202</v>
      </c>
      <c r="F321" s="34" t="s">
        <v>523</v>
      </c>
      <c r="G321" s="71">
        <f t="shared" si="108"/>
        <v>5.1512283677647943E-8</v>
      </c>
      <c r="H321" s="71">
        <f t="shared" si="109"/>
        <v>2.6068975363200224E-159</v>
      </c>
      <c r="I321" s="71">
        <f>SUM($H$33:H321)</f>
        <v>9.3265529758493759</v>
      </c>
      <c r="K321" s="26">
        <v>318</v>
      </c>
      <c r="L321" s="71">
        <v>0</v>
      </c>
      <c r="M321" s="73">
        <f t="shared" si="117"/>
        <v>0</v>
      </c>
      <c r="N321" s="34">
        <v>288</v>
      </c>
      <c r="O321" s="34" t="s">
        <v>202</v>
      </c>
      <c r="P321" s="34" t="s">
        <v>523</v>
      </c>
      <c r="Q321" s="71">
        <f t="shared" si="110"/>
        <v>5.1512283677647943E-8</v>
      </c>
      <c r="R321" s="71">
        <f t="shared" si="111"/>
        <v>0</v>
      </c>
      <c r="S321" s="71">
        <f>SUM($R$33:R321)</f>
        <v>9.5691597944751994</v>
      </c>
      <c r="U321" s="26">
        <v>318</v>
      </c>
      <c r="V321" s="71">
        <v>1.0544364097006901E-11</v>
      </c>
      <c r="W321" s="73">
        <f t="shared" si="118"/>
        <v>0</v>
      </c>
      <c r="X321" s="74">
        <v>288</v>
      </c>
      <c r="Y321" s="34" t="s">
        <v>202</v>
      </c>
      <c r="Z321" s="34" t="s">
        <v>523</v>
      </c>
      <c r="AA321" s="71">
        <f t="shared" si="112"/>
        <v>5.1512283677647943E-8</v>
      </c>
      <c r="AB321" s="71">
        <f t="shared" si="113"/>
        <v>0</v>
      </c>
      <c r="AC321" s="71">
        <f>SUM($AB$33:AB321)</f>
        <v>10.403299508285247</v>
      </c>
      <c r="AE321" s="26">
        <v>318</v>
      </c>
      <c r="AF321" s="71">
        <v>0</v>
      </c>
      <c r="AG321" s="73">
        <f t="shared" si="119"/>
        <v>0</v>
      </c>
      <c r="AH321" s="74">
        <v>288</v>
      </c>
      <c r="AI321" s="34" t="s">
        <v>202</v>
      </c>
      <c r="AJ321" s="34" t="s">
        <v>523</v>
      </c>
      <c r="AK321" s="71">
        <f t="shared" si="114"/>
        <v>5.1512283677647943E-8</v>
      </c>
      <c r="AL321" s="71">
        <f t="shared" si="115"/>
        <v>0</v>
      </c>
      <c r="AM321" s="71">
        <f>SUM($AL$33:AL321)</f>
        <v>10.507780540992837</v>
      </c>
      <c r="AO321" s="26">
        <v>318</v>
      </c>
      <c r="AP321" s="71">
        <v>0.30174843868239898</v>
      </c>
      <c r="AQ321" s="73">
        <f t="shared" si="100"/>
        <v>4.0058735014529028E-135</v>
      </c>
      <c r="AR321" s="34">
        <v>298</v>
      </c>
      <c r="AS321" s="34" t="s">
        <v>202</v>
      </c>
      <c r="AT321" s="34" t="s">
        <v>533</v>
      </c>
      <c r="AU321" s="71">
        <f t="shared" si="96"/>
        <v>2.8764190152568491E-8</v>
      </c>
      <c r="AV321" s="71">
        <f t="shared" si="97"/>
        <v>1.1522570712292664E-142</v>
      </c>
      <c r="AW321" s="114">
        <f>SUM($AV$23:AV321)</f>
        <v>9.3110379369082494</v>
      </c>
      <c r="AY321" s="26">
        <v>318</v>
      </c>
      <c r="AZ321" s="71">
        <v>0</v>
      </c>
      <c r="BA321" s="73">
        <f t="shared" si="103"/>
        <v>0</v>
      </c>
      <c r="BB321" s="34">
        <v>298</v>
      </c>
      <c r="BC321" s="34" t="s">
        <v>202</v>
      </c>
      <c r="BD321" s="34" t="s">
        <v>533</v>
      </c>
      <c r="BE321" s="71">
        <f t="shared" si="98"/>
        <v>2.8764190152568491E-8</v>
      </c>
      <c r="BF321" s="71">
        <f t="shared" si="99"/>
        <v>0</v>
      </c>
      <c r="BG321" s="114">
        <f>SUM($BF$23:BF321)</f>
        <v>9.5467535037849771</v>
      </c>
      <c r="BI321" s="26">
        <v>318</v>
      </c>
      <c r="BJ321" s="71">
        <v>5.0360306349447097E-2</v>
      </c>
      <c r="BK321" s="73">
        <f t="shared" si="104"/>
        <v>0</v>
      </c>
      <c r="BL321" s="34">
        <v>298</v>
      </c>
      <c r="BM321" s="34" t="s">
        <v>202</v>
      </c>
      <c r="BN321" s="34" t="s">
        <v>533</v>
      </c>
      <c r="BO321" s="71">
        <f t="shared" si="101"/>
        <v>2.8764190152568491E-8</v>
      </c>
      <c r="BP321" s="71">
        <f t="shared" si="102"/>
        <v>0</v>
      </c>
      <c r="BQ321" s="114">
        <f>SUM($BP$23:BP321)</f>
        <v>10.39189247276893</v>
      </c>
      <c r="BS321" s="26">
        <v>318</v>
      </c>
      <c r="BT321" s="71">
        <v>0</v>
      </c>
      <c r="BU321" s="73">
        <f t="shared" si="105"/>
        <v>0</v>
      </c>
      <c r="BV321" s="34">
        <v>298</v>
      </c>
      <c r="BW321" s="34" t="s">
        <v>202</v>
      </c>
      <c r="BX321" s="34" t="s">
        <v>533</v>
      </c>
      <c r="BY321" s="71">
        <f t="shared" si="106"/>
        <v>2.8764190152568491E-8</v>
      </c>
      <c r="BZ321" s="71">
        <f t="shared" si="107"/>
        <v>0</v>
      </c>
      <c r="CA321" s="114">
        <f>SUM($BZ$23:BZ321)</f>
        <v>10.487233235656269</v>
      </c>
    </row>
    <row r="322" spans="1:79" x14ac:dyDescent="0.35">
      <c r="A322" s="26">
        <v>319</v>
      </c>
      <c r="B322" s="71">
        <v>0.241835952390071</v>
      </c>
      <c r="C322" s="73">
        <f t="shared" si="116"/>
        <v>1.2238664323836108E-152</v>
      </c>
      <c r="D322" s="34">
        <v>289</v>
      </c>
      <c r="E322" s="34" t="s">
        <v>202</v>
      </c>
      <c r="F322" s="34" t="s">
        <v>524</v>
      </c>
      <c r="G322" s="71">
        <f t="shared" si="108"/>
        <v>4.8596494035516931E-8</v>
      </c>
      <c r="H322" s="71">
        <f t="shared" si="109"/>
        <v>5.9475617781599523E-160</v>
      </c>
      <c r="I322" s="71">
        <f>SUM($H$33:H322)</f>
        <v>9.3265529758493759</v>
      </c>
      <c r="K322" s="26">
        <v>319</v>
      </c>
      <c r="L322" s="71">
        <v>0</v>
      </c>
      <c r="M322" s="73">
        <f t="shared" si="117"/>
        <v>0</v>
      </c>
      <c r="N322" s="34">
        <v>289</v>
      </c>
      <c r="O322" s="34" t="s">
        <v>202</v>
      </c>
      <c r="P322" s="34" t="s">
        <v>524</v>
      </c>
      <c r="Q322" s="71">
        <f t="shared" si="110"/>
        <v>4.8596494035516931E-8</v>
      </c>
      <c r="R322" s="71">
        <f t="shared" si="111"/>
        <v>0</v>
      </c>
      <c r="S322" s="71">
        <f>SUM($R$33:R322)</f>
        <v>9.5691597944751994</v>
      </c>
      <c r="U322" s="26">
        <v>319</v>
      </c>
      <c r="V322" s="71">
        <v>1.0544363880885301E-11</v>
      </c>
      <c r="W322" s="73">
        <f t="shared" si="118"/>
        <v>0</v>
      </c>
      <c r="X322" s="74">
        <v>289</v>
      </c>
      <c r="Y322" s="34" t="s">
        <v>202</v>
      </c>
      <c r="Z322" s="34" t="s">
        <v>524</v>
      </c>
      <c r="AA322" s="71">
        <f t="shared" si="112"/>
        <v>4.8596494035516931E-8</v>
      </c>
      <c r="AB322" s="71">
        <f t="shared" si="113"/>
        <v>0</v>
      </c>
      <c r="AC322" s="71">
        <f>SUM($AB$33:AB322)</f>
        <v>10.403299508285247</v>
      </c>
      <c r="AE322" s="26">
        <v>319</v>
      </c>
      <c r="AF322" s="71">
        <v>0</v>
      </c>
      <c r="AG322" s="73">
        <f t="shared" si="119"/>
        <v>0</v>
      </c>
      <c r="AH322" s="74">
        <v>289</v>
      </c>
      <c r="AI322" s="34" t="s">
        <v>202</v>
      </c>
      <c r="AJ322" s="34" t="s">
        <v>524</v>
      </c>
      <c r="AK322" s="71">
        <f t="shared" si="114"/>
        <v>4.8596494035516931E-8</v>
      </c>
      <c r="AL322" s="71">
        <f t="shared" si="115"/>
        <v>0</v>
      </c>
      <c r="AM322" s="71">
        <f>SUM($AL$33:AL322)</f>
        <v>10.507780540992837</v>
      </c>
      <c r="AO322" s="26">
        <v>319</v>
      </c>
      <c r="AP322" s="71">
        <v>0.30174843868207402</v>
      </c>
      <c r="AQ322" s="73">
        <f t="shared" si="100"/>
        <v>1.2087660746226082E-135</v>
      </c>
      <c r="AR322" s="34">
        <v>299</v>
      </c>
      <c r="AS322" s="34" t="s">
        <v>202</v>
      </c>
      <c r="AT322" s="34" t="s">
        <v>534</v>
      </c>
      <c r="AU322" s="71">
        <f t="shared" si="96"/>
        <v>2.7136028445819326E-8</v>
      </c>
      <c r="AV322" s="71">
        <f t="shared" si="97"/>
        <v>3.280111058530046E-143</v>
      </c>
      <c r="AW322" s="114">
        <f>SUM($AV$23:AV322)</f>
        <v>9.3110379369082494</v>
      </c>
      <c r="AY322" s="26">
        <v>319</v>
      </c>
      <c r="AZ322" s="71">
        <v>0</v>
      </c>
      <c r="BA322" s="73">
        <f t="shared" si="103"/>
        <v>0</v>
      </c>
      <c r="BB322" s="34">
        <v>299</v>
      </c>
      <c r="BC322" s="34" t="s">
        <v>202</v>
      </c>
      <c r="BD322" s="34" t="s">
        <v>534</v>
      </c>
      <c r="BE322" s="71">
        <f t="shared" si="98"/>
        <v>2.7136028445819326E-8</v>
      </c>
      <c r="BF322" s="71">
        <f t="shared" si="99"/>
        <v>0</v>
      </c>
      <c r="BG322" s="114">
        <f>SUM($BF$23:BF322)</f>
        <v>9.5467535037849771</v>
      </c>
      <c r="BI322" s="26">
        <v>319</v>
      </c>
      <c r="BJ322" s="71">
        <v>5.0360306347793801E-2</v>
      </c>
      <c r="BK322" s="73">
        <f t="shared" si="104"/>
        <v>0</v>
      </c>
      <c r="BL322" s="34">
        <v>299</v>
      </c>
      <c r="BM322" s="34" t="s">
        <v>202</v>
      </c>
      <c r="BN322" s="34" t="s">
        <v>534</v>
      </c>
      <c r="BO322" s="71">
        <f t="shared" si="101"/>
        <v>2.7136028445819326E-8</v>
      </c>
      <c r="BP322" s="71">
        <f t="shared" si="102"/>
        <v>0</v>
      </c>
      <c r="BQ322" s="114">
        <f>SUM($BP$23:BP322)</f>
        <v>10.39189247276893</v>
      </c>
      <c r="BS322" s="26">
        <v>319</v>
      </c>
      <c r="BT322" s="71">
        <v>0</v>
      </c>
      <c r="BU322" s="73">
        <f t="shared" si="105"/>
        <v>0</v>
      </c>
      <c r="BV322" s="34">
        <v>299</v>
      </c>
      <c r="BW322" s="34" t="s">
        <v>202</v>
      </c>
      <c r="BX322" s="34" t="s">
        <v>534</v>
      </c>
      <c r="BY322" s="71">
        <f t="shared" si="106"/>
        <v>2.7136028445819326E-8</v>
      </c>
      <c r="BZ322" s="71">
        <f t="shared" si="107"/>
        <v>0</v>
      </c>
      <c r="CA322" s="114">
        <f>SUM($BZ$23:BZ322)</f>
        <v>10.487233235656269</v>
      </c>
    </row>
    <row r="323" spans="1:79" x14ac:dyDescent="0.35">
      <c r="A323" s="26">
        <v>320</v>
      </c>
      <c r="B323" s="71">
        <v>0.24183595238810399</v>
      </c>
      <c r="C323" s="73">
        <f t="shared" si="116"/>
        <v>2.9597490427372893E-153</v>
      </c>
      <c r="D323" s="34">
        <v>290</v>
      </c>
      <c r="E323" s="34" t="s">
        <v>202</v>
      </c>
      <c r="F323" s="34" t="s">
        <v>525</v>
      </c>
      <c r="G323" s="71">
        <f t="shared" si="108"/>
        <v>4.5845749090110305E-8</v>
      </c>
      <c r="H323" s="71">
        <f t="shared" si="109"/>
        <v>1.3569191198302793E-160</v>
      </c>
      <c r="I323" s="71">
        <f>SUM($H$33:H323)</f>
        <v>9.3265529758493759</v>
      </c>
      <c r="K323" s="26">
        <v>320</v>
      </c>
      <c r="L323" s="71">
        <v>0</v>
      </c>
      <c r="M323" s="73">
        <f t="shared" si="117"/>
        <v>0</v>
      </c>
      <c r="N323" s="34">
        <v>290</v>
      </c>
      <c r="O323" s="34" t="s">
        <v>202</v>
      </c>
      <c r="P323" s="34" t="s">
        <v>525</v>
      </c>
      <c r="Q323" s="71">
        <f t="shared" si="110"/>
        <v>4.5845749090110305E-8</v>
      </c>
      <c r="R323" s="71">
        <f t="shared" si="111"/>
        <v>0</v>
      </c>
      <c r="S323" s="71">
        <f>SUM($R$33:R323)</f>
        <v>9.5691597944751994</v>
      </c>
      <c r="U323" s="26">
        <v>320</v>
      </c>
      <c r="V323" s="71">
        <v>1.0544363683227101E-11</v>
      </c>
      <c r="W323" s="73">
        <f t="shared" si="118"/>
        <v>0</v>
      </c>
      <c r="X323" s="74">
        <v>290</v>
      </c>
      <c r="Y323" s="34" t="s">
        <v>202</v>
      </c>
      <c r="Z323" s="34" t="s">
        <v>525</v>
      </c>
      <c r="AA323" s="71">
        <f t="shared" si="112"/>
        <v>4.5845749090110305E-8</v>
      </c>
      <c r="AB323" s="71">
        <f t="shared" si="113"/>
        <v>0</v>
      </c>
      <c r="AC323" s="71">
        <f>SUM($AB$33:AB323)</f>
        <v>10.403299508285247</v>
      </c>
      <c r="AE323" s="26">
        <v>320</v>
      </c>
      <c r="AF323" s="71">
        <v>0</v>
      </c>
      <c r="AG323" s="73">
        <f t="shared" si="119"/>
        <v>0</v>
      </c>
      <c r="AH323" s="74">
        <v>290</v>
      </c>
      <c r="AI323" s="34" t="s">
        <v>202</v>
      </c>
      <c r="AJ323" s="34" t="s">
        <v>525</v>
      </c>
      <c r="AK323" s="71">
        <f t="shared" si="114"/>
        <v>4.5845749090110305E-8</v>
      </c>
      <c r="AL323" s="71">
        <f t="shared" si="115"/>
        <v>0</v>
      </c>
      <c r="AM323" s="71">
        <f>SUM($AL$33:AL323)</f>
        <v>10.507780540992837</v>
      </c>
      <c r="AO323" s="26">
        <v>320</v>
      </c>
      <c r="AP323" s="71">
        <v>0.30174843868176698</v>
      </c>
      <c r="AQ323" s="73">
        <f t="shared" si="100"/>
        <v>3.6474327574923135E-136</v>
      </c>
      <c r="AR323" s="34">
        <v>300</v>
      </c>
      <c r="AS323" s="34" t="s">
        <v>202</v>
      </c>
      <c r="AT323" s="34" t="s">
        <v>535</v>
      </c>
      <c r="AU323" s="71">
        <f t="shared" si="96"/>
        <v>2.5600026835678609E-8</v>
      </c>
      <c r="AV323" s="71">
        <f t="shared" si="97"/>
        <v>9.3374376473136456E-144</v>
      </c>
      <c r="AW323" s="114">
        <f>SUM($AV$23:AV323)</f>
        <v>9.3110379369082494</v>
      </c>
      <c r="AY323" s="26">
        <v>320</v>
      </c>
      <c r="AZ323" s="71">
        <v>0</v>
      </c>
      <c r="BA323" s="73">
        <f t="shared" si="103"/>
        <v>0</v>
      </c>
      <c r="BB323" s="34">
        <v>300</v>
      </c>
      <c r="BC323" s="34" t="s">
        <v>202</v>
      </c>
      <c r="BD323" s="34" t="s">
        <v>535</v>
      </c>
      <c r="BE323" s="71">
        <f t="shared" si="98"/>
        <v>2.5600026835678609E-8</v>
      </c>
      <c r="BF323" s="71">
        <f t="shared" si="99"/>
        <v>0</v>
      </c>
      <c r="BG323" s="114">
        <f>SUM($BF$23:BF323)</f>
        <v>9.5467535037849771</v>
      </c>
      <c r="BI323" s="26">
        <v>320</v>
      </c>
      <c r="BJ323" s="71">
        <v>5.0360306346288103E-2</v>
      </c>
      <c r="BK323" s="73">
        <f t="shared" si="104"/>
        <v>0</v>
      </c>
      <c r="BL323" s="34">
        <v>300</v>
      </c>
      <c r="BM323" s="34" t="s">
        <v>202</v>
      </c>
      <c r="BN323" s="34" t="s">
        <v>535</v>
      </c>
      <c r="BO323" s="71">
        <f t="shared" si="101"/>
        <v>2.5600026835678609E-8</v>
      </c>
      <c r="BP323" s="71">
        <f t="shared" si="102"/>
        <v>0</v>
      </c>
      <c r="BQ323" s="114">
        <f>SUM($BP$23:BP323)</f>
        <v>10.39189247276893</v>
      </c>
      <c r="BS323" s="26">
        <v>320</v>
      </c>
      <c r="BT323" s="71">
        <v>0</v>
      </c>
      <c r="BU323" s="73">
        <f t="shared" si="105"/>
        <v>0</v>
      </c>
      <c r="BV323" s="34">
        <v>300</v>
      </c>
      <c r="BW323" s="34" t="s">
        <v>202</v>
      </c>
      <c r="BX323" s="34" t="s">
        <v>535</v>
      </c>
      <c r="BY323" s="71">
        <f t="shared" si="106"/>
        <v>2.5600026835678609E-8</v>
      </c>
      <c r="BZ323" s="71">
        <f t="shared" si="107"/>
        <v>0</v>
      </c>
      <c r="CA323" s="114">
        <f>SUM($BZ$23:BZ323)</f>
        <v>10.487233235656269</v>
      </c>
    </row>
    <row r="324" spans="1:79" x14ac:dyDescent="0.35">
      <c r="A324" s="26">
        <v>321</v>
      </c>
      <c r="B324" s="71">
        <v>0.24183595238632699</v>
      </c>
      <c r="C324" s="73">
        <f t="shared" si="116"/>
        <v>7.1577372858015141E-154</v>
      </c>
      <c r="D324" s="34">
        <v>291</v>
      </c>
      <c r="E324" s="34" t="s">
        <v>202</v>
      </c>
      <c r="F324" s="34" t="s">
        <v>526</v>
      </c>
      <c r="G324" s="71">
        <f t="shared" si="108"/>
        <v>4.3250706688783297E-8</v>
      </c>
      <c r="H324" s="71">
        <f t="shared" si="109"/>
        <v>3.0957719590356913E-161</v>
      </c>
      <c r="I324" s="71">
        <f>SUM($H$33:H324)</f>
        <v>9.3265529758493759</v>
      </c>
      <c r="K324" s="26">
        <v>321</v>
      </c>
      <c r="L324" s="71">
        <v>0</v>
      </c>
      <c r="M324" s="73">
        <f t="shared" si="117"/>
        <v>0</v>
      </c>
      <c r="N324" s="34">
        <v>291</v>
      </c>
      <c r="O324" s="34" t="s">
        <v>202</v>
      </c>
      <c r="P324" s="34" t="s">
        <v>526</v>
      </c>
      <c r="Q324" s="71">
        <f t="shared" si="110"/>
        <v>4.3250706688783297E-8</v>
      </c>
      <c r="R324" s="71">
        <f t="shared" si="111"/>
        <v>0</v>
      </c>
      <c r="S324" s="71">
        <f>SUM($R$33:R324)</f>
        <v>9.5691597944751994</v>
      </c>
      <c r="U324" s="26">
        <v>321</v>
      </c>
      <c r="V324" s="71">
        <v>1.0544363502427699E-11</v>
      </c>
      <c r="W324" s="73">
        <f t="shared" si="118"/>
        <v>0</v>
      </c>
      <c r="X324" s="74">
        <v>291</v>
      </c>
      <c r="Y324" s="34" t="s">
        <v>202</v>
      </c>
      <c r="Z324" s="34" t="s">
        <v>526</v>
      </c>
      <c r="AA324" s="71">
        <f t="shared" si="112"/>
        <v>4.3250706688783297E-8</v>
      </c>
      <c r="AB324" s="71">
        <f t="shared" si="113"/>
        <v>0</v>
      </c>
      <c r="AC324" s="71">
        <f>SUM($AB$33:AB324)</f>
        <v>10.403299508285247</v>
      </c>
      <c r="AE324" s="26">
        <v>321</v>
      </c>
      <c r="AF324" s="71">
        <v>0</v>
      </c>
      <c r="AG324" s="73">
        <f t="shared" si="119"/>
        <v>0</v>
      </c>
      <c r="AH324" s="74">
        <v>291</v>
      </c>
      <c r="AI324" s="34" t="s">
        <v>202</v>
      </c>
      <c r="AJ324" s="34" t="s">
        <v>526</v>
      </c>
      <c r="AK324" s="71">
        <f t="shared" si="114"/>
        <v>4.3250706688783297E-8</v>
      </c>
      <c r="AL324" s="71">
        <f t="shared" si="115"/>
        <v>0</v>
      </c>
      <c r="AM324" s="71">
        <f>SUM($AL$33:AL324)</f>
        <v>10.507780540992837</v>
      </c>
      <c r="AO324" s="26">
        <v>321</v>
      </c>
      <c r="AP324" s="71">
        <v>0.30174843868151302</v>
      </c>
      <c r="AQ324" s="73">
        <f t="shared" si="100"/>
        <v>1.1006071397700376E-136</v>
      </c>
      <c r="AR324" s="34">
        <v>301</v>
      </c>
      <c r="AS324" s="34" t="s">
        <v>202</v>
      </c>
      <c r="AT324" s="34" t="s">
        <v>536</v>
      </c>
      <c r="AU324" s="71">
        <f t="shared" si="96"/>
        <v>2.4150968712904349E-8</v>
      </c>
      <c r="AV324" s="71">
        <f t="shared" si="97"/>
        <v>2.6580728597785324E-144</v>
      </c>
      <c r="AW324" s="114">
        <f>SUM($AV$23:AV324)</f>
        <v>9.3110379369082494</v>
      </c>
      <c r="AY324" s="26">
        <v>321</v>
      </c>
      <c r="AZ324" s="71">
        <v>0</v>
      </c>
      <c r="BA324" s="73">
        <f t="shared" si="103"/>
        <v>0</v>
      </c>
      <c r="BB324" s="34">
        <v>301</v>
      </c>
      <c r="BC324" s="34" t="s">
        <v>202</v>
      </c>
      <c r="BD324" s="34" t="s">
        <v>536</v>
      </c>
      <c r="BE324" s="71">
        <f t="shared" si="98"/>
        <v>2.4150968712904349E-8</v>
      </c>
      <c r="BF324" s="71">
        <f t="shared" si="99"/>
        <v>0</v>
      </c>
      <c r="BG324" s="114">
        <f>SUM($BF$23:BF324)</f>
        <v>9.5467535037849771</v>
      </c>
      <c r="BI324" s="26">
        <v>321</v>
      </c>
      <c r="BJ324" s="71">
        <v>5.0360306344917102E-2</v>
      </c>
      <c r="BK324" s="73">
        <f t="shared" si="104"/>
        <v>0</v>
      </c>
      <c r="BL324" s="34">
        <v>301</v>
      </c>
      <c r="BM324" s="34" t="s">
        <v>202</v>
      </c>
      <c r="BN324" s="34" t="s">
        <v>536</v>
      </c>
      <c r="BO324" s="71">
        <f t="shared" si="101"/>
        <v>2.4150968712904349E-8</v>
      </c>
      <c r="BP324" s="71">
        <f t="shared" si="102"/>
        <v>0</v>
      </c>
      <c r="BQ324" s="114">
        <f>SUM($BP$23:BP324)</f>
        <v>10.39189247276893</v>
      </c>
      <c r="BS324" s="26">
        <v>321</v>
      </c>
      <c r="BT324" s="71">
        <v>0</v>
      </c>
      <c r="BU324" s="73">
        <f t="shared" si="105"/>
        <v>0</v>
      </c>
      <c r="BV324" s="34">
        <v>301</v>
      </c>
      <c r="BW324" s="34" t="s">
        <v>202</v>
      </c>
      <c r="BX324" s="34" t="s">
        <v>536</v>
      </c>
      <c r="BY324" s="71">
        <f t="shared" si="106"/>
        <v>2.4150968712904349E-8</v>
      </c>
      <c r="BZ324" s="71">
        <f t="shared" si="107"/>
        <v>0</v>
      </c>
      <c r="CA324" s="114">
        <f>SUM($BZ$23:BZ324)</f>
        <v>10.487233235656269</v>
      </c>
    </row>
    <row r="325" spans="1:79" x14ac:dyDescent="0.35">
      <c r="A325" s="26">
        <v>322</v>
      </c>
      <c r="B325" s="71">
        <v>0.241835952384688</v>
      </c>
      <c r="C325" s="73">
        <f t="shared" si="116"/>
        <v>1.7309982134429324E-154</v>
      </c>
      <c r="D325" s="34">
        <v>292</v>
      </c>
      <c r="E325" s="34" t="s">
        <v>202</v>
      </c>
      <c r="F325" s="34" t="s">
        <v>527</v>
      </c>
      <c r="G325" s="71">
        <f t="shared" si="108"/>
        <v>4.0802553479984241E-8</v>
      </c>
      <c r="H325" s="71">
        <f t="shared" si="109"/>
        <v>7.062914717776242E-162</v>
      </c>
      <c r="I325" s="71">
        <f>SUM($H$33:H325)</f>
        <v>9.3265529758493759</v>
      </c>
      <c r="K325" s="26">
        <v>322</v>
      </c>
      <c r="L325" s="71">
        <v>0</v>
      </c>
      <c r="M325" s="73">
        <f t="shared" si="117"/>
        <v>0</v>
      </c>
      <c r="N325" s="34">
        <v>292</v>
      </c>
      <c r="O325" s="34" t="s">
        <v>202</v>
      </c>
      <c r="P325" s="34" t="s">
        <v>527</v>
      </c>
      <c r="Q325" s="71">
        <f t="shared" si="110"/>
        <v>4.0802553479984241E-8</v>
      </c>
      <c r="R325" s="71">
        <f t="shared" si="111"/>
        <v>0</v>
      </c>
      <c r="S325" s="71">
        <f>SUM($R$33:R325)</f>
        <v>9.5691597944751994</v>
      </c>
      <c r="U325" s="26">
        <v>322</v>
      </c>
      <c r="V325" s="71">
        <v>1.0544363337075999E-11</v>
      </c>
      <c r="W325" s="73">
        <f t="shared" si="118"/>
        <v>0</v>
      </c>
      <c r="X325" s="74">
        <v>292</v>
      </c>
      <c r="Y325" s="34" t="s">
        <v>202</v>
      </c>
      <c r="Z325" s="34" t="s">
        <v>527</v>
      </c>
      <c r="AA325" s="71">
        <f t="shared" si="112"/>
        <v>4.0802553479984241E-8</v>
      </c>
      <c r="AB325" s="71">
        <f t="shared" si="113"/>
        <v>0</v>
      </c>
      <c r="AC325" s="71">
        <f>SUM($AB$33:AB325)</f>
        <v>10.403299508285247</v>
      </c>
      <c r="AE325" s="26">
        <v>322</v>
      </c>
      <c r="AF325" s="71">
        <v>0</v>
      </c>
      <c r="AG325" s="73">
        <f t="shared" si="119"/>
        <v>0</v>
      </c>
      <c r="AH325" s="74">
        <v>292</v>
      </c>
      <c r="AI325" s="34" t="s">
        <v>202</v>
      </c>
      <c r="AJ325" s="34" t="s">
        <v>527</v>
      </c>
      <c r="AK325" s="71">
        <f t="shared" si="114"/>
        <v>4.0802553479984241E-8</v>
      </c>
      <c r="AL325" s="71">
        <f t="shared" si="115"/>
        <v>0</v>
      </c>
      <c r="AM325" s="71">
        <f>SUM($AL$33:AL325)</f>
        <v>10.507780540992837</v>
      </c>
      <c r="AO325" s="26">
        <v>322</v>
      </c>
      <c r="AP325" s="71">
        <v>0.30174843868127099</v>
      </c>
      <c r="AQ325" s="73">
        <f t="shared" si="100"/>
        <v>3.3210648602733463E-137</v>
      </c>
      <c r="AR325" s="34">
        <v>302</v>
      </c>
      <c r="AS325" s="34" t="s">
        <v>202</v>
      </c>
      <c r="AT325" s="34" t="s">
        <v>537</v>
      </c>
      <c r="AU325" s="71">
        <f t="shared" si="96"/>
        <v>2.2783932748022967E-8</v>
      </c>
      <c r="AV325" s="71">
        <f t="shared" si="97"/>
        <v>7.5666918428290219E-145</v>
      </c>
      <c r="AW325" s="114">
        <f>SUM($AV$23:AV325)</f>
        <v>9.3110379369082494</v>
      </c>
      <c r="AY325" s="26">
        <v>322</v>
      </c>
      <c r="AZ325" s="71">
        <v>0</v>
      </c>
      <c r="BA325" s="73">
        <f t="shared" si="103"/>
        <v>0</v>
      </c>
      <c r="BB325" s="34">
        <v>302</v>
      </c>
      <c r="BC325" s="34" t="s">
        <v>202</v>
      </c>
      <c r="BD325" s="34" t="s">
        <v>537</v>
      </c>
      <c r="BE325" s="71">
        <f t="shared" si="98"/>
        <v>2.2783932748022967E-8</v>
      </c>
      <c r="BF325" s="71">
        <f t="shared" si="99"/>
        <v>0</v>
      </c>
      <c r="BG325" s="114">
        <f>SUM($BF$23:BF325)</f>
        <v>9.5467535037849771</v>
      </c>
      <c r="BI325" s="26">
        <v>322</v>
      </c>
      <c r="BJ325" s="71">
        <v>5.0360306343669101E-2</v>
      </c>
      <c r="BK325" s="73">
        <f t="shared" si="104"/>
        <v>0</v>
      </c>
      <c r="BL325" s="34">
        <v>302</v>
      </c>
      <c r="BM325" s="34" t="s">
        <v>202</v>
      </c>
      <c r="BN325" s="34" t="s">
        <v>537</v>
      </c>
      <c r="BO325" s="71">
        <f t="shared" si="101"/>
        <v>2.2783932748022967E-8</v>
      </c>
      <c r="BP325" s="71">
        <f t="shared" si="102"/>
        <v>0</v>
      </c>
      <c r="BQ325" s="114">
        <f>SUM($BP$23:BP325)</f>
        <v>10.39189247276893</v>
      </c>
      <c r="BS325" s="26">
        <v>322</v>
      </c>
      <c r="BT325" s="71">
        <v>0</v>
      </c>
      <c r="BU325" s="73">
        <f t="shared" si="105"/>
        <v>0</v>
      </c>
      <c r="BV325" s="34">
        <v>302</v>
      </c>
      <c r="BW325" s="34" t="s">
        <v>202</v>
      </c>
      <c r="BX325" s="34" t="s">
        <v>537</v>
      </c>
      <c r="BY325" s="71">
        <f t="shared" si="106"/>
        <v>2.2783932748022967E-8</v>
      </c>
      <c r="BZ325" s="71">
        <f t="shared" si="107"/>
        <v>0</v>
      </c>
      <c r="CA325" s="114">
        <f>SUM($BZ$23:BZ325)</f>
        <v>10.487233235656269</v>
      </c>
    </row>
    <row r="326" spans="1:79" x14ac:dyDescent="0.35">
      <c r="A326" s="26">
        <v>323</v>
      </c>
      <c r="B326" s="71">
        <v>0.241835952383223</v>
      </c>
      <c r="C326" s="73">
        <f t="shared" si="116"/>
        <v>4.1861760152416495E-155</v>
      </c>
      <c r="D326" s="34">
        <v>293</v>
      </c>
      <c r="E326" s="34" t="s">
        <v>202</v>
      </c>
      <c r="F326" s="34" t="s">
        <v>528</v>
      </c>
      <c r="G326" s="71">
        <f t="shared" si="108"/>
        <v>3.8492974981117208E-8</v>
      </c>
      <c r="H326" s="71">
        <f t="shared" si="109"/>
        <v>1.6113836862124974E-162</v>
      </c>
      <c r="I326" s="71">
        <f>SUM($H$33:H326)</f>
        <v>9.3265529758493759</v>
      </c>
      <c r="K326" s="26">
        <v>323</v>
      </c>
      <c r="L326" s="71">
        <v>0</v>
      </c>
      <c r="M326" s="73">
        <f t="shared" si="117"/>
        <v>0</v>
      </c>
      <c r="N326" s="34">
        <v>293</v>
      </c>
      <c r="O326" s="34" t="s">
        <v>202</v>
      </c>
      <c r="P326" s="34" t="s">
        <v>528</v>
      </c>
      <c r="Q326" s="71">
        <f t="shared" si="110"/>
        <v>3.8492974981117208E-8</v>
      </c>
      <c r="R326" s="71">
        <f t="shared" si="111"/>
        <v>0</v>
      </c>
      <c r="S326" s="71">
        <f>SUM($R$33:R326)</f>
        <v>9.5691597944751994</v>
      </c>
      <c r="U326" s="26">
        <v>323</v>
      </c>
      <c r="V326" s="71">
        <v>1.05443631858543E-11</v>
      </c>
      <c r="W326" s="73">
        <f t="shared" si="118"/>
        <v>0</v>
      </c>
      <c r="X326" s="74">
        <v>293</v>
      </c>
      <c r="Y326" s="34" t="s">
        <v>202</v>
      </c>
      <c r="Z326" s="34" t="s">
        <v>528</v>
      </c>
      <c r="AA326" s="71">
        <f t="shared" si="112"/>
        <v>3.8492974981117208E-8</v>
      </c>
      <c r="AB326" s="71">
        <f t="shared" si="113"/>
        <v>0</v>
      </c>
      <c r="AC326" s="71">
        <f>SUM($AB$33:AB326)</f>
        <v>10.403299508285247</v>
      </c>
      <c r="AE326" s="26">
        <v>323</v>
      </c>
      <c r="AF326" s="71">
        <v>0</v>
      </c>
      <c r="AG326" s="73">
        <f t="shared" si="119"/>
        <v>0</v>
      </c>
      <c r="AH326" s="74">
        <v>293</v>
      </c>
      <c r="AI326" s="34" t="s">
        <v>202</v>
      </c>
      <c r="AJ326" s="34" t="s">
        <v>528</v>
      </c>
      <c r="AK326" s="71">
        <f t="shared" si="114"/>
        <v>3.8492974981117208E-8</v>
      </c>
      <c r="AL326" s="71">
        <f t="shared" si="115"/>
        <v>0</v>
      </c>
      <c r="AM326" s="71">
        <f>SUM($AL$33:AL326)</f>
        <v>10.507780540992837</v>
      </c>
      <c r="AO326" s="26">
        <v>323</v>
      </c>
      <c r="AP326" s="71">
        <v>0.301748438681052</v>
      </c>
      <c r="AQ326" s="73">
        <f t="shared" si="100"/>
        <v>1.0021261363467157E-137</v>
      </c>
      <c r="AR326" s="34">
        <v>303</v>
      </c>
      <c r="AS326" s="34" t="s">
        <v>202</v>
      </c>
      <c r="AT326" s="34" t="s">
        <v>538</v>
      </c>
      <c r="AU326" s="71">
        <f t="shared" si="96"/>
        <v>2.1494276177380153E-8</v>
      </c>
      <c r="AV326" s="71">
        <f t="shared" si="97"/>
        <v>2.1539975939207227E-145</v>
      </c>
      <c r="AW326" s="114">
        <f>SUM($AV$23:AV326)</f>
        <v>9.3110379369082494</v>
      </c>
      <c r="AY326" s="26">
        <v>323</v>
      </c>
      <c r="AZ326" s="71">
        <v>0</v>
      </c>
      <c r="BA326" s="73">
        <f t="shared" si="103"/>
        <v>0</v>
      </c>
      <c r="BB326" s="34">
        <v>303</v>
      </c>
      <c r="BC326" s="34" t="s">
        <v>202</v>
      </c>
      <c r="BD326" s="34" t="s">
        <v>538</v>
      </c>
      <c r="BE326" s="71">
        <f t="shared" si="98"/>
        <v>2.1494276177380153E-8</v>
      </c>
      <c r="BF326" s="71">
        <f t="shared" si="99"/>
        <v>0</v>
      </c>
      <c r="BG326" s="114">
        <f>SUM($BF$23:BF326)</f>
        <v>9.5467535037849771</v>
      </c>
      <c r="BI326" s="26">
        <v>323</v>
      </c>
      <c r="BJ326" s="71">
        <v>5.0360306342533002E-2</v>
      </c>
      <c r="BK326" s="73">
        <f t="shared" si="104"/>
        <v>0</v>
      </c>
      <c r="BL326" s="34">
        <v>303</v>
      </c>
      <c r="BM326" s="34" t="s">
        <v>202</v>
      </c>
      <c r="BN326" s="34" t="s">
        <v>538</v>
      </c>
      <c r="BO326" s="71">
        <f t="shared" si="101"/>
        <v>2.1494276177380153E-8</v>
      </c>
      <c r="BP326" s="71">
        <f t="shared" si="102"/>
        <v>0</v>
      </c>
      <c r="BQ326" s="114">
        <f>SUM($BP$23:BP326)</f>
        <v>10.39189247276893</v>
      </c>
      <c r="BS326" s="26">
        <v>323</v>
      </c>
      <c r="BT326" s="71">
        <v>0</v>
      </c>
      <c r="BU326" s="73">
        <f t="shared" si="105"/>
        <v>0</v>
      </c>
      <c r="BV326" s="34">
        <v>303</v>
      </c>
      <c r="BW326" s="34" t="s">
        <v>202</v>
      </c>
      <c r="BX326" s="34" t="s">
        <v>538</v>
      </c>
      <c r="BY326" s="71">
        <f t="shared" si="106"/>
        <v>2.1494276177380153E-8</v>
      </c>
      <c r="BZ326" s="71">
        <f t="shared" si="107"/>
        <v>0</v>
      </c>
      <c r="CA326" s="114">
        <f>SUM($BZ$23:BZ326)</f>
        <v>10.487233235656269</v>
      </c>
    </row>
    <row r="327" spans="1:79" x14ac:dyDescent="0.35">
      <c r="A327" s="26">
        <v>324</v>
      </c>
      <c r="B327" s="71">
        <v>0.241835952381865</v>
      </c>
      <c r="C327" s="73">
        <f t="shared" si="116"/>
        <v>1.0123678634897698E-155</v>
      </c>
      <c r="D327" s="34">
        <v>294</v>
      </c>
      <c r="E327" s="34" t="s">
        <v>202</v>
      </c>
      <c r="F327" s="34" t="s">
        <v>529</v>
      </c>
      <c r="G327" s="71">
        <f t="shared" si="108"/>
        <v>3.6314127340676606E-8</v>
      </c>
      <c r="H327" s="71">
        <f t="shared" si="109"/>
        <v>3.6763255510376213E-163</v>
      </c>
      <c r="I327" s="71">
        <f>SUM($H$33:H327)</f>
        <v>9.3265529758493759</v>
      </c>
      <c r="K327" s="26">
        <v>324</v>
      </c>
      <c r="L327" s="71">
        <v>0</v>
      </c>
      <c r="M327" s="73">
        <f t="shared" si="117"/>
        <v>0</v>
      </c>
      <c r="N327" s="34">
        <v>294</v>
      </c>
      <c r="O327" s="34" t="s">
        <v>202</v>
      </c>
      <c r="P327" s="34" t="s">
        <v>529</v>
      </c>
      <c r="Q327" s="71">
        <f t="shared" si="110"/>
        <v>3.6314127340676606E-8</v>
      </c>
      <c r="R327" s="71">
        <f t="shared" si="111"/>
        <v>0</v>
      </c>
      <c r="S327" s="71">
        <f>SUM($R$33:R327)</f>
        <v>9.5691597944751994</v>
      </c>
      <c r="U327" s="26">
        <v>324</v>
      </c>
      <c r="V327" s="71">
        <v>1.05443630475263E-11</v>
      </c>
      <c r="W327" s="73">
        <f t="shared" si="118"/>
        <v>0</v>
      </c>
      <c r="X327" s="74">
        <v>294</v>
      </c>
      <c r="Y327" s="34" t="s">
        <v>202</v>
      </c>
      <c r="Z327" s="34" t="s">
        <v>529</v>
      </c>
      <c r="AA327" s="71">
        <f t="shared" si="112"/>
        <v>3.6314127340676606E-8</v>
      </c>
      <c r="AB327" s="71">
        <f t="shared" si="113"/>
        <v>0</v>
      </c>
      <c r="AC327" s="71">
        <f>SUM($AB$33:AB327)</f>
        <v>10.403299508285247</v>
      </c>
      <c r="AE327" s="26">
        <v>324</v>
      </c>
      <c r="AF327" s="71">
        <v>0</v>
      </c>
      <c r="AG327" s="73">
        <f t="shared" si="119"/>
        <v>0</v>
      </c>
      <c r="AH327" s="74">
        <v>294</v>
      </c>
      <c r="AI327" s="34" t="s">
        <v>202</v>
      </c>
      <c r="AJ327" s="34" t="s">
        <v>529</v>
      </c>
      <c r="AK327" s="71">
        <f t="shared" si="114"/>
        <v>3.6314127340676606E-8</v>
      </c>
      <c r="AL327" s="71">
        <f t="shared" si="115"/>
        <v>0</v>
      </c>
      <c r="AM327" s="71">
        <f>SUM($AL$33:AL327)</f>
        <v>10.507780540992837</v>
      </c>
      <c r="AO327" s="26">
        <v>324</v>
      </c>
      <c r="AP327" s="71">
        <v>0.30174843868085199</v>
      </c>
      <c r="AQ327" s="73">
        <f t="shared" si="100"/>
        <v>3.023899970040965E-138</v>
      </c>
      <c r="AR327" s="34">
        <v>304</v>
      </c>
      <c r="AS327" s="34" t="s">
        <v>202</v>
      </c>
      <c r="AT327" s="34" t="s">
        <v>539</v>
      </c>
      <c r="AU327" s="71">
        <f t="shared" si="96"/>
        <v>2.02776190352643E-8</v>
      </c>
      <c r="AV327" s="71">
        <f t="shared" si="97"/>
        <v>6.1317491593237814E-146</v>
      </c>
      <c r="AW327" s="114">
        <f>SUM($AV$23:AV327)</f>
        <v>9.3110379369082494</v>
      </c>
      <c r="AY327" s="26">
        <v>324</v>
      </c>
      <c r="AZ327" s="71">
        <v>0</v>
      </c>
      <c r="BA327" s="73">
        <f t="shared" si="103"/>
        <v>0</v>
      </c>
      <c r="BB327" s="34">
        <v>304</v>
      </c>
      <c r="BC327" s="34" t="s">
        <v>202</v>
      </c>
      <c r="BD327" s="34" t="s">
        <v>539</v>
      </c>
      <c r="BE327" s="71">
        <f t="shared" si="98"/>
        <v>2.02776190352643E-8</v>
      </c>
      <c r="BF327" s="71">
        <f t="shared" si="99"/>
        <v>0</v>
      </c>
      <c r="BG327" s="114">
        <f>SUM($BF$23:BF327)</f>
        <v>9.5467535037849771</v>
      </c>
      <c r="BI327" s="26">
        <v>324</v>
      </c>
      <c r="BJ327" s="71">
        <v>5.0360306341498497E-2</v>
      </c>
      <c r="BK327" s="73">
        <f t="shared" si="104"/>
        <v>0</v>
      </c>
      <c r="BL327" s="34">
        <v>304</v>
      </c>
      <c r="BM327" s="34" t="s">
        <v>202</v>
      </c>
      <c r="BN327" s="34" t="s">
        <v>539</v>
      </c>
      <c r="BO327" s="71">
        <f t="shared" si="101"/>
        <v>2.02776190352643E-8</v>
      </c>
      <c r="BP327" s="71">
        <f t="shared" si="102"/>
        <v>0</v>
      </c>
      <c r="BQ327" s="114">
        <f>SUM($BP$23:BP327)</f>
        <v>10.39189247276893</v>
      </c>
      <c r="BS327" s="26">
        <v>324</v>
      </c>
      <c r="BT327" s="71">
        <v>0</v>
      </c>
      <c r="BU327" s="73">
        <f t="shared" si="105"/>
        <v>0</v>
      </c>
      <c r="BV327" s="34">
        <v>304</v>
      </c>
      <c r="BW327" s="34" t="s">
        <v>202</v>
      </c>
      <c r="BX327" s="34" t="s">
        <v>539</v>
      </c>
      <c r="BY327" s="71">
        <f t="shared" si="106"/>
        <v>2.02776190352643E-8</v>
      </c>
      <c r="BZ327" s="71">
        <f t="shared" si="107"/>
        <v>0</v>
      </c>
      <c r="CA327" s="114">
        <f>SUM($BZ$23:BZ327)</f>
        <v>10.487233235656269</v>
      </c>
    </row>
    <row r="328" spans="1:79" x14ac:dyDescent="0.35">
      <c r="A328" s="26">
        <v>325</v>
      </c>
      <c r="B328" s="71">
        <v>0.241835952380654</v>
      </c>
      <c r="C328" s="73">
        <f t="shared" si="116"/>
        <v>2.4482694642784238E-156</v>
      </c>
      <c r="D328" s="34">
        <v>295</v>
      </c>
      <c r="E328" s="34" t="s">
        <v>202</v>
      </c>
      <c r="F328" s="34" t="s">
        <v>530</v>
      </c>
      <c r="G328" s="71">
        <f t="shared" si="108"/>
        <v>3.4258610698751509E-8</v>
      </c>
      <c r="H328" s="71">
        <f t="shared" si="109"/>
        <v>8.3874310462355433E-164</v>
      </c>
      <c r="I328" s="71">
        <f>SUM($H$33:H328)</f>
        <v>9.3265529758493759</v>
      </c>
      <c r="K328" s="26">
        <v>325</v>
      </c>
      <c r="L328" s="71">
        <v>0</v>
      </c>
      <c r="M328" s="73">
        <f t="shared" si="117"/>
        <v>0</v>
      </c>
      <c r="N328" s="34">
        <v>295</v>
      </c>
      <c r="O328" s="34" t="s">
        <v>202</v>
      </c>
      <c r="P328" s="34" t="s">
        <v>530</v>
      </c>
      <c r="Q328" s="71">
        <f t="shared" si="110"/>
        <v>3.4258610698751509E-8</v>
      </c>
      <c r="R328" s="71">
        <f t="shared" si="111"/>
        <v>0</v>
      </c>
      <c r="S328" s="71">
        <f>SUM($R$33:R328)</f>
        <v>9.5691597944751994</v>
      </c>
      <c r="U328" s="26">
        <v>325</v>
      </c>
      <c r="V328" s="71">
        <v>1.0544362921018E-11</v>
      </c>
      <c r="W328" s="73">
        <f t="shared" si="118"/>
        <v>0</v>
      </c>
      <c r="X328" s="74">
        <v>295</v>
      </c>
      <c r="Y328" s="34" t="s">
        <v>202</v>
      </c>
      <c r="Z328" s="34" t="s">
        <v>530</v>
      </c>
      <c r="AA328" s="71">
        <f t="shared" si="112"/>
        <v>3.4258610698751509E-8</v>
      </c>
      <c r="AB328" s="71">
        <f t="shared" si="113"/>
        <v>0</v>
      </c>
      <c r="AC328" s="71">
        <f>SUM($AB$33:AB328)</f>
        <v>10.403299508285247</v>
      </c>
      <c r="AE328" s="26">
        <v>325</v>
      </c>
      <c r="AF328" s="71">
        <v>0</v>
      </c>
      <c r="AG328" s="73">
        <f t="shared" si="119"/>
        <v>0</v>
      </c>
      <c r="AH328" s="74">
        <v>295</v>
      </c>
      <c r="AI328" s="34" t="s">
        <v>202</v>
      </c>
      <c r="AJ328" s="34" t="s">
        <v>530</v>
      </c>
      <c r="AK328" s="71">
        <f t="shared" si="114"/>
        <v>3.4258610698751509E-8</v>
      </c>
      <c r="AL328" s="71">
        <f t="shared" si="115"/>
        <v>0</v>
      </c>
      <c r="AM328" s="71">
        <f>SUM($AL$33:AL328)</f>
        <v>10.507780540992837</v>
      </c>
      <c r="AO328" s="26">
        <v>325</v>
      </c>
      <c r="AP328" s="71">
        <v>0.30174843868067203</v>
      </c>
      <c r="AQ328" s="73">
        <f t="shared" si="100"/>
        <v>9.1245709468693632E-139</v>
      </c>
      <c r="AR328" s="34">
        <v>305</v>
      </c>
      <c r="AS328" s="34" t="s">
        <v>202</v>
      </c>
      <c r="AT328" s="34" t="s">
        <v>540</v>
      </c>
      <c r="AU328" s="71">
        <f t="shared" si="96"/>
        <v>1.9129829278551223E-8</v>
      </c>
      <c r="AV328" s="71">
        <f t="shared" si="97"/>
        <v>1.745514844536394E-146</v>
      </c>
      <c r="AW328" s="114">
        <f>SUM($AV$23:AV328)</f>
        <v>9.3110379369082494</v>
      </c>
      <c r="AY328" s="26">
        <v>325</v>
      </c>
      <c r="AZ328" s="71">
        <v>0</v>
      </c>
      <c r="BA328" s="73">
        <f t="shared" si="103"/>
        <v>0</v>
      </c>
      <c r="BB328" s="34">
        <v>305</v>
      </c>
      <c r="BC328" s="34" t="s">
        <v>202</v>
      </c>
      <c r="BD328" s="34" t="s">
        <v>540</v>
      </c>
      <c r="BE328" s="71">
        <f t="shared" si="98"/>
        <v>1.9129829278551223E-8</v>
      </c>
      <c r="BF328" s="71">
        <f t="shared" si="99"/>
        <v>0</v>
      </c>
      <c r="BG328" s="114">
        <f>SUM($BF$23:BF328)</f>
        <v>9.5467535037849771</v>
      </c>
      <c r="BI328" s="26">
        <v>325</v>
      </c>
      <c r="BJ328" s="71">
        <v>5.0360306340556098E-2</v>
      </c>
      <c r="BK328" s="73">
        <f t="shared" si="104"/>
        <v>0</v>
      </c>
      <c r="BL328" s="34">
        <v>305</v>
      </c>
      <c r="BM328" s="34" t="s">
        <v>202</v>
      </c>
      <c r="BN328" s="34" t="s">
        <v>540</v>
      </c>
      <c r="BO328" s="71">
        <f t="shared" si="101"/>
        <v>1.9129829278551223E-8</v>
      </c>
      <c r="BP328" s="71">
        <f t="shared" si="102"/>
        <v>0</v>
      </c>
      <c r="BQ328" s="114">
        <f>SUM($BP$23:BP328)</f>
        <v>10.39189247276893</v>
      </c>
      <c r="BS328" s="26">
        <v>325</v>
      </c>
      <c r="BT328" s="71">
        <v>0</v>
      </c>
      <c r="BU328" s="73">
        <f t="shared" si="105"/>
        <v>0</v>
      </c>
      <c r="BV328" s="34">
        <v>305</v>
      </c>
      <c r="BW328" s="34" t="s">
        <v>202</v>
      </c>
      <c r="BX328" s="34" t="s">
        <v>540</v>
      </c>
      <c r="BY328" s="71">
        <f t="shared" si="106"/>
        <v>1.9129829278551223E-8</v>
      </c>
      <c r="BZ328" s="71">
        <f t="shared" si="107"/>
        <v>0</v>
      </c>
      <c r="CA328" s="114">
        <f>SUM($BZ$23:BZ328)</f>
        <v>10.487233235656269</v>
      </c>
    </row>
    <row r="329" spans="1:79" x14ac:dyDescent="0.35">
      <c r="A329" s="26">
        <v>326</v>
      </c>
      <c r="B329" s="71">
        <v>0.24183595237952901</v>
      </c>
      <c r="C329" s="73">
        <f t="shared" si="116"/>
        <v>5.9207957757824614E-157</v>
      </c>
      <c r="D329" s="34">
        <v>296</v>
      </c>
      <c r="E329" s="34" t="s">
        <v>202</v>
      </c>
      <c r="F329" s="34" t="s">
        <v>531</v>
      </c>
      <c r="G329" s="71">
        <f t="shared" si="108"/>
        <v>3.2319444055425961E-8</v>
      </c>
      <c r="H329" s="71">
        <f t="shared" si="109"/>
        <v>1.9135682783900361E-164</v>
      </c>
      <c r="I329" s="71">
        <f>SUM($H$33:H329)</f>
        <v>9.3265529758493759</v>
      </c>
      <c r="K329" s="26">
        <v>326</v>
      </c>
      <c r="L329" s="71">
        <v>0</v>
      </c>
      <c r="M329" s="73">
        <f t="shared" si="117"/>
        <v>0</v>
      </c>
      <c r="N329" s="34">
        <v>296</v>
      </c>
      <c r="O329" s="34" t="s">
        <v>202</v>
      </c>
      <c r="P329" s="34" t="s">
        <v>531</v>
      </c>
      <c r="Q329" s="71">
        <f t="shared" si="110"/>
        <v>3.2319444055425961E-8</v>
      </c>
      <c r="R329" s="71">
        <f t="shared" si="111"/>
        <v>0</v>
      </c>
      <c r="S329" s="71">
        <f>SUM($R$33:R329)</f>
        <v>9.5691597944751994</v>
      </c>
      <c r="U329" s="26">
        <v>326</v>
      </c>
      <c r="V329" s="71">
        <v>1.0544362805324099E-11</v>
      </c>
      <c r="W329" s="73">
        <f t="shared" si="118"/>
        <v>0</v>
      </c>
      <c r="X329" s="74">
        <v>296</v>
      </c>
      <c r="Y329" s="34" t="s">
        <v>202</v>
      </c>
      <c r="Z329" s="34" t="s">
        <v>531</v>
      </c>
      <c r="AA329" s="71">
        <f t="shared" si="112"/>
        <v>3.2319444055425961E-8</v>
      </c>
      <c r="AB329" s="71">
        <f t="shared" si="113"/>
        <v>0</v>
      </c>
      <c r="AC329" s="71">
        <f>SUM($AB$33:AB329)</f>
        <v>10.403299508285247</v>
      </c>
      <c r="AE329" s="26">
        <v>326</v>
      </c>
      <c r="AF329" s="71">
        <v>0</v>
      </c>
      <c r="AG329" s="73">
        <f t="shared" si="119"/>
        <v>0</v>
      </c>
      <c r="AH329" s="74">
        <v>296</v>
      </c>
      <c r="AI329" s="34" t="s">
        <v>202</v>
      </c>
      <c r="AJ329" s="34" t="s">
        <v>531</v>
      </c>
      <c r="AK329" s="71">
        <f t="shared" si="114"/>
        <v>3.2319444055425961E-8</v>
      </c>
      <c r="AL329" s="71">
        <f t="shared" si="115"/>
        <v>0</v>
      </c>
      <c r="AM329" s="71">
        <f>SUM($AL$33:AL329)</f>
        <v>10.507780540992837</v>
      </c>
      <c r="AO329" s="26">
        <v>326</v>
      </c>
      <c r="AP329" s="71">
        <v>0.30174843868050799</v>
      </c>
      <c r="AQ329" s="73">
        <f t="shared" si="100"/>
        <v>2.7533250368488515E-139</v>
      </c>
      <c r="AR329" s="34">
        <v>306</v>
      </c>
      <c r="AS329" s="34" t="s">
        <v>202</v>
      </c>
      <c r="AT329" s="34" t="s">
        <v>541</v>
      </c>
      <c r="AU329" s="71">
        <f t="shared" si="96"/>
        <v>1.8047008753350212E-8</v>
      </c>
      <c r="AV329" s="71">
        <f t="shared" si="97"/>
        <v>4.9689281040829516E-147</v>
      </c>
      <c r="AW329" s="114">
        <f>SUM($AV$23:AV329)</f>
        <v>9.3110379369082494</v>
      </c>
      <c r="AY329" s="26">
        <v>326</v>
      </c>
      <c r="AZ329" s="71">
        <v>0</v>
      </c>
      <c r="BA329" s="73">
        <f t="shared" si="103"/>
        <v>0</v>
      </c>
      <c r="BB329" s="34">
        <v>306</v>
      </c>
      <c r="BC329" s="34" t="s">
        <v>202</v>
      </c>
      <c r="BD329" s="34" t="s">
        <v>541</v>
      </c>
      <c r="BE329" s="71">
        <f t="shared" si="98"/>
        <v>1.8047008753350212E-8</v>
      </c>
      <c r="BF329" s="71">
        <f t="shared" si="99"/>
        <v>0</v>
      </c>
      <c r="BG329" s="114">
        <f>SUM($BF$23:BF329)</f>
        <v>9.5467535037849771</v>
      </c>
      <c r="BI329" s="26">
        <v>326</v>
      </c>
      <c r="BJ329" s="71">
        <v>5.0360306339698499E-2</v>
      </c>
      <c r="BK329" s="73">
        <f t="shared" si="104"/>
        <v>0</v>
      </c>
      <c r="BL329" s="34">
        <v>306</v>
      </c>
      <c r="BM329" s="34" t="s">
        <v>202</v>
      </c>
      <c r="BN329" s="34" t="s">
        <v>541</v>
      </c>
      <c r="BO329" s="71">
        <f t="shared" si="101"/>
        <v>1.8047008753350212E-8</v>
      </c>
      <c r="BP329" s="71">
        <f t="shared" si="102"/>
        <v>0</v>
      </c>
      <c r="BQ329" s="114">
        <f>SUM($BP$23:BP329)</f>
        <v>10.39189247276893</v>
      </c>
      <c r="BS329" s="26">
        <v>326</v>
      </c>
      <c r="BT329" s="71">
        <v>0</v>
      </c>
      <c r="BU329" s="73">
        <f t="shared" si="105"/>
        <v>0</v>
      </c>
      <c r="BV329" s="34">
        <v>306</v>
      </c>
      <c r="BW329" s="34" t="s">
        <v>202</v>
      </c>
      <c r="BX329" s="34" t="s">
        <v>541</v>
      </c>
      <c r="BY329" s="71">
        <f t="shared" si="106"/>
        <v>1.8047008753350212E-8</v>
      </c>
      <c r="BZ329" s="71">
        <f t="shared" si="107"/>
        <v>0</v>
      </c>
      <c r="CA329" s="114">
        <f>SUM($BZ$23:BZ329)</f>
        <v>10.487233235656269</v>
      </c>
    </row>
    <row r="330" spans="1:79" x14ac:dyDescent="0.35">
      <c r="A330" s="26">
        <v>327</v>
      </c>
      <c r="B330" s="71">
        <v>0.24183595237853001</v>
      </c>
      <c r="C330" s="73">
        <f t="shared" si="116"/>
        <v>1.4318612852810439E-157</v>
      </c>
      <c r="D330" s="34">
        <v>297</v>
      </c>
      <c r="E330" s="34" t="s">
        <v>202</v>
      </c>
      <c r="F330" s="34" t="s">
        <v>532</v>
      </c>
      <c r="G330" s="71">
        <f t="shared" si="108"/>
        <v>3.0490041561722605E-8</v>
      </c>
      <c r="H330" s="71">
        <f t="shared" si="109"/>
        <v>4.3657510098840579E-165</v>
      </c>
      <c r="I330" s="71">
        <f>SUM($H$33:H330)</f>
        <v>9.3265529758493759</v>
      </c>
      <c r="K330" s="26">
        <v>327</v>
      </c>
      <c r="L330" s="71">
        <v>0</v>
      </c>
      <c r="M330" s="73">
        <f t="shared" si="117"/>
        <v>0</v>
      </c>
      <c r="N330" s="34">
        <v>297</v>
      </c>
      <c r="O330" s="34" t="s">
        <v>202</v>
      </c>
      <c r="P330" s="34" t="s">
        <v>532</v>
      </c>
      <c r="Q330" s="71">
        <f t="shared" si="110"/>
        <v>3.0490041561722605E-8</v>
      </c>
      <c r="R330" s="71">
        <f t="shared" si="111"/>
        <v>0</v>
      </c>
      <c r="S330" s="71">
        <f>SUM($R$33:R330)</f>
        <v>9.5691597944751994</v>
      </c>
      <c r="U330" s="26">
        <v>327</v>
      </c>
      <c r="V330" s="71">
        <v>1.0544362699488199E-11</v>
      </c>
      <c r="W330" s="73">
        <f t="shared" si="118"/>
        <v>0</v>
      </c>
      <c r="X330" s="74">
        <v>297</v>
      </c>
      <c r="Y330" s="34" t="s">
        <v>202</v>
      </c>
      <c r="Z330" s="34" t="s">
        <v>532</v>
      </c>
      <c r="AA330" s="71">
        <f t="shared" si="112"/>
        <v>3.0490041561722605E-8</v>
      </c>
      <c r="AB330" s="71">
        <f t="shared" si="113"/>
        <v>0</v>
      </c>
      <c r="AC330" s="71">
        <f>SUM($AB$33:AB330)</f>
        <v>10.403299508285247</v>
      </c>
      <c r="AE330" s="26">
        <v>327</v>
      </c>
      <c r="AF330" s="71">
        <v>0</v>
      </c>
      <c r="AG330" s="73">
        <f t="shared" si="119"/>
        <v>0</v>
      </c>
      <c r="AH330" s="74">
        <v>297</v>
      </c>
      <c r="AI330" s="34" t="s">
        <v>202</v>
      </c>
      <c r="AJ330" s="34" t="s">
        <v>532</v>
      </c>
      <c r="AK330" s="71">
        <f t="shared" si="114"/>
        <v>3.0490041561722605E-8</v>
      </c>
      <c r="AL330" s="71">
        <f t="shared" si="115"/>
        <v>0</v>
      </c>
      <c r="AM330" s="71">
        <f>SUM($AL$33:AL330)</f>
        <v>10.507780540992837</v>
      </c>
      <c r="AO330" s="26">
        <v>327</v>
      </c>
      <c r="AP330" s="71">
        <v>0.30174843868037399</v>
      </c>
      <c r="AQ330" s="73">
        <f t="shared" si="100"/>
        <v>8.3081153104909305E-140</v>
      </c>
      <c r="AR330" s="34">
        <v>307</v>
      </c>
      <c r="AS330" s="34" t="s">
        <v>202</v>
      </c>
      <c r="AT330" s="34" t="s">
        <v>542</v>
      </c>
      <c r="AU330" s="71">
        <f t="shared" si="96"/>
        <v>1.7025479955990765E-8</v>
      </c>
      <c r="AV330" s="71">
        <f t="shared" si="97"/>
        <v>1.4144965069082333E-147</v>
      </c>
      <c r="AW330" s="114">
        <f>SUM($AV$23:AV330)</f>
        <v>9.3110379369082494</v>
      </c>
      <c r="AY330" s="26">
        <v>327</v>
      </c>
      <c r="AZ330" s="71">
        <v>0</v>
      </c>
      <c r="BA330" s="73">
        <f t="shared" si="103"/>
        <v>0</v>
      </c>
      <c r="BB330" s="34">
        <v>307</v>
      </c>
      <c r="BC330" s="34" t="s">
        <v>202</v>
      </c>
      <c r="BD330" s="34" t="s">
        <v>542</v>
      </c>
      <c r="BE330" s="71">
        <f t="shared" si="98"/>
        <v>1.7025479955990765E-8</v>
      </c>
      <c r="BF330" s="71">
        <f t="shared" si="99"/>
        <v>0</v>
      </c>
      <c r="BG330" s="114">
        <f>SUM($BF$23:BF330)</f>
        <v>9.5467535037849771</v>
      </c>
      <c r="BI330" s="26">
        <v>327</v>
      </c>
      <c r="BJ330" s="71">
        <v>5.0360306338917402E-2</v>
      </c>
      <c r="BK330" s="73">
        <f t="shared" si="104"/>
        <v>0</v>
      </c>
      <c r="BL330" s="34">
        <v>307</v>
      </c>
      <c r="BM330" s="34" t="s">
        <v>202</v>
      </c>
      <c r="BN330" s="34" t="s">
        <v>542</v>
      </c>
      <c r="BO330" s="71">
        <f t="shared" si="101"/>
        <v>1.7025479955990765E-8</v>
      </c>
      <c r="BP330" s="71">
        <f t="shared" si="102"/>
        <v>0</v>
      </c>
      <c r="BQ330" s="114">
        <f>SUM($BP$23:BP330)</f>
        <v>10.39189247276893</v>
      </c>
      <c r="BS330" s="26">
        <v>327</v>
      </c>
      <c r="BT330" s="71">
        <v>0</v>
      </c>
      <c r="BU330" s="73">
        <f t="shared" si="105"/>
        <v>0</v>
      </c>
      <c r="BV330" s="34">
        <v>307</v>
      </c>
      <c r="BW330" s="34" t="s">
        <v>202</v>
      </c>
      <c r="BX330" s="34" t="s">
        <v>542</v>
      </c>
      <c r="BY330" s="71">
        <f t="shared" si="106"/>
        <v>1.7025479955990765E-8</v>
      </c>
      <c r="BZ330" s="71">
        <f t="shared" si="107"/>
        <v>0</v>
      </c>
      <c r="CA330" s="114">
        <f>SUM($BZ$23:BZ330)</f>
        <v>10.487233235656269</v>
      </c>
    </row>
    <row r="331" spans="1:79" x14ac:dyDescent="0.35">
      <c r="A331" s="26">
        <v>328</v>
      </c>
      <c r="B331" s="71">
        <v>0.241835952377599</v>
      </c>
      <c r="C331" s="73">
        <f t="shared" si="116"/>
        <v>3.462755375998873E-158</v>
      </c>
      <c r="D331" s="34">
        <v>298</v>
      </c>
      <c r="E331" s="34" t="s">
        <v>202</v>
      </c>
      <c r="F331" s="34" t="s">
        <v>533</v>
      </c>
      <c r="G331" s="71">
        <f t="shared" si="108"/>
        <v>2.8764190152568491E-8</v>
      </c>
      <c r="H331" s="71">
        <f t="shared" si="109"/>
        <v>9.9603354087060385E-166</v>
      </c>
      <c r="I331" s="71">
        <f>SUM($H$33:H331)</f>
        <v>9.3265529758493759</v>
      </c>
      <c r="K331" s="26">
        <v>328</v>
      </c>
      <c r="L331" s="71">
        <v>0</v>
      </c>
      <c r="M331" s="73">
        <f t="shared" si="117"/>
        <v>0</v>
      </c>
      <c r="N331" s="34">
        <v>298</v>
      </c>
      <c r="O331" s="34" t="s">
        <v>202</v>
      </c>
      <c r="P331" s="34" t="s">
        <v>533</v>
      </c>
      <c r="Q331" s="71">
        <f t="shared" si="110"/>
        <v>2.8764190152568491E-8</v>
      </c>
      <c r="R331" s="71">
        <f t="shared" si="111"/>
        <v>0</v>
      </c>
      <c r="S331" s="71">
        <f>SUM($R$33:R331)</f>
        <v>9.5691597944751994</v>
      </c>
      <c r="U331" s="26">
        <v>328</v>
      </c>
      <c r="V331" s="71">
        <v>1.05443626027111E-11</v>
      </c>
      <c r="W331" s="73">
        <f t="shared" si="118"/>
        <v>0</v>
      </c>
      <c r="X331" s="74">
        <v>298</v>
      </c>
      <c r="Y331" s="34" t="s">
        <v>202</v>
      </c>
      <c r="Z331" s="34" t="s">
        <v>533</v>
      </c>
      <c r="AA331" s="71">
        <f t="shared" si="112"/>
        <v>2.8764190152568491E-8</v>
      </c>
      <c r="AB331" s="71">
        <f t="shared" si="113"/>
        <v>0</v>
      </c>
      <c r="AC331" s="71">
        <f>SUM($AB$33:AB331)</f>
        <v>10.403299508285247</v>
      </c>
      <c r="AE331" s="26">
        <v>328</v>
      </c>
      <c r="AF331" s="71">
        <v>0</v>
      </c>
      <c r="AG331" s="73">
        <f t="shared" si="119"/>
        <v>0</v>
      </c>
      <c r="AH331" s="74">
        <v>298</v>
      </c>
      <c r="AI331" s="34" t="s">
        <v>202</v>
      </c>
      <c r="AJ331" s="34" t="s">
        <v>533</v>
      </c>
      <c r="AK331" s="71">
        <f t="shared" si="114"/>
        <v>2.8764190152568491E-8</v>
      </c>
      <c r="AL331" s="71">
        <f t="shared" si="115"/>
        <v>0</v>
      </c>
      <c r="AM331" s="71">
        <f>SUM($AL$33:AL331)</f>
        <v>10.507780540992837</v>
      </c>
      <c r="AO331" s="26">
        <v>328</v>
      </c>
      <c r="AP331" s="71">
        <v>0.301748438680213</v>
      </c>
      <c r="AQ331" s="73">
        <f t="shared" si="100"/>
        <v>2.5069608233171486E-140</v>
      </c>
      <c r="AR331" s="34">
        <v>308</v>
      </c>
      <c r="AS331" s="34" t="s">
        <v>202</v>
      </c>
      <c r="AT331" s="34" t="s">
        <v>543</v>
      </c>
      <c r="AU331" s="71">
        <f t="shared" si="96"/>
        <v>1.6061773543387513E-8</v>
      </c>
      <c r="AV331" s="71">
        <f t="shared" si="97"/>
        <v>4.0266237026264354E-148</v>
      </c>
      <c r="AW331" s="114">
        <f>SUM($AV$23:AV331)</f>
        <v>9.3110379369082494</v>
      </c>
      <c r="AY331" s="26">
        <v>328</v>
      </c>
      <c r="AZ331" s="71">
        <v>0</v>
      </c>
      <c r="BA331" s="73">
        <f t="shared" si="103"/>
        <v>0</v>
      </c>
      <c r="BB331" s="34">
        <v>308</v>
      </c>
      <c r="BC331" s="34" t="s">
        <v>202</v>
      </c>
      <c r="BD331" s="34" t="s">
        <v>543</v>
      </c>
      <c r="BE331" s="71">
        <f t="shared" si="98"/>
        <v>1.6061773543387513E-8</v>
      </c>
      <c r="BF331" s="71">
        <f t="shared" si="99"/>
        <v>0</v>
      </c>
      <c r="BG331" s="114">
        <f>SUM($BF$23:BF331)</f>
        <v>9.5467535037849771</v>
      </c>
      <c r="BI331" s="26">
        <v>328</v>
      </c>
      <c r="BJ331" s="71">
        <v>5.0360306338206699E-2</v>
      </c>
      <c r="BK331" s="73">
        <f t="shared" si="104"/>
        <v>0</v>
      </c>
      <c r="BL331" s="34">
        <v>308</v>
      </c>
      <c r="BM331" s="34" t="s">
        <v>202</v>
      </c>
      <c r="BN331" s="34" t="s">
        <v>543</v>
      </c>
      <c r="BO331" s="71">
        <f t="shared" si="101"/>
        <v>1.6061773543387513E-8</v>
      </c>
      <c r="BP331" s="71">
        <f t="shared" si="102"/>
        <v>0</v>
      </c>
      <c r="BQ331" s="114">
        <f>SUM($BP$23:BP331)</f>
        <v>10.39189247276893</v>
      </c>
      <c r="BS331" s="26">
        <v>328</v>
      </c>
      <c r="BT331" s="71">
        <v>0</v>
      </c>
      <c r="BU331" s="73">
        <f t="shared" si="105"/>
        <v>0</v>
      </c>
      <c r="BV331" s="34">
        <v>308</v>
      </c>
      <c r="BW331" s="34" t="s">
        <v>202</v>
      </c>
      <c r="BX331" s="34" t="s">
        <v>543</v>
      </c>
      <c r="BY331" s="71">
        <f t="shared" si="106"/>
        <v>1.6061773543387513E-8</v>
      </c>
      <c r="BZ331" s="71">
        <f t="shared" si="107"/>
        <v>0</v>
      </c>
      <c r="CA331" s="114">
        <f>SUM($BZ$23:BZ331)</f>
        <v>10.487233235656269</v>
      </c>
    </row>
    <row r="332" spans="1:79" x14ac:dyDescent="0.35">
      <c r="A332" s="26">
        <v>329</v>
      </c>
      <c r="B332" s="71">
        <v>0.24183595237677399</v>
      </c>
      <c r="C332" s="73">
        <f t="shared" si="116"/>
        <v>8.3741874420533839E-159</v>
      </c>
      <c r="D332" s="34">
        <v>299</v>
      </c>
      <c r="E332" s="34" t="s">
        <v>202</v>
      </c>
      <c r="F332" s="34" t="s">
        <v>534</v>
      </c>
      <c r="G332" s="71">
        <f t="shared" si="108"/>
        <v>2.7136028445819326E-8</v>
      </c>
      <c r="H332" s="71">
        <f t="shared" si="109"/>
        <v>2.2724218863818361E-166</v>
      </c>
      <c r="I332" s="71">
        <f>SUM($H$33:H332)</f>
        <v>9.3265529758493759</v>
      </c>
      <c r="K332" s="26">
        <v>329</v>
      </c>
      <c r="L332" s="71">
        <v>0</v>
      </c>
      <c r="M332" s="73">
        <f t="shared" si="117"/>
        <v>0</v>
      </c>
      <c r="N332" s="34">
        <v>299</v>
      </c>
      <c r="O332" s="34" t="s">
        <v>202</v>
      </c>
      <c r="P332" s="34" t="s">
        <v>534</v>
      </c>
      <c r="Q332" s="71">
        <f t="shared" si="110"/>
        <v>2.7136028445819326E-8</v>
      </c>
      <c r="R332" s="71">
        <f t="shared" si="111"/>
        <v>0</v>
      </c>
      <c r="S332" s="71">
        <f>SUM($R$33:R332)</f>
        <v>9.5691597944751994</v>
      </c>
      <c r="U332" s="26">
        <v>329</v>
      </c>
      <c r="V332" s="71">
        <v>1.0544362514176601E-11</v>
      </c>
      <c r="W332" s="73">
        <f t="shared" si="118"/>
        <v>0</v>
      </c>
      <c r="X332" s="74">
        <v>299</v>
      </c>
      <c r="Y332" s="34" t="s">
        <v>202</v>
      </c>
      <c r="Z332" s="34" t="s">
        <v>534</v>
      </c>
      <c r="AA332" s="71">
        <f t="shared" si="112"/>
        <v>2.7136028445819326E-8</v>
      </c>
      <c r="AB332" s="71">
        <f t="shared" si="113"/>
        <v>0</v>
      </c>
      <c r="AC332" s="71">
        <f>SUM($AB$33:AB332)</f>
        <v>10.403299508285247</v>
      </c>
      <c r="AE332" s="26">
        <v>329</v>
      </c>
      <c r="AF332" s="71">
        <v>0</v>
      </c>
      <c r="AG332" s="73">
        <f t="shared" si="119"/>
        <v>0</v>
      </c>
      <c r="AH332" s="74">
        <v>299</v>
      </c>
      <c r="AI332" s="34" t="s">
        <v>202</v>
      </c>
      <c r="AJ332" s="34" t="s">
        <v>534</v>
      </c>
      <c r="AK332" s="71">
        <f t="shared" si="114"/>
        <v>2.7136028445819326E-8</v>
      </c>
      <c r="AL332" s="71">
        <f t="shared" si="115"/>
        <v>0</v>
      </c>
      <c r="AM332" s="71">
        <f>SUM($AL$33:AL332)</f>
        <v>10.507780540992837</v>
      </c>
      <c r="AO332" s="26">
        <v>329</v>
      </c>
      <c r="AP332" s="71">
        <v>0.30174843868011703</v>
      </c>
      <c r="AQ332" s="73">
        <f t="shared" si="100"/>
        <v>7.5647151426841092E-141</v>
      </c>
      <c r="AR332" s="34">
        <v>309</v>
      </c>
      <c r="AS332" s="34" t="s">
        <v>202</v>
      </c>
      <c r="AT332" s="34" t="s">
        <v>544</v>
      </c>
      <c r="AU332" s="71">
        <f t="shared" si="96"/>
        <v>1.5152616550365577E-8</v>
      </c>
      <c r="AV332" s="71">
        <f t="shared" si="97"/>
        <v>1.1462522786983633E-148</v>
      </c>
      <c r="AW332" s="114">
        <f>SUM($AV$23:AV332)</f>
        <v>9.3110379369082494</v>
      </c>
      <c r="AY332" s="26">
        <v>329</v>
      </c>
      <c r="AZ332" s="71">
        <v>0</v>
      </c>
      <c r="BA332" s="73">
        <f t="shared" si="103"/>
        <v>0</v>
      </c>
      <c r="BB332" s="34">
        <v>309</v>
      </c>
      <c r="BC332" s="34" t="s">
        <v>202</v>
      </c>
      <c r="BD332" s="34" t="s">
        <v>544</v>
      </c>
      <c r="BE332" s="71">
        <f t="shared" si="98"/>
        <v>1.5152616550365577E-8</v>
      </c>
      <c r="BF332" s="71">
        <f t="shared" si="99"/>
        <v>0</v>
      </c>
      <c r="BG332" s="114">
        <f>SUM($BF$23:BF332)</f>
        <v>9.5467535037849771</v>
      </c>
      <c r="BI332" s="26">
        <v>329</v>
      </c>
      <c r="BJ332" s="71">
        <v>5.0360306337559002E-2</v>
      </c>
      <c r="BK332" s="73">
        <f t="shared" si="104"/>
        <v>0</v>
      </c>
      <c r="BL332" s="34">
        <v>309</v>
      </c>
      <c r="BM332" s="34" t="s">
        <v>202</v>
      </c>
      <c r="BN332" s="34" t="s">
        <v>544</v>
      </c>
      <c r="BO332" s="71">
        <f t="shared" si="101"/>
        <v>1.5152616550365577E-8</v>
      </c>
      <c r="BP332" s="71">
        <f t="shared" si="102"/>
        <v>0</v>
      </c>
      <c r="BQ332" s="114">
        <f>SUM($BP$23:BP332)</f>
        <v>10.39189247276893</v>
      </c>
      <c r="BS332" s="26">
        <v>329</v>
      </c>
      <c r="BT332" s="71">
        <v>0</v>
      </c>
      <c r="BU332" s="73">
        <f t="shared" si="105"/>
        <v>0</v>
      </c>
      <c r="BV332" s="34">
        <v>309</v>
      </c>
      <c r="BW332" s="34" t="s">
        <v>202</v>
      </c>
      <c r="BX332" s="34" t="s">
        <v>544</v>
      </c>
      <c r="BY332" s="71">
        <f t="shared" si="106"/>
        <v>1.5152616550365577E-8</v>
      </c>
      <c r="BZ332" s="71">
        <f t="shared" si="107"/>
        <v>0</v>
      </c>
      <c r="CA332" s="114">
        <f>SUM($BZ$23:BZ332)</f>
        <v>10.487233235656269</v>
      </c>
    </row>
    <row r="333" spans="1:79" x14ac:dyDescent="0.35">
      <c r="A333" s="26">
        <v>330</v>
      </c>
      <c r="B333" s="71">
        <v>0.241835952376002</v>
      </c>
      <c r="C333" s="73">
        <f t="shared" si="116"/>
        <v>2.0251795954306009E-159</v>
      </c>
      <c r="D333" s="34">
        <v>300</v>
      </c>
      <c r="E333" s="34" t="s">
        <v>202</v>
      </c>
      <c r="F333" s="34" t="s">
        <v>535</v>
      </c>
      <c r="G333" s="71">
        <f t="shared" si="108"/>
        <v>2.5600026835678609E-8</v>
      </c>
      <c r="H333" s="71">
        <f t="shared" si="109"/>
        <v>5.184465199009213E-167</v>
      </c>
      <c r="I333" s="71">
        <f>SUM($H$33:H333)</f>
        <v>9.3265529758493759</v>
      </c>
      <c r="K333" s="26">
        <v>330</v>
      </c>
      <c r="L333" s="71">
        <v>0</v>
      </c>
      <c r="M333" s="73">
        <f t="shared" si="117"/>
        <v>0</v>
      </c>
      <c r="N333" s="34">
        <v>300</v>
      </c>
      <c r="O333" s="34" t="s">
        <v>202</v>
      </c>
      <c r="P333" s="34" t="s">
        <v>535</v>
      </c>
      <c r="Q333" s="71">
        <f t="shared" si="110"/>
        <v>2.5600026835678609E-8</v>
      </c>
      <c r="R333" s="71">
        <f t="shared" si="111"/>
        <v>0</v>
      </c>
      <c r="S333" s="71">
        <f>SUM($R$33:R333)</f>
        <v>9.5691597944751994</v>
      </c>
      <c r="U333" s="26">
        <v>330</v>
      </c>
      <c r="V333" s="71">
        <v>1.0544362433211101E-11</v>
      </c>
      <c r="W333" s="73">
        <f t="shared" si="118"/>
        <v>0</v>
      </c>
      <c r="X333" s="74">
        <v>300</v>
      </c>
      <c r="Y333" s="34" t="s">
        <v>202</v>
      </c>
      <c r="Z333" s="34" t="s">
        <v>535</v>
      </c>
      <c r="AA333" s="71">
        <f t="shared" si="112"/>
        <v>2.5600026835678609E-8</v>
      </c>
      <c r="AB333" s="71">
        <f t="shared" si="113"/>
        <v>0</v>
      </c>
      <c r="AC333" s="71">
        <f>SUM($AB$33:AB333)</f>
        <v>10.403299508285247</v>
      </c>
      <c r="AE333" s="26">
        <v>330</v>
      </c>
      <c r="AF333" s="71">
        <v>0</v>
      </c>
      <c r="AG333" s="73">
        <f t="shared" si="119"/>
        <v>0</v>
      </c>
      <c r="AH333" s="74">
        <v>300</v>
      </c>
      <c r="AI333" s="34" t="s">
        <v>202</v>
      </c>
      <c r="AJ333" s="34" t="s">
        <v>535</v>
      </c>
      <c r="AK333" s="71">
        <f t="shared" si="114"/>
        <v>2.5600026835678609E-8</v>
      </c>
      <c r="AL333" s="71">
        <f t="shared" si="115"/>
        <v>0</v>
      </c>
      <c r="AM333" s="71">
        <f>SUM($AL$33:AL333)</f>
        <v>10.507780540992837</v>
      </c>
      <c r="AO333" s="26">
        <v>330</v>
      </c>
      <c r="AP333" s="71">
        <v>0.30174843867998102</v>
      </c>
      <c r="AQ333" s="73">
        <f t="shared" si="100"/>
        <v>2.2826409833647687E-141</v>
      </c>
      <c r="AR333" s="34">
        <v>310</v>
      </c>
      <c r="AS333" s="34" t="s">
        <v>202</v>
      </c>
      <c r="AT333" s="34" t="s">
        <v>545</v>
      </c>
      <c r="AU333" s="71">
        <f t="shared" si="96"/>
        <v>1.4294921273929786E-8</v>
      </c>
      <c r="AV333" s="71">
        <f t="shared" si="97"/>
        <v>3.2630173153845039E-149</v>
      </c>
      <c r="AW333" s="114">
        <f>SUM($AV$23:AV333)</f>
        <v>9.3110379369082494</v>
      </c>
      <c r="AY333" s="26">
        <v>330</v>
      </c>
      <c r="AZ333" s="71">
        <v>0</v>
      </c>
      <c r="BA333" s="73">
        <f t="shared" si="103"/>
        <v>0</v>
      </c>
      <c r="BB333" s="34">
        <v>310</v>
      </c>
      <c r="BC333" s="34" t="s">
        <v>202</v>
      </c>
      <c r="BD333" s="34" t="s">
        <v>545</v>
      </c>
      <c r="BE333" s="71">
        <f t="shared" si="98"/>
        <v>1.4294921273929786E-8</v>
      </c>
      <c r="BF333" s="71">
        <f t="shared" si="99"/>
        <v>0</v>
      </c>
      <c r="BG333" s="114">
        <f>SUM($BF$23:BF333)</f>
        <v>9.5467535037849771</v>
      </c>
      <c r="BI333" s="26">
        <v>330</v>
      </c>
      <c r="BJ333" s="71">
        <v>5.0360306336969397E-2</v>
      </c>
      <c r="BK333" s="73">
        <f t="shared" si="104"/>
        <v>0</v>
      </c>
      <c r="BL333" s="34">
        <v>310</v>
      </c>
      <c r="BM333" s="34" t="s">
        <v>202</v>
      </c>
      <c r="BN333" s="34" t="s">
        <v>545</v>
      </c>
      <c r="BO333" s="71">
        <f t="shared" si="101"/>
        <v>1.4294921273929786E-8</v>
      </c>
      <c r="BP333" s="71">
        <f t="shared" si="102"/>
        <v>0</v>
      </c>
      <c r="BQ333" s="114">
        <f>SUM($BP$23:BP333)</f>
        <v>10.39189247276893</v>
      </c>
      <c r="BS333" s="26">
        <v>330</v>
      </c>
      <c r="BT333" s="71">
        <v>0</v>
      </c>
      <c r="BU333" s="73">
        <f t="shared" si="105"/>
        <v>0</v>
      </c>
      <c r="BV333" s="34">
        <v>310</v>
      </c>
      <c r="BW333" s="34" t="s">
        <v>202</v>
      </c>
      <c r="BX333" s="34" t="s">
        <v>545</v>
      </c>
      <c r="BY333" s="71">
        <f t="shared" si="106"/>
        <v>1.4294921273929786E-8</v>
      </c>
      <c r="BZ333" s="71">
        <f t="shared" si="107"/>
        <v>0</v>
      </c>
      <c r="CA333" s="114">
        <f>SUM($BZ$23:BZ333)</f>
        <v>10.487233235656269</v>
      </c>
    </row>
    <row r="334" spans="1:79" x14ac:dyDescent="0.35">
      <c r="A334" s="26">
        <v>331</v>
      </c>
      <c r="B334" s="71">
        <v>0.24183595237532299</v>
      </c>
      <c r="C334" s="73">
        <f t="shared" si="116"/>
        <v>4.897612361934058E-160</v>
      </c>
      <c r="D334" s="34">
        <v>301</v>
      </c>
      <c r="E334" s="34" t="s">
        <v>202</v>
      </c>
      <c r="F334" s="34" t="s">
        <v>536</v>
      </c>
      <c r="G334" s="71">
        <f t="shared" si="108"/>
        <v>2.4150968712904349E-8</v>
      </c>
      <c r="H334" s="71">
        <f t="shared" si="109"/>
        <v>1.18282082921003E-167</v>
      </c>
      <c r="I334" s="71">
        <f>SUM($H$33:H334)</f>
        <v>9.3265529758493759</v>
      </c>
      <c r="K334" s="26">
        <v>331</v>
      </c>
      <c r="L334" s="71">
        <v>0</v>
      </c>
      <c r="M334" s="73">
        <f t="shared" si="117"/>
        <v>0</v>
      </c>
      <c r="N334" s="34">
        <v>301</v>
      </c>
      <c r="O334" s="34" t="s">
        <v>202</v>
      </c>
      <c r="P334" s="34" t="s">
        <v>536</v>
      </c>
      <c r="Q334" s="71">
        <f t="shared" si="110"/>
        <v>2.4150968712904349E-8</v>
      </c>
      <c r="R334" s="71">
        <f t="shared" si="111"/>
        <v>0</v>
      </c>
      <c r="S334" s="71">
        <f>SUM($R$33:R334)</f>
        <v>9.5691597944751994</v>
      </c>
      <c r="U334" s="26">
        <v>331</v>
      </c>
      <c r="V334" s="71">
        <v>1.05443623591711E-11</v>
      </c>
      <c r="W334" s="73">
        <f t="shared" si="118"/>
        <v>0</v>
      </c>
      <c r="X334" s="74">
        <v>301</v>
      </c>
      <c r="Y334" s="34" t="s">
        <v>202</v>
      </c>
      <c r="Z334" s="34" t="s">
        <v>536</v>
      </c>
      <c r="AA334" s="71">
        <f t="shared" si="112"/>
        <v>2.4150968712904349E-8</v>
      </c>
      <c r="AB334" s="71">
        <f t="shared" si="113"/>
        <v>0</v>
      </c>
      <c r="AC334" s="71">
        <f>SUM($AB$33:AB334)</f>
        <v>10.403299508285247</v>
      </c>
      <c r="AE334" s="26">
        <v>331</v>
      </c>
      <c r="AF334" s="71">
        <v>0</v>
      </c>
      <c r="AG334" s="73">
        <f t="shared" si="119"/>
        <v>0</v>
      </c>
      <c r="AH334" s="74">
        <v>301</v>
      </c>
      <c r="AI334" s="34" t="s">
        <v>202</v>
      </c>
      <c r="AJ334" s="34" t="s">
        <v>536</v>
      </c>
      <c r="AK334" s="71">
        <f t="shared" si="114"/>
        <v>2.4150968712904349E-8</v>
      </c>
      <c r="AL334" s="71">
        <f t="shared" si="115"/>
        <v>0</v>
      </c>
      <c r="AM334" s="71">
        <f>SUM($AL$33:AL334)</f>
        <v>10.507780540992837</v>
      </c>
      <c r="AO334" s="26">
        <v>331</v>
      </c>
      <c r="AP334" s="71">
        <v>0.30174843867990597</v>
      </c>
      <c r="AQ334" s="73">
        <f t="shared" si="100"/>
        <v>6.8878335279725553E-142</v>
      </c>
      <c r="AR334" s="34">
        <v>311</v>
      </c>
      <c r="AS334" s="34" t="s">
        <v>202</v>
      </c>
      <c r="AT334" s="34" t="s">
        <v>546</v>
      </c>
      <c r="AU334" s="71">
        <f t="shared" si="96"/>
        <v>1.3485774786726213E-8</v>
      </c>
      <c r="AV334" s="71">
        <f t="shared" si="97"/>
        <v>9.288777172669975E-150</v>
      </c>
      <c r="AW334" s="114">
        <f>SUM($AV$23:AV334)</f>
        <v>9.3110379369082494</v>
      </c>
      <c r="AY334" s="26">
        <v>331</v>
      </c>
      <c r="AZ334" s="71">
        <v>0</v>
      </c>
      <c r="BA334" s="73">
        <f t="shared" si="103"/>
        <v>0</v>
      </c>
      <c r="BB334" s="34">
        <v>311</v>
      </c>
      <c r="BC334" s="34" t="s">
        <v>202</v>
      </c>
      <c r="BD334" s="34" t="s">
        <v>546</v>
      </c>
      <c r="BE334" s="71">
        <f t="shared" si="98"/>
        <v>1.3485774786726213E-8</v>
      </c>
      <c r="BF334" s="71">
        <f t="shared" si="99"/>
        <v>0</v>
      </c>
      <c r="BG334" s="114">
        <f>SUM($BF$23:BF334)</f>
        <v>9.5467535037849771</v>
      </c>
      <c r="BI334" s="26">
        <v>331</v>
      </c>
      <c r="BJ334" s="71">
        <v>5.0360306336432702E-2</v>
      </c>
      <c r="BK334" s="73">
        <f t="shared" si="104"/>
        <v>0</v>
      </c>
      <c r="BL334" s="34">
        <v>311</v>
      </c>
      <c r="BM334" s="34" t="s">
        <v>202</v>
      </c>
      <c r="BN334" s="34" t="s">
        <v>546</v>
      </c>
      <c r="BO334" s="71">
        <f t="shared" si="101"/>
        <v>1.3485774786726213E-8</v>
      </c>
      <c r="BP334" s="71">
        <f t="shared" si="102"/>
        <v>0</v>
      </c>
      <c r="BQ334" s="114">
        <f>SUM($BP$23:BP334)</f>
        <v>10.39189247276893</v>
      </c>
      <c r="BS334" s="26">
        <v>331</v>
      </c>
      <c r="BT334" s="71">
        <v>0</v>
      </c>
      <c r="BU334" s="73">
        <f t="shared" si="105"/>
        <v>0</v>
      </c>
      <c r="BV334" s="34">
        <v>311</v>
      </c>
      <c r="BW334" s="34" t="s">
        <v>202</v>
      </c>
      <c r="BX334" s="34" t="s">
        <v>546</v>
      </c>
      <c r="BY334" s="71">
        <f t="shared" si="106"/>
        <v>1.3485774786726213E-8</v>
      </c>
      <c r="BZ334" s="71">
        <f t="shared" si="107"/>
        <v>0</v>
      </c>
      <c r="CA334" s="114">
        <f>SUM($BZ$23:BZ334)</f>
        <v>10.487233235656269</v>
      </c>
    </row>
    <row r="335" spans="1:79" x14ac:dyDescent="0.35">
      <c r="A335" s="26">
        <v>332</v>
      </c>
      <c r="B335" s="71">
        <v>0.241835952374682</v>
      </c>
      <c r="C335" s="73">
        <f t="shared" si="116"/>
        <v>1.1844187499134779E-160</v>
      </c>
      <c r="D335" s="34">
        <v>302</v>
      </c>
      <c r="E335" s="34" t="s">
        <v>202</v>
      </c>
      <c r="F335" s="34" t="s">
        <v>537</v>
      </c>
      <c r="G335" s="71">
        <f t="shared" si="108"/>
        <v>2.2783932748022967E-8</v>
      </c>
      <c r="H335" s="71">
        <f t="shared" si="109"/>
        <v>2.6985717143526115E-168</v>
      </c>
      <c r="I335" s="71">
        <f>SUM($H$33:H335)</f>
        <v>9.3265529758493759</v>
      </c>
      <c r="K335" s="26">
        <v>332</v>
      </c>
      <c r="L335" s="71">
        <v>0</v>
      </c>
      <c r="M335" s="73">
        <f t="shared" si="117"/>
        <v>0</v>
      </c>
      <c r="N335" s="34">
        <v>302</v>
      </c>
      <c r="O335" s="34" t="s">
        <v>202</v>
      </c>
      <c r="P335" s="34" t="s">
        <v>537</v>
      </c>
      <c r="Q335" s="71">
        <f t="shared" si="110"/>
        <v>2.2783932748022967E-8</v>
      </c>
      <c r="R335" s="71">
        <f t="shared" si="111"/>
        <v>0</v>
      </c>
      <c r="S335" s="71">
        <f>SUM($R$33:R335)</f>
        <v>9.5691597944751994</v>
      </c>
      <c r="U335" s="26">
        <v>332</v>
      </c>
      <c r="V335" s="71">
        <v>1.0544362291432799E-11</v>
      </c>
      <c r="W335" s="73">
        <f t="shared" si="118"/>
        <v>0</v>
      </c>
      <c r="X335" s="74">
        <v>302</v>
      </c>
      <c r="Y335" s="34" t="s">
        <v>202</v>
      </c>
      <c r="Z335" s="34" t="s">
        <v>537</v>
      </c>
      <c r="AA335" s="71">
        <f t="shared" si="112"/>
        <v>2.2783932748022967E-8</v>
      </c>
      <c r="AB335" s="71">
        <f t="shared" si="113"/>
        <v>0</v>
      </c>
      <c r="AC335" s="71">
        <f>SUM($AB$33:AB335)</f>
        <v>10.403299508285247</v>
      </c>
      <c r="AE335" s="26">
        <v>332</v>
      </c>
      <c r="AF335" s="71">
        <v>0</v>
      </c>
      <c r="AG335" s="73">
        <f t="shared" si="119"/>
        <v>0</v>
      </c>
      <c r="AH335" s="74">
        <v>302</v>
      </c>
      <c r="AI335" s="34" t="s">
        <v>202</v>
      </c>
      <c r="AJ335" s="34" t="s">
        <v>537</v>
      </c>
      <c r="AK335" s="71">
        <f t="shared" si="114"/>
        <v>2.2783932748022967E-8</v>
      </c>
      <c r="AL335" s="71">
        <f t="shared" si="115"/>
        <v>0</v>
      </c>
      <c r="AM335" s="71">
        <f>SUM($AL$33:AL335)</f>
        <v>10.507780540992837</v>
      </c>
      <c r="AO335" s="26">
        <v>332</v>
      </c>
      <c r="AP335" s="71">
        <v>0.30174843867979001</v>
      </c>
      <c r="AQ335" s="73">
        <f t="shared" si="100"/>
        <v>2.078393012952827E-142</v>
      </c>
      <c r="AR335" s="34">
        <v>312</v>
      </c>
      <c r="AS335" s="34" t="s">
        <v>202</v>
      </c>
      <c r="AT335" s="34" t="s">
        <v>547</v>
      </c>
      <c r="AU335" s="71">
        <f t="shared" si="96"/>
        <v>1.2722429044081337E-8</v>
      </c>
      <c r="AV335" s="71">
        <f t="shared" si="97"/>
        <v>2.6442207633006767E-150</v>
      </c>
      <c r="AW335" s="114">
        <f>SUM($AV$23:AV335)</f>
        <v>9.3110379369082494</v>
      </c>
      <c r="AY335" s="26">
        <v>332</v>
      </c>
      <c r="AZ335" s="71">
        <v>0</v>
      </c>
      <c r="BA335" s="73">
        <f t="shared" si="103"/>
        <v>0</v>
      </c>
      <c r="BB335" s="34">
        <v>312</v>
      </c>
      <c r="BC335" s="34" t="s">
        <v>202</v>
      </c>
      <c r="BD335" s="34" t="s">
        <v>547</v>
      </c>
      <c r="BE335" s="71">
        <f t="shared" si="98"/>
        <v>1.2722429044081337E-8</v>
      </c>
      <c r="BF335" s="71">
        <f t="shared" si="99"/>
        <v>0</v>
      </c>
      <c r="BG335" s="114">
        <f>SUM($BF$23:BF335)</f>
        <v>9.5467535037849771</v>
      </c>
      <c r="BI335" s="26">
        <v>332</v>
      </c>
      <c r="BJ335" s="71">
        <v>5.03603063359385E-2</v>
      </c>
      <c r="BK335" s="73">
        <f t="shared" si="104"/>
        <v>0</v>
      </c>
      <c r="BL335" s="34">
        <v>312</v>
      </c>
      <c r="BM335" s="34" t="s">
        <v>202</v>
      </c>
      <c r="BN335" s="34" t="s">
        <v>547</v>
      </c>
      <c r="BO335" s="71">
        <f t="shared" si="101"/>
        <v>1.2722429044081337E-8</v>
      </c>
      <c r="BP335" s="71">
        <f t="shared" si="102"/>
        <v>0</v>
      </c>
      <c r="BQ335" s="114">
        <f>SUM($BP$23:BP335)</f>
        <v>10.39189247276893</v>
      </c>
      <c r="BS335" s="26">
        <v>332</v>
      </c>
      <c r="BT335" s="71">
        <v>0</v>
      </c>
      <c r="BU335" s="73">
        <f t="shared" si="105"/>
        <v>0</v>
      </c>
      <c r="BV335" s="34">
        <v>312</v>
      </c>
      <c r="BW335" s="34" t="s">
        <v>202</v>
      </c>
      <c r="BX335" s="34" t="s">
        <v>547</v>
      </c>
      <c r="BY335" s="71">
        <f t="shared" si="106"/>
        <v>1.2722429044081337E-8</v>
      </c>
      <c r="BZ335" s="71">
        <f t="shared" si="107"/>
        <v>0</v>
      </c>
      <c r="CA335" s="114">
        <f>SUM($BZ$23:BZ335)</f>
        <v>10.487233235656269</v>
      </c>
    </row>
    <row r="336" spans="1:79" x14ac:dyDescent="0.35">
      <c r="A336" s="26">
        <v>333</v>
      </c>
      <c r="B336" s="71">
        <v>0.241835952374122</v>
      </c>
      <c r="C336" s="73">
        <f t="shared" si="116"/>
        <v>2.8643503639575625E-161</v>
      </c>
      <c r="D336" s="34">
        <v>303</v>
      </c>
      <c r="E336" s="34" t="s">
        <v>202</v>
      </c>
      <c r="F336" s="34" t="s">
        <v>538</v>
      </c>
      <c r="G336" s="71">
        <f t="shared" si="108"/>
        <v>2.1494276177380153E-8</v>
      </c>
      <c r="H336" s="71">
        <f t="shared" si="109"/>
        <v>6.1567137791683204E-169</v>
      </c>
      <c r="I336" s="71">
        <f>SUM($H$33:H336)</f>
        <v>9.3265529758493759</v>
      </c>
      <c r="K336" s="26">
        <v>333</v>
      </c>
      <c r="L336" s="71">
        <v>0</v>
      </c>
      <c r="M336" s="73">
        <f t="shared" si="117"/>
        <v>0</v>
      </c>
      <c r="N336" s="34">
        <v>303</v>
      </c>
      <c r="O336" s="34" t="s">
        <v>202</v>
      </c>
      <c r="P336" s="34" t="s">
        <v>538</v>
      </c>
      <c r="Q336" s="71">
        <f t="shared" si="110"/>
        <v>2.1494276177380153E-8</v>
      </c>
      <c r="R336" s="71">
        <f t="shared" si="111"/>
        <v>0</v>
      </c>
      <c r="S336" s="71">
        <f>SUM($R$33:R336)</f>
        <v>9.5691597944751994</v>
      </c>
      <c r="U336" s="26">
        <v>333</v>
      </c>
      <c r="V336" s="71">
        <v>1.0544362229487801E-11</v>
      </c>
      <c r="W336" s="73">
        <f t="shared" si="118"/>
        <v>0</v>
      </c>
      <c r="X336" s="74">
        <v>303</v>
      </c>
      <c r="Y336" s="34" t="s">
        <v>202</v>
      </c>
      <c r="Z336" s="34" t="s">
        <v>538</v>
      </c>
      <c r="AA336" s="71">
        <f t="shared" si="112"/>
        <v>2.1494276177380153E-8</v>
      </c>
      <c r="AB336" s="71">
        <f t="shared" si="113"/>
        <v>0</v>
      </c>
      <c r="AC336" s="71">
        <f>SUM($AB$33:AB336)</f>
        <v>10.403299508285247</v>
      </c>
      <c r="AE336" s="26">
        <v>333</v>
      </c>
      <c r="AF336" s="71">
        <v>0</v>
      </c>
      <c r="AG336" s="73">
        <f t="shared" si="119"/>
        <v>0</v>
      </c>
      <c r="AH336" s="74">
        <v>303</v>
      </c>
      <c r="AI336" s="34" t="s">
        <v>202</v>
      </c>
      <c r="AJ336" s="34" t="s">
        <v>538</v>
      </c>
      <c r="AK336" s="71">
        <f t="shared" si="114"/>
        <v>2.1494276177380153E-8</v>
      </c>
      <c r="AL336" s="71">
        <f t="shared" si="115"/>
        <v>0</v>
      </c>
      <c r="AM336" s="71">
        <f>SUM($AL$33:AL336)</f>
        <v>10.507780540992837</v>
      </c>
      <c r="AO336" s="26">
        <v>333</v>
      </c>
      <c r="AP336" s="71">
        <v>0.30174843867970602</v>
      </c>
      <c r="AQ336" s="73">
        <f t="shared" si="100"/>
        <v>6.2715184662150011E-143</v>
      </c>
      <c r="AR336" s="34">
        <v>313</v>
      </c>
      <c r="AS336" s="34" t="s">
        <v>202</v>
      </c>
      <c r="AT336" s="34" t="s">
        <v>548</v>
      </c>
      <c r="AU336" s="71">
        <f t="shared" si="96"/>
        <v>1.2002291551020127E-8</v>
      </c>
      <c r="AV336" s="71">
        <f t="shared" si="97"/>
        <v>7.5272593099119008E-151</v>
      </c>
      <c r="AW336" s="114">
        <f>SUM($AV$23:AV336)</f>
        <v>9.3110379369082494</v>
      </c>
      <c r="AY336" s="26">
        <v>333</v>
      </c>
      <c r="AZ336" s="71">
        <v>0</v>
      </c>
      <c r="BA336" s="73">
        <f t="shared" si="103"/>
        <v>0</v>
      </c>
      <c r="BB336" s="34">
        <v>313</v>
      </c>
      <c r="BC336" s="34" t="s">
        <v>202</v>
      </c>
      <c r="BD336" s="34" t="s">
        <v>548</v>
      </c>
      <c r="BE336" s="71">
        <f t="shared" si="98"/>
        <v>1.2002291551020127E-8</v>
      </c>
      <c r="BF336" s="71">
        <f t="shared" si="99"/>
        <v>0</v>
      </c>
      <c r="BG336" s="114">
        <f>SUM($BF$23:BF336)</f>
        <v>9.5467535037849771</v>
      </c>
      <c r="BI336" s="26">
        <v>333</v>
      </c>
      <c r="BJ336" s="71">
        <v>5.0360306335499101E-2</v>
      </c>
      <c r="BK336" s="73">
        <f t="shared" si="104"/>
        <v>0</v>
      </c>
      <c r="BL336" s="34">
        <v>313</v>
      </c>
      <c r="BM336" s="34" t="s">
        <v>202</v>
      </c>
      <c r="BN336" s="34" t="s">
        <v>548</v>
      </c>
      <c r="BO336" s="71">
        <f t="shared" si="101"/>
        <v>1.2002291551020127E-8</v>
      </c>
      <c r="BP336" s="71">
        <f t="shared" si="102"/>
        <v>0</v>
      </c>
      <c r="BQ336" s="114">
        <f>SUM($BP$23:BP336)</f>
        <v>10.39189247276893</v>
      </c>
      <c r="BS336" s="26">
        <v>333</v>
      </c>
      <c r="BT336" s="71">
        <v>0</v>
      </c>
      <c r="BU336" s="73">
        <f t="shared" si="105"/>
        <v>0</v>
      </c>
      <c r="BV336" s="34">
        <v>313</v>
      </c>
      <c r="BW336" s="34" t="s">
        <v>202</v>
      </c>
      <c r="BX336" s="34" t="s">
        <v>548</v>
      </c>
      <c r="BY336" s="71">
        <f t="shared" si="106"/>
        <v>1.2002291551020127E-8</v>
      </c>
      <c r="BZ336" s="71">
        <f t="shared" si="107"/>
        <v>0</v>
      </c>
      <c r="CA336" s="114">
        <f>SUM($BZ$23:BZ336)</f>
        <v>10.487233235656269</v>
      </c>
    </row>
    <row r="337" spans="1:79" x14ac:dyDescent="0.35">
      <c r="A337" s="26">
        <v>334</v>
      </c>
      <c r="B337" s="71">
        <v>0.24183595237358901</v>
      </c>
      <c r="C337" s="73">
        <f t="shared" si="116"/>
        <v>6.9270289820084013E-162</v>
      </c>
      <c r="D337" s="34">
        <v>304</v>
      </c>
      <c r="E337" s="34" t="s">
        <v>202</v>
      </c>
      <c r="F337" s="34" t="s">
        <v>539</v>
      </c>
      <c r="G337" s="71">
        <f t="shared" si="108"/>
        <v>2.02776190352643E-8</v>
      </c>
      <c r="H337" s="71">
        <f t="shared" si="109"/>
        <v>1.4046365474340103E-169</v>
      </c>
      <c r="I337" s="71">
        <f>SUM($H$33:H337)</f>
        <v>9.3265529758493759</v>
      </c>
      <c r="K337" s="26">
        <v>334</v>
      </c>
      <c r="L337" s="71">
        <v>0</v>
      </c>
      <c r="M337" s="73">
        <f t="shared" si="117"/>
        <v>0</v>
      </c>
      <c r="N337" s="34">
        <v>304</v>
      </c>
      <c r="O337" s="34" t="s">
        <v>202</v>
      </c>
      <c r="P337" s="34" t="s">
        <v>539</v>
      </c>
      <c r="Q337" s="71">
        <f t="shared" si="110"/>
        <v>2.02776190352643E-8</v>
      </c>
      <c r="R337" s="71">
        <f t="shared" si="111"/>
        <v>0</v>
      </c>
      <c r="S337" s="71">
        <f>SUM($R$33:R337)</f>
        <v>9.5691597944751994</v>
      </c>
      <c r="U337" s="26">
        <v>334</v>
      </c>
      <c r="V337" s="71">
        <v>1.0544362172843901E-11</v>
      </c>
      <c r="W337" s="73">
        <f t="shared" si="118"/>
        <v>0</v>
      </c>
      <c r="X337" s="74">
        <v>304</v>
      </c>
      <c r="Y337" s="34" t="s">
        <v>202</v>
      </c>
      <c r="Z337" s="34" t="s">
        <v>539</v>
      </c>
      <c r="AA337" s="71">
        <f t="shared" si="112"/>
        <v>2.02776190352643E-8</v>
      </c>
      <c r="AB337" s="71">
        <f t="shared" si="113"/>
        <v>0</v>
      </c>
      <c r="AC337" s="71">
        <f>SUM($AB$33:AB337)</f>
        <v>10.403299508285247</v>
      </c>
      <c r="AE337" s="26">
        <v>334</v>
      </c>
      <c r="AF337" s="71">
        <v>0</v>
      </c>
      <c r="AG337" s="73">
        <f t="shared" si="119"/>
        <v>0</v>
      </c>
      <c r="AH337" s="74">
        <v>304</v>
      </c>
      <c r="AI337" s="34" t="s">
        <v>202</v>
      </c>
      <c r="AJ337" s="34" t="s">
        <v>539</v>
      </c>
      <c r="AK337" s="71">
        <f t="shared" si="114"/>
        <v>2.02776190352643E-8</v>
      </c>
      <c r="AL337" s="71">
        <f t="shared" si="115"/>
        <v>0</v>
      </c>
      <c r="AM337" s="71">
        <f>SUM($AL$33:AL337)</f>
        <v>10.507780540992837</v>
      </c>
      <c r="AO337" s="26">
        <v>334</v>
      </c>
      <c r="AP337" s="71">
        <v>0.301748438679659</v>
      </c>
      <c r="AQ337" s="73">
        <f t="shared" si="100"/>
        <v>1.8924209053313213E-143</v>
      </c>
      <c r="AR337" s="34">
        <v>314</v>
      </c>
      <c r="AS337" s="34" t="s">
        <v>202</v>
      </c>
      <c r="AT337" s="34" t="s">
        <v>549</v>
      </c>
      <c r="AU337" s="71">
        <f t="shared" si="96"/>
        <v>1.1322916557566159E-8</v>
      </c>
      <c r="AV337" s="71">
        <f t="shared" si="97"/>
        <v>2.1427724002860359E-151</v>
      </c>
      <c r="AW337" s="114">
        <f>SUM($AV$23:AV337)</f>
        <v>9.3110379369082494</v>
      </c>
      <c r="AY337" s="26">
        <v>334</v>
      </c>
      <c r="AZ337" s="71">
        <v>0</v>
      </c>
      <c r="BA337" s="73">
        <f t="shared" si="103"/>
        <v>0</v>
      </c>
      <c r="BB337" s="34">
        <v>314</v>
      </c>
      <c r="BC337" s="34" t="s">
        <v>202</v>
      </c>
      <c r="BD337" s="34" t="s">
        <v>549</v>
      </c>
      <c r="BE337" s="71">
        <f t="shared" si="98"/>
        <v>1.1322916557566159E-8</v>
      </c>
      <c r="BF337" s="71">
        <f t="shared" si="99"/>
        <v>0</v>
      </c>
      <c r="BG337" s="114">
        <f>SUM($BF$23:BF337)</f>
        <v>9.5467535037849771</v>
      </c>
      <c r="BI337" s="26">
        <v>334</v>
      </c>
      <c r="BJ337" s="71">
        <v>5.0360306335094099E-2</v>
      </c>
      <c r="BK337" s="73">
        <f t="shared" si="104"/>
        <v>0</v>
      </c>
      <c r="BL337" s="34">
        <v>314</v>
      </c>
      <c r="BM337" s="34" t="s">
        <v>202</v>
      </c>
      <c r="BN337" s="34" t="s">
        <v>549</v>
      </c>
      <c r="BO337" s="71">
        <f t="shared" si="101"/>
        <v>1.1322916557566159E-8</v>
      </c>
      <c r="BP337" s="71">
        <f t="shared" si="102"/>
        <v>0</v>
      </c>
      <c r="BQ337" s="114">
        <f>SUM($BP$23:BP337)</f>
        <v>10.39189247276893</v>
      </c>
      <c r="BS337" s="26">
        <v>334</v>
      </c>
      <c r="BT337" s="71">
        <v>0</v>
      </c>
      <c r="BU337" s="73">
        <f t="shared" si="105"/>
        <v>0</v>
      </c>
      <c r="BV337" s="34">
        <v>314</v>
      </c>
      <c r="BW337" s="34" t="s">
        <v>202</v>
      </c>
      <c r="BX337" s="34" t="s">
        <v>549</v>
      </c>
      <c r="BY337" s="71">
        <f t="shared" si="106"/>
        <v>1.1322916557566159E-8</v>
      </c>
      <c r="BZ337" s="71">
        <f t="shared" si="107"/>
        <v>0</v>
      </c>
      <c r="CA337" s="114">
        <f>SUM($BZ$23:BZ337)</f>
        <v>10.487233235656269</v>
      </c>
    </row>
    <row r="338" spans="1:79" x14ac:dyDescent="0.35">
      <c r="A338" s="26">
        <v>335</v>
      </c>
      <c r="B338" s="71">
        <v>0.24183595237312899</v>
      </c>
      <c r="C338" s="73">
        <f t="shared" si="116"/>
        <v>1.6752046509834546E-162</v>
      </c>
      <c r="D338" s="34">
        <v>305</v>
      </c>
      <c r="E338" s="34" t="s">
        <v>202</v>
      </c>
      <c r="F338" s="34" t="s">
        <v>540</v>
      </c>
      <c r="G338" s="71">
        <f t="shared" si="108"/>
        <v>1.9129829278551223E-8</v>
      </c>
      <c r="H338" s="71">
        <f t="shared" si="109"/>
        <v>3.2046378979948476E-170</v>
      </c>
      <c r="I338" s="71">
        <f>SUM($H$33:H338)</f>
        <v>9.3265529758493759</v>
      </c>
      <c r="K338" s="26">
        <v>335</v>
      </c>
      <c r="L338" s="71">
        <v>0</v>
      </c>
      <c r="M338" s="73">
        <f t="shared" si="117"/>
        <v>0</v>
      </c>
      <c r="N338" s="34">
        <v>305</v>
      </c>
      <c r="O338" s="34" t="s">
        <v>202</v>
      </c>
      <c r="P338" s="34" t="s">
        <v>540</v>
      </c>
      <c r="Q338" s="71">
        <f t="shared" si="110"/>
        <v>1.9129829278551223E-8</v>
      </c>
      <c r="R338" s="71">
        <f t="shared" si="111"/>
        <v>0</v>
      </c>
      <c r="S338" s="71">
        <f>SUM($R$33:R338)</f>
        <v>9.5691597944751994</v>
      </c>
      <c r="U338" s="26">
        <v>335</v>
      </c>
      <c r="V338" s="71">
        <v>1.05443621210147E-11</v>
      </c>
      <c r="W338" s="73">
        <f t="shared" si="118"/>
        <v>0</v>
      </c>
      <c r="X338" s="74">
        <v>305</v>
      </c>
      <c r="Y338" s="34" t="s">
        <v>202</v>
      </c>
      <c r="Z338" s="34" t="s">
        <v>540</v>
      </c>
      <c r="AA338" s="71">
        <f t="shared" si="112"/>
        <v>1.9129829278551223E-8</v>
      </c>
      <c r="AB338" s="71">
        <f t="shared" si="113"/>
        <v>0</v>
      </c>
      <c r="AC338" s="71">
        <f>SUM($AB$33:AB338)</f>
        <v>10.403299508285247</v>
      </c>
      <c r="AE338" s="26">
        <v>335</v>
      </c>
      <c r="AF338" s="71">
        <v>0</v>
      </c>
      <c r="AG338" s="73">
        <f t="shared" si="119"/>
        <v>0</v>
      </c>
      <c r="AH338" s="74">
        <v>305</v>
      </c>
      <c r="AI338" s="34" t="s">
        <v>202</v>
      </c>
      <c r="AJ338" s="34" t="s">
        <v>540</v>
      </c>
      <c r="AK338" s="71">
        <f t="shared" si="114"/>
        <v>1.9129829278551223E-8</v>
      </c>
      <c r="AL338" s="71">
        <f t="shared" si="115"/>
        <v>0</v>
      </c>
      <c r="AM338" s="71">
        <f>SUM($AL$33:AL338)</f>
        <v>10.507780540992837</v>
      </c>
      <c r="AO338" s="26">
        <v>335</v>
      </c>
      <c r="AP338" s="71">
        <v>0.30174843867956402</v>
      </c>
      <c r="AQ338" s="73">
        <f t="shared" si="100"/>
        <v>5.7103505350847295E-144</v>
      </c>
      <c r="AR338" s="34">
        <v>315</v>
      </c>
      <c r="AS338" s="34" t="s">
        <v>202</v>
      </c>
      <c r="AT338" s="34" t="s">
        <v>550</v>
      </c>
      <c r="AU338" s="71">
        <f t="shared" si="96"/>
        <v>1.0681996752420902E-8</v>
      </c>
      <c r="AV338" s="71">
        <f t="shared" si="97"/>
        <v>6.0997945870960038E-152</v>
      </c>
      <c r="AW338" s="114">
        <f>SUM($AV$23:AV338)</f>
        <v>9.3110379369082494</v>
      </c>
      <c r="AY338" s="26">
        <v>335</v>
      </c>
      <c r="AZ338" s="71">
        <v>0</v>
      </c>
      <c r="BA338" s="73">
        <f t="shared" si="103"/>
        <v>0</v>
      </c>
      <c r="BB338" s="34">
        <v>315</v>
      </c>
      <c r="BC338" s="34" t="s">
        <v>202</v>
      </c>
      <c r="BD338" s="34" t="s">
        <v>550</v>
      </c>
      <c r="BE338" s="71">
        <f t="shared" si="98"/>
        <v>1.0681996752420902E-8</v>
      </c>
      <c r="BF338" s="71">
        <f t="shared" si="99"/>
        <v>0</v>
      </c>
      <c r="BG338" s="114">
        <f>SUM($BF$23:BF338)</f>
        <v>9.5467535037849771</v>
      </c>
      <c r="BI338" s="26">
        <v>335</v>
      </c>
      <c r="BJ338" s="71">
        <v>5.0360306334725102E-2</v>
      </c>
      <c r="BK338" s="73">
        <f t="shared" si="104"/>
        <v>0</v>
      </c>
      <c r="BL338" s="34">
        <v>315</v>
      </c>
      <c r="BM338" s="34" t="s">
        <v>202</v>
      </c>
      <c r="BN338" s="34" t="s">
        <v>550</v>
      </c>
      <c r="BO338" s="71">
        <f t="shared" si="101"/>
        <v>1.0681996752420902E-8</v>
      </c>
      <c r="BP338" s="71">
        <f t="shared" si="102"/>
        <v>0</v>
      </c>
      <c r="BQ338" s="114">
        <f>SUM($BP$23:BP338)</f>
        <v>10.39189247276893</v>
      </c>
      <c r="BS338" s="26">
        <v>335</v>
      </c>
      <c r="BT338" s="71">
        <v>0</v>
      </c>
      <c r="BU338" s="73">
        <f t="shared" si="105"/>
        <v>0</v>
      </c>
      <c r="BV338" s="34">
        <v>315</v>
      </c>
      <c r="BW338" s="34" t="s">
        <v>202</v>
      </c>
      <c r="BX338" s="34" t="s">
        <v>550</v>
      </c>
      <c r="BY338" s="71">
        <f t="shared" si="106"/>
        <v>1.0681996752420902E-8</v>
      </c>
      <c r="BZ338" s="71">
        <f t="shared" si="107"/>
        <v>0</v>
      </c>
      <c r="CA338" s="114">
        <f>SUM($BZ$23:BZ338)</f>
        <v>10.487233235656269</v>
      </c>
    </row>
    <row r="339" spans="1:79" x14ac:dyDescent="0.35">
      <c r="A339" s="26">
        <v>336</v>
      </c>
      <c r="B339" s="71">
        <v>0.24183595237268801</v>
      </c>
      <c r="C339" s="73">
        <f t="shared" si="116"/>
        <v>4.0512471219047889E-163</v>
      </c>
      <c r="D339" s="34">
        <v>306</v>
      </c>
      <c r="E339" s="34" t="s">
        <v>202</v>
      </c>
      <c r="F339" s="34" t="s">
        <v>541</v>
      </c>
      <c r="G339" s="71">
        <f t="shared" si="108"/>
        <v>1.8047008753350212E-8</v>
      </c>
      <c r="H339" s="71">
        <f t="shared" si="109"/>
        <v>7.3112892271000581E-171</v>
      </c>
      <c r="I339" s="71">
        <f>SUM($H$33:H339)</f>
        <v>9.3265529758493759</v>
      </c>
      <c r="K339" s="26">
        <v>336</v>
      </c>
      <c r="L339" s="71">
        <v>0</v>
      </c>
      <c r="M339" s="73">
        <f t="shared" si="117"/>
        <v>0</v>
      </c>
      <c r="N339" s="34">
        <v>306</v>
      </c>
      <c r="O339" s="34" t="s">
        <v>202</v>
      </c>
      <c r="P339" s="34" t="s">
        <v>541</v>
      </c>
      <c r="Q339" s="71">
        <f t="shared" si="110"/>
        <v>1.8047008753350212E-8</v>
      </c>
      <c r="R339" s="71">
        <f t="shared" si="111"/>
        <v>0</v>
      </c>
      <c r="S339" s="71">
        <f>SUM($R$33:R339)</f>
        <v>9.5691597944751994</v>
      </c>
      <c r="U339" s="26">
        <v>336</v>
      </c>
      <c r="V339" s="71">
        <v>1.05443620736225E-11</v>
      </c>
      <c r="W339" s="73">
        <f t="shared" si="118"/>
        <v>0</v>
      </c>
      <c r="X339" s="74">
        <v>306</v>
      </c>
      <c r="Y339" s="34" t="s">
        <v>202</v>
      </c>
      <c r="Z339" s="34" t="s">
        <v>541</v>
      </c>
      <c r="AA339" s="71">
        <f t="shared" si="112"/>
        <v>1.8047008753350212E-8</v>
      </c>
      <c r="AB339" s="71">
        <f t="shared" si="113"/>
        <v>0</v>
      </c>
      <c r="AC339" s="71">
        <f>SUM($AB$33:AB339)</f>
        <v>10.403299508285247</v>
      </c>
      <c r="AE339" s="26">
        <v>336</v>
      </c>
      <c r="AF339" s="71">
        <v>0</v>
      </c>
      <c r="AG339" s="73">
        <f t="shared" si="119"/>
        <v>0</v>
      </c>
      <c r="AH339" s="74">
        <v>306</v>
      </c>
      <c r="AI339" s="34" t="s">
        <v>202</v>
      </c>
      <c r="AJ339" s="34" t="s">
        <v>541</v>
      </c>
      <c r="AK339" s="71">
        <f t="shared" si="114"/>
        <v>1.8047008753350212E-8</v>
      </c>
      <c r="AL339" s="71">
        <f t="shared" si="115"/>
        <v>0</v>
      </c>
      <c r="AM339" s="71">
        <f>SUM($AL$33:AL339)</f>
        <v>10.507780540992837</v>
      </c>
      <c r="AO339" s="26">
        <v>336</v>
      </c>
      <c r="AP339" s="71">
        <v>0.301748438679529</v>
      </c>
      <c r="AQ339" s="73">
        <f t="shared" si="100"/>
        <v>1.7230893582748301E-144</v>
      </c>
      <c r="AR339" s="34">
        <v>316</v>
      </c>
      <c r="AS339" s="34" t="s">
        <v>202</v>
      </c>
      <c r="AT339" s="34" t="s">
        <v>551</v>
      </c>
      <c r="AU339" s="71">
        <f t="shared" si="96"/>
        <v>1.0077355426812172E-8</v>
      </c>
      <c r="AV339" s="71">
        <f t="shared" si="97"/>
        <v>1.7364183895493161E-152</v>
      </c>
      <c r="AW339" s="114">
        <f>SUM($AV$23:AV339)</f>
        <v>9.3110379369082494</v>
      </c>
      <c r="AY339" s="26">
        <v>336</v>
      </c>
      <c r="AZ339" s="71">
        <v>0</v>
      </c>
      <c r="BA339" s="73">
        <f t="shared" si="103"/>
        <v>0</v>
      </c>
      <c r="BB339" s="34">
        <v>316</v>
      </c>
      <c r="BC339" s="34" t="s">
        <v>202</v>
      </c>
      <c r="BD339" s="34" t="s">
        <v>551</v>
      </c>
      <c r="BE339" s="71">
        <f t="shared" si="98"/>
        <v>1.0077355426812172E-8</v>
      </c>
      <c r="BF339" s="71">
        <f t="shared" si="99"/>
        <v>0</v>
      </c>
      <c r="BG339" s="114">
        <f>SUM($BF$23:BF339)</f>
        <v>9.5467535037849771</v>
      </c>
      <c r="BI339" s="26">
        <v>336</v>
      </c>
      <c r="BJ339" s="71">
        <v>5.03603063343896E-2</v>
      </c>
      <c r="BK339" s="73">
        <f t="shared" si="104"/>
        <v>0</v>
      </c>
      <c r="BL339" s="34">
        <v>316</v>
      </c>
      <c r="BM339" s="34" t="s">
        <v>202</v>
      </c>
      <c r="BN339" s="34" t="s">
        <v>551</v>
      </c>
      <c r="BO339" s="71">
        <f t="shared" si="101"/>
        <v>1.0077355426812172E-8</v>
      </c>
      <c r="BP339" s="71">
        <f t="shared" si="102"/>
        <v>0</v>
      </c>
      <c r="BQ339" s="114">
        <f>SUM($BP$23:BP339)</f>
        <v>10.39189247276893</v>
      </c>
      <c r="BS339" s="26">
        <v>336</v>
      </c>
      <c r="BT339" s="71">
        <v>0</v>
      </c>
      <c r="BU339" s="73">
        <f t="shared" si="105"/>
        <v>0</v>
      </c>
      <c r="BV339" s="34">
        <v>316</v>
      </c>
      <c r="BW339" s="34" t="s">
        <v>202</v>
      </c>
      <c r="BX339" s="34" t="s">
        <v>551</v>
      </c>
      <c r="BY339" s="71">
        <f t="shared" si="106"/>
        <v>1.0077355426812172E-8</v>
      </c>
      <c r="BZ339" s="71">
        <f t="shared" si="107"/>
        <v>0</v>
      </c>
      <c r="CA339" s="114">
        <f>SUM($BZ$23:BZ339)</f>
        <v>10.487233235656269</v>
      </c>
    </row>
    <row r="340" spans="1:79" x14ac:dyDescent="0.35">
      <c r="A340" s="26">
        <v>337</v>
      </c>
      <c r="B340" s="71">
        <v>0.24183595237230801</v>
      </c>
      <c r="C340" s="73">
        <f t="shared" si="116"/>
        <v>9.7973720602295598E-164</v>
      </c>
      <c r="D340" s="34">
        <v>307</v>
      </c>
      <c r="E340" s="34" t="s">
        <v>202</v>
      </c>
      <c r="F340" s="34" t="s">
        <v>542</v>
      </c>
      <c r="G340" s="71">
        <f t="shared" si="108"/>
        <v>1.7025479955990765E-8</v>
      </c>
      <c r="H340" s="71">
        <f t="shared" si="109"/>
        <v>1.6680496163282232E-171</v>
      </c>
      <c r="I340" s="71">
        <f>SUM($H$33:H340)</f>
        <v>9.3265529758493759</v>
      </c>
      <c r="K340" s="26">
        <v>337</v>
      </c>
      <c r="L340" s="71">
        <v>0</v>
      </c>
      <c r="M340" s="73">
        <f t="shared" si="117"/>
        <v>0</v>
      </c>
      <c r="N340" s="34">
        <v>307</v>
      </c>
      <c r="O340" s="34" t="s">
        <v>202</v>
      </c>
      <c r="P340" s="34" t="s">
        <v>542</v>
      </c>
      <c r="Q340" s="71">
        <f t="shared" si="110"/>
        <v>1.7025479955990765E-8</v>
      </c>
      <c r="R340" s="71">
        <f t="shared" si="111"/>
        <v>0</v>
      </c>
      <c r="S340" s="71">
        <f>SUM($R$33:R340)</f>
        <v>9.5691597944751994</v>
      </c>
      <c r="U340" s="26">
        <v>337</v>
      </c>
      <c r="V340" s="71">
        <v>1.05443620302876E-11</v>
      </c>
      <c r="W340" s="73">
        <f t="shared" si="118"/>
        <v>0</v>
      </c>
      <c r="X340" s="74">
        <v>307</v>
      </c>
      <c r="Y340" s="34" t="s">
        <v>202</v>
      </c>
      <c r="Z340" s="34" t="s">
        <v>542</v>
      </c>
      <c r="AA340" s="71">
        <f t="shared" si="112"/>
        <v>1.7025479955990765E-8</v>
      </c>
      <c r="AB340" s="71">
        <f t="shared" si="113"/>
        <v>0</v>
      </c>
      <c r="AC340" s="71">
        <f>SUM($AB$33:AB340)</f>
        <v>10.403299508285247</v>
      </c>
      <c r="AE340" s="26">
        <v>337</v>
      </c>
      <c r="AF340" s="71">
        <v>0</v>
      </c>
      <c r="AG340" s="73">
        <f t="shared" si="119"/>
        <v>0</v>
      </c>
      <c r="AH340" s="74">
        <v>307</v>
      </c>
      <c r="AI340" s="34" t="s">
        <v>202</v>
      </c>
      <c r="AJ340" s="34" t="s">
        <v>542</v>
      </c>
      <c r="AK340" s="71">
        <f t="shared" si="114"/>
        <v>1.7025479955990765E-8</v>
      </c>
      <c r="AL340" s="71">
        <f t="shared" si="115"/>
        <v>0</v>
      </c>
      <c r="AM340" s="71">
        <f>SUM($AL$33:AL340)</f>
        <v>10.507780540992837</v>
      </c>
      <c r="AO340" s="26">
        <v>337</v>
      </c>
      <c r="AP340" s="71">
        <v>0.30174843867944801</v>
      </c>
      <c r="AQ340" s="73">
        <f t="shared" si="100"/>
        <v>5.1993952356474152E-145</v>
      </c>
      <c r="AR340" s="34">
        <v>317</v>
      </c>
      <c r="AS340" s="34" t="s">
        <v>202</v>
      </c>
      <c r="AT340" s="34" t="s">
        <v>552</v>
      </c>
      <c r="AU340" s="71">
        <f t="shared" si="96"/>
        <v>9.5069390818982731E-9</v>
      </c>
      <c r="AV340" s="71">
        <f t="shared" si="97"/>
        <v>4.9430333768012094E-153</v>
      </c>
      <c r="AW340" s="114">
        <f>SUM($AV$23:AV340)</f>
        <v>9.3110379369082494</v>
      </c>
      <c r="AY340" s="26">
        <v>337</v>
      </c>
      <c r="AZ340" s="71">
        <v>0</v>
      </c>
      <c r="BA340" s="73">
        <f t="shared" si="103"/>
        <v>0</v>
      </c>
      <c r="BB340" s="34">
        <v>317</v>
      </c>
      <c r="BC340" s="34" t="s">
        <v>202</v>
      </c>
      <c r="BD340" s="34" t="s">
        <v>552</v>
      </c>
      <c r="BE340" s="71">
        <f t="shared" si="98"/>
        <v>9.5069390818982731E-9</v>
      </c>
      <c r="BF340" s="71">
        <f t="shared" si="99"/>
        <v>0</v>
      </c>
      <c r="BG340" s="114">
        <f>SUM($BF$23:BF340)</f>
        <v>9.5467535037849771</v>
      </c>
      <c r="BI340" s="26">
        <v>337</v>
      </c>
      <c r="BJ340" s="71">
        <v>5.03603063340839E-2</v>
      </c>
      <c r="BK340" s="73">
        <f t="shared" si="104"/>
        <v>0</v>
      </c>
      <c r="BL340" s="34">
        <v>317</v>
      </c>
      <c r="BM340" s="34" t="s">
        <v>202</v>
      </c>
      <c r="BN340" s="34" t="s">
        <v>552</v>
      </c>
      <c r="BO340" s="71">
        <f t="shared" si="101"/>
        <v>9.5069390818982731E-9</v>
      </c>
      <c r="BP340" s="71">
        <f t="shared" si="102"/>
        <v>0</v>
      </c>
      <c r="BQ340" s="114">
        <f>SUM($BP$23:BP340)</f>
        <v>10.39189247276893</v>
      </c>
      <c r="BS340" s="26">
        <v>337</v>
      </c>
      <c r="BT340" s="71">
        <v>0</v>
      </c>
      <c r="BU340" s="73">
        <f t="shared" si="105"/>
        <v>0</v>
      </c>
      <c r="BV340" s="34">
        <v>317</v>
      </c>
      <c r="BW340" s="34" t="s">
        <v>202</v>
      </c>
      <c r="BX340" s="34" t="s">
        <v>552</v>
      </c>
      <c r="BY340" s="71">
        <f t="shared" si="106"/>
        <v>9.5069390818982731E-9</v>
      </c>
      <c r="BZ340" s="71">
        <f t="shared" si="107"/>
        <v>0</v>
      </c>
      <c r="CA340" s="114">
        <f>SUM($BZ$23:BZ340)</f>
        <v>10.487233235656269</v>
      </c>
    </row>
    <row r="341" spans="1:79" x14ac:dyDescent="0.35">
      <c r="A341" s="26">
        <v>338</v>
      </c>
      <c r="B341" s="71">
        <v>0.24183595237195299</v>
      </c>
      <c r="C341" s="73">
        <f t="shared" si="116"/>
        <v>2.3693568029314571E-164</v>
      </c>
      <c r="D341" s="34">
        <v>308</v>
      </c>
      <c r="E341" s="34" t="s">
        <v>202</v>
      </c>
      <c r="F341" s="34" t="s">
        <v>543</v>
      </c>
      <c r="G341" s="71">
        <f t="shared" si="108"/>
        <v>1.6061773543387513E-8</v>
      </c>
      <c r="H341" s="71">
        <f t="shared" si="109"/>
        <v>3.80560724121697E-172</v>
      </c>
      <c r="I341" s="71">
        <f>SUM($H$33:H341)</f>
        <v>9.3265529758493759</v>
      </c>
      <c r="K341" s="26">
        <v>338</v>
      </c>
      <c r="L341" s="71">
        <v>0</v>
      </c>
      <c r="M341" s="73">
        <f t="shared" si="117"/>
        <v>0</v>
      </c>
      <c r="N341" s="34">
        <v>308</v>
      </c>
      <c r="O341" s="34" t="s">
        <v>202</v>
      </c>
      <c r="P341" s="34" t="s">
        <v>543</v>
      </c>
      <c r="Q341" s="71">
        <f t="shared" si="110"/>
        <v>1.6061773543387513E-8</v>
      </c>
      <c r="R341" s="71">
        <f t="shared" si="111"/>
        <v>0</v>
      </c>
      <c r="S341" s="71">
        <f>SUM($R$33:R341)</f>
        <v>9.5691597944751994</v>
      </c>
      <c r="U341" s="26">
        <v>338</v>
      </c>
      <c r="V341" s="71">
        <v>1.05443619906316E-11</v>
      </c>
      <c r="W341" s="73">
        <f t="shared" si="118"/>
        <v>0</v>
      </c>
      <c r="X341" s="74">
        <v>308</v>
      </c>
      <c r="Y341" s="34" t="s">
        <v>202</v>
      </c>
      <c r="Z341" s="34" t="s">
        <v>543</v>
      </c>
      <c r="AA341" s="71">
        <f t="shared" si="112"/>
        <v>1.6061773543387513E-8</v>
      </c>
      <c r="AB341" s="71">
        <f t="shared" si="113"/>
        <v>0</v>
      </c>
      <c r="AC341" s="71">
        <f>SUM($AB$33:AB341)</f>
        <v>10.403299508285247</v>
      </c>
      <c r="AE341" s="26">
        <v>338</v>
      </c>
      <c r="AF341" s="71">
        <v>0</v>
      </c>
      <c r="AG341" s="73">
        <f t="shared" si="119"/>
        <v>0</v>
      </c>
      <c r="AH341" s="74">
        <v>308</v>
      </c>
      <c r="AI341" s="34" t="s">
        <v>202</v>
      </c>
      <c r="AJ341" s="34" t="s">
        <v>543</v>
      </c>
      <c r="AK341" s="71">
        <f t="shared" si="114"/>
        <v>1.6061773543387513E-8</v>
      </c>
      <c r="AL341" s="71">
        <f t="shared" si="115"/>
        <v>0</v>
      </c>
      <c r="AM341" s="71">
        <f>SUM($AL$33:AL341)</f>
        <v>10.507780540992837</v>
      </c>
      <c r="AO341" s="26">
        <v>338</v>
      </c>
      <c r="AP341" s="71">
        <v>0.30174843867942303</v>
      </c>
      <c r="AQ341" s="73">
        <f t="shared" si="100"/>
        <v>1.5689093944339681E-145</v>
      </c>
      <c r="AR341" s="34">
        <v>318</v>
      </c>
      <c r="AS341" s="34" t="s">
        <v>202</v>
      </c>
      <c r="AT341" s="34" t="s">
        <v>553</v>
      </c>
      <c r="AU341" s="71">
        <f t="shared" si="96"/>
        <v>8.9688104546210121E-9</v>
      </c>
      <c r="AV341" s="71">
        <f t="shared" si="97"/>
        <v>1.4071250979152496E-153</v>
      </c>
      <c r="AW341" s="114">
        <f>SUM($AV$23:AV341)</f>
        <v>9.3110379369082494</v>
      </c>
      <c r="AY341" s="26">
        <v>338</v>
      </c>
      <c r="AZ341" s="71">
        <v>0</v>
      </c>
      <c r="BA341" s="73">
        <f t="shared" si="103"/>
        <v>0</v>
      </c>
      <c r="BB341" s="34">
        <v>318</v>
      </c>
      <c r="BC341" s="34" t="s">
        <v>202</v>
      </c>
      <c r="BD341" s="34" t="s">
        <v>553</v>
      </c>
      <c r="BE341" s="71">
        <f t="shared" si="98"/>
        <v>8.9688104546210121E-9</v>
      </c>
      <c r="BF341" s="71">
        <f t="shared" si="99"/>
        <v>0</v>
      </c>
      <c r="BG341" s="114">
        <f>SUM($BF$23:BF341)</f>
        <v>9.5467535037849771</v>
      </c>
      <c r="BI341" s="26">
        <v>338</v>
      </c>
      <c r="BJ341" s="71">
        <v>5.0360306333804901E-2</v>
      </c>
      <c r="BK341" s="73">
        <f t="shared" si="104"/>
        <v>0</v>
      </c>
      <c r="BL341" s="34">
        <v>318</v>
      </c>
      <c r="BM341" s="34" t="s">
        <v>202</v>
      </c>
      <c r="BN341" s="34" t="s">
        <v>553</v>
      </c>
      <c r="BO341" s="71">
        <f t="shared" si="101"/>
        <v>8.9688104546210121E-9</v>
      </c>
      <c r="BP341" s="71">
        <f t="shared" si="102"/>
        <v>0</v>
      </c>
      <c r="BQ341" s="114">
        <f>SUM($BP$23:BP341)</f>
        <v>10.39189247276893</v>
      </c>
      <c r="BS341" s="26">
        <v>338</v>
      </c>
      <c r="BT341" s="71">
        <v>0</v>
      </c>
      <c r="BU341" s="73">
        <f t="shared" si="105"/>
        <v>0</v>
      </c>
      <c r="BV341" s="34">
        <v>318</v>
      </c>
      <c r="BW341" s="34" t="s">
        <v>202</v>
      </c>
      <c r="BX341" s="34" t="s">
        <v>553</v>
      </c>
      <c r="BY341" s="71">
        <f t="shared" si="106"/>
        <v>8.9688104546210121E-9</v>
      </c>
      <c r="BZ341" s="71">
        <f t="shared" si="107"/>
        <v>0</v>
      </c>
      <c r="CA341" s="114">
        <f>SUM($BZ$23:BZ341)</f>
        <v>10.487233235656269</v>
      </c>
    </row>
    <row r="342" spans="1:79" x14ac:dyDescent="0.35">
      <c r="A342" s="26">
        <v>339</v>
      </c>
      <c r="B342" s="71">
        <v>0.24183595237160399</v>
      </c>
      <c r="C342" s="73">
        <f t="shared" si="116"/>
        <v>5.7299565894589468E-165</v>
      </c>
      <c r="D342" s="34">
        <v>309</v>
      </c>
      <c r="E342" s="34" t="s">
        <v>202</v>
      </c>
      <c r="F342" s="34" t="s">
        <v>544</v>
      </c>
      <c r="G342" s="71">
        <f t="shared" si="108"/>
        <v>1.5152616550365577E-8</v>
      </c>
      <c r="H342" s="71">
        <f t="shared" si="109"/>
        <v>8.6823835050311929E-173</v>
      </c>
      <c r="I342" s="71">
        <f>SUM($H$33:H342)</f>
        <v>9.3265529758493759</v>
      </c>
      <c r="K342" s="26">
        <v>339</v>
      </c>
      <c r="L342" s="71">
        <v>0</v>
      </c>
      <c r="M342" s="73">
        <f t="shared" si="117"/>
        <v>0</v>
      </c>
      <c r="N342" s="34">
        <v>309</v>
      </c>
      <c r="O342" s="34" t="s">
        <v>202</v>
      </c>
      <c r="P342" s="34" t="s">
        <v>544</v>
      </c>
      <c r="Q342" s="71">
        <f t="shared" si="110"/>
        <v>1.5152616550365577E-8</v>
      </c>
      <c r="R342" s="71">
        <f t="shared" si="111"/>
        <v>0</v>
      </c>
      <c r="S342" s="71">
        <f>SUM($R$33:R342)</f>
        <v>9.5691597944751994</v>
      </c>
      <c r="U342" s="26">
        <v>339</v>
      </c>
      <c r="V342" s="71">
        <v>1.0544361954383599E-11</v>
      </c>
      <c r="W342" s="73">
        <f t="shared" si="118"/>
        <v>0</v>
      </c>
      <c r="X342" s="74">
        <v>309</v>
      </c>
      <c r="Y342" s="34" t="s">
        <v>202</v>
      </c>
      <c r="Z342" s="34" t="s">
        <v>544</v>
      </c>
      <c r="AA342" s="71">
        <f t="shared" si="112"/>
        <v>1.5152616550365577E-8</v>
      </c>
      <c r="AB342" s="71">
        <f t="shared" si="113"/>
        <v>0</v>
      </c>
      <c r="AC342" s="71">
        <f>SUM($AB$33:AB342)</f>
        <v>10.403299508285247</v>
      </c>
      <c r="AE342" s="26">
        <v>339</v>
      </c>
      <c r="AF342" s="71">
        <v>0</v>
      </c>
      <c r="AG342" s="73">
        <f t="shared" si="119"/>
        <v>0</v>
      </c>
      <c r="AH342" s="74">
        <v>309</v>
      </c>
      <c r="AI342" s="34" t="s">
        <v>202</v>
      </c>
      <c r="AJ342" s="34" t="s">
        <v>544</v>
      </c>
      <c r="AK342" s="71">
        <f t="shared" si="114"/>
        <v>1.5152616550365577E-8</v>
      </c>
      <c r="AL342" s="71">
        <f t="shared" si="115"/>
        <v>0</v>
      </c>
      <c r="AM342" s="71">
        <f>SUM($AL$33:AL342)</f>
        <v>10.507780540992837</v>
      </c>
      <c r="AO342" s="26">
        <v>339</v>
      </c>
      <c r="AP342" s="71">
        <v>0.30174843867935103</v>
      </c>
      <c r="AQ342" s="73">
        <f t="shared" si="100"/>
        <v>4.7341596019992895E-146</v>
      </c>
      <c r="AR342" s="34">
        <v>319</v>
      </c>
      <c r="AS342" s="34" t="s">
        <v>202</v>
      </c>
      <c r="AT342" s="34" t="s">
        <v>554</v>
      </c>
      <c r="AU342" s="71">
        <f t="shared" si="96"/>
        <v>8.4611419383217072E-9</v>
      </c>
      <c r="AV342" s="71">
        <f t="shared" si="97"/>
        <v>4.0056396351184594E-154</v>
      </c>
      <c r="AW342" s="114">
        <f>SUM($AV$23:AV342)</f>
        <v>9.3110379369082494</v>
      </c>
      <c r="AY342" s="26">
        <v>339</v>
      </c>
      <c r="AZ342" s="71">
        <v>0</v>
      </c>
      <c r="BA342" s="73">
        <f t="shared" si="103"/>
        <v>0</v>
      </c>
      <c r="BB342" s="34">
        <v>319</v>
      </c>
      <c r="BC342" s="34" t="s">
        <v>202</v>
      </c>
      <c r="BD342" s="34" t="s">
        <v>554</v>
      </c>
      <c r="BE342" s="71">
        <f t="shared" si="98"/>
        <v>8.4611419383217072E-9</v>
      </c>
      <c r="BF342" s="71">
        <f t="shared" si="99"/>
        <v>0</v>
      </c>
      <c r="BG342" s="114">
        <f>SUM($BF$23:BF342)</f>
        <v>9.5467535037849771</v>
      </c>
      <c r="BI342" s="26">
        <v>339</v>
      </c>
      <c r="BJ342" s="71">
        <v>5.0360306333551701E-2</v>
      </c>
      <c r="BK342" s="73">
        <f t="shared" si="104"/>
        <v>0</v>
      </c>
      <c r="BL342" s="34">
        <v>319</v>
      </c>
      <c r="BM342" s="34" t="s">
        <v>202</v>
      </c>
      <c r="BN342" s="34" t="s">
        <v>554</v>
      </c>
      <c r="BO342" s="71">
        <f t="shared" si="101"/>
        <v>8.4611419383217072E-9</v>
      </c>
      <c r="BP342" s="71">
        <f t="shared" si="102"/>
        <v>0</v>
      </c>
      <c r="BQ342" s="114">
        <f>SUM($BP$23:BP342)</f>
        <v>10.39189247276893</v>
      </c>
      <c r="BS342" s="26">
        <v>339</v>
      </c>
      <c r="BT342" s="71">
        <v>0</v>
      </c>
      <c r="BU342" s="73">
        <f t="shared" si="105"/>
        <v>0</v>
      </c>
      <c r="BV342" s="34">
        <v>319</v>
      </c>
      <c r="BW342" s="34" t="s">
        <v>202</v>
      </c>
      <c r="BX342" s="34" t="s">
        <v>554</v>
      </c>
      <c r="BY342" s="71">
        <f t="shared" si="106"/>
        <v>8.4611419383217072E-9</v>
      </c>
      <c r="BZ342" s="71">
        <f t="shared" si="107"/>
        <v>0</v>
      </c>
      <c r="CA342" s="114">
        <f>SUM($BZ$23:BZ342)</f>
        <v>10.487233235656269</v>
      </c>
    </row>
    <row r="343" spans="1:79" x14ac:dyDescent="0.35">
      <c r="A343" s="26">
        <v>340</v>
      </c>
      <c r="B343" s="71">
        <v>0.24183595237133601</v>
      </c>
      <c r="C343" s="73">
        <f t="shared" si="116"/>
        <v>1.3857095088597522E-165</v>
      </c>
      <c r="D343" s="34">
        <v>310</v>
      </c>
      <c r="E343" s="34" t="s">
        <v>202</v>
      </c>
      <c r="F343" s="34" t="s">
        <v>545</v>
      </c>
      <c r="G343" s="71">
        <f t="shared" si="108"/>
        <v>1.4294921273929786E-8</v>
      </c>
      <c r="H343" s="71">
        <f t="shared" si="109"/>
        <v>1.9808608337686068E-173</v>
      </c>
      <c r="I343" s="71">
        <f>SUM($H$33:H343)</f>
        <v>9.3265529758493759</v>
      </c>
      <c r="K343" s="26">
        <v>340</v>
      </c>
      <c r="L343" s="71">
        <v>0</v>
      </c>
      <c r="M343" s="73">
        <f t="shared" si="117"/>
        <v>0</v>
      </c>
      <c r="N343" s="34">
        <v>310</v>
      </c>
      <c r="O343" s="34" t="s">
        <v>202</v>
      </c>
      <c r="P343" s="34" t="s">
        <v>545</v>
      </c>
      <c r="Q343" s="71">
        <f t="shared" si="110"/>
        <v>1.4294921273929786E-8</v>
      </c>
      <c r="R343" s="71">
        <f t="shared" si="111"/>
        <v>0</v>
      </c>
      <c r="S343" s="71">
        <f>SUM($R$33:R343)</f>
        <v>9.5691597944751994</v>
      </c>
      <c r="U343" s="26">
        <v>340</v>
      </c>
      <c r="V343" s="71">
        <v>1.05443619212099E-11</v>
      </c>
      <c r="W343" s="73">
        <f t="shared" si="118"/>
        <v>0</v>
      </c>
      <c r="X343" s="74">
        <v>310</v>
      </c>
      <c r="Y343" s="34" t="s">
        <v>202</v>
      </c>
      <c r="Z343" s="34" t="s">
        <v>545</v>
      </c>
      <c r="AA343" s="71">
        <f t="shared" si="112"/>
        <v>1.4294921273929786E-8</v>
      </c>
      <c r="AB343" s="71">
        <f t="shared" si="113"/>
        <v>0</v>
      </c>
      <c r="AC343" s="71">
        <f>SUM($AB$33:AB343)</f>
        <v>10.403299508285247</v>
      </c>
      <c r="AE343" s="26">
        <v>340</v>
      </c>
      <c r="AF343" s="71">
        <v>0</v>
      </c>
      <c r="AG343" s="73">
        <f t="shared" si="119"/>
        <v>0</v>
      </c>
      <c r="AH343" s="74">
        <v>310</v>
      </c>
      <c r="AI343" s="34" t="s">
        <v>202</v>
      </c>
      <c r="AJ343" s="34" t="s">
        <v>545</v>
      </c>
      <c r="AK343" s="71">
        <f t="shared" si="114"/>
        <v>1.4294921273929786E-8</v>
      </c>
      <c r="AL343" s="71">
        <f t="shared" si="115"/>
        <v>0</v>
      </c>
      <c r="AM343" s="71">
        <f>SUM($AL$33:AL343)</f>
        <v>10.507780540992837</v>
      </c>
      <c r="AO343" s="26">
        <v>340</v>
      </c>
      <c r="AP343" s="71">
        <v>0.30174843867933498</v>
      </c>
      <c r="AQ343" s="73">
        <f t="shared" si="100"/>
        <v>1.4285252683621435E-146</v>
      </c>
      <c r="AR343" s="34">
        <v>320</v>
      </c>
      <c r="AS343" s="34" t="s">
        <v>202</v>
      </c>
      <c r="AT343" s="34" t="s">
        <v>555</v>
      </c>
      <c r="AU343" s="71">
        <f t="shared" si="96"/>
        <v>7.982209375775199E-9</v>
      </c>
      <c r="AV343" s="71">
        <f t="shared" si="97"/>
        <v>1.1402787790652084E-154</v>
      </c>
      <c r="AW343" s="114">
        <f>SUM($AV$23:AV343)</f>
        <v>9.3110379369082494</v>
      </c>
      <c r="AY343" s="26">
        <v>340</v>
      </c>
      <c r="AZ343" s="71">
        <v>0</v>
      </c>
      <c r="BA343" s="73">
        <f t="shared" si="103"/>
        <v>0</v>
      </c>
      <c r="BB343" s="34">
        <v>320</v>
      </c>
      <c r="BC343" s="34" t="s">
        <v>202</v>
      </c>
      <c r="BD343" s="34" t="s">
        <v>555</v>
      </c>
      <c r="BE343" s="71">
        <f t="shared" si="98"/>
        <v>7.982209375775199E-9</v>
      </c>
      <c r="BF343" s="71">
        <f t="shared" si="99"/>
        <v>0</v>
      </c>
      <c r="BG343" s="114">
        <f>SUM($BF$23:BF343)</f>
        <v>9.5467535037849771</v>
      </c>
      <c r="BI343" s="26">
        <v>340</v>
      </c>
      <c r="BJ343" s="71">
        <v>5.0360306333321003E-2</v>
      </c>
      <c r="BK343" s="73">
        <f t="shared" si="104"/>
        <v>0</v>
      </c>
      <c r="BL343" s="34">
        <v>320</v>
      </c>
      <c r="BM343" s="34" t="s">
        <v>202</v>
      </c>
      <c r="BN343" s="34" t="s">
        <v>555</v>
      </c>
      <c r="BO343" s="71">
        <f t="shared" si="101"/>
        <v>7.982209375775199E-9</v>
      </c>
      <c r="BP343" s="71">
        <f t="shared" si="102"/>
        <v>0</v>
      </c>
      <c r="BQ343" s="114">
        <f>SUM($BP$23:BP343)</f>
        <v>10.39189247276893</v>
      </c>
      <c r="BS343" s="26">
        <v>340</v>
      </c>
      <c r="BT343" s="71">
        <v>0</v>
      </c>
      <c r="BU343" s="73">
        <f t="shared" si="105"/>
        <v>0</v>
      </c>
      <c r="BV343" s="34">
        <v>320</v>
      </c>
      <c r="BW343" s="34" t="s">
        <v>202</v>
      </c>
      <c r="BX343" s="34" t="s">
        <v>555</v>
      </c>
      <c r="BY343" s="71">
        <f t="shared" si="106"/>
        <v>7.982209375775199E-9</v>
      </c>
      <c r="BZ343" s="71">
        <f t="shared" si="107"/>
        <v>0</v>
      </c>
      <c r="CA343" s="114">
        <f>SUM($BZ$23:BZ343)</f>
        <v>10.487233235656269</v>
      </c>
    </row>
    <row r="344" spans="1:79" x14ac:dyDescent="0.35">
      <c r="A344" s="26">
        <v>341</v>
      </c>
      <c r="B344" s="71">
        <v>0.241835952371069</v>
      </c>
      <c r="C344" s="73">
        <f t="shared" si="116"/>
        <v>3.3511437878511445E-166</v>
      </c>
      <c r="D344" s="34">
        <v>311</v>
      </c>
      <c r="E344" s="34" t="s">
        <v>202</v>
      </c>
      <c r="F344" s="34" t="s">
        <v>546</v>
      </c>
      <c r="G344" s="71">
        <f t="shared" si="108"/>
        <v>1.3485774786726213E-8</v>
      </c>
      <c r="H344" s="71">
        <f t="shared" si="109"/>
        <v>4.5192770400897139E-174</v>
      </c>
      <c r="I344" s="71">
        <f>SUM($H$33:H344)</f>
        <v>9.3265529758493759</v>
      </c>
      <c r="K344" s="26">
        <v>341</v>
      </c>
      <c r="L344" s="71">
        <v>0</v>
      </c>
      <c r="M344" s="73">
        <f t="shared" si="117"/>
        <v>0</v>
      </c>
      <c r="N344" s="34">
        <v>311</v>
      </c>
      <c r="O344" s="34" t="s">
        <v>202</v>
      </c>
      <c r="P344" s="34" t="s">
        <v>546</v>
      </c>
      <c r="Q344" s="71">
        <f t="shared" si="110"/>
        <v>1.3485774786726213E-8</v>
      </c>
      <c r="R344" s="71">
        <f t="shared" si="111"/>
        <v>0</v>
      </c>
      <c r="S344" s="71">
        <f>SUM($R$33:R344)</f>
        <v>9.5691597944751994</v>
      </c>
      <c r="U344" s="26">
        <v>341</v>
      </c>
      <c r="V344" s="71">
        <v>1.0544361890878401E-11</v>
      </c>
      <c r="W344" s="73">
        <f t="shared" si="118"/>
        <v>0</v>
      </c>
      <c r="X344" s="74">
        <v>311</v>
      </c>
      <c r="Y344" s="34" t="s">
        <v>202</v>
      </c>
      <c r="Z344" s="34" t="s">
        <v>546</v>
      </c>
      <c r="AA344" s="71">
        <f t="shared" si="112"/>
        <v>1.3485774786726213E-8</v>
      </c>
      <c r="AB344" s="71">
        <f t="shared" si="113"/>
        <v>0</v>
      </c>
      <c r="AC344" s="71">
        <f>SUM($AB$33:AB344)</f>
        <v>10.403299508285247</v>
      </c>
      <c r="AE344" s="26">
        <v>341</v>
      </c>
      <c r="AF344" s="71">
        <v>0</v>
      </c>
      <c r="AG344" s="73">
        <f t="shared" si="119"/>
        <v>0</v>
      </c>
      <c r="AH344" s="74">
        <v>311</v>
      </c>
      <c r="AI344" s="34" t="s">
        <v>202</v>
      </c>
      <c r="AJ344" s="34" t="s">
        <v>546</v>
      </c>
      <c r="AK344" s="71">
        <f t="shared" si="114"/>
        <v>1.3485774786726213E-8</v>
      </c>
      <c r="AL344" s="71">
        <f t="shared" si="115"/>
        <v>0</v>
      </c>
      <c r="AM344" s="71">
        <f>SUM($AL$33:AL344)</f>
        <v>10.507780540992837</v>
      </c>
      <c r="AO344" s="26">
        <v>341</v>
      </c>
      <c r="AP344" s="71">
        <v>0.30174843867927198</v>
      </c>
      <c r="AQ344" s="73">
        <f t="shared" si="100"/>
        <v>4.3105526934225484E-147</v>
      </c>
      <c r="AR344" s="34">
        <v>321</v>
      </c>
      <c r="AS344" s="34" t="s">
        <v>202</v>
      </c>
      <c r="AT344" s="34" t="s">
        <v>556</v>
      </c>
      <c r="AU344" s="71">
        <f t="shared" ref="AU344:AU407" si="120">1/(1+6%)^AR344</f>
        <v>7.5303862035615081E-9</v>
      </c>
      <c r="AV344" s="71">
        <f t="shared" ref="AV344:AV407" si="121">AU344*AQ344</f>
        <v>3.2460126532274056E-155</v>
      </c>
      <c r="AW344" s="114">
        <f>SUM($AV$23:AV344)</f>
        <v>9.3110379369082494</v>
      </c>
      <c r="AY344" s="26">
        <v>341</v>
      </c>
      <c r="AZ344" s="71">
        <v>0</v>
      </c>
      <c r="BA344" s="73">
        <f t="shared" si="103"/>
        <v>0</v>
      </c>
      <c r="BB344" s="34">
        <v>321</v>
      </c>
      <c r="BC344" s="34" t="s">
        <v>202</v>
      </c>
      <c r="BD344" s="34" t="s">
        <v>556</v>
      </c>
      <c r="BE344" s="71">
        <f t="shared" ref="BE344:BE407" si="122">1/(1+6%)^BB344</f>
        <v>7.5303862035615081E-9</v>
      </c>
      <c r="BF344" s="71">
        <f t="shared" ref="BF344:BF407" si="123">BE344*BA344</f>
        <v>0</v>
      </c>
      <c r="BG344" s="114">
        <f>SUM($BF$23:BF344)</f>
        <v>9.5467535037849771</v>
      </c>
      <c r="BI344" s="26">
        <v>341</v>
      </c>
      <c r="BJ344" s="71">
        <v>5.0360306333111102E-2</v>
      </c>
      <c r="BK344" s="73">
        <f t="shared" si="104"/>
        <v>0</v>
      </c>
      <c r="BL344" s="34">
        <v>321</v>
      </c>
      <c r="BM344" s="34" t="s">
        <v>202</v>
      </c>
      <c r="BN344" s="34" t="s">
        <v>556</v>
      </c>
      <c r="BO344" s="71">
        <f t="shared" si="101"/>
        <v>7.5303862035615081E-9</v>
      </c>
      <c r="BP344" s="71">
        <f t="shared" si="102"/>
        <v>0</v>
      </c>
      <c r="BQ344" s="114">
        <f>SUM($BP$23:BP344)</f>
        <v>10.39189247276893</v>
      </c>
      <c r="BS344" s="26">
        <v>341</v>
      </c>
      <c r="BT344" s="71">
        <v>0</v>
      </c>
      <c r="BU344" s="73">
        <f t="shared" si="105"/>
        <v>0</v>
      </c>
      <c r="BV344" s="34">
        <v>321</v>
      </c>
      <c r="BW344" s="34" t="s">
        <v>202</v>
      </c>
      <c r="BX344" s="34" t="s">
        <v>556</v>
      </c>
      <c r="BY344" s="71">
        <f t="shared" si="106"/>
        <v>7.5303862035615081E-9</v>
      </c>
      <c r="BZ344" s="71">
        <f t="shared" si="107"/>
        <v>0</v>
      </c>
      <c r="CA344" s="114">
        <f>SUM($BZ$23:BZ344)</f>
        <v>10.487233235656269</v>
      </c>
    </row>
    <row r="345" spans="1:79" x14ac:dyDescent="0.35">
      <c r="A345" s="26">
        <v>342</v>
      </c>
      <c r="B345" s="71">
        <v>0.241835952370826</v>
      </c>
      <c r="C345" s="73">
        <f t="shared" si="116"/>
        <v>8.1042704946737309E-167</v>
      </c>
      <c r="D345" s="34">
        <v>312</v>
      </c>
      <c r="E345" s="34" t="s">
        <v>202</v>
      </c>
      <c r="F345" s="34" t="s">
        <v>547</v>
      </c>
      <c r="G345" s="71">
        <f t="shared" si="108"/>
        <v>1.2722429044081337E-8</v>
      </c>
      <c r="H345" s="71">
        <f t="shared" si="109"/>
        <v>1.031060063225285E-174</v>
      </c>
      <c r="I345" s="71">
        <f>SUM($H$33:H345)</f>
        <v>9.3265529758493759</v>
      </c>
      <c r="K345" s="26">
        <v>342</v>
      </c>
      <c r="L345" s="71">
        <v>0</v>
      </c>
      <c r="M345" s="73">
        <f t="shared" si="117"/>
        <v>0</v>
      </c>
      <c r="N345" s="34">
        <v>312</v>
      </c>
      <c r="O345" s="34" t="s">
        <v>202</v>
      </c>
      <c r="P345" s="34" t="s">
        <v>547</v>
      </c>
      <c r="Q345" s="71">
        <f t="shared" si="110"/>
        <v>1.2722429044081337E-8</v>
      </c>
      <c r="R345" s="71">
        <f t="shared" si="111"/>
        <v>0</v>
      </c>
      <c r="S345" s="71">
        <f>SUM($R$33:R345)</f>
        <v>9.5691597944751994</v>
      </c>
      <c r="U345" s="26">
        <v>342</v>
      </c>
      <c r="V345" s="71">
        <v>1.0544361863147701E-11</v>
      </c>
      <c r="W345" s="73">
        <f t="shared" si="118"/>
        <v>0</v>
      </c>
      <c r="X345" s="74">
        <v>312</v>
      </c>
      <c r="Y345" s="34" t="s">
        <v>202</v>
      </c>
      <c r="Z345" s="34" t="s">
        <v>547</v>
      </c>
      <c r="AA345" s="71">
        <f t="shared" si="112"/>
        <v>1.2722429044081337E-8</v>
      </c>
      <c r="AB345" s="71">
        <f t="shared" si="113"/>
        <v>0</v>
      </c>
      <c r="AC345" s="71">
        <f>SUM($AB$33:AB345)</f>
        <v>10.403299508285247</v>
      </c>
      <c r="AE345" s="26">
        <v>342</v>
      </c>
      <c r="AF345" s="71">
        <v>0</v>
      </c>
      <c r="AG345" s="73">
        <f t="shared" si="119"/>
        <v>0</v>
      </c>
      <c r="AH345" s="74">
        <v>312</v>
      </c>
      <c r="AI345" s="34" t="s">
        <v>202</v>
      </c>
      <c r="AJ345" s="34" t="s">
        <v>547</v>
      </c>
      <c r="AK345" s="71">
        <f t="shared" si="114"/>
        <v>1.2722429044081337E-8</v>
      </c>
      <c r="AL345" s="71">
        <f t="shared" si="115"/>
        <v>0</v>
      </c>
      <c r="AM345" s="71">
        <f>SUM($AL$33:AL345)</f>
        <v>10.507780540992837</v>
      </c>
      <c r="AO345" s="26">
        <v>342</v>
      </c>
      <c r="AP345" s="71">
        <v>0.30174843867926299</v>
      </c>
      <c r="AQ345" s="73">
        <f t="shared" ref="AQ345:AQ408" si="124">AQ344*AP344</f>
        <v>1.3007025450849844E-147</v>
      </c>
      <c r="AR345" s="34">
        <v>322</v>
      </c>
      <c r="AS345" s="34" t="s">
        <v>202</v>
      </c>
      <c r="AT345" s="34" t="s">
        <v>557</v>
      </c>
      <c r="AU345" s="71">
        <f t="shared" si="120"/>
        <v>7.1041379278882144E-9</v>
      </c>
      <c r="AV345" s="71">
        <f t="shared" si="121"/>
        <v>9.2403702834389673E-156</v>
      </c>
      <c r="AW345" s="114">
        <f>SUM($AV$23:AV345)</f>
        <v>9.3110379369082494</v>
      </c>
      <c r="AY345" s="26">
        <v>342</v>
      </c>
      <c r="AZ345" s="71">
        <v>0</v>
      </c>
      <c r="BA345" s="73">
        <f t="shared" si="103"/>
        <v>0</v>
      </c>
      <c r="BB345" s="34">
        <v>322</v>
      </c>
      <c r="BC345" s="34" t="s">
        <v>202</v>
      </c>
      <c r="BD345" s="34" t="s">
        <v>557</v>
      </c>
      <c r="BE345" s="71">
        <f t="shared" si="122"/>
        <v>7.1041379278882144E-9</v>
      </c>
      <c r="BF345" s="71">
        <f t="shared" si="123"/>
        <v>0</v>
      </c>
      <c r="BG345" s="114">
        <f>SUM($BF$23:BF345)</f>
        <v>9.5467535037849771</v>
      </c>
      <c r="BI345" s="26">
        <v>342</v>
      </c>
      <c r="BJ345" s="71">
        <v>5.0360306332919297E-2</v>
      </c>
      <c r="BK345" s="73">
        <f t="shared" si="104"/>
        <v>0</v>
      </c>
      <c r="BL345" s="34">
        <v>322</v>
      </c>
      <c r="BM345" s="34" t="s">
        <v>202</v>
      </c>
      <c r="BN345" s="34" t="s">
        <v>557</v>
      </c>
      <c r="BO345" s="71">
        <f t="shared" ref="BO345:BO408" si="125">1/(1+6%)^BL345</f>
        <v>7.1041379278882144E-9</v>
      </c>
      <c r="BP345" s="71">
        <f t="shared" ref="BP345:BP408" si="126">BO345*BK345</f>
        <v>0</v>
      </c>
      <c r="BQ345" s="114">
        <f>SUM($BP$23:BP345)</f>
        <v>10.39189247276893</v>
      </c>
      <c r="BS345" s="26">
        <v>342</v>
      </c>
      <c r="BT345" s="71">
        <v>0</v>
      </c>
      <c r="BU345" s="73">
        <f t="shared" si="105"/>
        <v>0</v>
      </c>
      <c r="BV345" s="34">
        <v>322</v>
      </c>
      <c r="BW345" s="34" t="s">
        <v>202</v>
      </c>
      <c r="BX345" s="34" t="s">
        <v>557</v>
      </c>
      <c r="BY345" s="71">
        <f t="shared" si="106"/>
        <v>7.1041379278882144E-9</v>
      </c>
      <c r="BZ345" s="71">
        <f t="shared" si="107"/>
        <v>0</v>
      </c>
      <c r="CA345" s="114">
        <f>SUM($BZ$23:BZ345)</f>
        <v>10.487233235656269</v>
      </c>
    </row>
    <row r="346" spans="1:79" x14ac:dyDescent="0.35">
      <c r="A346" s="26">
        <v>343</v>
      </c>
      <c r="B346" s="71">
        <v>0.24183595237057701</v>
      </c>
      <c r="C346" s="73">
        <f t="shared" si="116"/>
        <v>1.9599039733502067E-167</v>
      </c>
      <c r="D346" s="34">
        <v>313</v>
      </c>
      <c r="E346" s="34" t="s">
        <v>202</v>
      </c>
      <c r="F346" s="34" t="s">
        <v>548</v>
      </c>
      <c r="G346" s="71">
        <f t="shared" si="108"/>
        <v>1.2002291551020127E-8</v>
      </c>
      <c r="H346" s="71">
        <f t="shared" si="109"/>
        <v>2.3523338900151964E-175</v>
      </c>
      <c r="I346" s="71">
        <f>SUM($H$33:H346)</f>
        <v>9.3265529758493759</v>
      </c>
      <c r="K346" s="26">
        <v>343</v>
      </c>
      <c r="L346" s="71">
        <v>0</v>
      </c>
      <c r="M346" s="73">
        <f t="shared" si="117"/>
        <v>0</v>
      </c>
      <c r="N346" s="34">
        <v>313</v>
      </c>
      <c r="O346" s="34" t="s">
        <v>202</v>
      </c>
      <c r="P346" s="34" t="s">
        <v>548</v>
      </c>
      <c r="Q346" s="71">
        <f t="shared" si="110"/>
        <v>1.2002291551020127E-8</v>
      </c>
      <c r="R346" s="71">
        <f t="shared" si="111"/>
        <v>0</v>
      </c>
      <c r="S346" s="71">
        <f>SUM($R$33:R346)</f>
        <v>9.5691597944751994</v>
      </c>
      <c r="U346" s="26">
        <v>343</v>
      </c>
      <c r="V346" s="71">
        <v>1.05443618377643E-11</v>
      </c>
      <c r="W346" s="73">
        <f t="shared" si="118"/>
        <v>0</v>
      </c>
      <c r="X346" s="74">
        <v>313</v>
      </c>
      <c r="Y346" s="34" t="s">
        <v>202</v>
      </c>
      <c r="Z346" s="34" t="s">
        <v>548</v>
      </c>
      <c r="AA346" s="71">
        <f t="shared" si="112"/>
        <v>1.2002291551020127E-8</v>
      </c>
      <c r="AB346" s="71">
        <f t="shared" si="113"/>
        <v>0</v>
      </c>
      <c r="AC346" s="71">
        <f>SUM($AB$33:AB346)</f>
        <v>10.403299508285247</v>
      </c>
      <c r="AE346" s="26">
        <v>343</v>
      </c>
      <c r="AF346" s="71">
        <v>0</v>
      </c>
      <c r="AG346" s="73">
        <f t="shared" si="119"/>
        <v>0</v>
      </c>
      <c r="AH346" s="74">
        <v>313</v>
      </c>
      <c r="AI346" s="34" t="s">
        <v>202</v>
      </c>
      <c r="AJ346" s="34" t="s">
        <v>548</v>
      </c>
      <c r="AK346" s="71">
        <f t="shared" si="114"/>
        <v>1.2002291551020127E-8</v>
      </c>
      <c r="AL346" s="71">
        <f t="shared" si="115"/>
        <v>0</v>
      </c>
      <c r="AM346" s="71">
        <f>SUM($AL$33:AL346)</f>
        <v>10.507780540992837</v>
      </c>
      <c r="AO346" s="26">
        <v>343</v>
      </c>
      <c r="AP346" s="71">
        <v>0.30174843867920698</v>
      </c>
      <c r="AQ346" s="73">
        <f t="shared" si="124"/>
        <v>3.9248496216553772E-148</v>
      </c>
      <c r="AR346" s="34">
        <v>323</v>
      </c>
      <c r="AS346" s="34" t="s">
        <v>202</v>
      </c>
      <c r="AT346" s="34" t="s">
        <v>558</v>
      </c>
      <c r="AU346" s="71">
        <f t="shared" si="120"/>
        <v>6.7020169131020883E-9</v>
      </c>
      <c r="AV346" s="71">
        <f t="shared" si="121"/>
        <v>2.6304408545716669E-156</v>
      </c>
      <c r="AW346" s="114">
        <f>SUM($AV$23:AV346)</f>
        <v>9.3110379369082494</v>
      </c>
      <c r="AY346" s="26">
        <v>343</v>
      </c>
      <c r="AZ346" s="71">
        <v>0</v>
      </c>
      <c r="BA346" s="73">
        <f t="shared" ref="BA346:BA409" si="127">BA345*AZ345</f>
        <v>0</v>
      </c>
      <c r="BB346" s="34">
        <v>323</v>
      </c>
      <c r="BC346" s="34" t="s">
        <v>202</v>
      </c>
      <c r="BD346" s="34" t="s">
        <v>558</v>
      </c>
      <c r="BE346" s="71">
        <f t="shared" si="122"/>
        <v>6.7020169131020883E-9</v>
      </c>
      <c r="BF346" s="71">
        <f t="shared" si="123"/>
        <v>0</v>
      </c>
      <c r="BG346" s="114">
        <f>SUM($BF$23:BF346)</f>
        <v>9.5467535037849771</v>
      </c>
      <c r="BI346" s="26">
        <v>343</v>
      </c>
      <c r="BJ346" s="71">
        <v>5.0360306332745401E-2</v>
      </c>
      <c r="BK346" s="73">
        <f t="shared" si="104"/>
        <v>0</v>
      </c>
      <c r="BL346" s="34">
        <v>323</v>
      </c>
      <c r="BM346" s="34" t="s">
        <v>202</v>
      </c>
      <c r="BN346" s="34" t="s">
        <v>558</v>
      </c>
      <c r="BO346" s="71">
        <f t="shared" si="125"/>
        <v>6.7020169131020883E-9</v>
      </c>
      <c r="BP346" s="71">
        <f t="shared" si="126"/>
        <v>0</v>
      </c>
      <c r="BQ346" s="114">
        <f>SUM($BP$23:BP346)</f>
        <v>10.39189247276893</v>
      </c>
      <c r="BS346" s="26">
        <v>343</v>
      </c>
      <c r="BT346" s="71">
        <v>0</v>
      </c>
      <c r="BU346" s="73">
        <f t="shared" si="105"/>
        <v>0</v>
      </c>
      <c r="BV346" s="34">
        <v>323</v>
      </c>
      <c r="BW346" s="34" t="s">
        <v>202</v>
      </c>
      <c r="BX346" s="34" t="s">
        <v>558</v>
      </c>
      <c r="BY346" s="71">
        <f t="shared" si="106"/>
        <v>6.7020169131020883E-9</v>
      </c>
      <c r="BZ346" s="71">
        <f t="shared" si="107"/>
        <v>0</v>
      </c>
      <c r="CA346" s="114">
        <f>SUM($BZ$23:BZ346)</f>
        <v>10.487233235656269</v>
      </c>
    </row>
    <row r="347" spans="1:79" x14ac:dyDescent="0.35">
      <c r="A347" s="26">
        <v>344</v>
      </c>
      <c r="B347" s="71">
        <v>0.24183595237040401</v>
      </c>
      <c r="C347" s="73">
        <f t="shared" si="116"/>
        <v>4.7397524395002526E-168</v>
      </c>
      <c r="D347" s="34">
        <v>314</v>
      </c>
      <c r="E347" s="34" t="s">
        <v>202</v>
      </c>
      <c r="F347" s="34" t="s">
        <v>549</v>
      </c>
      <c r="G347" s="71">
        <f t="shared" si="108"/>
        <v>1.1322916557566159E-8</v>
      </c>
      <c r="H347" s="71">
        <f t="shared" si="109"/>
        <v>5.3667821375982005E-176</v>
      </c>
      <c r="I347" s="71">
        <f>SUM($H$33:H347)</f>
        <v>9.3265529758493759</v>
      </c>
      <c r="K347" s="26">
        <v>344</v>
      </c>
      <c r="L347" s="71">
        <v>0</v>
      </c>
      <c r="M347" s="73">
        <f t="shared" si="117"/>
        <v>0</v>
      </c>
      <c r="N347" s="34">
        <v>314</v>
      </c>
      <c r="O347" s="34" t="s">
        <v>202</v>
      </c>
      <c r="P347" s="34" t="s">
        <v>549</v>
      </c>
      <c r="Q347" s="71">
        <f t="shared" si="110"/>
        <v>1.1322916557566159E-8</v>
      </c>
      <c r="R347" s="71">
        <f t="shared" si="111"/>
        <v>0</v>
      </c>
      <c r="S347" s="71">
        <f>SUM($R$33:R347)</f>
        <v>9.5691597944751994</v>
      </c>
      <c r="U347" s="26">
        <v>344</v>
      </c>
      <c r="V347" s="71">
        <v>1.0544361814558401E-11</v>
      </c>
      <c r="W347" s="73">
        <f t="shared" si="118"/>
        <v>0</v>
      </c>
      <c r="X347" s="74">
        <v>314</v>
      </c>
      <c r="Y347" s="34" t="s">
        <v>202</v>
      </c>
      <c r="Z347" s="34" t="s">
        <v>549</v>
      </c>
      <c r="AA347" s="71">
        <f t="shared" si="112"/>
        <v>1.1322916557566159E-8</v>
      </c>
      <c r="AB347" s="71">
        <f t="shared" si="113"/>
        <v>0</v>
      </c>
      <c r="AC347" s="71">
        <f>SUM($AB$33:AB347)</f>
        <v>10.403299508285247</v>
      </c>
      <c r="AE347" s="26">
        <v>344</v>
      </c>
      <c r="AF347" s="71">
        <v>0</v>
      </c>
      <c r="AG347" s="73">
        <f t="shared" si="119"/>
        <v>0</v>
      </c>
      <c r="AH347" s="74">
        <v>314</v>
      </c>
      <c r="AI347" s="34" t="s">
        <v>202</v>
      </c>
      <c r="AJ347" s="34" t="s">
        <v>549</v>
      </c>
      <c r="AK347" s="71">
        <f t="shared" si="114"/>
        <v>1.1322916557566159E-8</v>
      </c>
      <c r="AL347" s="71">
        <f t="shared" si="115"/>
        <v>0</v>
      </c>
      <c r="AM347" s="71">
        <f>SUM($AL$33:AL347)</f>
        <v>10.507780540992837</v>
      </c>
      <c r="AO347" s="26">
        <v>344</v>
      </c>
      <c r="AP347" s="71">
        <v>0.30174843867920498</v>
      </c>
      <c r="AQ347" s="73">
        <f t="shared" si="124"/>
        <v>1.1843172453851862E-148</v>
      </c>
      <c r="AR347" s="34">
        <v>324</v>
      </c>
      <c r="AS347" s="34" t="s">
        <v>202</v>
      </c>
      <c r="AT347" s="34" t="s">
        <v>559</v>
      </c>
      <c r="AU347" s="71">
        <f t="shared" si="120"/>
        <v>6.3226574651906481E-9</v>
      </c>
      <c r="AV347" s="71">
        <f t="shared" si="121"/>
        <v>7.4880322726886728E-157</v>
      </c>
      <c r="AW347" s="114">
        <f>SUM($AV$23:AV347)</f>
        <v>9.3110379369082494</v>
      </c>
      <c r="AY347" s="26">
        <v>344</v>
      </c>
      <c r="AZ347" s="71">
        <v>0</v>
      </c>
      <c r="BA347" s="73">
        <f t="shared" si="127"/>
        <v>0</v>
      </c>
      <c r="BB347" s="34">
        <v>324</v>
      </c>
      <c r="BC347" s="34" t="s">
        <v>202</v>
      </c>
      <c r="BD347" s="34" t="s">
        <v>559</v>
      </c>
      <c r="BE347" s="71">
        <f t="shared" si="122"/>
        <v>6.3226574651906481E-9</v>
      </c>
      <c r="BF347" s="71">
        <f t="shared" si="123"/>
        <v>0</v>
      </c>
      <c r="BG347" s="114">
        <f>SUM($BF$23:BF347)</f>
        <v>9.5467535037849771</v>
      </c>
      <c r="BI347" s="26">
        <v>344</v>
      </c>
      <c r="BJ347" s="71">
        <v>5.0360306332586702E-2</v>
      </c>
      <c r="BK347" s="73">
        <f t="shared" ref="BK347:BK410" si="128">BK346*BJ346</f>
        <v>0</v>
      </c>
      <c r="BL347" s="34">
        <v>324</v>
      </c>
      <c r="BM347" s="34" t="s">
        <v>202</v>
      </c>
      <c r="BN347" s="34" t="s">
        <v>559</v>
      </c>
      <c r="BO347" s="71">
        <f t="shared" si="125"/>
        <v>6.3226574651906481E-9</v>
      </c>
      <c r="BP347" s="71">
        <f t="shared" si="126"/>
        <v>0</v>
      </c>
      <c r="BQ347" s="114">
        <f>SUM($BP$23:BP347)</f>
        <v>10.39189247276893</v>
      </c>
      <c r="BS347" s="26">
        <v>344</v>
      </c>
      <c r="BT347" s="71">
        <v>0</v>
      </c>
      <c r="BU347" s="73">
        <f t="shared" ref="BU347:BU410" si="129">BU346*BT346</f>
        <v>0</v>
      </c>
      <c r="BV347" s="34">
        <v>324</v>
      </c>
      <c r="BW347" s="34" t="s">
        <v>202</v>
      </c>
      <c r="BX347" s="34" t="s">
        <v>559</v>
      </c>
      <c r="BY347" s="71">
        <f t="shared" ref="BY347:BY410" si="130">1/(1+6%)^BV347</f>
        <v>6.3226574651906481E-9</v>
      </c>
      <c r="BZ347" s="71">
        <f t="shared" ref="BZ347:BZ410" si="131">BY347*BU347</f>
        <v>0</v>
      </c>
      <c r="CA347" s="114">
        <f>SUM($BZ$23:BZ347)</f>
        <v>10.487233235656269</v>
      </c>
    </row>
    <row r="348" spans="1:79" x14ac:dyDescent="0.35">
      <c r="A348" s="26">
        <v>345</v>
      </c>
      <c r="B348" s="71">
        <v>0.24183595237021999</v>
      </c>
      <c r="C348" s="73">
        <f t="shared" si="116"/>
        <v>1.1462425452064893E-168</v>
      </c>
      <c r="D348" s="34">
        <v>315</v>
      </c>
      <c r="E348" s="34" t="s">
        <v>202</v>
      </c>
      <c r="F348" s="34" t="s">
        <v>550</v>
      </c>
      <c r="G348" s="71">
        <f t="shared" si="108"/>
        <v>1.0681996752420902E-8</v>
      </c>
      <c r="H348" s="71">
        <f t="shared" si="109"/>
        <v>1.2244159145382388E-176</v>
      </c>
      <c r="I348" s="71">
        <f>SUM($H$33:H348)</f>
        <v>9.3265529758493759</v>
      </c>
      <c r="K348" s="26">
        <v>345</v>
      </c>
      <c r="L348" s="71">
        <v>0</v>
      </c>
      <c r="M348" s="73">
        <f t="shared" si="117"/>
        <v>0</v>
      </c>
      <c r="N348" s="34">
        <v>315</v>
      </c>
      <c r="O348" s="34" t="s">
        <v>202</v>
      </c>
      <c r="P348" s="34" t="s">
        <v>550</v>
      </c>
      <c r="Q348" s="71">
        <f t="shared" si="110"/>
        <v>1.0681996752420902E-8</v>
      </c>
      <c r="R348" s="71">
        <f t="shared" si="111"/>
        <v>0</v>
      </c>
      <c r="S348" s="71">
        <f>SUM($R$33:R348)</f>
        <v>9.5691597944751994</v>
      </c>
      <c r="U348" s="26">
        <v>345</v>
      </c>
      <c r="V348" s="71">
        <v>1.0544361793344501E-11</v>
      </c>
      <c r="W348" s="73">
        <f t="shared" si="118"/>
        <v>0</v>
      </c>
      <c r="X348" s="74">
        <v>315</v>
      </c>
      <c r="Y348" s="34" t="s">
        <v>202</v>
      </c>
      <c r="Z348" s="34" t="s">
        <v>550</v>
      </c>
      <c r="AA348" s="71">
        <f t="shared" si="112"/>
        <v>1.0681996752420902E-8</v>
      </c>
      <c r="AB348" s="71">
        <f t="shared" si="113"/>
        <v>0</v>
      </c>
      <c r="AC348" s="71">
        <f>SUM($AB$33:AB348)</f>
        <v>10.403299508285247</v>
      </c>
      <c r="AE348" s="26">
        <v>345</v>
      </c>
      <c r="AF348" s="71">
        <v>0</v>
      </c>
      <c r="AG348" s="73">
        <f t="shared" si="119"/>
        <v>0</v>
      </c>
      <c r="AH348" s="74">
        <v>315</v>
      </c>
      <c r="AI348" s="34" t="s">
        <v>202</v>
      </c>
      <c r="AJ348" s="34" t="s">
        <v>550</v>
      </c>
      <c r="AK348" s="71">
        <f t="shared" si="114"/>
        <v>1.0681996752420902E-8</v>
      </c>
      <c r="AL348" s="71">
        <f t="shared" si="115"/>
        <v>0</v>
      </c>
      <c r="AM348" s="71">
        <f>SUM($AL$33:AL348)</f>
        <v>10.507780540992837</v>
      </c>
      <c r="AO348" s="26">
        <v>345</v>
      </c>
      <c r="AP348" s="71">
        <v>0.30174843867915302</v>
      </c>
      <c r="AQ348" s="73">
        <f t="shared" si="124"/>
        <v>3.5736587969583682E-149</v>
      </c>
      <c r="AR348" s="34">
        <v>325</v>
      </c>
      <c r="AS348" s="34" t="s">
        <v>202</v>
      </c>
      <c r="AT348" s="34" t="s">
        <v>560</v>
      </c>
      <c r="AU348" s="71">
        <f t="shared" si="120"/>
        <v>5.9647711935760829E-9</v>
      </c>
      <c r="AV348" s="71">
        <f t="shared" si="121"/>
        <v>2.1316057047767034E-157</v>
      </c>
      <c r="AW348" s="114">
        <f>SUM($AV$23:AV348)</f>
        <v>9.3110379369082494</v>
      </c>
      <c r="AY348" s="26">
        <v>345</v>
      </c>
      <c r="AZ348" s="71">
        <v>0</v>
      </c>
      <c r="BA348" s="73">
        <f t="shared" si="127"/>
        <v>0</v>
      </c>
      <c r="BB348" s="34">
        <v>325</v>
      </c>
      <c r="BC348" s="34" t="s">
        <v>202</v>
      </c>
      <c r="BD348" s="34" t="s">
        <v>560</v>
      </c>
      <c r="BE348" s="71">
        <f t="shared" si="122"/>
        <v>5.9647711935760829E-9</v>
      </c>
      <c r="BF348" s="71">
        <f t="shared" si="123"/>
        <v>0</v>
      </c>
      <c r="BG348" s="114">
        <f>SUM($BF$23:BF348)</f>
        <v>9.5467535037849771</v>
      </c>
      <c r="BI348" s="26">
        <v>345</v>
      </c>
      <c r="BJ348" s="71">
        <v>5.0360306332442303E-2</v>
      </c>
      <c r="BK348" s="73">
        <f t="shared" si="128"/>
        <v>0</v>
      </c>
      <c r="BL348" s="34">
        <v>325</v>
      </c>
      <c r="BM348" s="34" t="s">
        <v>202</v>
      </c>
      <c r="BN348" s="34" t="s">
        <v>560</v>
      </c>
      <c r="BO348" s="71">
        <f t="shared" si="125"/>
        <v>5.9647711935760829E-9</v>
      </c>
      <c r="BP348" s="71">
        <f t="shared" si="126"/>
        <v>0</v>
      </c>
      <c r="BQ348" s="114">
        <f>SUM($BP$23:BP348)</f>
        <v>10.39189247276893</v>
      </c>
      <c r="BS348" s="26">
        <v>345</v>
      </c>
      <c r="BT348" s="71">
        <v>0</v>
      </c>
      <c r="BU348" s="73">
        <f t="shared" si="129"/>
        <v>0</v>
      </c>
      <c r="BV348" s="34">
        <v>325</v>
      </c>
      <c r="BW348" s="34" t="s">
        <v>202</v>
      </c>
      <c r="BX348" s="34" t="s">
        <v>560</v>
      </c>
      <c r="BY348" s="71">
        <f t="shared" si="130"/>
        <v>5.9647711935760829E-9</v>
      </c>
      <c r="BZ348" s="71">
        <f t="shared" si="131"/>
        <v>0</v>
      </c>
      <c r="CA348" s="114">
        <f>SUM($BZ$23:BZ348)</f>
        <v>10.487233235656269</v>
      </c>
    </row>
    <row r="349" spans="1:79" x14ac:dyDescent="0.35">
      <c r="A349" s="26">
        <v>346</v>
      </c>
      <c r="B349" s="71">
        <v>0.24183595237005501</v>
      </c>
      <c r="C349" s="73">
        <f t="shared" si="116"/>
        <v>2.7720265756727624E-169</v>
      </c>
      <c r="D349" s="34">
        <v>316</v>
      </c>
      <c r="E349" s="34" t="s">
        <v>202</v>
      </c>
      <c r="F349" s="34" t="s">
        <v>551</v>
      </c>
      <c r="G349" s="71">
        <f t="shared" si="108"/>
        <v>1.0077355426812172E-8</v>
      </c>
      <c r="H349" s="71">
        <f t="shared" si="109"/>
        <v>2.7934697055623474E-177</v>
      </c>
      <c r="I349" s="71">
        <f>SUM($H$33:H349)</f>
        <v>9.3265529758493759</v>
      </c>
      <c r="K349" s="26">
        <v>346</v>
      </c>
      <c r="L349" s="71">
        <v>0</v>
      </c>
      <c r="M349" s="73">
        <f t="shared" si="117"/>
        <v>0</v>
      </c>
      <c r="N349" s="34">
        <v>316</v>
      </c>
      <c r="O349" s="34" t="s">
        <v>202</v>
      </c>
      <c r="P349" s="34" t="s">
        <v>551</v>
      </c>
      <c r="Q349" s="71">
        <f t="shared" si="110"/>
        <v>1.0077355426812172E-8</v>
      </c>
      <c r="R349" s="71">
        <f t="shared" si="111"/>
        <v>0</v>
      </c>
      <c r="S349" s="71">
        <f>SUM($R$33:R349)</f>
        <v>9.5691597944751994</v>
      </c>
      <c r="U349" s="26">
        <v>346</v>
      </c>
      <c r="V349" s="71">
        <v>1.05443617739225E-11</v>
      </c>
      <c r="W349" s="73">
        <f t="shared" si="118"/>
        <v>0</v>
      </c>
      <c r="X349" s="74">
        <v>316</v>
      </c>
      <c r="Y349" s="34" t="s">
        <v>202</v>
      </c>
      <c r="Z349" s="34" t="s">
        <v>551</v>
      </c>
      <c r="AA349" s="71">
        <f t="shared" si="112"/>
        <v>1.0077355426812172E-8</v>
      </c>
      <c r="AB349" s="71">
        <f t="shared" si="113"/>
        <v>0</v>
      </c>
      <c r="AC349" s="71">
        <f>SUM($AB$33:AB349)</f>
        <v>10.403299508285247</v>
      </c>
      <c r="AE349" s="26">
        <v>346</v>
      </c>
      <c r="AF349" s="71">
        <v>0</v>
      </c>
      <c r="AG349" s="73">
        <f t="shared" si="119"/>
        <v>0</v>
      </c>
      <c r="AH349" s="74">
        <v>316</v>
      </c>
      <c r="AI349" s="34" t="s">
        <v>202</v>
      </c>
      <c r="AJ349" s="34" t="s">
        <v>551</v>
      </c>
      <c r="AK349" s="71">
        <f t="shared" si="114"/>
        <v>1.0077355426812172E-8</v>
      </c>
      <c r="AL349" s="71">
        <f t="shared" si="115"/>
        <v>0</v>
      </c>
      <c r="AM349" s="71">
        <f>SUM($AL$33:AL349)</f>
        <v>10.507780540992837</v>
      </c>
      <c r="AO349" s="26">
        <v>346</v>
      </c>
      <c r="AP349" s="71">
        <v>0.30174843867915702</v>
      </c>
      <c r="AQ349" s="73">
        <f t="shared" si="124"/>
        <v>1.078345962354208E-149</v>
      </c>
      <c r="AR349" s="34">
        <v>326</v>
      </c>
      <c r="AS349" s="34" t="s">
        <v>202</v>
      </c>
      <c r="AT349" s="34" t="s">
        <v>561</v>
      </c>
      <c r="AU349" s="71">
        <f t="shared" si="120"/>
        <v>5.6271426354491358E-9</v>
      </c>
      <c r="AV349" s="71">
        <f t="shared" si="121"/>
        <v>6.0680065405277922E-158</v>
      </c>
      <c r="AW349" s="114">
        <f>SUM($AV$23:AV349)</f>
        <v>9.3110379369082494</v>
      </c>
      <c r="AY349" s="26">
        <v>346</v>
      </c>
      <c r="AZ349" s="71">
        <v>0</v>
      </c>
      <c r="BA349" s="73">
        <f t="shared" si="127"/>
        <v>0</v>
      </c>
      <c r="BB349" s="34">
        <v>326</v>
      </c>
      <c r="BC349" s="34" t="s">
        <v>202</v>
      </c>
      <c r="BD349" s="34" t="s">
        <v>561</v>
      </c>
      <c r="BE349" s="71">
        <f t="shared" si="122"/>
        <v>5.6271426354491358E-9</v>
      </c>
      <c r="BF349" s="71">
        <f t="shared" si="123"/>
        <v>0</v>
      </c>
      <c r="BG349" s="114">
        <f>SUM($BF$23:BF349)</f>
        <v>9.5467535037849771</v>
      </c>
      <c r="BI349" s="26">
        <v>346</v>
      </c>
      <c r="BJ349" s="71">
        <v>5.0360306332310499E-2</v>
      </c>
      <c r="BK349" s="73">
        <f t="shared" si="128"/>
        <v>0</v>
      </c>
      <c r="BL349" s="34">
        <v>326</v>
      </c>
      <c r="BM349" s="34" t="s">
        <v>202</v>
      </c>
      <c r="BN349" s="34" t="s">
        <v>561</v>
      </c>
      <c r="BO349" s="71">
        <f t="shared" si="125"/>
        <v>5.6271426354491358E-9</v>
      </c>
      <c r="BP349" s="71">
        <f t="shared" si="126"/>
        <v>0</v>
      </c>
      <c r="BQ349" s="114">
        <f>SUM($BP$23:BP349)</f>
        <v>10.39189247276893</v>
      </c>
      <c r="BS349" s="26">
        <v>346</v>
      </c>
      <c r="BT349" s="71">
        <v>0</v>
      </c>
      <c r="BU349" s="73">
        <f t="shared" si="129"/>
        <v>0</v>
      </c>
      <c r="BV349" s="34">
        <v>326</v>
      </c>
      <c r="BW349" s="34" t="s">
        <v>202</v>
      </c>
      <c r="BX349" s="34" t="s">
        <v>561</v>
      </c>
      <c r="BY349" s="71">
        <f t="shared" si="130"/>
        <v>5.6271426354491358E-9</v>
      </c>
      <c r="BZ349" s="71">
        <f t="shared" si="131"/>
        <v>0</v>
      </c>
      <c r="CA349" s="114">
        <f>SUM($BZ$23:BZ349)</f>
        <v>10.487233235656269</v>
      </c>
    </row>
    <row r="350" spans="1:79" x14ac:dyDescent="0.35">
      <c r="A350" s="26">
        <v>347</v>
      </c>
      <c r="B350" s="71">
        <v>0.24183595236987701</v>
      </c>
      <c r="C350" s="73">
        <f t="shared" si="116"/>
        <v>6.7037568692292482E-170</v>
      </c>
      <c r="D350" s="34">
        <v>317</v>
      </c>
      <c r="E350" s="34" t="s">
        <v>202</v>
      </c>
      <c r="F350" s="34" t="s">
        <v>552</v>
      </c>
      <c r="G350" s="71">
        <f t="shared" si="108"/>
        <v>9.5069390818982731E-9</v>
      </c>
      <c r="H350" s="71">
        <f t="shared" si="109"/>
        <v>6.3732208175619555E-178</v>
      </c>
      <c r="I350" s="71">
        <f>SUM($H$33:H350)</f>
        <v>9.3265529758493759</v>
      </c>
      <c r="K350" s="26">
        <v>347</v>
      </c>
      <c r="L350" s="71">
        <v>0</v>
      </c>
      <c r="M350" s="73">
        <f t="shared" si="117"/>
        <v>0</v>
      </c>
      <c r="N350" s="34">
        <v>317</v>
      </c>
      <c r="O350" s="34" t="s">
        <v>202</v>
      </c>
      <c r="P350" s="34" t="s">
        <v>552</v>
      </c>
      <c r="Q350" s="71">
        <f t="shared" si="110"/>
        <v>9.5069390818982731E-9</v>
      </c>
      <c r="R350" s="71">
        <f t="shared" si="111"/>
        <v>0</v>
      </c>
      <c r="S350" s="71">
        <f>SUM($R$33:R350)</f>
        <v>9.5691597944751994</v>
      </c>
      <c r="U350" s="26">
        <v>347</v>
      </c>
      <c r="V350" s="71">
        <v>1.05443617561675E-11</v>
      </c>
      <c r="W350" s="73">
        <f t="shared" si="118"/>
        <v>0</v>
      </c>
      <c r="X350" s="74">
        <v>317</v>
      </c>
      <c r="Y350" s="34" t="s">
        <v>202</v>
      </c>
      <c r="Z350" s="34" t="s">
        <v>552</v>
      </c>
      <c r="AA350" s="71">
        <f t="shared" si="112"/>
        <v>9.5069390818982731E-9</v>
      </c>
      <c r="AB350" s="71">
        <f t="shared" si="113"/>
        <v>0</v>
      </c>
      <c r="AC350" s="71">
        <f>SUM($AB$33:AB350)</f>
        <v>10.403299508285247</v>
      </c>
      <c r="AE350" s="26">
        <v>347</v>
      </c>
      <c r="AF350" s="71">
        <v>0</v>
      </c>
      <c r="AG350" s="73">
        <f t="shared" si="119"/>
        <v>0</v>
      </c>
      <c r="AH350" s="74">
        <v>317</v>
      </c>
      <c r="AI350" s="34" t="s">
        <v>202</v>
      </c>
      <c r="AJ350" s="34" t="s">
        <v>552</v>
      </c>
      <c r="AK350" s="71">
        <f t="shared" si="114"/>
        <v>9.5069390818982731E-9</v>
      </c>
      <c r="AL350" s="71">
        <f t="shared" si="115"/>
        <v>0</v>
      </c>
      <c r="AM350" s="71">
        <f>SUM($AL$33:AL350)</f>
        <v>10.507780540992837</v>
      </c>
      <c r="AO350" s="26">
        <v>347</v>
      </c>
      <c r="AP350" s="71">
        <v>0.301748438679109</v>
      </c>
      <c r="AQ350" s="73">
        <f t="shared" si="124"/>
        <v>3.2538921049635531E-150</v>
      </c>
      <c r="AR350" s="34">
        <v>327</v>
      </c>
      <c r="AS350" s="34" t="s">
        <v>202</v>
      </c>
      <c r="AT350" s="34" t="s">
        <v>562</v>
      </c>
      <c r="AU350" s="71">
        <f t="shared" si="120"/>
        <v>5.3086251277822011E-9</v>
      </c>
      <c r="AV350" s="71">
        <f t="shared" si="121"/>
        <v>1.7273693391501637E-158</v>
      </c>
      <c r="AW350" s="114">
        <f>SUM($AV$23:AV350)</f>
        <v>9.3110379369082494</v>
      </c>
      <c r="AY350" s="26">
        <v>347</v>
      </c>
      <c r="AZ350" s="71">
        <v>0</v>
      </c>
      <c r="BA350" s="73">
        <f t="shared" si="127"/>
        <v>0</v>
      </c>
      <c r="BB350" s="34">
        <v>327</v>
      </c>
      <c r="BC350" s="34" t="s">
        <v>202</v>
      </c>
      <c r="BD350" s="34" t="s">
        <v>562</v>
      </c>
      <c r="BE350" s="71">
        <f t="shared" si="122"/>
        <v>5.3086251277822011E-9</v>
      </c>
      <c r="BF350" s="71">
        <f t="shared" si="123"/>
        <v>0</v>
      </c>
      <c r="BG350" s="114">
        <f>SUM($BF$23:BF350)</f>
        <v>9.5467535037849771</v>
      </c>
      <c r="BI350" s="26">
        <v>347</v>
      </c>
      <c r="BJ350" s="71">
        <v>5.0360306332191102E-2</v>
      </c>
      <c r="BK350" s="73">
        <f t="shared" si="128"/>
        <v>0</v>
      </c>
      <c r="BL350" s="34">
        <v>327</v>
      </c>
      <c r="BM350" s="34" t="s">
        <v>202</v>
      </c>
      <c r="BN350" s="34" t="s">
        <v>562</v>
      </c>
      <c r="BO350" s="71">
        <f t="shared" si="125"/>
        <v>5.3086251277822011E-9</v>
      </c>
      <c r="BP350" s="71">
        <f t="shared" si="126"/>
        <v>0</v>
      </c>
      <c r="BQ350" s="114">
        <f>SUM($BP$23:BP350)</f>
        <v>10.39189247276893</v>
      </c>
      <c r="BS350" s="26">
        <v>347</v>
      </c>
      <c r="BT350" s="71">
        <v>0</v>
      </c>
      <c r="BU350" s="73">
        <f t="shared" si="129"/>
        <v>0</v>
      </c>
      <c r="BV350" s="34">
        <v>327</v>
      </c>
      <c r="BW350" s="34" t="s">
        <v>202</v>
      </c>
      <c r="BX350" s="34" t="s">
        <v>562</v>
      </c>
      <c r="BY350" s="71">
        <f t="shared" si="130"/>
        <v>5.3086251277822011E-9</v>
      </c>
      <c r="BZ350" s="71">
        <f t="shared" si="131"/>
        <v>0</v>
      </c>
      <c r="CA350" s="114">
        <f>SUM($BZ$23:BZ350)</f>
        <v>10.487233235656269</v>
      </c>
    </row>
    <row r="351" spans="1:79" x14ac:dyDescent="0.35">
      <c r="A351" s="26">
        <v>348</v>
      </c>
      <c r="B351" s="71">
        <v>0.24183595236976599</v>
      </c>
      <c r="C351" s="73">
        <f t="shared" si="116"/>
        <v>1.6212094269261603E-170</v>
      </c>
      <c r="D351" s="34">
        <v>318</v>
      </c>
      <c r="E351" s="34" t="s">
        <v>202</v>
      </c>
      <c r="F351" s="34" t="s">
        <v>553</v>
      </c>
      <c r="G351" s="71">
        <f t="shared" si="108"/>
        <v>8.9688104546210121E-9</v>
      </c>
      <c r="H351" s="71">
        <f t="shared" si="109"/>
        <v>1.4540320057345487E-178</v>
      </c>
      <c r="I351" s="71">
        <f>SUM($H$33:H351)</f>
        <v>9.3265529758493759</v>
      </c>
      <c r="K351" s="26">
        <v>348</v>
      </c>
      <c r="L351" s="71">
        <v>0</v>
      </c>
      <c r="M351" s="73">
        <f t="shared" si="117"/>
        <v>0</v>
      </c>
      <c r="N351" s="34">
        <v>318</v>
      </c>
      <c r="O351" s="34" t="s">
        <v>202</v>
      </c>
      <c r="P351" s="34" t="s">
        <v>553</v>
      </c>
      <c r="Q351" s="71">
        <f t="shared" si="110"/>
        <v>8.9688104546210121E-9</v>
      </c>
      <c r="R351" s="71">
        <f t="shared" si="111"/>
        <v>0</v>
      </c>
      <c r="S351" s="71">
        <f>SUM($R$33:R351)</f>
        <v>9.5691597944751994</v>
      </c>
      <c r="U351" s="26">
        <v>348</v>
      </c>
      <c r="V351" s="71">
        <v>1.05443617399399E-11</v>
      </c>
      <c r="W351" s="73">
        <f t="shared" si="118"/>
        <v>0</v>
      </c>
      <c r="X351" s="74">
        <v>318</v>
      </c>
      <c r="Y351" s="34" t="s">
        <v>202</v>
      </c>
      <c r="Z351" s="34" t="s">
        <v>553</v>
      </c>
      <c r="AA351" s="71">
        <f t="shared" si="112"/>
        <v>8.9688104546210121E-9</v>
      </c>
      <c r="AB351" s="71">
        <f t="shared" si="113"/>
        <v>0</v>
      </c>
      <c r="AC351" s="71">
        <f>SUM($AB$33:AB351)</f>
        <v>10.403299508285247</v>
      </c>
      <c r="AE351" s="26">
        <v>348</v>
      </c>
      <c r="AF351" s="71">
        <v>0</v>
      </c>
      <c r="AG351" s="73">
        <f t="shared" si="119"/>
        <v>0</v>
      </c>
      <c r="AH351" s="74">
        <v>318</v>
      </c>
      <c r="AI351" s="34" t="s">
        <v>202</v>
      </c>
      <c r="AJ351" s="34" t="s">
        <v>553</v>
      </c>
      <c r="AK351" s="71">
        <f t="shared" si="114"/>
        <v>8.9688104546210121E-9</v>
      </c>
      <c r="AL351" s="71">
        <f t="shared" si="115"/>
        <v>0</v>
      </c>
      <c r="AM351" s="71">
        <f>SUM($AL$33:AL351)</f>
        <v>10.507780540992837</v>
      </c>
      <c r="AO351" s="26">
        <v>348</v>
      </c>
      <c r="AP351" s="71">
        <v>0.30174843867911699</v>
      </c>
      <c r="AQ351" s="73">
        <f t="shared" si="124"/>
        <v>9.8185686230303162E-151</v>
      </c>
      <c r="AR351" s="34">
        <v>328</v>
      </c>
      <c r="AS351" s="34" t="s">
        <v>202</v>
      </c>
      <c r="AT351" s="34" t="s">
        <v>563</v>
      </c>
      <c r="AU351" s="71">
        <f t="shared" si="120"/>
        <v>5.008136913002078E-9</v>
      </c>
      <c r="AV351" s="71">
        <f t="shared" si="121"/>
        <v>4.9172735953842117E-159</v>
      </c>
      <c r="AW351" s="114">
        <f>SUM($AV$23:AV351)</f>
        <v>9.3110379369082494</v>
      </c>
      <c r="AY351" s="26">
        <v>348</v>
      </c>
      <c r="AZ351" s="71">
        <v>0</v>
      </c>
      <c r="BA351" s="73">
        <f t="shared" si="127"/>
        <v>0</v>
      </c>
      <c r="BB351" s="34">
        <v>328</v>
      </c>
      <c r="BC351" s="34" t="s">
        <v>202</v>
      </c>
      <c r="BD351" s="34" t="s">
        <v>563</v>
      </c>
      <c r="BE351" s="71">
        <f t="shared" si="122"/>
        <v>5.008136913002078E-9</v>
      </c>
      <c r="BF351" s="71">
        <f t="shared" si="123"/>
        <v>0</v>
      </c>
      <c r="BG351" s="114">
        <f>SUM($BF$23:BF351)</f>
        <v>9.5467535037849771</v>
      </c>
      <c r="BI351" s="26">
        <v>348</v>
      </c>
      <c r="BJ351" s="71">
        <v>5.0360306332082098E-2</v>
      </c>
      <c r="BK351" s="73">
        <f t="shared" si="128"/>
        <v>0</v>
      </c>
      <c r="BL351" s="34">
        <v>328</v>
      </c>
      <c r="BM351" s="34" t="s">
        <v>202</v>
      </c>
      <c r="BN351" s="34" t="s">
        <v>563</v>
      </c>
      <c r="BO351" s="71">
        <f t="shared" si="125"/>
        <v>5.008136913002078E-9</v>
      </c>
      <c r="BP351" s="71">
        <f t="shared" si="126"/>
        <v>0</v>
      </c>
      <c r="BQ351" s="114">
        <f>SUM($BP$23:BP351)</f>
        <v>10.39189247276893</v>
      </c>
      <c r="BS351" s="26">
        <v>348</v>
      </c>
      <c r="BT351" s="71">
        <v>0</v>
      </c>
      <c r="BU351" s="73">
        <f t="shared" si="129"/>
        <v>0</v>
      </c>
      <c r="BV351" s="34">
        <v>328</v>
      </c>
      <c r="BW351" s="34" t="s">
        <v>202</v>
      </c>
      <c r="BX351" s="34" t="s">
        <v>563</v>
      </c>
      <c r="BY351" s="71">
        <f t="shared" si="130"/>
        <v>5.008136913002078E-9</v>
      </c>
      <c r="BZ351" s="71">
        <f t="shared" si="131"/>
        <v>0</v>
      </c>
      <c r="CA351" s="114">
        <f>SUM($BZ$23:BZ351)</f>
        <v>10.487233235656269</v>
      </c>
    </row>
    <row r="352" spans="1:79" x14ac:dyDescent="0.35">
      <c r="A352" s="26">
        <v>349</v>
      </c>
      <c r="B352" s="71">
        <v>0.24183595236964101</v>
      </c>
      <c r="C352" s="73">
        <f t="shared" si="116"/>
        <v>3.9206672575153052E-171</v>
      </c>
      <c r="D352" s="34">
        <v>319</v>
      </c>
      <c r="E352" s="34" t="s">
        <v>202</v>
      </c>
      <c r="F352" s="34" t="s">
        <v>554</v>
      </c>
      <c r="G352" s="71">
        <f t="shared" si="108"/>
        <v>8.4611419383217072E-9</v>
      </c>
      <c r="H352" s="71">
        <f t="shared" si="109"/>
        <v>3.3173322158767501E-179</v>
      </c>
      <c r="I352" s="71">
        <f>SUM($H$33:H352)</f>
        <v>9.3265529758493759</v>
      </c>
      <c r="K352" s="26">
        <v>349</v>
      </c>
      <c r="L352" s="71">
        <v>0</v>
      </c>
      <c r="M352" s="73">
        <f t="shared" si="117"/>
        <v>0</v>
      </c>
      <c r="N352" s="34">
        <v>319</v>
      </c>
      <c r="O352" s="34" t="s">
        <v>202</v>
      </c>
      <c r="P352" s="34" t="s">
        <v>554</v>
      </c>
      <c r="Q352" s="71">
        <f t="shared" si="110"/>
        <v>8.4611419383217072E-9</v>
      </c>
      <c r="R352" s="71">
        <f t="shared" si="111"/>
        <v>0</v>
      </c>
      <c r="S352" s="71">
        <f>SUM($R$33:R352)</f>
        <v>9.5691597944751994</v>
      </c>
      <c r="U352" s="26">
        <v>349</v>
      </c>
      <c r="V352" s="71">
        <v>1.0544361725077399E-11</v>
      </c>
      <c r="W352" s="73">
        <f t="shared" si="118"/>
        <v>0</v>
      </c>
      <c r="X352" s="74">
        <v>319</v>
      </c>
      <c r="Y352" s="34" t="s">
        <v>202</v>
      </c>
      <c r="Z352" s="34" t="s">
        <v>554</v>
      </c>
      <c r="AA352" s="71">
        <f t="shared" si="112"/>
        <v>8.4611419383217072E-9</v>
      </c>
      <c r="AB352" s="71">
        <f t="shared" si="113"/>
        <v>0</v>
      </c>
      <c r="AC352" s="71">
        <f>SUM($AB$33:AB352)</f>
        <v>10.403299508285247</v>
      </c>
      <c r="AE352" s="26">
        <v>349</v>
      </c>
      <c r="AF352" s="71">
        <v>0</v>
      </c>
      <c r="AG352" s="73">
        <f t="shared" si="119"/>
        <v>0</v>
      </c>
      <c r="AH352" s="74">
        <v>319</v>
      </c>
      <c r="AI352" s="34" t="s">
        <v>202</v>
      </c>
      <c r="AJ352" s="34" t="s">
        <v>554</v>
      </c>
      <c r="AK352" s="71">
        <f t="shared" si="114"/>
        <v>8.4611419383217072E-9</v>
      </c>
      <c r="AL352" s="71">
        <f t="shared" si="115"/>
        <v>0</v>
      </c>
      <c r="AM352" s="71">
        <f>SUM($AL$33:AL352)</f>
        <v>10.507780540992837</v>
      </c>
      <c r="AO352" s="26">
        <v>349</v>
      </c>
      <c r="AP352" s="71">
        <v>0.30174843867907303</v>
      </c>
      <c r="AQ352" s="73">
        <f t="shared" si="124"/>
        <v>2.9627377520631655E-151</v>
      </c>
      <c r="AR352" s="34">
        <v>329</v>
      </c>
      <c r="AS352" s="34" t="s">
        <v>202</v>
      </c>
      <c r="AT352" s="34" t="s">
        <v>564</v>
      </c>
      <c r="AU352" s="71">
        <f t="shared" si="120"/>
        <v>4.7246574650963002E-9</v>
      </c>
      <c r="AV352" s="71">
        <f t="shared" si="121"/>
        <v>1.3997921037407867E-159</v>
      </c>
      <c r="AW352" s="114">
        <f>SUM($AV$23:AV352)</f>
        <v>9.3110379369082494</v>
      </c>
      <c r="AY352" s="26">
        <v>349</v>
      </c>
      <c r="AZ352" s="71">
        <v>0</v>
      </c>
      <c r="BA352" s="73">
        <f t="shared" si="127"/>
        <v>0</v>
      </c>
      <c r="BB352" s="34">
        <v>329</v>
      </c>
      <c r="BC352" s="34" t="s">
        <v>202</v>
      </c>
      <c r="BD352" s="34" t="s">
        <v>564</v>
      </c>
      <c r="BE352" s="71">
        <f t="shared" si="122"/>
        <v>4.7246574650963002E-9</v>
      </c>
      <c r="BF352" s="71">
        <f t="shared" si="123"/>
        <v>0</v>
      </c>
      <c r="BG352" s="114">
        <f>SUM($BF$23:BF352)</f>
        <v>9.5467535037849771</v>
      </c>
      <c r="BI352" s="26">
        <v>349</v>
      </c>
      <c r="BJ352" s="71">
        <v>5.0360306331982498E-2</v>
      </c>
      <c r="BK352" s="73">
        <f t="shared" si="128"/>
        <v>0</v>
      </c>
      <c r="BL352" s="34">
        <v>329</v>
      </c>
      <c r="BM352" s="34" t="s">
        <v>202</v>
      </c>
      <c r="BN352" s="34" t="s">
        <v>564</v>
      </c>
      <c r="BO352" s="71">
        <f t="shared" si="125"/>
        <v>4.7246574650963002E-9</v>
      </c>
      <c r="BP352" s="71">
        <f t="shared" si="126"/>
        <v>0</v>
      </c>
      <c r="BQ352" s="114">
        <f>SUM($BP$23:BP352)</f>
        <v>10.39189247276893</v>
      </c>
      <c r="BS352" s="26">
        <v>349</v>
      </c>
      <c r="BT352" s="71">
        <v>0</v>
      </c>
      <c r="BU352" s="73">
        <f t="shared" si="129"/>
        <v>0</v>
      </c>
      <c r="BV352" s="34">
        <v>329</v>
      </c>
      <c r="BW352" s="34" t="s">
        <v>202</v>
      </c>
      <c r="BX352" s="34" t="s">
        <v>564</v>
      </c>
      <c r="BY352" s="71">
        <f t="shared" si="130"/>
        <v>4.7246574650963002E-9</v>
      </c>
      <c r="BZ352" s="71">
        <f t="shared" si="131"/>
        <v>0</v>
      </c>
      <c r="CA352" s="114">
        <f>SUM($BZ$23:BZ352)</f>
        <v>10.487233235656269</v>
      </c>
    </row>
    <row r="353" spans="1:79" x14ac:dyDescent="0.35">
      <c r="A353" s="26">
        <v>350</v>
      </c>
      <c r="B353" s="71">
        <v>0.24183595236952701</v>
      </c>
      <c r="C353" s="73">
        <f t="shared" si="116"/>
        <v>9.4815830014568237E-172</v>
      </c>
      <c r="D353" s="34">
        <v>320</v>
      </c>
      <c r="E353" s="34" t="s">
        <v>202</v>
      </c>
      <c r="F353" s="34" t="s">
        <v>555</v>
      </c>
      <c r="G353" s="71">
        <f t="shared" si="108"/>
        <v>7.982209375775199E-9</v>
      </c>
      <c r="H353" s="71">
        <f t="shared" si="109"/>
        <v>7.5683980731419414E-180</v>
      </c>
      <c r="I353" s="71">
        <f>SUM($H$33:H353)</f>
        <v>9.3265529758493759</v>
      </c>
      <c r="K353" s="26">
        <v>350</v>
      </c>
      <c r="L353" s="71">
        <v>0</v>
      </c>
      <c r="M353" s="73">
        <f t="shared" si="117"/>
        <v>0</v>
      </c>
      <c r="N353" s="34">
        <v>320</v>
      </c>
      <c r="O353" s="34" t="s">
        <v>202</v>
      </c>
      <c r="P353" s="34" t="s">
        <v>555</v>
      </c>
      <c r="Q353" s="71">
        <f t="shared" si="110"/>
        <v>7.982209375775199E-9</v>
      </c>
      <c r="R353" s="71">
        <f t="shared" si="111"/>
        <v>0</v>
      </c>
      <c r="S353" s="71">
        <f>SUM($R$33:R353)</f>
        <v>9.5691597944751994</v>
      </c>
      <c r="U353" s="26">
        <v>350</v>
      </c>
      <c r="V353" s="71">
        <v>1.0544361711504001E-11</v>
      </c>
      <c r="W353" s="73">
        <f t="shared" si="118"/>
        <v>0</v>
      </c>
      <c r="X353" s="74">
        <v>320</v>
      </c>
      <c r="Y353" s="34" t="s">
        <v>202</v>
      </c>
      <c r="Z353" s="34" t="s">
        <v>555</v>
      </c>
      <c r="AA353" s="71">
        <f t="shared" si="112"/>
        <v>7.982209375775199E-9</v>
      </c>
      <c r="AB353" s="71">
        <f t="shared" si="113"/>
        <v>0</v>
      </c>
      <c r="AC353" s="71">
        <f>SUM($AB$33:AB353)</f>
        <v>10.403299508285247</v>
      </c>
      <c r="AE353" s="26">
        <v>350</v>
      </c>
      <c r="AF353" s="71">
        <v>0</v>
      </c>
      <c r="AG353" s="73">
        <f t="shared" si="119"/>
        <v>0</v>
      </c>
      <c r="AH353" s="74">
        <v>320</v>
      </c>
      <c r="AI353" s="34" t="s">
        <v>202</v>
      </c>
      <c r="AJ353" s="34" t="s">
        <v>555</v>
      </c>
      <c r="AK353" s="71">
        <f t="shared" si="114"/>
        <v>7.982209375775199E-9</v>
      </c>
      <c r="AL353" s="71">
        <f t="shared" si="115"/>
        <v>0</v>
      </c>
      <c r="AM353" s="71">
        <f>SUM($AL$33:AL353)</f>
        <v>10.507780540992837</v>
      </c>
      <c r="AO353" s="26">
        <v>350</v>
      </c>
      <c r="AP353" s="71">
        <v>0.30174843867908402</v>
      </c>
      <c r="AQ353" s="73">
        <f t="shared" si="124"/>
        <v>8.9400149090060668E-152</v>
      </c>
      <c r="AR353" s="34">
        <v>330</v>
      </c>
      <c r="AS353" s="34" t="s">
        <v>202</v>
      </c>
      <c r="AT353" s="34" t="s">
        <v>565</v>
      </c>
      <c r="AU353" s="71">
        <f t="shared" si="120"/>
        <v>4.4572240236757546E-9</v>
      </c>
      <c r="AV353" s="71">
        <f t="shared" si="121"/>
        <v>3.9847649224441256E-160</v>
      </c>
      <c r="AW353" s="114">
        <f>SUM($AV$23:AV353)</f>
        <v>9.3110379369082494</v>
      </c>
      <c r="AY353" s="26">
        <v>350</v>
      </c>
      <c r="AZ353" s="71">
        <v>0</v>
      </c>
      <c r="BA353" s="73">
        <f t="shared" si="127"/>
        <v>0</v>
      </c>
      <c r="BB353" s="34">
        <v>330</v>
      </c>
      <c r="BC353" s="34" t="s">
        <v>202</v>
      </c>
      <c r="BD353" s="34" t="s">
        <v>565</v>
      </c>
      <c r="BE353" s="71">
        <f t="shared" si="122"/>
        <v>4.4572240236757546E-9</v>
      </c>
      <c r="BF353" s="71">
        <f t="shared" si="123"/>
        <v>0</v>
      </c>
      <c r="BG353" s="114">
        <f>SUM($BF$23:BF353)</f>
        <v>9.5467535037849771</v>
      </c>
      <c r="BI353" s="26">
        <v>350</v>
      </c>
      <c r="BJ353" s="71">
        <v>5.0360306331892202E-2</v>
      </c>
      <c r="BK353" s="73">
        <f t="shared" si="128"/>
        <v>0</v>
      </c>
      <c r="BL353" s="34">
        <v>330</v>
      </c>
      <c r="BM353" s="34" t="s">
        <v>202</v>
      </c>
      <c r="BN353" s="34" t="s">
        <v>565</v>
      </c>
      <c r="BO353" s="71">
        <f t="shared" si="125"/>
        <v>4.4572240236757546E-9</v>
      </c>
      <c r="BP353" s="71">
        <f t="shared" si="126"/>
        <v>0</v>
      </c>
      <c r="BQ353" s="114">
        <f>SUM($BP$23:BP353)</f>
        <v>10.39189247276893</v>
      </c>
      <c r="BS353" s="26">
        <v>350</v>
      </c>
      <c r="BT353" s="71">
        <v>0</v>
      </c>
      <c r="BU353" s="73">
        <f t="shared" si="129"/>
        <v>0</v>
      </c>
      <c r="BV353" s="34">
        <v>330</v>
      </c>
      <c r="BW353" s="34" t="s">
        <v>202</v>
      </c>
      <c r="BX353" s="34" t="s">
        <v>565</v>
      </c>
      <c r="BY353" s="71">
        <f t="shared" si="130"/>
        <v>4.4572240236757546E-9</v>
      </c>
      <c r="BZ353" s="71">
        <f t="shared" si="131"/>
        <v>0</v>
      </c>
      <c r="CA353" s="114">
        <f>SUM($BZ$23:BZ353)</f>
        <v>10.487233235656269</v>
      </c>
    </row>
    <row r="354" spans="1:79" x14ac:dyDescent="0.35">
      <c r="A354" s="26">
        <v>351</v>
      </c>
      <c r="B354" s="71">
        <v>0.24183595236939801</v>
      </c>
      <c r="C354" s="73">
        <f t="shared" si="116"/>
        <v>2.2929876551280293E-172</v>
      </c>
      <c r="D354" s="34">
        <v>321</v>
      </c>
      <c r="E354" s="34" t="s">
        <v>202</v>
      </c>
      <c r="F354" s="34" t="s">
        <v>556</v>
      </c>
      <c r="G354" s="71">
        <f t="shared" ref="G354:G417" si="132">1/(1+6%)^D354</f>
        <v>7.5303862035615081E-9</v>
      </c>
      <c r="H354" s="71">
        <f t="shared" ref="H354:H417" si="133">G354*C354</f>
        <v>1.7267082603112964E-180</v>
      </c>
      <c r="I354" s="71">
        <f>SUM($H$33:H354)</f>
        <v>9.3265529758493759</v>
      </c>
      <c r="K354" s="26">
        <v>351</v>
      </c>
      <c r="L354" s="71">
        <v>0</v>
      </c>
      <c r="M354" s="73">
        <f t="shared" si="117"/>
        <v>0</v>
      </c>
      <c r="N354" s="34">
        <v>321</v>
      </c>
      <c r="O354" s="34" t="s">
        <v>202</v>
      </c>
      <c r="P354" s="34" t="s">
        <v>556</v>
      </c>
      <c r="Q354" s="71">
        <f t="shared" ref="Q354:Q417" si="134">1/(1+6%)^N354</f>
        <v>7.5303862035615081E-9</v>
      </c>
      <c r="R354" s="71">
        <f t="shared" ref="R354:R417" si="135">Q354*M354</f>
        <v>0</v>
      </c>
      <c r="S354" s="71">
        <f>SUM($R$33:R354)</f>
        <v>9.5691597944751994</v>
      </c>
      <c r="U354" s="26">
        <v>351</v>
      </c>
      <c r="V354" s="71">
        <v>1.05443616990706E-11</v>
      </c>
      <c r="W354" s="73">
        <f t="shared" si="118"/>
        <v>0</v>
      </c>
      <c r="X354" s="74">
        <v>321</v>
      </c>
      <c r="Y354" s="34" t="s">
        <v>202</v>
      </c>
      <c r="Z354" s="34" t="s">
        <v>556</v>
      </c>
      <c r="AA354" s="71">
        <f t="shared" ref="AA354:AA417" si="136">1/(1+6%)^X354</f>
        <v>7.5303862035615081E-9</v>
      </c>
      <c r="AB354" s="71">
        <f t="shared" ref="AB354:AB417" si="137">AA354*W354</f>
        <v>0</v>
      </c>
      <c r="AC354" s="71">
        <f>SUM($AB$33:AB354)</f>
        <v>10.403299508285247</v>
      </c>
      <c r="AE354" s="26">
        <v>351</v>
      </c>
      <c r="AF354" s="71">
        <v>0</v>
      </c>
      <c r="AG354" s="73">
        <f t="shared" si="119"/>
        <v>0</v>
      </c>
      <c r="AH354" s="74">
        <v>321</v>
      </c>
      <c r="AI354" s="34" t="s">
        <v>202</v>
      </c>
      <c r="AJ354" s="34" t="s">
        <v>556</v>
      </c>
      <c r="AK354" s="71">
        <f t="shared" ref="AK354:AK417" si="138">1/(1+6%)^AH354</f>
        <v>7.5303862035615081E-9</v>
      </c>
      <c r="AL354" s="71">
        <f t="shared" ref="AL354:AL417" si="139">AK354*AG354</f>
        <v>0</v>
      </c>
      <c r="AM354" s="71">
        <f>SUM($AL$33:AL354)</f>
        <v>10.507780540992837</v>
      </c>
      <c r="AO354" s="26">
        <v>351</v>
      </c>
      <c r="AP354" s="71">
        <v>0.301748438679043</v>
      </c>
      <c r="AQ354" s="73">
        <f t="shared" si="124"/>
        <v>2.6976355405603142E-152</v>
      </c>
      <c r="AR354" s="34">
        <v>331</v>
      </c>
      <c r="AS354" s="34" t="s">
        <v>202</v>
      </c>
      <c r="AT354" s="34" t="s">
        <v>566</v>
      </c>
      <c r="AU354" s="71">
        <f t="shared" si="120"/>
        <v>4.204928324222409E-9</v>
      </c>
      <c r="AV354" s="71">
        <f t="shared" si="121"/>
        <v>1.1343364092931094E-160</v>
      </c>
      <c r="AW354" s="114">
        <f>SUM($AV$23:AV354)</f>
        <v>9.3110379369082494</v>
      </c>
      <c r="AY354" s="26">
        <v>351</v>
      </c>
      <c r="AZ354" s="71">
        <v>0</v>
      </c>
      <c r="BA354" s="73">
        <f t="shared" si="127"/>
        <v>0</v>
      </c>
      <c r="BB354" s="34">
        <v>331</v>
      </c>
      <c r="BC354" s="34" t="s">
        <v>202</v>
      </c>
      <c r="BD354" s="34" t="s">
        <v>566</v>
      </c>
      <c r="BE354" s="71">
        <f t="shared" si="122"/>
        <v>4.204928324222409E-9</v>
      </c>
      <c r="BF354" s="71">
        <f t="shared" si="123"/>
        <v>0</v>
      </c>
      <c r="BG354" s="114">
        <f>SUM($BF$23:BF354)</f>
        <v>9.5467535037849771</v>
      </c>
      <c r="BI354" s="26">
        <v>351</v>
      </c>
      <c r="BJ354" s="71">
        <v>5.0360306331809802E-2</v>
      </c>
      <c r="BK354" s="73">
        <f t="shared" si="128"/>
        <v>0</v>
      </c>
      <c r="BL354" s="34">
        <v>331</v>
      </c>
      <c r="BM354" s="34" t="s">
        <v>202</v>
      </c>
      <c r="BN354" s="34" t="s">
        <v>566</v>
      </c>
      <c r="BO354" s="71">
        <f t="shared" si="125"/>
        <v>4.204928324222409E-9</v>
      </c>
      <c r="BP354" s="71">
        <f t="shared" si="126"/>
        <v>0</v>
      </c>
      <c r="BQ354" s="114">
        <f>SUM($BP$23:BP354)</f>
        <v>10.39189247276893</v>
      </c>
      <c r="BS354" s="26">
        <v>351</v>
      </c>
      <c r="BT354" s="71">
        <v>0</v>
      </c>
      <c r="BU354" s="73">
        <f t="shared" si="129"/>
        <v>0</v>
      </c>
      <c r="BV354" s="34">
        <v>331</v>
      </c>
      <c r="BW354" s="34" t="s">
        <v>202</v>
      </c>
      <c r="BX354" s="34" t="s">
        <v>566</v>
      </c>
      <c r="BY354" s="71">
        <f t="shared" si="130"/>
        <v>4.204928324222409E-9</v>
      </c>
      <c r="BZ354" s="71">
        <f t="shared" si="131"/>
        <v>0</v>
      </c>
      <c r="CA354" s="114">
        <f>SUM($BZ$23:BZ354)</f>
        <v>10.487233235656269</v>
      </c>
    </row>
    <row r="355" spans="1:79" x14ac:dyDescent="0.35">
      <c r="A355" s="26">
        <v>352</v>
      </c>
      <c r="B355" s="71">
        <v>0.24183595236933</v>
      </c>
      <c r="C355" s="73">
        <f t="shared" ref="C355:C418" si="140">C354*B354</f>
        <v>5.5452685334915975E-173</v>
      </c>
      <c r="D355" s="34">
        <v>322</v>
      </c>
      <c r="E355" s="34" t="s">
        <v>202</v>
      </c>
      <c r="F355" s="34" t="s">
        <v>557</v>
      </c>
      <c r="G355" s="71">
        <f t="shared" si="132"/>
        <v>7.1041379278882144E-9</v>
      </c>
      <c r="H355" s="71">
        <f t="shared" si="133"/>
        <v>3.9394352509102718E-181</v>
      </c>
      <c r="I355" s="71">
        <f>SUM($H$33:H355)</f>
        <v>9.3265529758493759</v>
      </c>
      <c r="K355" s="26">
        <v>352</v>
      </c>
      <c r="L355" s="71">
        <v>0</v>
      </c>
      <c r="M355" s="73">
        <f t="shared" ref="M355:M418" si="141">M354*L354</f>
        <v>0</v>
      </c>
      <c r="N355" s="34">
        <v>322</v>
      </c>
      <c r="O355" s="34" t="s">
        <v>202</v>
      </c>
      <c r="P355" s="34" t="s">
        <v>557</v>
      </c>
      <c r="Q355" s="71">
        <f t="shared" si="134"/>
        <v>7.1041379278882144E-9</v>
      </c>
      <c r="R355" s="71">
        <f t="shared" si="135"/>
        <v>0</v>
      </c>
      <c r="S355" s="71">
        <f>SUM($R$33:R355)</f>
        <v>9.5691597944751994</v>
      </c>
      <c r="U355" s="26">
        <v>352</v>
      </c>
      <c r="V355" s="71">
        <v>1.05443616877069E-11</v>
      </c>
      <c r="W355" s="73">
        <f t="shared" ref="W355:W418" si="142">W354*V354</f>
        <v>0</v>
      </c>
      <c r="X355" s="74">
        <v>322</v>
      </c>
      <c r="Y355" s="34" t="s">
        <v>202</v>
      </c>
      <c r="Z355" s="34" t="s">
        <v>557</v>
      </c>
      <c r="AA355" s="71">
        <f t="shared" si="136"/>
        <v>7.1041379278882144E-9</v>
      </c>
      <c r="AB355" s="71">
        <f t="shared" si="137"/>
        <v>0</v>
      </c>
      <c r="AC355" s="71">
        <f>SUM($AB$33:AB355)</f>
        <v>10.403299508285247</v>
      </c>
      <c r="AE355" s="26">
        <v>352</v>
      </c>
      <c r="AF355" s="71">
        <v>0</v>
      </c>
      <c r="AG355" s="73">
        <f t="shared" ref="AG355:AG418" si="143">AG354*AF354</f>
        <v>0</v>
      </c>
      <c r="AH355" s="74">
        <v>322</v>
      </c>
      <c r="AI355" s="34" t="s">
        <v>202</v>
      </c>
      <c r="AJ355" s="34" t="s">
        <v>557</v>
      </c>
      <c r="AK355" s="71">
        <f t="shared" si="138"/>
        <v>7.1041379278882144E-9</v>
      </c>
      <c r="AL355" s="71">
        <f t="shared" si="139"/>
        <v>0</v>
      </c>
      <c r="AM355" s="71">
        <f>SUM($AL$33:AL355)</f>
        <v>10.507780540992837</v>
      </c>
      <c r="AO355" s="26">
        <v>352</v>
      </c>
      <c r="AP355" s="71">
        <v>0.30174843867905798</v>
      </c>
      <c r="AQ355" s="73">
        <f t="shared" si="124"/>
        <v>8.1400731248917102E-153</v>
      </c>
      <c r="AR355" s="34">
        <v>332</v>
      </c>
      <c r="AS355" s="34" t="s">
        <v>202</v>
      </c>
      <c r="AT355" s="34" t="s">
        <v>567</v>
      </c>
      <c r="AU355" s="71">
        <f t="shared" si="120"/>
        <v>3.9669135134173673E-9</v>
      </c>
      <c r="AV355" s="71">
        <f t="shared" si="121"/>
        <v>3.229096607933846E-161</v>
      </c>
      <c r="AW355" s="114">
        <f>SUM($AV$23:AV355)</f>
        <v>9.3110379369082494</v>
      </c>
      <c r="AY355" s="26">
        <v>352</v>
      </c>
      <c r="AZ355" s="71">
        <v>0</v>
      </c>
      <c r="BA355" s="73">
        <f t="shared" si="127"/>
        <v>0</v>
      </c>
      <c r="BB355" s="34">
        <v>332</v>
      </c>
      <c r="BC355" s="34" t="s">
        <v>202</v>
      </c>
      <c r="BD355" s="34" t="s">
        <v>567</v>
      </c>
      <c r="BE355" s="71">
        <f t="shared" si="122"/>
        <v>3.9669135134173673E-9</v>
      </c>
      <c r="BF355" s="71">
        <f t="shared" si="123"/>
        <v>0</v>
      </c>
      <c r="BG355" s="114">
        <f>SUM($BF$23:BF355)</f>
        <v>9.5467535037849771</v>
      </c>
      <c r="BI355" s="26">
        <v>352</v>
      </c>
      <c r="BJ355" s="71">
        <v>5.0360306331735501E-2</v>
      </c>
      <c r="BK355" s="73">
        <f t="shared" si="128"/>
        <v>0</v>
      </c>
      <c r="BL355" s="34">
        <v>332</v>
      </c>
      <c r="BM355" s="34" t="s">
        <v>202</v>
      </c>
      <c r="BN355" s="34" t="s">
        <v>567</v>
      </c>
      <c r="BO355" s="71">
        <f t="shared" si="125"/>
        <v>3.9669135134173673E-9</v>
      </c>
      <c r="BP355" s="71">
        <f t="shared" si="126"/>
        <v>0</v>
      </c>
      <c r="BQ355" s="114">
        <f>SUM($BP$23:BP355)</f>
        <v>10.39189247276893</v>
      </c>
      <c r="BS355" s="26">
        <v>352</v>
      </c>
      <c r="BT355" s="71">
        <v>0</v>
      </c>
      <c r="BU355" s="73">
        <f t="shared" si="129"/>
        <v>0</v>
      </c>
      <c r="BV355" s="34">
        <v>332</v>
      </c>
      <c r="BW355" s="34" t="s">
        <v>202</v>
      </c>
      <c r="BX355" s="34" t="s">
        <v>567</v>
      </c>
      <c r="BY355" s="71">
        <f t="shared" si="130"/>
        <v>3.9669135134173673E-9</v>
      </c>
      <c r="BZ355" s="71">
        <f t="shared" si="131"/>
        <v>0</v>
      </c>
      <c r="CA355" s="114">
        <f>SUM($BZ$23:BZ355)</f>
        <v>10.487233235656269</v>
      </c>
    </row>
    <row r="356" spans="1:79" x14ac:dyDescent="0.35">
      <c r="A356" s="26">
        <v>353</v>
      </c>
      <c r="B356" s="71">
        <v>0.24183595236924499</v>
      </c>
      <c r="C356" s="73">
        <f t="shared" si="140"/>
        <v>1.3410452969406185E-173</v>
      </c>
      <c r="D356" s="34">
        <v>323</v>
      </c>
      <c r="E356" s="34" t="s">
        <v>202</v>
      </c>
      <c r="F356" s="34" t="s">
        <v>558</v>
      </c>
      <c r="G356" s="71">
        <f t="shared" si="132"/>
        <v>6.7020169131020883E-9</v>
      </c>
      <c r="H356" s="71">
        <f t="shared" si="133"/>
        <v>8.987708261332038E-182</v>
      </c>
      <c r="I356" s="71">
        <f>SUM($H$33:H356)</f>
        <v>9.3265529758493759</v>
      </c>
      <c r="K356" s="26">
        <v>353</v>
      </c>
      <c r="L356" s="71">
        <v>0</v>
      </c>
      <c r="M356" s="73">
        <f t="shared" si="141"/>
        <v>0</v>
      </c>
      <c r="N356" s="34">
        <v>323</v>
      </c>
      <c r="O356" s="34" t="s">
        <v>202</v>
      </c>
      <c r="P356" s="34" t="s">
        <v>558</v>
      </c>
      <c r="Q356" s="71">
        <f t="shared" si="134"/>
        <v>6.7020169131020883E-9</v>
      </c>
      <c r="R356" s="71">
        <f t="shared" si="135"/>
        <v>0</v>
      </c>
      <c r="S356" s="71">
        <f>SUM($R$33:R356)</f>
        <v>9.5691597944751994</v>
      </c>
      <c r="U356" s="26">
        <v>353</v>
      </c>
      <c r="V356" s="71">
        <v>1.0544361677324899E-11</v>
      </c>
      <c r="W356" s="73">
        <f t="shared" si="142"/>
        <v>0</v>
      </c>
      <c r="X356" s="74">
        <v>323</v>
      </c>
      <c r="Y356" s="34" t="s">
        <v>202</v>
      </c>
      <c r="Z356" s="34" t="s">
        <v>558</v>
      </c>
      <c r="AA356" s="71">
        <f t="shared" si="136"/>
        <v>6.7020169131020883E-9</v>
      </c>
      <c r="AB356" s="71">
        <f t="shared" si="137"/>
        <v>0</v>
      </c>
      <c r="AC356" s="71">
        <f>SUM($AB$33:AB356)</f>
        <v>10.403299508285247</v>
      </c>
      <c r="AE356" s="26">
        <v>353</v>
      </c>
      <c r="AF356" s="71">
        <v>0</v>
      </c>
      <c r="AG356" s="73">
        <f t="shared" si="143"/>
        <v>0</v>
      </c>
      <c r="AH356" s="74">
        <v>323</v>
      </c>
      <c r="AI356" s="34" t="s">
        <v>202</v>
      </c>
      <c r="AJ356" s="34" t="s">
        <v>558</v>
      </c>
      <c r="AK356" s="71">
        <f t="shared" si="138"/>
        <v>6.7020169131020883E-9</v>
      </c>
      <c r="AL356" s="71">
        <f t="shared" si="139"/>
        <v>0</v>
      </c>
      <c r="AM356" s="71">
        <f>SUM($AL$33:AL356)</f>
        <v>10.507780540992837</v>
      </c>
      <c r="AO356" s="26">
        <v>353</v>
      </c>
      <c r="AP356" s="71">
        <v>0.30174843867901902</v>
      </c>
      <c r="AQ356" s="73">
        <f t="shared" si="124"/>
        <v>2.4562543561694343E-153</v>
      </c>
      <c r="AR356" s="34">
        <v>333</v>
      </c>
      <c r="AS356" s="34" t="s">
        <v>202</v>
      </c>
      <c r="AT356" s="34" t="s">
        <v>568</v>
      </c>
      <c r="AU356" s="71">
        <f t="shared" si="120"/>
        <v>3.7423712390729869E-9</v>
      </c>
      <c r="AV356" s="71">
        <f t="shared" si="121"/>
        <v>9.1922156583762276E-162</v>
      </c>
      <c r="AW356" s="114">
        <f>SUM($AV$23:AV356)</f>
        <v>9.3110379369082494</v>
      </c>
      <c r="AY356" s="26">
        <v>353</v>
      </c>
      <c r="AZ356" s="71">
        <v>0</v>
      </c>
      <c r="BA356" s="73">
        <f t="shared" si="127"/>
        <v>0</v>
      </c>
      <c r="BB356" s="34">
        <v>333</v>
      </c>
      <c r="BC356" s="34" t="s">
        <v>202</v>
      </c>
      <c r="BD356" s="34" t="s">
        <v>568</v>
      </c>
      <c r="BE356" s="71">
        <f t="shared" si="122"/>
        <v>3.7423712390729869E-9</v>
      </c>
      <c r="BF356" s="71">
        <f t="shared" si="123"/>
        <v>0</v>
      </c>
      <c r="BG356" s="114">
        <f>SUM($BF$23:BF356)</f>
        <v>9.5467535037849771</v>
      </c>
      <c r="BI356" s="26">
        <v>353</v>
      </c>
      <c r="BJ356" s="71">
        <v>5.0360306331666702E-2</v>
      </c>
      <c r="BK356" s="73">
        <f t="shared" si="128"/>
        <v>0</v>
      </c>
      <c r="BL356" s="34">
        <v>333</v>
      </c>
      <c r="BM356" s="34" t="s">
        <v>202</v>
      </c>
      <c r="BN356" s="34" t="s">
        <v>568</v>
      </c>
      <c r="BO356" s="71">
        <f t="shared" si="125"/>
        <v>3.7423712390729869E-9</v>
      </c>
      <c r="BP356" s="71">
        <f t="shared" si="126"/>
        <v>0</v>
      </c>
      <c r="BQ356" s="114">
        <f>SUM($BP$23:BP356)</f>
        <v>10.39189247276893</v>
      </c>
      <c r="BS356" s="26">
        <v>353</v>
      </c>
      <c r="BT356" s="71">
        <v>0</v>
      </c>
      <c r="BU356" s="73">
        <f t="shared" si="129"/>
        <v>0</v>
      </c>
      <c r="BV356" s="34">
        <v>333</v>
      </c>
      <c r="BW356" s="34" t="s">
        <v>202</v>
      </c>
      <c r="BX356" s="34" t="s">
        <v>568</v>
      </c>
      <c r="BY356" s="71">
        <f t="shared" si="130"/>
        <v>3.7423712390729869E-9</v>
      </c>
      <c r="BZ356" s="71">
        <f t="shared" si="131"/>
        <v>0</v>
      </c>
      <c r="CA356" s="114">
        <f>SUM($BZ$23:BZ356)</f>
        <v>10.487233235656269</v>
      </c>
    </row>
    <row r="357" spans="1:79" x14ac:dyDescent="0.35">
      <c r="A357" s="26">
        <v>354</v>
      </c>
      <c r="B357" s="71">
        <v>0.24183595236913999</v>
      </c>
      <c r="C357" s="73">
        <f t="shared" si="140"/>
        <v>3.2431296655593144E-174</v>
      </c>
      <c r="D357" s="34">
        <v>324</v>
      </c>
      <c r="E357" s="34" t="s">
        <v>202</v>
      </c>
      <c r="F357" s="34" t="s">
        <v>559</v>
      </c>
      <c r="G357" s="71">
        <f t="shared" si="132"/>
        <v>6.3226574651906481E-9</v>
      </c>
      <c r="H357" s="71">
        <f t="shared" si="133"/>
        <v>2.0505197990529849E-182</v>
      </c>
      <c r="I357" s="71">
        <f>SUM($H$33:H357)</f>
        <v>9.3265529758493759</v>
      </c>
      <c r="K357" s="26">
        <v>354</v>
      </c>
      <c r="L357" s="71">
        <v>0</v>
      </c>
      <c r="M357" s="73">
        <f t="shared" si="141"/>
        <v>0</v>
      </c>
      <c r="N357" s="34">
        <v>324</v>
      </c>
      <c r="O357" s="34" t="s">
        <v>202</v>
      </c>
      <c r="P357" s="34" t="s">
        <v>559</v>
      </c>
      <c r="Q357" s="71">
        <f t="shared" si="134"/>
        <v>6.3226574651906481E-9</v>
      </c>
      <c r="R357" s="71">
        <f t="shared" si="135"/>
        <v>0</v>
      </c>
      <c r="S357" s="71">
        <f>SUM($R$33:R357)</f>
        <v>9.5691597944751994</v>
      </c>
      <c r="U357" s="26">
        <v>354</v>
      </c>
      <c r="V357" s="71">
        <v>1.0544361667810101E-11</v>
      </c>
      <c r="W357" s="73">
        <f t="shared" si="142"/>
        <v>0</v>
      </c>
      <c r="X357" s="74">
        <v>324</v>
      </c>
      <c r="Y357" s="34" t="s">
        <v>202</v>
      </c>
      <c r="Z357" s="34" t="s">
        <v>559</v>
      </c>
      <c r="AA357" s="71">
        <f t="shared" si="136"/>
        <v>6.3226574651906481E-9</v>
      </c>
      <c r="AB357" s="71">
        <f t="shared" si="137"/>
        <v>0</v>
      </c>
      <c r="AC357" s="71">
        <f>SUM($AB$33:AB357)</f>
        <v>10.403299508285247</v>
      </c>
      <c r="AE357" s="26">
        <v>354</v>
      </c>
      <c r="AF357" s="71">
        <v>0</v>
      </c>
      <c r="AG357" s="73">
        <f t="shared" si="143"/>
        <v>0</v>
      </c>
      <c r="AH357" s="74">
        <v>324</v>
      </c>
      <c r="AI357" s="34" t="s">
        <v>202</v>
      </c>
      <c r="AJ357" s="34" t="s">
        <v>559</v>
      </c>
      <c r="AK357" s="71">
        <f t="shared" si="138"/>
        <v>6.3226574651906481E-9</v>
      </c>
      <c r="AL357" s="71">
        <f t="shared" si="139"/>
        <v>0</v>
      </c>
      <c r="AM357" s="71">
        <f>SUM($AL$33:AL357)</f>
        <v>10.507780540992837</v>
      </c>
      <c r="AO357" s="26">
        <v>354</v>
      </c>
      <c r="AP357" s="71">
        <v>0.301748438679035</v>
      </c>
      <c r="AQ357" s="73">
        <f t="shared" si="124"/>
        <v>7.411709169726659E-154</v>
      </c>
      <c r="AR357" s="34">
        <v>334</v>
      </c>
      <c r="AS357" s="34" t="s">
        <v>202</v>
      </c>
      <c r="AT357" s="34" t="s">
        <v>569</v>
      </c>
      <c r="AU357" s="71">
        <f t="shared" si="120"/>
        <v>3.5305389047858372E-9</v>
      </c>
      <c r="AV357" s="71">
        <f t="shared" si="121"/>
        <v>2.6167327574677906E-162</v>
      </c>
      <c r="AW357" s="114">
        <f>SUM($AV$23:AV357)</f>
        <v>9.3110379369082494</v>
      </c>
      <c r="AY357" s="26">
        <v>354</v>
      </c>
      <c r="AZ357" s="71">
        <v>0</v>
      </c>
      <c r="BA357" s="73">
        <f t="shared" si="127"/>
        <v>0</v>
      </c>
      <c r="BB357" s="34">
        <v>334</v>
      </c>
      <c r="BC357" s="34" t="s">
        <v>202</v>
      </c>
      <c r="BD357" s="34" t="s">
        <v>569</v>
      </c>
      <c r="BE357" s="71">
        <f t="shared" si="122"/>
        <v>3.5305389047858372E-9</v>
      </c>
      <c r="BF357" s="71">
        <f t="shared" si="123"/>
        <v>0</v>
      </c>
      <c r="BG357" s="114">
        <f>SUM($BF$23:BF357)</f>
        <v>9.5467535037849771</v>
      </c>
      <c r="BI357" s="26">
        <v>354</v>
      </c>
      <c r="BJ357" s="71">
        <v>5.0360306331605098E-2</v>
      </c>
      <c r="BK357" s="73">
        <f t="shared" si="128"/>
        <v>0</v>
      </c>
      <c r="BL357" s="34">
        <v>334</v>
      </c>
      <c r="BM357" s="34" t="s">
        <v>202</v>
      </c>
      <c r="BN357" s="34" t="s">
        <v>569</v>
      </c>
      <c r="BO357" s="71">
        <f t="shared" si="125"/>
        <v>3.5305389047858372E-9</v>
      </c>
      <c r="BP357" s="71">
        <f t="shared" si="126"/>
        <v>0</v>
      </c>
      <c r="BQ357" s="114">
        <f>SUM($BP$23:BP357)</f>
        <v>10.39189247276893</v>
      </c>
      <c r="BS357" s="26">
        <v>354</v>
      </c>
      <c r="BT357" s="71">
        <v>0</v>
      </c>
      <c r="BU357" s="73">
        <f t="shared" si="129"/>
        <v>0</v>
      </c>
      <c r="BV357" s="34">
        <v>334</v>
      </c>
      <c r="BW357" s="34" t="s">
        <v>202</v>
      </c>
      <c r="BX357" s="34" t="s">
        <v>569</v>
      </c>
      <c r="BY357" s="71">
        <f t="shared" si="130"/>
        <v>3.5305389047858372E-9</v>
      </c>
      <c r="BZ357" s="71">
        <f t="shared" si="131"/>
        <v>0</v>
      </c>
      <c r="CA357" s="114">
        <f>SUM($BZ$23:BZ357)</f>
        <v>10.487233235656269</v>
      </c>
    </row>
    <row r="358" spans="1:79" x14ac:dyDescent="0.35">
      <c r="A358" s="26">
        <v>355</v>
      </c>
      <c r="B358" s="71">
        <v>0.241835952369097</v>
      </c>
      <c r="C358" s="73">
        <f t="shared" si="140"/>
        <v>7.8430535132714721E-175</v>
      </c>
      <c r="D358" s="34">
        <v>325</v>
      </c>
      <c r="E358" s="34" t="s">
        <v>202</v>
      </c>
      <c r="F358" s="34" t="s">
        <v>560</v>
      </c>
      <c r="G358" s="71">
        <f t="shared" si="132"/>
        <v>5.9647711935760829E-9</v>
      </c>
      <c r="H358" s="71">
        <f t="shared" si="133"/>
        <v>4.6782019665637373E-183</v>
      </c>
      <c r="I358" s="71">
        <f>SUM($H$33:H358)</f>
        <v>9.3265529758493759</v>
      </c>
      <c r="K358" s="26">
        <v>355</v>
      </c>
      <c r="L358" s="71">
        <v>0</v>
      </c>
      <c r="M358" s="73">
        <f t="shared" si="141"/>
        <v>0</v>
      </c>
      <c r="N358" s="34">
        <v>325</v>
      </c>
      <c r="O358" s="34" t="s">
        <v>202</v>
      </c>
      <c r="P358" s="34" t="s">
        <v>560</v>
      </c>
      <c r="Q358" s="71">
        <f t="shared" si="134"/>
        <v>5.9647711935760829E-9</v>
      </c>
      <c r="R358" s="71">
        <f t="shared" si="135"/>
        <v>0</v>
      </c>
      <c r="S358" s="71">
        <f>SUM($R$33:R358)</f>
        <v>9.5691597944751994</v>
      </c>
      <c r="U358" s="26">
        <v>355</v>
      </c>
      <c r="V358" s="71">
        <v>1.0544361659115701E-11</v>
      </c>
      <c r="W358" s="73">
        <f t="shared" si="142"/>
        <v>0</v>
      </c>
      <c r="X358" s="74">
        <v>325</v>
      </c>
      <c r="Y358" s="34" t="s">
        <v>202</v>
      </c>
      <c r="Z358" s="34" t="s">
        <v>560</v>
      </c>
      <c r="AA358" s="71">
        <f t="shared" si="136"/>
        <v>5.9647711935760829E-9</v>
      </c>
      <c r="AB358" s="71">
        <f t="shared" si="137"/>
        <v>0</v>
      </c>
      <c r="AC358" s="71">
        <f>SUM($AB$33:AB358)</f>
        <v>10.403299508285247</v>
      </c>
      <c r="AE358" s="26">
        <v>355</v>
      </c>
      <c r="AF358" s="71">
        <v>0</v>
      </c>
      <c r="AG358" s="73">
        <f t="shared" si="143"/>
        <v>0</v>
      </c>
      <c r="AH358" s="74">
        <v>325</v>
      </c>
      <c r="AI358" s="34" t="s">
        <v>202</v>
      </c>
      <c r="AJ358" s="34" t="s">
        <v>560</v>
      </c>
      <c r="AK358" s="71">
        <f t="shared" si="138"/>
        <v>5.9647711935760829E-9</v>
      </c>
      <c r="AL358" s="71">
        <f t="shared" si="139"/>
        <v>0</v>
      </c>
      <c r="AM358" s="71">
        <f>SUM($AL$33:AL358)</f>
        <v>10.507780540992837</v>
      </c>
      <c r="AO358" s="26">
        <v>355</v>
      </c>
      <c r="AP358" s="71">
        <v>0.30174843867899998</v>
      </c>
      <c r="AQ358" s="73">
        <f t="shared" si="124"/>
        <v>2.2364716699081063E-154</v>
      </c>
      <c r="AR358" s="34">
        <v>335</v>
      </c>
      <c r="AS358" s="34" t="s">
        <v>202</v>
      </c>
      <c r="AT358" s="34" t="s">
        <v>570</v>
      </c>
      <c r="AU358" s="71">
        <f t="shared" si="120"/>
        <v>3.330697079986638E-9</v>
      </c>
      <c r="AV358" s="71">
        <f t="shared" si="121"/>
        <v>7.4490096604357694E-163</v>
      </c>
      <c r="AW358" s="114">
        <f>SUM($AV$23:AV358)</f>
        <v>9.3110379369082494</v>
      </c>
      <c r="AY358" s="26">
        <v>355</v>
      </c>
      <c r="AZ358" s="71">
        <v>0</v>
      </c>
      <c r="BA358" s="73">
        <f t="shared" si="127"/>
        <v>0</v>
      </c>
      <c r="BB358" s="34">
        <v>335</v>
      </c>
      <c r="BC358" s="34" t="s">
        <v>202</v>
      </c>
      <c r="BD358" s="34" t="s">
        <v>570</v>
      </c>
      <c r="BE358" s="71">
        <f t="shared" si="122"/>
        <v>3.330697079986638E-9</v>
      </c>
      <c r="BF358" s="71">
        <f t="shared" si="123"/>
        <v>0</v>
      </c>
      <c r="BG358" s="114">
        <f>SUM($BF$23:BF358)</f>
        <v>9.5467535037849771</v>
      </c>
      <c r="BI358" s="26">
        <v>355</v>
      </c>
      <c r="BJ358" s="71">
        <v>5.0360306331548602E-2</v>
      </c>
      <c r="BK358" s="73">
        <f t="shared" si="128"/>
        <v>0</v>
      </c>
      <c r="BL358" s="34">
        <v>335</v>
      </c>
      <c r="BM358" s="34" t="s">
        <v>202</v>
      </c>
      <c r="BN358" s="34" t="s">
        <v>570</v>
      </c>
      <c r="BO358" s="71">
        <f t="shared" si="125"/>
        <v>3.330697079986638E-9</v>
      </c>
      <c r="BP358" s="71">
        <f t="shared" si="126"/>
        <v>0</v>
      </c>
      <c r="BQ358" s="114">
        <f>SUM($BP$23:BP358)</f>
        <v>10.39189247276893</v>
      </c>
      <c r="BS358" s="26">
        <v>355</v>
      </c>
      <c r="BT358" s="71">
        <v>0</v>
      </c>
      <c r="BU358" s="73">
        <f t="shared" si="129"/>
        <v>0</v>
      </c>
      <c r="BV358" s="34">
        <v>335</v>
      </c>
      <c r="BW358" s="34" t="s">
        <v>202</v>
      </c>
      <c r="BX358" s="34" t="s">
        <v>570</v>
      </c>
      <c r="BY358" s="71">
        <f t="shared" si="130"/>
        <v>3.330697079986638E-9</v>
      </c>
      <c r="BZ358" s="71">
        <f t="shared" si="131"/>
        <v>0</v>
      </c>
      <c r="CA358" s="114">
        <f>SUM($BZ$23:BZ358)</f>
        <v>10.487233235656269</v>
      </c>
    </row>
    <row r="359" spans="1:79" x14ac:dyDescent="0.35">
      <c r="A359" s="26">
        <v>356</v>
      </c>
      <c r="B359" s="71">
        <v>0.24183595236903199</v>
      </c>
      <c r="C359" s="73">
        <f t="shared" si="140"/>
        <v>1.8967323158637987E-175</v>
      </c>
      <c r="D359" s="34">
        <v>326</v>
      </c>
      <c r="E359" s="34" t="s">
        <v>202</v>
      </c>
      <c r="F359" s="34" t="s">
        <v>561</v>
      </c>
      <c r="G359" s="71">
        <f t="shared" si="132"/>
        <v>5.6271426354491358E-9</v>
      </c>
      <c r="H359" s="71">
        <f t="shared" si="133"/>
        <v>1.0673183282631358E-183</v>
      </c>
      <c r="I359" s="71">
        <f>SUM($H$33:H359)</f>
        <v>9.3265529758493759</v>
      </c>
      <c r="K359" s="26">
        <v>356</v>
      </c>
      <c r="L359" s="71">
        <v>0</v>
      </c>
      <c r="M359" s="73">
        <f t="shared" si="141"/>
        <v>0</v>
      </c>
      <c r="N359" s="34">
        <v>326</v>
      </c>
      <c r="O359" s="34" t="s">
        <v>202</v>
      </c>
      <c r="P359" s="34" t="s">
        <v>561</v>
      </c>
      <c r="Q359" s="71">
        <f t="shared" si="134"/>
        <v>5.6271426354491358E-9</v>
      </c>
      <c r="R359" s="71">
        <f t="shared" si="135"/>
        <v>0</v>
      </c>
      <c r="S359" s="71">
        <f>SUM($R$33:R359)</f>
        <v>9.5691597944751994</v>
      </c>
      <c r="U359" s="26">
        <v>356</v>
      </c>
      <c r="V359" s="71">
        <v>1.05443616511751E-11</v>
      </c>
      <c r="W359" s="73">
        <f t="shared" si="142"/>
        <v>0</v>
      </c>
      <c r="X359" s="74">
        <v>326</v>
      </c>
      <c r="Y359" s="34" t="s">
        <v>202</v>
      </c>
      <c r="Z359" s="34" t="s">
        <v>561</v>
      </c>
      <c r="AA359" s="71">
        <f t="shared" si="136"/>
        <v>5.6271426354491358E-9</v>
      </c>
      <c r="AB359" s="71">
        <f t="shared" si="137"/>
        <v>0</v>
      </c>
      <c r="AC359" s="71">
        <f>SUM($AB$33:AB359)</f>
        <v>10.403299508285247</v>
      </c>
      <c r="AE359" s="26">
        <v>356</v>
      </c>
      <c r="AF359" s="71">
        <v>0</v>
      </c>
      <c r="AG359" s="73">
        <f t="shared" si="143"/>
        <v>0</v>
      </c>
      <c r="AH359" s="74">
        <v>326</v>
      </c>
      <c r="AI359" s="34" t="s">
        <v>202</v>
      </c>
      <c r="AJ359" s="34" t="s">
        <v>561</v>
      </c>
      <c r="AK359" s="71">
        <f t="shared" si="138"/>
        <v>5.6271426354491358E-9</v>
      </c>
      <c r="AL359" s="71">
        <f t="shared" si="139"/>
        <v>0</v>
      </c>
      <c r="AM359" s="71">
        <f>SUM($AL$33:AL359)</f>
        <v>10.507780540992837</v>
      </c>
      <c r="AO359" s="26">
        <v>356</v>
      </c>
      <c r="AP359" s="71">
        <v>0.30174843867901602</v>
      </c>
      <c r="AQ359" s="73">
        <f t="shared" si="124"/>
        <v>6.7485183454458687E-155</v>
      </c>
      <c r="AR359" s="34">
        <v>336</v>
      </c>
      <c r="AS359" s="34" t="s">
        <v>202</v>
      </c>
      <c r="AT359" s="34" t="s">
        <v>571</v>
      </c>
      <c r="AU359" s="71">
        <f t="shared" si="120"/>
        <v>3.1421670565911687E-9</v>
      </c>
      <c r="AV359" s="71">
        <f t="shared" si="121"/>
        <v>2.1204972025861148E-163</v>
      </c>
      <c r="AW359" s="114">
        <f>SUM($AV$23:AV359)</f>
        <v>9.3110379369082494</v>
      </c>
      <c r="AY359" s="26">
        <v>356</v>
      </c>
      <c r="AZ359" s="71">
        <v>0</v>
      </c>
      <c r="BA359" s="73">
        <f t="shared" si="127"/>
        <v>0</v>
      </c>
      <c r="BB359" s="34">
        <v>336</v>
      </c>
      <c r="BC359" s="34" t="s">
        <v>202</v>
      </c>
      <c r="BD359" s="34" t="s">
        <v>571</v>
      </c>
      <c r="BE359" s="71">
        <f t="shared" si="122"/>
        <v>3.1421670565911687E-9</v>
      </c>
      <c r="BF359" s="71">
        <f t="shared" si="123"/>
        <v>0</v>
      </c>
      <c r="BG359" s="114">
        <f>SUM($BF$23:BF359)</f>
        <v>9.5467535037849771</v>
      </c>
      <c r="BI359" s="26">
        <v>356</v>
      </c>
      <c r="BJ359" s="71">
        <v>5.0360306331496997E-2</v>
      </c>
      <c r="BK359" s="73">
        <f t="shared" si="128"/>
        <v>0</v>
      </c>
      <c r="BL359" s="34">
        <v>336</v>
      </c>
      <c r="BM359" s="34" t="s">
        <v>202</v>
      </c>
      <c r="BN359" s="34" t="s">
        <v>571</v>
      </c>
      <c r="BO359" s="71">
        <f t="shared" si="125"/>
        <v>3.1421670565911687E-9</v>
      </c>
      <c r="BP359" s="71">
        <f t="shared" si="126"/>
        <v>0</v>
      </c>
      <c r="BQ359" s="114">
        <f>SUM($BP$23:BP359)</f>
        <v>10.39189247276893</v>
      </c>
      <c r="BS359" s="26">
        <v>356</v>
      </c>
      <c r="BT359" s="71">
        <v>0</v>
      </c>
      <c r="BU359" s="73">
        <f t="shared" si="129"/>
        <v>0</v>
      </c>
      <c r="BV359" s="34">
        <v>336</v>
      </c>
      <c r="BW359" s="34" t="s">
        <v>202</v>
      </c>
      <c r="BX359" s="34" t="s">
        <v>571</v>
      </c>
      <c r="BY359" s="71">
        <f t="shared" si="130"/>
        <v>3.1421670565911687E-9</v>
      </c>
      <c r="BZ359" s="71">
        <f t="shared" si="131"/>
        <v>0</v>
      </c>
      <c r="CA359" s="114">
        <f>SUM($BZ$23:BZ359)</f>
        <v>10.487233235656269</v>
      </c>
    </row>
    <row r="360" spans="1:79" x14ac:dyDescent="0.35">
      <c r="A360" s="26">
        <v>357</v>
      </c>
      <c r="B360" s="71">
        <v>0.24183595236897301</v>
      </c>
      <c r="C360" s="73">
        <f t="shared" si="140"/>
        <v>4.5869806599604137E-176</v>
      </c>
      <c r="D360" s="34">
        <v>327</v>
      </c>
      <c r="E360" s="34" t="s">
        <v>202</v>
      </c>
      <c r="F360" s="34" t="s">
        <v>562</v>
      </c>
      <c r="G360" s="71">
        <f t="shared" si="132"/>
        <v>5.3086251277822011E-9</v>
      </c>
      <c r="H360" s="71">
        <f t="shared" si="133"/>
        <v>2.4350560792116836E-184</v>
      </c>
      <c r="I360" s="71">
        <f>SUM($H$33:H360)</f>
        <v>9.3265529758493759</v>
      </c>
      <c r="K360" s="26">
        <v>357</v>
      </c>
      <c r="L360" s="71">
        <v>0</v>
      </c>
      <c r="M360" s="73">
        <f t="shared" si="141"/>
        <v>0</v>
      </c>
      <c r="N360" s="34">
        <v>327</v>
      </c>
      <c r="O360" s="34" t="s">
        <v>202</v>
      </c>
      <c r="P360" s="34" t="s">
        <v>562</v>
      </c>
      <c r="Q360" s="71">
        <f t="shared" si="134"/>
        <v>5.3086251277822011E-9</v>
      </c>
      <c r="R360" s="71">
        <f t="shared" si="135"/>
        <v>0</v>
      </c>
      <c r="S360" s="71">
        <f>SUM($R$33:R360)</f>
        <v>9.5691597944751994</v>
      </c>
      <c r="U360" s="26">
        <v>357</v>
      </c>
      <c r="V360" s="71">
        <v>1.0544361643893001E-11</v>
      </c>
      <c r="W360" s="73">
        <f t="shared" si="142"/>
        <v>0</v>
      </c>
      <c r="X360" s="74">
        <v>327</v>
      </c>
      <c r="Y360" s="34" t="s">
        <v>202</v>
      </c>
      <c r="Z360" s="34" t="s">
        <v>562</v>
      </c>
      <c r="AA360" s="71">
        <f t="shared" si="136"/>
        <v>5.3086251277822011E-9</v>
      </c>
      <c r="AB360" s="71">
        <f t="shared" si="137"/>
        <v>0</v>
      </c>
      <c r="AC360" s="71">
        <f>SUM($AB$33:AB360)</f>
        <v>10.403299508285247</v>
      </c>
      <c r="AE360" s="26">
        <v>357</v>
      </c>
      <c r="AF360" s="71">
        <v>0</v>
      </c>
      <c r="AG360" s="73">
        <f t="shared" si="143"/>
        <v>0</v>
      </c>
      <c r="AH360" s="74">
        <v>327</v>
      </c>
      <c r="AI360" s="34" t="s">
        <v>202</v>
      </c>
      <c r="AJ360" s="34" t="s">
        <v>562</v>
      </c>
      <c r="AK360" s="71">
        <f t="shared" si="138"/>
        <v>5.3086251277822011E-9</v>
      </c>
      <c r="AL360" s="71">
        <f t="shared" si="139"/>
        <v>0</v>
      </c>
      <c r="AM360" s="71">
        <f>SUM($AL$33:AL360)</f>
        <v>10.507780540992837</v>
      </c>
      <c r="AO360" s="26">
        <v>357</v>
      </c>
      <c r="AP360" s="71">
        <v>0.30174843867898199</v>
      </c>
      <c r="AQ360" s="73">
        <f t="shared" si="124"/>
        <v>2.0363548741349875E-155</v>
      </c>
      <c r="AR360" s="34">
        <v>337</v>
      </c>
      <c r="AS360" s="34" t="s">
        <v>202</v>
      </c>
      <c r="AT360" s="34" t="s">
        <v>572</v>
      </c>
      <c r="AU360" s="71">
        <f t="shared" si="120"/>
        <v>2.9643085439539322E-9</v>
      </c>
      <c r="AV360" s="71">
        <f t="shared" si="121"/>
        <v>6.0363841519205781E-164</v>
      </c>
      <c r="AW360" s="114">
        <f>SUM($AV$23:AV360)</f>
        <v>9.3110379369082494</v>
      </c>
      <c r="AY360" s="26">
        <v>357</v>
      </c>
      <c r="AZ360" s="71">
        <v>0</v>
      </c>
      <c r="BA360" s="73">
        <f t="shared" si="127"/>
        <v>0</v>
      </c>
      <c r="BB360" s="34">
        <v>337</v>
      </c>
      <c r="BC360" s="34" t="s">
        <v>202</v>
      </c>
      <c r="BD360" s="34" t="s">
        <v>572</v>
      </c>
      <c r="BE360" s="71">
        <f t="shared" si="122"/>
        <v>2.9643085439539322E-9</v>
      </c>
      <c r="BF360" s="71">
        <f t="shared" si="123"/>
        <v>0</v>
      </c>
      <c r="BG360" s="114">
        <f>SUM($BF$23:BF360)</f>
        <v>9.5467535037849771</v>
      </c>
      <c r="BI360" s="26">
        <v>357</v>
      </c>
      <c r="BJ360" s="71">
        <v>5.0360306331449597E-2</v>
      </c>
      <c r="BK360" s="73">
        <f t="shared" si="128"/>
        <v>0</v>
      </c>
      <c r="BL360" s="34">
        <v>337</v>
      </c>
      <c r="BM360" s="34" t="s">
        <v>202</v>
      </c>
      <c r="BN360" s="34" t="s">
        <v>572</v>
      </c>
      <c r="BO360" s="71">
        <f t="shared" si="125"/>
        <v>2.9643085439539322E-9</v>
      </c>
      <c r="BP360" s="71">
        <f t="shared" si="126"/>
        <v>0</v>
      </c>
      <c r="BQ360" s="114">
        <f>SUM($BP$23:BP360)</f>
        <v>10.39189247276893</v>
      </c>
      <c r="BS360" s="26">
        <v>357</v>
      </c>
      <c r="BT360" s="71">
        <v>0</v>
      </c>
      <c r="BU360" s="73">
        <f t="shared" si="129"/>
        <v>0</v>
      </c>
      <c r="BV360" s="34">
        <v>337</v>
      </c>
      <c r="BW360" s="34" t="s">
        <v>202</v>
      </c>
      <c r="BX360" s="34" t="s">
        <v>572</v>
      </c>
      <c r="BY360" s="71">
        <f t="shared" si="130"/>
        <v>2.9643085439539322E-9</v>
      </c>
      <c r="BZ360" s="71">
        <f t="shared" si="131"/>
        <v>0</v>
      </c>
      <c r="CA360" s="114">
        <f>SUM($BZ$23:BZ360)</f>
        <v>10.487233235656269</v>
      </c>
    </row>
    <row r="361" spans="1:79" x14ac:dyDescent="0.35">
      <c r="A361" s="26">
        <v>358</v>
      </c>
      <c r="B361" s="71">
        <v>0.24183595236889399</v>
      </c>
      <c r="C361" s="73">
        <f t="shared" si="140"/>
        <v>1.1092968363995871E-176</v>
      </c>
      <c r="D361" s="34">
        <v>328</v>
      </c>
      <c r="E361" s="34" t="s">
        <v>202</v>
      </c>
      <c r="F361" s="34" t="s">
        <v>563</v>
      </c>
      <c r="G361" s="71">
        <f t="shared" si="132"/>
        <v>5.008136913002078E-9</v>
      </c>
      <c r="H361" s="71">
        <f t="shared" si="133"/>
        <v>5.555510433849199E-185</v>
      </c>
      <c r="I361" s="71">
        <f>SUM($H$33:H361)</f>
        <v>9.3265529758493759</v>
      </c>
      <c r="K361" s="26">
        <v>358</v>
      </c>
      <c r="L361" s="71">
        <v>0</v>
      </c>
      <c r="M361" s="73">
        <f t="shared" si="141"/>
        <v>0</v>
      </c>
      <c r="N361" s="34">
        <v>328</v>
      </c>
      <c r="O361" s="34" t="s">
        <v>202</v>
      </c>
      <c r="P361" s="34" t="s">
        <v>563</v>
      </c>
      <c r="Q361" s="71">
        <f t="shared" si="134"/>
        <v>5.008136913002078E-9</v>
      </c>
      <c r="R361" s="71">
        <f t="shared" si="135"/>
        <v>0</v>
      </c>
      <c r="S361" s="71">
        <f>SUM($R$33:R361)</f>
        <v>9.5691597944751994</v>
      </c>
      <c r="U361" s="26">
        <v>358</v>
      </c>
      <c r="V361" s="71">
        <v>1.0544361637241501E-11</v>
      </c>
      <c r="W361" s="73">
        <f t="shared" si="142"/>
        <v>0</v>
      </c>
      <c r="X361" s="74">
        <v>328</v>
      </c>
      <c r="Y361" s="34" t="s">
        <v>202</v>
      </c>
      <c r="Z361" s="34" t="s">
        <v>563</v>
      </c>
      <c r="AA361" s="71">
        <f t="shared" si="136"/>
        <v>5.008136913002078E-9</v>
      </c>
      <c r="AB361" s="71">
        <f t="shared" si="137"/>
        <v>0</v>
      </c>
      <c r="AC361" s="71">
        <f>SUM($AB$33:AB361)</f>
        <v>10.403299508285247</v>
      </c>
      <c r="AE361" s="26">
        <v>358</v>
      </c>
      <c r="AF361" s="71">
        <v>0</v>
      </c>
      <c r="AG361" s="73">
        <f t="shared" si="143"/>
        <v>0</v>
      </c>
      <c r="AH361" s="74">
        <v>328</v>
      </c>
      <c r="AI361" s="34" t="s">
        <v>202</v>
      </c>
      <c r="AJ361" s="34" t="s">
        <v>563</v>
      </c>
      <c r="AK361" s="71">
        <f t="shared" si="138"/>
        <v>5.008136913002078E-9</v>
      </c>
      <c r="AL361" s="71">
        <f t="shared" si="139"/>
        <v>0</v>
      </c>
      <c r="AM361" s="71">
        <f>SUM($AL$33:AL361)</f>
        <v>10.507780540992837</v>
      </c>
      <c r="AO361" s="26">
        <v>358</v>
      </c>
      <c r="AP361" s="71">
        <v>0.30174843867897599</v>
      </c>
      <c r="AQ361" s="73">
        <f t="shared" si="124"/>
        <v>6.1446690386656735E-156</v>
      </c>
      <c r="AR361" s="34">
        <v>338</v>
      </c>
      <c r="AS361" s="34" t="s">
        <v>202</v>
      </c>
      <c r="AT361" s="34" t="s">
        <v>573</v>
      </c>
      <c r="AU361" s="71">
        <f t="shared" si="120"/>
        <v>2.7965174942961627E-9</v>
      </c>
      <c r="AV361" s="71">
        <f t="shared" si="121"/>
        <v>1.718367446328854E-164</v>
      </c>
      <c r="AW361" s="114">
        <f>SUM($AV$23:AV361)</f>
        <v>9.3110379369082494</v>
      </c>
      <c r="AY361" s="26">
        <v>358</v>
      </c>
      <c r="AZ361" s="71">
        <v>0</v>
      </c>
      <c r="BA361" s="73">
        <f t="shared" si="127"/>
        <v>0</v>
      </c>
      <c r="BB361" s="34">
        <v>338</v>
      </c>
      <c r="BC361" s="34" t="s">
        <v>202</v>
      </c>
      <c r="BD361" s="34" t="s">
        <v>573</v>
      </c>
      <c r="BE361" s="71">
        <f t="shared" si="122"/>
        <v>2.7965174942961627E-9</v>
      </c>
      <c r="BF361" s="71">
        <f t="shared" si="123"/>
        <v>0</v>
      </c>
      <c r="BG361" s="114">
        <f>SUM($BF$23:BF361)</f>
        <v>9.5467535037849771</v>
      </c>
      <c r="BI361" s="26">
        <v>358</v>
      </c>
      <c r="BJ361" s="71">
        <v>5.03603063313958E-2</v>
      </c>
      <c r="BK361" s="73">
        <f t="shared" si="128"/>
        <v>0</v>
      </c>
      <c r="BL361" s="34">
        <v>338</v>
      </c>
      <c r="BM361" s="34" t="s">
        <v>202</v>
      </c>
      <c r="BN361" s="34" t="s">
        <v>573</v>
      </c>
      <c r="BO361" s="71">
        <f t="shared" si="125"/>
        <v>2.7965174942961627E-9</v>
      </c>
      <c r="BP361" s="71">
        <f t="shared" si="126"/>
        <v>0</v>
      </c>
      <c r="BQ361" s="114">
        <f>SUM($BP$23:BP361)</f>
        <v>10.39189247276893</v>
      </c>
      <c r="BS361" s="26">
        <v>358</v>
      </c>
      <c r="BT361" s="71">
        <v>0</v>
      </c>
      <c r="BU361" s="73">
        <f t="shared" si="129"/>
        <v>0</v>
      </c>
      <c r="BV361" s="34">
        <v>338</v>
      </c>
      <c r="BW361" s="34" t="s">
        <v>202</v>
      </c>
      <c r="BX361" s="34" t="s">
        <v>573</v>
      </c>
      <c r="BY361" s="71">
        <f t="shared" si="130"/>
        <v>2.7965174942961627E-9</v>
      </c>
      <c r="BZ361" s="71">
        <f t="shared" si="131"/>
        <v>0</v>
      </c>
      <c r="CA361" s="114">
        <f>SUM($BZ$23:BZ361)</f>
        <v>10.487233235656269</v>
      </c>
    </row>
    <row r="362" spans="1:79" x14ac:dyDescent="0.35">
      <c r="A362" s="26">
        <v>359</v>
      </c>
      <c r="B362" s="71">
        <v>0.24183595236887201</v>
      </c>
      <c r="C362" s="73">
        <f t="shared" si="140"/>
        <v>2.6826785689049533E-177</v>
      </c>
      <c r="D362" s="34">
        <v>329</v>
      </c>
      <c r="E362" s="34" t="s">
        <v>202</v>
      </c>
      <c r="F362" s="34" t="s">
        <v>564</v>
      </c>
      <c r="G362" s="71">
        <f t="shared" si="132"/>
        <v>4.7246574650963002E-9</v>
      </c>
      <c r="H362" s="71">
        <f t="shared" si="133"/>
        <v>1.2674737327030646E-185</v>
      </c>
      <c r="I362" s="71">
        <f>SUM($H$33:H362)</f>
        <v>9.3265529758493759</v>
      </c>
      <c r="K362" s="26">
        <v>359</v>
      </c>
      <c r="L362" s="71">
        <v>0</v>
      </c>
      <c r="M362" s="73">
        <f t="shared" si="141"/>
        <v>0</v>
      </c>
      <c r="N362" s="34">
        <v>329</v>
      </c>
      <c r="O362" s="34" t="s">
        <v>202</v>
      </c>
      <c r="P362" s="34" t="s">
        <v>564</v>
      </c>
      <c r="Q362" s="71">
        <f t="shared" si="134"/>
        <v>4.7246574650963002E-9</v>
      </c>
      <c r="R362" s="71">
        <f t="shared" si="135"/>
        <v>0</v>
      </c>
      <c r="S362" s="71">
        <f>SUM($R$33:R362)</f>
        <v>9.5691597944751994</v>
      </c>
      <c r="U362" s="26">
        <v>359</v>
      </c>
      <c r="V362" s="71">
        <v>1.05443616311582E-11</v>
      </c>
      <c r="W362" s="73">
        <f t="shared" si="142"/>
        <v>0</v>
      </c>
      <c r="X362" s="74">
        <v>329</v>
      </c>
      <c r="Y362" s="34" t="s">
        <v>202</v>
      </c>
      <c r="Z362" s="34" t="s">
        <v>564</v>
      </c>
      <c r="AA362" s="71">
        <f t="shared" si="136"/>
        <v>4.7246574650963002E-9</v>
      </c>
      <c r="AB362" s="71">
        <f t="shared" si="137"/>
        <v>0</v>
      </c>
      <c r="AC362" s="71">
        <f>SUM($AB$33:AB362)</f>
        <v>10.403299508285247</v>
      </c>
      <c r="AE362" s="26">
        <v>359</v>
      </c>
      <c r="AF362" s="71">
        <v>0</v>
      </c>
      <c r="AG362" s="73">
        <f t="shared" si="143"/>
        <v>0</v>
      </c>
      <c r="AH362" s="74">
        <v>329</v>
      </c>
      <c r="AI362" s="34" t="s">
        <v>202</v>
      </c>
      <c r="AJ362" s="34" t="s">
        <v>564</v>
      </c>
      <c r="AK362" s="71">
        <f t="shared" si="138"/>
        <v>4.7246574650963002E-9</v>
      </c>
      <c r="AL362" s="71">
        <f t="shared" si="139"/>
        <v>0</v>
      </c>
      <c r="AM362" s="71">
        <f>SUM($AL$33:AL362)</f>
        <v>10.507780540992837</v>
      </c>
      <c r="AO362" s="26">
        <v>359</v>
      </c>
      <c r="AP362" s="71">
        <v>0.30174843867899398</v>
      </c>
      <c r="AQ362" s="73">
        <f t="shared" si="124"/>
        <v>1.8541442886164114E-156</v>
      </c>
      <c r="AR362" s="34">
        <v>339</v>
      </c>
      <c r="AS362" s="34" t="s">
        <v>202</v>
      </c>
      <c r="AT362" s="34" t="s">
        <v>574</v>
      </c>
      <c r="AU362" s="71">
        <f t="shared" si="120"/>
        <v>2.6382240512227947E-9</v>
      </c>
      <c r="AV362" s="71">
        <f t="shared" si="121"/>
        <v>4.8916480566651959E-165</v>
      </c>
      <c r="AW362" s="114">
        <f>SUM($AV$23:AV362)</f>
        <v>9.3110379369082494</v>
      </c>
      <c r="AY362" s="26">
        <v>359</v>
      </c>
      <c r="AZ362" s="71">
        <v>0</v>
      </c>
      <c r="BA362" s="73">
        <f t="shared" si="127"/>
        <v>0</v>
      </c>
      <c r="BB362" s="34">
        <v>339</v>
      </c>
      <c r="BC362" s="34" t="s">
        <v>202</v>
      </c>
      <c r="BD362" s="34" t="s">
        <v>574</v>
      </c>
      <c r="BE362" s="71">
        <f t="shared" si="122"/>
        <v>2.6382240512227947E-9</v>
      </c>
      <c r="BF362" s="71">
        <f t="shared" si="123"/>
        <v>0</v>
      </c>
      <c r="BG362" s="114">
        <f>SUM($BF$23:BF362)</f>
        <v>9.5467535037849771</v>
      </c>
      <c r="BI362" s="26">
        <v>359</v>
      </c>
      <c r="BJ362" s="71">
        <v>5.0360306331368197E-2</v>
      </c>
      <c r="BK362" s="73">
        <f t="shared" si="128"/>
        <v>0</v>
      </c>
      <c r="BL362" s="34">
        <v>339</v>
      </c>
      <c r="BM362" s="34" t="s">
        <v>202</v>
      </c>
      <c r="BN362" s="34" t="s">
        <v>574</v>
      </c>
      <c r="BO362" s="71">
        <f t="shared" si="125"/>
        <v>2.6382240512227947E-9</v>
      </c>
      <c r="BP362" s="71">
        <f t="shared" si="126"/>
        <v>0</v>
      </c>
      <c r="BQ362" s="114">
        <f>SUM($BP$23:BP362)</f>
        <v>10.39189247276893</v>
      </c>
      <c r="BS362" s="26">
        <v>359</v>
      </c>
      <c r="BT362" s="71">
        <v>0</v>
      </c>
      <c r="BU362" s="73">
        <f t="shared" si="129"/>
        <v>0</v>
      </c>
      <c r="BV362" s="34">
        <v>339</v>
      </c>
      <c r="BW362" s="34" t="s">
        <v>202</v>
      </c>
      <c r="BX362" s="34" t="s">
        <v>574</v>
      </c>
      <c r="BY362" s="71">
        <f t="shared" si="130"/>
        <v>2.6382240512227947E-9</v>
      </c>
      <c r="BZ362" s="71">
        <f t="shared" si="131"/>
        <v>0</v>
      </c>
      <c r="CA362" s="114">
        <f>SUM($BZ$23:BZ362)</f>
        <v>10.487233235656269</v>
      </c>
    </row>
    <row r="363" spans="1:79" x14ac:dyDescent="0.35">
      <c r="A363" s="26">
        <v>360</v>
      </c>
      <c r="B363" s="71">
        <v>0.24183595236882799</v>
      </c>
      <c r="C363" s="73">
        <f t="shared" si="140"/>
        <v>6.4876812661069197E-178</v>
      </c>
      <c r="D363" s="34">
        <v>330</v>
      </c>
      <c r="E363" s="34" t="s">
        <v>202</v>
      </c>
      <c r="F363" s="34" t="s">
        <v>565</v>
      </c>
      <c r="G363" s="71">
        <f t="shared" si="132"/>
        <v>4.4572240236757546E-9</v>
      </c>
      <c r="H363" s="71">
        <f t="shared" si="133"/>
        <v>2.89170487972429E-186</v>
      </c>
      <c r="I363" s="71">
        <f>SUM($H$33:H363)</f>
        <v>9.3265529758493759</v>
      </c>
      <c r="K363" s="26">
        <v>360</v>
      </c>
      <c r="L363" s="71">
        <v>0</v>
      </c>
      <c r="M363" s="73">
        <f t="shared" si="141"/>
        <v>0</v>
      </c>
      <c r="N363" s="34">
        <v>330</v>
      </c>
      <c r="O363" s="34" t="s">
        <v>202</v>
      </c>
      <c r="P363" s="34" t="s">
        <v>565</v>
      </c>
      <c r="Q363" s="71">
        <f t="shared" si="134"/>
        <v>4.4572240236757546E-9</v>
      </c>
      <c r="R363" s="71">
        <f t="shared" si="135"/>
        <v>0</v>
      </c>
      <c r="S363" s="71">
        <f>SUM($R$33:R363)</f>
        <v>9.5691597944751994</v>
      </c>
      <c r="U363" s="26">
        <v>360</v>
      </c>
      <c r="V363" s="71">
        <v>1.0544361625615199E-11</v>
      </c>
      <c r="W363" s="73">
        <f t="shared" si="142"/>
        <v>0</v>
      </c>
      <c r="X363" s="74">
        <v>330</v>
      </c>
      <c r="Y363" s="34" t="s">
        <v>202</v>
      </c>
      <c r="Z363" s="34" t="s">
        <v>565</v>
      </c>
      <c r="AA363" s="71">
        <f t="shared" si="136"/>
        <v>4.4572240236757546E-9</v>
      </c>
      <c r="AB363" s="71">
        <f t="shared" si="137"/>
        <v>0</v>
      </c>
      <c r="AC363" s="71">
        <f>SUM($AB$33:AB363)</f>
        <v>10.403299508285247</v>
      </c>
      <c r="AE363" s="26">
        <v>360</v>
      </c>
      <c r="AF363" s="71">
        <v>0</v>
      </c>
      <c r="AG363" s="73">
        <f t="shared" si="143"/>
        <v>0</v>
      </c>
      <c r="AH363" s="74">
        <v>330</v>
      </c>
      <c r="AI363" s="34" t="s">
        <v>202</v>
      </c>
      <c r="AJ363" s="34" t="s">
        <v>565</v>
      </c>
      <c r="AK363" s="71">
        <f t="shared" si="138"/>
        <v>4.4572240236757546E-9</v>
      </c>
      <c r="AL363" s="71">
        <f t="shared" si="139"/>
        <v>0</v>
      </c>
      <c r="AM363" s="71">
        <f>SUM($AL$33:AL363)</f>
        <v>10.507780540992837</v>
      </c>
      <c r="AO363" s="26">
        <v>360</v>
      </c>
      <c r="AP363" s="71">
        <v>0.301748438678963</v>
      </c>
      <c r="AQ363" s="73">
        <f t="shared" si="124"/>
        <v>5.5948514417557609E-157</v>
      </c>
      <c r="AR363" s="34">
        <v>340</v>
      </c>
      <c r="AS363" s="34" t="s">
        <v>202</v>
      </c>
      <c r="AT363" s="34" t="s">
        <v>575</v>
      </c>
      <c r="AU363" s="71">
        <f t="shared" si="120"/>
        <v>2.4888906143611271E-9</v>
      </c>
      <c r="AV363" s="71">
        <f t="shared" si="121"/>
        <v>1.3924973242130735E-165</v>
      </c>
      <c r="AW363" s="114">
        <f>SUM($AV$23:AV363)</f>
        <v>9.3110379369082494</v>
      </c>
      <c r="AY363" s="26">
        <v>360</v>
      </c>
      <c r="AZ363" s="71">
        <v>0</v>
      </c>
      <c r="BA363" s="73">
        <f t="shared" si="127"/>
        <v>0</v>
      </c>
      <c r="BB363" s="34">
        <v>340</v>
      </c>
      <c r="BC363" s="34" t="s">
        <v>202</v>
      </c>
      <c r="BD363" s="34" t="s">
        <v>575</v>
      </c>
      <c r="BE363" s="71">
        <f t="shared" si="122"/>
        <v>2.4888906143611271E-9</v>
      </c>
      <c r="BF363" s="71">
        <f t="shared" si="123"/>
        <v>0</v>
      </c>
      <c r="BG363" s="114">
        <f>SUM($BF$23:BF363)</f>
        <v>9.5467535037849771</v>
      </c>
      <c r="BI363" s="26">
        <v>360</v>
      </c>
      <c r="BJ363" s="71">
        <v>5.0360306331333503E-2</v>
      </c>
      <c r="BK363" s="73">
        <f t="shared" si="128"/>
        <v>0</v>
      </c>
      <c r="BL363" s="34">
        <v>340</v>
      </c>
      <c r="BM363" s="34" t="s">
        <v>202</v>
      </c>
      <c r="BN363" s="34" t="s">
        <v>575</v>
      </c>
      <c r="BO363" s="71">
        <f t="shared" si="125"/>
        <v>2.4888906143611271E-9</v>
      </c>
      <c r="BP363" s="71">
        <f t="shared" si="126"/>
        <v>0</v>
      </c>
      <c r="BQ363" s="114">
        <f>SUM($BP$23:BP363)</f>
        <v>10.39189247276893</v>
      </c>
      <c r="BS363" s="26">
        <v>360</v>
      </c>
      <c r="BT363" s="71">
        <v>0</v>
      </c>
      <c r="BU363" s="73">
        <f t="shared" si="129"/>
        <v>0</v>
      </c>
      <c r="BV363" s="34">
        <v>340</v>
      </c>
      <c r="BW363" s="34" t="s">
        <v>202</v>
      </c>
      <c r="BX363" s="34" t="s">
        <v>575</v>
      </c>
      <c r="BY363" s="71">
        <f t="shared" si="130"/>
        <v>2.4888906143611271E-9</v>
      </c>
      <c r="BZ363" s="71">
        <f t="shared" si="131"/>
        <v>0</v>
      </c>
      <c r="CA363" s="114">
        <f>SUM($BZ$23:BZ363)</f>
        <v>10.487233235656269</v>
      </c>
    </row>
    <row r="364" spans="1:79" x14ac:dyDescent="0.35">
      <c r="A364" s="26">
        <v>361</v>
      </c>
      <c r="B364" s="71">
        <v>0.24183595236878699</v>
      </c>
      <c r="C364" s="73">
        <f t="shared" si="140"/>
        <v>1.5689545776543707E-178</v>
      </c>
      <c r="D364" s="34">
        <v>331</v>
      </c>
      <c r="E364" s="34" t="s">
        <v>202</v>
      </c>
      <c r="F364" s="34" t="s">
        <v>566</v>
      </c>
      <c r="G364" s="71">
        <f t="shared" si="132"/>
        <v>4.204928324222409E-9</v>
      </c>
      <c r="H364" s="71">
        <f t="shared" si="133"/>
        <v>6.5973415429972708E-187</v>
      </c>
      <c r="I364" s="71">
        <f>SUM($H$33:H364)</f>
        <v>9.3265529758493759</v>
      </c>
      <c r="K364" s="26">
        <v>361</v>
      </c>
      <c r="L364" s="71">
        <v>0</v>
      </c>
      <c r="M364" s="73">
        <f t="shared" si="141"/>
        <v>0</v>
      </c>
      <c r="N364" s="34">
        <v>331</v>
      </c>
      <c r="O364" s="34" t="s">
        <v>202</v>
      </c>
      <c r="P364" s="34" t="s">
        <v>566</v>
      </c>
      <c r="Q364" s="71">
        <f t="shared" si="134"/>
        <v>4.204928324222409E-9</v>
      </c>
      <c r="R364" s="71">
        <f t="shared" si="135"/>
        <v>0</v>
      </c>
      <c r="S364" s="71">
        <f>SUM($R$33:R364)</f>
        <v>9.5691597944751994</v>
      </c>
      <c r="U364" s="26">
        <v>361</v>
      </c>
      <c r="V364" s="71">
        <v>1.05443616205058E-11</v>
      </c>
      <c r="W364" s="73">
        <f t="shared" si="142"/>
        <v>0</v>
      </c>
      <c r="X364" s="74">
        <v>331</v>
      </c>
      <c r="Y364" s="34" t="s">
        <v>202</v>
      </c>
      <c r="Z364" s="34" t="s">
        <v>566</v>
      </c>
      <c r="AA364" s="71">
        <f t="shared" si="136"/>
        <v>4.204928324222409E-9</v>
      </c>
      <c r="AB364" s="71">
        <f t="shared" si="137"/>
        <v>0</v>
      </c>
      <c r="AC364" s="71">
        <f>SUM($AB$33:AB364)</f>
        <v>10.403299508285247</v>
      </c>
      <c r="AE364" s="26">
        <v>361</v>
      </c>
      <c r="AF364" s="71">
        <v>0</v>
      </c>
      <c r="AG364" s="73">
        <f t="shared" si="143"/>
        <v>0</v>
      </c>
      <c r="AH364" s="74">
        <v>331</v>
      </c>
      <c r="AI364" s="34" t="s">
        <v>202</v>
      </c>
      <c r="AJ364" s="34" t="s">
        <v>566</v>
      </c>
      <c r="AK364" s="71">
        <f t="shared" si="138"/>
        <v>4.204928324222409E-9</v>
      </c>
      <c r="AL364" s="71">
        <f t="shared" si="139"/>
        <v>0</v>
      </c>
      <c r="AM364" s="71">
        <f>SUM($AL$33:AL364)</f>
        <v>10.507780540992837</v>
      </c>
      <c r="AO364" s="26">
        <v>361</v>
      </c>
      <c r="AP364" s="71">
        <v>0.30174843867898399</v>
      </c>
      <c r="AQ364" s="73">
        <f t="shared" si="124"/>
        <v>1.688237687190546E-157</v>
      </c>
      <c r="AR364" s="34">
        <v>341</v>
      </c>
      <c r="AS364" s="34" t="s">
        <v>202</v>
      </c>
      <c r="AT364" s="34" t="s">
        <v>576</v>
      </c>
      <c r="AU364" s="71">
        <f t="shared" si="120"/>
        <v>2.3480100135482325E-9</v>
      </c>
      <c r="AV364" s="71">
        <f t="shared" si="121"/>
        <v>3.9639989947729104E-166</v>
      </c>
      <c r="AW364" s="114">
        <f>SUM($AV$23:AV364)</f>
        <v>9.3110379369082494</v>
      </c>
      <c r="AY364" s="26">
        <v>361</v>
      </c>
      <c r="AZ364" s="71">
        <v>0</v>
      </c>
      <c r="BA364" s="73">
        <f t="shared" si="127"/>
        <v>0</v>
      </c>
      <c r="BB364" s="34">
        <v>341</v>
      </c>
      <c r="BC364" s="34" t="s">
        <v>202</v>
      </c>
      <c r="BD364" s="34" t="s">
        <v>576</v>
      </c>
      <c r="BE364" s="71">
        <f t="shared" si="122"/>
        <v>2.3480100135482325E-9</v>
      </c>
      <c r="BF364" s="71">
        <f t="shared" si="123"/>
        <v>0</v>
      </c>
      <c r="BG364" s="114">
        <f>SUM($BF$23:BF364)</f>
        <v>9.5467535037849771</v>
      </c>
      <c r="BI364" s="26">
        <v>361</v>
      </c>
      <c r="BJ364" s="71">
        <v>5.0360306331300703E-2</v>
      </c>
      <c r="BK364" s="73">
        <f t="shared" si="128"/>
        <v>0</v>
      </c>
      <c r="BL364" s="34">
        <v>341</v>
      </c>
      <c r="BM364" s="34" t="s">
        <v>202</v>
      </c>
      <c r="BN364" s="34" t="s">
        <v>576</v>
      </c>
      <c r="BO364" s="71">
        <f t="shared" si="125"/>
        <v>2.3480100135482325E-9</v>
      </c>
      <c r="BP364" s="71">
        <f t="shared" si="126"/>
        <v>0</v>
      </c>
      <c r="BQ364" s="114">
        <f>SUM($BP$23:BP364)</f>
        <v>10.39189247276893</v>
      </c>
      <c r="BS364" s="26">
        <v>361</v>
      </c>
      <c r="BT364" s="71">
        <v>0</v>
      </c>
      <c r="BU364" s="73">
        <f t="shared" si="129"/>
        <v>0</v>
      </c>
      <c r="BV364" s="34">
        <v>341</v>
      </c>
      <c r="BW364" s="34" t="s">
        <v>202</v>
      </c>
      <c r="BX364" s="34" t="s">
        <v>576</v>
      </c>
      <c r="BY364" s="71">
        <f t="shared" si="130"/>
        <v>2.3480100135482325E-9</v>
      </c>
      <c r="BZ364" s="71">
        <f t="shared" si="131"/>
        <v>0</v>
      </c>
      <c r="CA364" s="114">
        <f>SUM($BZ$23:BZ364)</f>
        <v>10.487233235656269</v>
      </c>
    </row>
    <row r="365" spans="1:79" x14ac:dyDescent="0.35">
      <c r="A365" s="26">
        <v>362</v>
      </c>
      <c r="B365" s="71">
        <v>0.24183595236872599</v>
      </c>
      <c r="C365" s="73">
        <f t="shared" si="140"/>
        <v>3.7942962451041271E-179</v>
      </c>
      <c r="D365" s="34">
        <v>332</v>
      </c>
      <c r="E365" s="34" t="s">
        <v>202</v>
      </c>
      <c r="F365" s="34" t="s">
        <v>567</v>
      </c>
      <c r="G365" s="71">
        <f t="shared" si="132"/>
        <v>3.9669135134173673E-9</v>
      </c>
      <c r="H365" s="71">
        <f t="shared" si="133"/>
        <v>1.5051645048612337E-187</v>
      </c>
      <c r="I365" s="71">
        <f>SUM($H$33:H365)</f>
        <v>9.3265529758493759</v>
      </c>
      <c r="K365" s="26">
        <v>362</v>
      </c>
      <c r="L365" s="71">
        <v>0</v>
      </c>
      <c r="M365" s="73">
        <f t="shared" si="141"/>
        <v>0</v>
      </c>
      <c r="N365" s="34">
        <v>332</v>
      </c>
      <c r="O365" s="34" t="s">
        <v>202</v>
      </c>
      <c r="P365" s="34" t="s">
        <v>567</v>
      </c>
      <c r="Q365" s="71">
        <f t="shared" si="134"/>
        <v>3.9669135134173673E-9</v>
      </c>
      <c r="R365" s="71">
        <f t="shared" si="135"/>
        <v>0</v>
      </c>
      <c r="S365" s="71">
        <f>SUM($R$33:R365)</f>
        <v>9.5691597944751994</v>
      </c>
      <c r="U365" s="26">
        <v>362</v>
      </c>
      <c r="V365" s="71">
        <v>1.0544361615851801E-11</v>
      </c>
      <c r="W365" s="73">
        <f t="shared" si="142"/>
        <v>0</v>
      </c>
      <c r="X365" s="74">
        <v>332</v>
      </c>
      <c r="Y365" s="34" t="s">
        <v>202</v>
      </c>
      <c r="Z365" s="34" t="s">
        <v>567</v>
      </c>
      <c r="AA365" s="71">
        <f t="shared" si="136"/>
        <v>3.9669135134173673E-9</v>
      </c>
      <c r="AB365" s="71">
        <f t="shared" si="137"/>
        <v>0</v>
      </c>
      <c r="AC365" s="71">
        <f>SUM($AB$33:AB365)</f>
        <v>10.403299508285247</v>
      </c>
      <c r="AE365" s="26">
        <v>362</v>
      </c>
      <c r="AF365" s="71">
        <v>0</v>
      </c>
      <c r="AG365" s="73">
        <f t="shared" si="143"/>
        <v>0</v>
      </c>
      <c r="AH365" s="74">
        <v>332</v>
      </c>
      <c r="AI365" s="34" t="s">
        <v>202</v>
      </c>
      <c r="AJ365" s="34" t="s">
        <v>567</v>
      </c>
      <c r="AK365" s="71">
        <f t="shared" si="138"/>
        <v>3.9669135134173673E-9</v>
      </c>
      <c r="AL365" s="71">
        <f t="shared" si="139"/>
        <v>0</v>
      </c>
      <c r="AM365" s="71">
        <f>SUM($AL$33:AL365)</f>
        <v>10.507780540992837</v>
      </c>
      <c r="AO365" s="26">
        <v>362</v>
      </c>
      <c r="AP365" s="71">
        <v>0.30174843867895401</v>
      </c>
      <c r="AQ365" s="73">
        <f t="shared" si="124"/>
        <v>5.0942308622876622E-158</v>
      </c>
      <c r="AR365" s="34">
        <v>342</v>
      </c>
      <c r="AS365" s="34" t="s">
        <v>202</v>
      </c>
      <c r="AT365" s="34" t="s">
        <v>577</v>
      </c>
      <c r="AU365" s="71">
        <f t="shared" si="120"/>
        <v>2.2151037863662568E-9</v>
      </c>
      <c r="AV365" s="71">
        <f t="shared" si="121"/>
        <v>1.1284250071677242E-166</v>
      </c>
      <c r="AW365" s="114">
        <f>SUM($AV$23:AV365)</f>
        <v>9.3110379369082494</v>
      </c>
      <c r="AY365" s="26">
        <v>362</v>
      </c>
      <c r="AZ365" s="71">
        <v>0</v>
      </c>
      <c r="BA365" s="73">
        <f t="shared" si="127"/>
        <v>0</v>
      </c>
      <c r="BB365" s="34">
        <v>342</v>
      </c>
      <c r="BC365" s="34" t="s">
        <v>202</v>
      </c>
      <c r="BD365" s="34" t="s">
        <v>577</v>
      </c>
      <c r="BE365" s="71">
        <f t="shared" si="122"/>
        <v>2.2151037863662568E-9</v>
      </c>
      <c r="BF365" s="71">
        <f t="shared" si="123"/>
        <v>0</v>
      </c>
      <c r="BG365" s="114">
        <f>SUM($BF$23:BF365)</f>
        <v>9.5467535037849771</v>
      </c>
      <c r="BI365" s="26">
        <v>362</v>
      </c>
      <c r="BJ365" s="71">
        <v>5.0360306331271802E-2</v>
      </c>
      <c r="BK365" s="73">
        <f t="shared" si="128"/>
        <v>0</v>
      </c>
      <c r="BL365" s="34">
        <v>342</v>
      </c>
      <c r="BM365" s="34" t="s">
        <v>202</v>
      </c>
      <c r="BN365" s="34" t="s">
        <v>577</v>
      </c>
      <c r="BO365" s="71">
        <f t="shared" si="125"/>
        <v>2.2151037863662568E-9</v>
      </c>
      <c r="BP365" s="71">
        <f t="shared" si="126"/>
        <v>0</v>
      </c>
      <c r="BQ365" s="114">
        <f>SUM($BP$23:BP365)</f>
        <v>10.39189247276893</v>
      </c>
      <c r="BS365" s="26">
        <v>362</v>
      </c>
      <c r="BT365" s="71">
        <v>0</v>
      </c>
      <c r="BU365" s="73">
        <f t="shared" si="129"/>
        <v>0</v>
      </c>
      <c r="BV365" s="34">
        <v>342</v>
      </c>
      <c r="BW365" s="34" t="s">
        <v>202</v>
      </c>
      <c r="BX365" s="34" t="s">
        <v>577</v>
      </c>
      <c r="BY365" s="71">
        <f t="shared" si="130"/>
        <v>2.2151037863662568E-9</v>
      </c>
      <c r="BZ365" s="71">
        <f t="shared" si="131"/>
        <v>0</v>
      </c>
      <c r="CA365" s="114">
        <f>SUM($BZ$23:BZ365)</f>
        <v>10.487233235656269</v>
      </c>
    </row>
    <row r="366" spans="1:79" x14ac:dyDescent="0.35">
      <c r="A366" s="26">
        <v>363</v>
      </c>
      <c r="B366" s="71">
        <v>0.24183595236871799</v>
      </c>
      <c r="C366" s="73">
        <f t="shared" si="140"/>
        <v>9.175972460038376E-180</v>
      </c>
      <c r="D366" s="34">
        <v>333</v>
      </c>
      <c r="E366" s="34" t="s">
        <v>202</v>
      </c>
      <c r="F366" s="34" t="s">
        <v>568</v>
      </c>
      <c r="G366" s="71">
        <f t="shared" si="132"/>
        <v>3.7423712390729869E-9</v>
      </c>
      <c r="H366" s="71">
        <f t="shared" si="133"/>
        <v>3.4339895424973421E-188</v>
      </c>
      <c r="I366" s="71">
        <f>SUM($H$33:H366)</f>
        <v>9.3265529758493759</v>
      </c>
      <c r="K366" s="26">
        <v>363</v>
      </c>
      <c r="L366" s="71">
        <v>0</v>
      </c>
      <c r="M366" s="73">
        <f t="shared" si="141"/>
        <v>0</v>
      </c>
      <c r="N366" s="34">
        <v>333</v>
      </c>
      <c r="O366" s="34" t="s">
        <v>202</v>
      </c>
      <c r="P366" s="34" t="s">
        <v>568</v>
      </c>
      <c r="Q366" s="71">
        <f t="shared" si="134"/>
        <v>3.7423712390729869E-9</v>
      </c>
      <c r="R366" s="71">
        <f t="shared" si="135"/>
        <v>0</v>
      </c>
      <c r="S366" s="71">
        <f>SUM($R$33:R366)</f>
        <v>9.5691597944751994</v>
      </c>
      <c r="U366" s="26">
        <v>363</v>
      </c>
      <c r="V366" s="71">
        <v>1.05443616115949E-11</v>
      </c>
      <c r="W366" s="73">
        <f t="shared" si="142"/>
        <v>0</v>
      </c>
      <c r="X366" s="74">
        <v>333</v>
      </c>
      <c r="Y366" s="34" t="s">
        <v>202</v>
      </c>
      <c r="Z366" s="34" t="s">
        <v>568</v>
      </c>
      <c r="AA366" s="71">
        <f t="shared" si="136"/>
        <v>3.7423712390729869E-9</v>
      </c>
      <c r="AB366" s="71">
        <f t="shared" si="137"/>
        <v>0</v>
      </c>
      <c r="AC366" s="71">
        <f>SUM($AB$33:AB366)</f>
        <v>10.403299508285247</v>
      </c>
      <c r="AE366" s="26">
        <v>363</v>
      </c>
      <c r="AF366" s="71">
        <v>0</v>
      </c>
      <c r="AG366" s="73">
        <f t="shared" si="143"/>
        <v>0</v>
      </c>
      <c r="AH366" s="74">
        <v>333</v>
      </c>
      <c r="AI366" s="34" t="s">
        <v>202</v>
      </c>
      <c r="AJ366" s="34" t="s">
        <v>568</v>
      </c>
      <c r="AK366" s="71">
        <f t="shared" si="138"/>
        <v>3.7423712390729869E-9</v>
      </c>
      <c r="AL366" s="71">
        <f t="shared" si="139"/>
        <v>0</v>
      </c>
      <c r="AM366" s="71">
        <f>SUM($AL$33:AL366)</f>
        <v>10.507780540992837</v>
      </c>
      <c r="AO366" s="26">
        <v>363</v>
      </c>
      <c r="AP366" s="71">
        <v>0.301748438678974</v>
      </c>
      <c r="AQ366" s="73">
        <f t="shared" si="124"/>
        <v>1.5371762089654436E-158</v>
      </c>
      <c r="AR366" s="34">
        <v>343</v>
      </c>
      <c r="AS366" s="34" t="s">
        <v>202</v>
      </c>
      <c r="AT366" s="34" t="s">
        <v>578</v>
      </c>
      <c r="AU366" s="71">
        <f t="shared" si="120"/>
        <v>2.0897205531757142E-9</v>
      </c>
      <c r="AV366" s="71">
        <f t="shared" si="121"/>
        <v>3.2122687177278141E-167</v>
      </c>
      <c r="AW366" s="114">
        <f>SUM($AV$23:AV366)</f>
        <v>9.3110379369082494</v>
      </c>
      <c r="AY366" s="26">
        <v>363</v>
      </c>
      <c r="AZ366" s="71">
        <v>0</v>
      </c>
      <c r="BA366" s="73">
        <f t="shared" si="127"/>
        <v>0</v>
      </c>
      <c r="BB366" s="34">
        <v>343</v>
      </c>
      <c r="BC366" s="34" t="s">
        <v>202</v>
      </c>
      <c r="BD366" s="34" t="s">
        <v>578</v>
      </c>
      <c r="BE366" s="71">
        <f t="shared" si="122"/>
        <v>2.0897205531757142E-9</v>
      </c>
      <c r="BF366" s="71">
        <f t="shared" si="123"/>
        <v>0</v>
      </c>
      <c r="BG366" s="114">
        <f>SUM($BF$23:BF366)</f>
        <v>9.5467535037849771</v>
      </c>
      <c r="BI366" s="26">
        <v>363</v>
      </c>
      <c r="BJ366" s="71">
        <v>5.0360306331244498E-2</v>
      </c>
      <c r="BK366" s="73">
        <f t="shared" si="128"/>
        <v>0</v>
      </c>
      <c r="BL366" s="34">
        <v>343</v>
      </c>
      <c r="BM366" s="34" t="s">
        <v>202</v>
      </c>
      <c r="BN366" s="34" t="s">
        <v>578</v>
      </c>
      <c r="BO366" s="71">
        <f t="shared" si="125"/>
        <v>2.0897205531757142E-9</v>
      </c>
      <c r="BP366" s="71">
        <f t="shared" si="126"/>
        <v>0</v>
      </c>
      <c r="BQ366" s="114">
        <f>SUM($BP$23:BP366)</f>
        <v>10.39189247276893</v>
      </c>
      <c r="BS366" s="26">
        <v>363</v>
      </c>
      <c r="BT366" s="71">
        <v>0</v>
      </c>
      <c r="BU366" s="73">
        <f t="shared" si="129"/>
        <v>0</v>
      </c>
      <c r="BV366" s="34">
        <v>343</v>
      </c>
      <c r="BW366" s="34" t="s">
        <v>202</v>
      </c>
      <c r="BX366" s="34" t="s">
        <v>578</v>
      </c>
      <c r="BY366" s="71">
        <f t="shared" si="130"/>
        <v>2.0897205531757142E-9</v>
      </c>
      <c r="BZ366" s="71">
        <f t="shared" si="131"/>
        <v>0</v>
      </c>
      <c r="CA366" s="114">
        <f>SUM($BZ$23:BZ366)</f>
        <v>10.487233235656269</v>
      </c>
    </row>
    <row r="367" spans="1:79" x14ac:dyDescent="0.35">
      <c r="A367" s="26">
        <v>364</v>
      </c>
      <c r="B367" s="71">
        <v>0.24183595236868799</v>
      </c>
      <c r="C367" s="73">
        <f t="shared" si="140"/>
        <v>2.219080038782509E-180</v>
      </c>
      <c r="D367" s="34">
        <v>334</v>
      </c>
      <c r="E367" s="34" t="s">
        <v>202</v>
      </c>
      <c r="F367" s="34" t="s">
        <v>569</v>
      </c>
      <c r="G367" s="71">
        <f t="shared" si="132"/>
        <v>3.5305389047858372E-9</v>
      </c>
      <c r="H367" s="71">
        <f t="shared" si="133"/>
        <v>7.834548409755312E-189</v>
      </c>
      <c r="I367" s="71">
        <f>SUM($H$33:H367)</f>
        <v>9.3265529758493759</v>
      </c>
      <c r="K367" s="26">
        <v>364</v>
      </c>
      <c r="L367" s="71">
        <v>0</v>
      </c>
      <c r="M367" s="73">
        <f t="shared" si="141"/>
        <v>0</v>
      </c>
      <c r="N367" s="34">
        <v>334</v>
      </c>
      <c r="O367" s="34" t="s">
        <v>202</v>
      </c>
      <c r="P367" s="34" t="s">
        <v>569</v>
      </c>
      <c r="Q367" s="71">
        <f t="shared" si="134"/>
        <v>3.5305389047858372E-9</v>
      </c>
      <c r="R367" s="71">
        <f t="shared" si="135"/>
        <v>0</v>
      </c>
      <c r="S367" s="71">
        <f>SUM($R$33:R367)</f>
        <v>9.5691597944751994</v>
      </c>
      <c r="U367" s="26">
        <v>364</v>
      </c>
      <c r="V367" s="71">
        <v>1.05443616077007E-11</v>
      </c>
      <c r="W367" s="73">
        <f t="shared" si="142"/>
        <v>0</v>
      </c>
      <c r="X367" s="74">
        <v>334</v>
      </c>
      <c r="Y367" s="34" t="s">
        <v>202</v>
      </c>
      <c r="Z367" s="34" t="s">
        <v>569</v>
      </c>
      <c r="AA367" s="71">
        <f t="shared" si="136"/>
        <v>3.5305389047858372E-9</v>
      </c>
      <c r="AB367" s="71">
        <f t="shared" si="137"/>
        <v>0</v>
      </c>
      <c r="AC367" s="71">
        <f>SUM($AB$33:AB367)</f>
        <v>10.403299508285247</v>
      </c>
      <c r="AE367" s="26">
        <v>364</v>
      </c>
      <c r="AF367" s="71">
        <v>0</v>
      </c>
      <c r="AG367" s="73">
        <f t="shared" si="143"/>
        <v>0</v>
      </c>
      <c r="AH367" s="74">
        <v>334</v>
      </c>
      <c r="AI367" s="34" t="s">
        <v>202</v>
      </c>
      <c r="AJ367" s="34" t="s">
        <v>569</v>
      </c>
      <c r="AK367" s="71">
        <f t="shared" si="138"/>
        <v>3.5305389047858372E-9</v>
      </c>
      <c r="AL367" s="71">
        <f t="shared" si="139"/>
        <v>0</v>
      </c>
      <c r="AM367" s="71">
        <f>SUM($AL$33:AL367)</f>
        <v>10.507780540992837</v>
      </c>
      <c r="AO367" s="26">
        <v>364</v>
      </c>
      <c r="AP367" s="71">
        <v>0.30174843867894502</v>
      </c>
      <c r="AQ367" s="73">
        <f t="shared" si="124"/>
        <v>4.6384052102978688E-159</v>
      </c>
      <c r="AR367" s="34">
        <v>344</v>
      </c>
      <c r="AS367" s="34" t="s">
        <v>202</v>
      </c>
      <c r="AT367" s="34" t="s">
        <v>579</v>
      </c>
      <c r="AU367" s="71">
        <f t="shared" si="120"/>
        <v>1.9714344841280322E-9</v>
      </c>
      <c r="AV367" s="71">
        <f t="shared" si="121"/>
        <v>9.1443119829403558E-168</v>
      </c>
      <c r="AW367" s="114">
        <f>SUM($AV$23:AV367)</f>
        <v>9.3110379369082494</v>
      </c>
      <c r="AY367" s="26">
        <v>364</v>
      </c>
      <c r="AZ367" s="71">
        <v>0</v>
      </c>
      <c r="BA367" s="73">
        <f t="shared" si="127"/>
        <v>0</v>
      </c>
      <c r="BB367" s="34">
        <v>344</v>
      </c>
      <c r="BC367" s="34" t="s">
        <v>202</v>
      </c>
      <c r="BD367" s="34" t="s">
        <v>579</v>
      </c>
      <c r="BE367" s="71">
        <f t="shared" si="122"/>
        <v>1.9714344841280322E-9</v>
      </c>
      <c r="BF367" s="71">
        <f t="shared" si="123"/>
        <v>0</v>
      </c>
      <c r="BG367" s="114">
        <f>SUM($BF$23:BF367)</f>
        <v>9.5467535037849771</v>
      </c>
      <c r="BI367" s="26">
        <v>364</v>
      </c>
      <c r="BJ367" s="71">
        <v>5.0360306331220801E-2</v>
      </c>
      <c r="BK367" s="73">
        <f t="shared" si="128"/>
        <v>0</v>
      </c>
      <c r="BL367" s="34">
        <v>344</v>
      </c>
      <c r="BM367" s="34" t="s">
        <v>202</v>
      </c>
      <c r="BN367" s="34" t="s">
        <v>579</v>
      </c>
      <c r="BO367" s="71">
        <f t="shared" si="125"/>
        <v>1.9714344841280322E-9</v>
      </c>
      <c r="BP367" s="71">
        <f t="shared" si="126"/>
        <v>0</v>
      </c>
      <c r="BQ367" s="114">
        <f>SUM($BP$23:BP367)</f>
        <v>10.39189247276893</v>
      </c>
      <c r="BS367" s="26">
        <v>364</v>
      </c>
      <c r="BT367" s="71">
        <v>0</v>
      </c>
      <c r="BU367" s="73">
        <f t="shared" si="129"/>
        <v>0</v>
      </c>
      <c r="BV367" s="34">
        <v>344</v>
      </c>
      <c r="BW367" s="34" t="s">
        <v>202</v>
      </c>
      <c r="BX367" s="34" t="s">
        <v>579</v>
      </c>
      <c r="BY367" s="71">
        <f t="shared" si="130"/>
        <v>1.9714344841280322E-9</v>
      </c>
      <c r="BZ367" s="71">
        <f t="shared" si="131"/>
        <v>0</v>
      </c>
      <c r="CA367" s="114">
        <f>SUM($BZ$23:BZ367)</f>
        <v>10.487233235656269</v>
      </c>
    </row>
    <row r="368" spans="1:79" x14ac:dyDescent="0.35">
      <c r="A368" s="26">
        <v>365</v>
      </c>
      <c r="B368" s="71">
        <v>0.24183595236866201</v>
      </c>
      <c r="C368" s="73">
        <f t="shared" si="140"/>
        <v>5.3665333456131317E-181</v>
      </c>
      <c r="D368" s="34">
        <v>335</v>
      </c>
      <c r="E368" s="34" t="s">
        <v>202</v>
      </c>
      <c r="F368" s="34" t="s">
        <v>570</v>
      </c>
      <c r="G368" s="71">
        <f t="shared" si="132"/>
        <v>3.330697079986638E-9</v>
      </c>
      <c r="H368" s="71">
        <f t="shared" si="133"/>
        <v>1.7874296943884582E-189</v>
      </c>
      <c r="I368" s="71">
        <f>SUM($H$33:H368)</f>
        <v>9.3265529758493759</v>
      </c>
      <c r="K368" s="26">
        <v>365</v>
      </c>
      <c r="L368" s="71">
        <v>0</v>
      </c>
      <c r="M368" s="73">
        <f t="shared" si="141"/>
        <v>0</v>
      </c>
      <c r="N368" s="34">
        <v>335</v>
      </c>
      <c r="O368" s="34" t="s">
        <v>202</v>
      </c>
      <c r="P368" s="34" t="s">
        <v>570</v>
      </c>
      <c r="Q368" s="71">
        <f t="shared" si="134"/>
        <v>3.330697079986638E-9</v>
      </c>
      <c r="R368" s="71">
        <f t="shared" si="135"/>
        <v>0</v>
      </c>
      <c r="S368" s="71">
        <f>SUM($R$33:R368)</f>
        <v>9.5691597944751994</v>
      </c>
      <c r="U368" s="26">
        <v>365</v>
      </c>
      <c r="V368" s="71">
        <v>1.05443616041406E-11</v>
      </c>
      <c r="W368" s="73">
        <f t="shared" si="142"/>
        <v>0</v>
      </c>
      <c r="X368" s="74">
        <v>335</v>
      </c>
      <c r="Y368" s="34" t="s">
        <v>202</v>
      </c>
      <c r="Z368" s="34" t="s">
        <v>570</v>
      </c>
      <c r="AA368" s="71">
        <f t="shared" si="136"/>
        <v>3.330697079986638E-9</v>
      </c>
      <c r="AB368" s="71">
        <f t="shared" si="137"/>
        <v>0</v>
      </c>
      <c r="AC368" s="71">
        <f>SUM($AB$33:AB368)</f>
        <v>10.403299508285247</v>
      </c>
      <c r="AE368" s="26">
        <v>365</v>
      </c>
      <c r="AF368" s="71">
        <v>0</v>
      </c>
      <c r="AG368" s="73">
        <f t="shared" si="143"/>
        <v>0</v>
      </c>
      <c r="AH368" s="74">
        <v>335</v>
      </c>
      <c r="AI368" s="34" t="s">
        <v>202</v>
      </c>
      <c r="AJ368" s="34" t="s">
        <v>570</v>
      </c>
      <c r="AK368" s="71">
        <f t="shared" si="138"/>
        <v>3.330697079986638E-9</v>
      </c>
      <c r="AL368" s="71">
        <f t="shared" si="139"/>
        <v>0</v>
      </c>
      <c r="AM368" s="71">
        <f>SUM($AL$33:AL368)</f>
        <v>10.507780540992837</v>
      </c>
      <c r="AO368" s="26">
        <v>365</v>
      </c>
      <c r="AP368" s="71">
        <v>0.301748438678968</v>
      </c>
      <c r="AQ368" s="73">
        <f t="shared" si="124"/>
        <v>1.3996315301676654E-159</v>
      </c>
      <c r="AR368" s="34">
        <v>345</v>
      </c>
      <c r="AS368" s="34" t="s">
        <v>202</v>
      </c>
      <c r="AT368" s="34" t="s">
        <v>580</v>
      </c>
      <c r="AU368" s="71">
        <f t="shared" si="120"/>
        <v>1.8598438529509741E-9</v>
      </c>
      <c r="AV368" s="71">
        <f t="shared" si="121"/>
        <v>2.6030960977786984E-168</v>
      </c>
      <c r="AW368" s="114">
        <f>SUM($AV$23:AV368)</f>
        <v>9.3110379369082494</v>
      </c>
      <c r="AY368" s="26">
        <v>365</v>
      </c>
      <c r="AZ368" s="71">
        <v>0</v>
      </c>
      <c r="BA368" s="73">
        <f t="shared" si="127"/>
        <v>0</v>
      </c>
      <c r="BB368" s="34">
        <v>345</v>
      </c>
      <c r="BC368" s="34" t="s">
        <v>202</v>
      </c>
      <c r="BD368" s="34" t="s">
        <v>580</v>
      </c>
      <c r="BE368" s="71">
        <f t="shared" si="122"/>
        <v>1.8598438529509741E-9</v>
      </c>
      <c r="BF368" s="71">
        <f t="shared" si="123"/>
        <v>0</v>
      </c>
      <c r="BG368" s="114">
        <f>SUM($BF$23:BF368)</f>
        <v>9.5467535037849771</v>
      </c>
      <c r="BI368" s="26">
        <v>365</v>
      </c>
      <c r="BJ368" s="71">
        <v>5.0360306331198097E-2</v>
      </c>
      <c r="BK368" s="73">
        <f t="shared" si="128"/>
        <v>0</v>
      </c>
      <c r="BL368" s="34">
        <v>345</v>
      </c>
      <c r="BM368" s="34" t="s">
        <v>202</v>
      </c>
      <c r="BN368" s="34" t="s">
        <v>580</v>
      </c>
      <c r="BO368" s="71">
        <f t="shared" si="125"/>
        <v>1.8598438529509741E-9</v>
      </c>
      <c r="BP368" s="71">
        <f t="shared" si="126"/>
        <v>0</v>
      </c>
      <c r="BQ368" s="114">
        <f>SUM($BP$23:BP368)</f>
        <v>10.39189247276893</v>
      </c>
      <c r="BS368" s="26">
        <v>365</v>
      </c>
      <c r="BT368" s="71">
        <v>0</v>
      </c>
      <c r="BU368" s="73">
        <f t="shared" si="129"/>
        <v>0</v>
      </c>
      <c r="BV368" s="34">
        <v>345</v>
      </c>
      <c r="BW368" s="34" t="s">
        <v>202</v>
      </c>
      <c r="BX368" s="34" t="s">
        <v>580</v>
      </c>
      <c r="BY368" s="71">
        <f t="shared" si="130"/>
        <v>1.8598438529509741E-9</v>
      </c>
      <c r="BZ368" s="71">
        <f t="shared" si="131"/>
        <v>0</v>
      </c>
      <c r="CA368" s="114">
        <f>SUM($BZ$23:BZ368)</f>
        <v>10.487233235656269</v>
      </c>
    </row>
    <row r="369" spans="1:79" x14ac:dyDescent="0.35">
      <c r="A369" s="26">
        <v>366</v>
      </c>
      <c r="B369" s="71">
        <v>0.24183595236861</v>
      </c>
      <c r="C369" s="73">
        <f t="shared" si="140"/>
        <v>1.2978207025545336E-181</v>
      </c>
      <c r="D369" s="34">
        <v>336</v>
      </c>
      <c r="E369" s="34" t="s">
        <v>202</v>
      </c>
      <c r="F369" s="34" t="s">
        <v>571</v>
      </c>
      <c r="G369" s="71">
        <f t="shared" si="132"/>
        <v>3.1421670565911687E-9</v>
      </c>
      <c r="H369" s="71">
        <f t="shared" si="133"/>
        <v>4.0779694569288612E-190</v>
      </c>
      <c r="I369" s="71">
        <f>SUM($H$33:H369)</f>
        <v>9.3265529758493759</v>
      </c>
      <c r="K369" s="26">
        <v>366</v>
      </c>
      <c r="L369" s="71">
        <v>0</v>
      </c>
      <c r="M369" s="73">
        <f t="shared" si="141"/>
        <v>0</v>
      </c>
      <c r="N369" s="34">
        <v>336</v>
      </c>
      <c r="O369" s="34" t="s">
        <v>202</v>
      </c>
      <c r="P369" s="34" t="s">
        <v>571</v>
      </c>
      <c r="Q369" s="71">
        <f t="shared" si="134"/>
        <v>3.1421670565911687E-9</v>
      </c>
      <c r="R369" s="71">
        <f t="shared" si="135"/>
        <v>0</v>
      </c>
      <c r="S369" s="71">
        <f>SUM($R$33:R369)</f>
        <v>9.5691597944751994</v>
      </c>
      <c r="U369" s="26">
        <v>366</v>
      </c>
      <c r="V369" s="71">
        <v>1.05443616009043E-11</v>
      </c>
      <c r="W369" s="73">
        <f t="shared" si="142"/>
        <v>0</v>
      </c>
      <c r="X369" s="74">
        <v>336</v>
      </c>
      <c r="Y369" s="34" t="s">
        <v>202</v>
      </c>
      <c r="Z369" s="34" t="s">
        <v>571</v>
      </c>
      <c r="AA369" s="71">
        <f t="shared" si="136"/>
        <v>3.1421670565911687E-9</v>
      </c>
      <c r="AB369" s="71">
        <f t="shared" si="137"/>
        <v>0</v>
      </c>
      <c r="AC369" s="71">
        <f>SUM($AB$33:AB369)</f>
        <v>10.403299508285247</v>
      </c>
      <c r="AE369" s="26">
        <v>366</v>
      </c>
      <c r="AF369" s="71">
        <v>0</v>
      </c>
      <c r="AG369" s="73">
        <f t="shared" si="143"/>
        <v>0</v>
      </c>
      <c r="AH369" s="74">
        <v>336</v>
      </c>
      <c r="AI369" s="34" t="s">
        <v>202</v>
      </c>
      <c r="AJ369" s="34" t="s">
        <v>571</v>
      </c>
      <c r="AK369" s="71">
        <f t="shared" si="138"/>
        <v>3.1421670565911687E-9</v>
      </c>
      <c r="AL369" s="71">
        <f t="shared" si="139"/>
        <v>0</v>
      </c>
      <c r="AM369" s="71">
        <f>SUM($AL$33:AL369)</f>
        <v>10.507780540992837</v>
      </c>
      <c r="AO369" s="26">
        <v>366</v>
      </c>
      <c r="AP369" s="71">
        <v>0.30174843867893802</v>
      </c>
      <c r="AQ369" s="73">
        <f t="shared" si="124"/>
        <v>4.2233662895394795E-160</v>
      </c>
      <c r="AR369" s="34">
        <v>346</v>
      </c>
      <c r="AS369" s="34" t="s">
        <v>202</v>
      </c>
      <c r="AT369" s="34" t="s">
        <v>581</v>
      </c>
      <c r="AU369" s="71">
        <f t="shared" si="120"/>
        <v>1.7545696725952579E-9</v>
      </c>
      <c r="AV369" s="71">
        <f t="shared" si="121"/>
        <v>7.4101904078871342E-169</v>
      </c>
      <c r="AW369" s="114">
        <f>SUM($AV$23:AV369)</f>
        <v>9.3110379369082494</v>
      </c>
      <c r="AY369" s="26">
        <v>366</v>
      </c>
      <c r="AZ369" s="71">
        <v>0</v>
      </c>
      <c r="BA369" s="73">
        <f t="shared" si="127"/>
        <v>0</v>
      </c>
      <c r="BB369" s="34">
        <v>346</v>
      </c>
      <c r="BC369" s="34" t="s">
        <v>202</v>
      </c>
      <c r="BD369" s="34" t="s">
        <v>581</v>
      </c>
      <c r="BE369" s="71">
        <f t="shared" si="122"/>
        <v>1.7545696725952579E-9</v>
      </c>
      <c r="BF369" s="71">
        <f t="shared" si="123"/>
        <v>0</v>
      </c>
      <c r="BG369" s="114">
        <f>SUM($BF$23:BF369)</f>
        <v>9.5467535037849771</v>
      </c>
      <c r="BI369" s="26">
        <v>366</v>
      </c>
      <c r="BJ369" s="71">
        <v>5.0360306331178301E-2</v>
      </c>
      <c r="BK369" s="73">
        <f t="shared" si="128"/>
        <v>0</v>
      </c>
      <c r="BL369" s="34">
        <v>346</v>
      </c>
      <c r="BM369" s="34" t="s">
        <v>202</v>
      </c>
      <c r="BN369" s="34" t="s">
        <v>581</v>
      </c>
      <c r="BO369" s="71">
        <f t="shared" si="125"/>
        <v>1.7545696725952579E-9</v>
      </c>
      <c r="BP369" s="71">
        <f t="shared" si="126"/>
        <v>0</v>
      </c>
      <c r="BQ369" s="114">
        <f>SUM($BP$23:BP369)</f>
        <v>10.39189247276893</v>
      </c>
      <c r="BS369" s="26">
        <v>366</v>
      </c>
      <c r="BT369" s="71">
        <v>0</v>
      </c>
      <c r="BU369" s="73">
        <f t="shared" si="129"/>
        <v>0</v>
      </c>
      <c r="BV369" s="34">
        <v>346</v>
      </c>
      <c r="BW369" s="34" t="s">
        <v>202</v>
      </c>
      <c r="BX369" s="34" t="s">
        <v>581</v>
      </c>
      <c r="BY369" s="71">
        <f t="shared" si="130"/>
        <v>1.7545696725952579E-9</v>
      </c>
      <c r="BZ369" s="71">
        <f t="shared" si="131"/>
        <v>0</v>
      </c>
      <c r="CA369" s="114">
        <f>SUM($BZ$23:BZ369)</f>
        <v>10.487233235656269</v>
      </c>
    </row>
    <row r="370" spans="1:79" x14ac:dyDescent="0.35">
      <c r="A370" s="26">
        <v>367</v>
      </c>
      <c r="B370" s="71">
        <v>0.24183595236861399</v>
      </c>
      <c r="C370" s="73">
        <f t="shared" si="140"/>
        <v>3.1385970560597412E-182</v>
      </c>
      <c r="D370" s="34">
        <v>337</v>
      </c>
      <c r="E370" s="34" t="s">
        <v>202</v>
      </c>
      <c r="F370" s="34" t="s">
        <v>572</v>
      </c>
      <c r="G370" s="71">
        <f t="shared" si="132"/>
        <v>2.9643085439539322E-9</v>
      </c>
      <c r="H370" s="71">
        <f t="shared" si="133"/>
        <v>9.303770069306549E-191</v>
      </c>
      <c r="I370" s="71">
        <f>SUM($H$33:H370)</f>
        <v>9.3265529758493759</v>
      </c>
      <c r="K370" s="26">
        <v>367</v>
      </c>
      <c r="L370" s="71">
        <v>0</v>
      </c>
      <c r="M370" s="73">
        <f t="shared" si="141"/>
        <v>0</v>
      </c>
      <c r="N370" s="34">
        <v>337</v>
      </c>
      <c r="O370" s="34" t="s">
        <v>202</v>
      </c>
      <c r="P370" s="34" t="s">
        <v>572</v>
      </c>
      <c r="Q370" s="71">
        <f t="shared" si="134"/>
        <v>2.9643085439539322E-9</v>
      </c>
      <c r="R370" s="71">
        <f t="shared" si="135"/>
        <v>0</v>
      </c>
      <c r="S370" s="71">
        <f>SUM($R$33:R370)</f>
        <v>9.5691597944751994</v>
      </c>
      <c r="U370" s="26">
        <v>367</v>
      </c>
      <c r="V370" s="71">
        <v>1.0544361597905099E-11</v>
      </c>
      <c r="W370" s="73">
        <f t="shared" si="142"/>
        <v>0</v>
      </c>
      <c r="X370" s="74">
        <v>337</v>
      </c>
      <c r="Y370" s="34" t="s">
        <v>202</v>
      </c>
      <c r="Z370" s="34" t="s">
        <v>572</v>
      </c>
      <c r="AA370" s="71">
        <f t="shared" si="136"/>
        <v>2.9643085439539322E-9</v>
      </c>
      <c r="AB370" s="71">
        <f t="shared" si="137"/>
        <v>0</v>
      </c>
      <c r="AC370" s="71">
        <f>SUM($AB$33:AB370)</f>
        <v>10.403299508285247</v>
      </c>
      <c r="AE370" s="26">
        <v>367</v>
      </c>
      <c r="AF370" s="71">
        <v>0</v>
      </c>
      <c r="AG370" s="73">
        <f t="shared" si="143"/>
        <v>0</v>
      </c>
      <c r="AH370" s="74">
        <v>337</v>
      </c>
      <c r="AI370" s="34" t="s">
        <v>202</v>
      </c>
      <c r="AJ370" s="34" t="s">
        <v>572</v>
      </c>
      <c r="AK370" s="71">
        <f t="shared" si="138"/>
        <v>2.9643085439539322E-9</v>
      </c>
      <c r="AL370" s="71">
        <f t="shared" si="139"/>
        <v>0</v>
      </c>
      <c r="AM370" s="71">
        <f>SUM($AL$33:AL370)</f>
        <v>10.507780540992837</v>
      </c>
      <c r="AO370" s="26">
        <v>367</v>
      </c>
      <c r="AP370" s="71">
        <v>0.30174843867896101</v>
      </c>
      <c r="AQ370" s="73">
        <f t="shared" si="124"/>
        <v>1.2743941838377976E-160</v>
      </c>
      <c r="AR370" s="34">
        <v>347</v>
      </c>
      <c r="AS370" s="34" t="s">
        <v>202</v>
      </c>
      <c r="AT370" s="34" t="s">
        <v>582</v>
      </c>
      <c r="AU370" s="71">
        <f t="shared" si="120"/>
        <v>1.6552544081087339E-9</v>
      </c>
      <c r="AV370" s="71">
        <f t="shared" si="121"/>
        <v>2.1094465904656468E-169</v>
      </c>
      <c r="AW370" s="114">
        <f>SUM($AV$23:AV370)</f>
        <v>9.3110379369082494</v>
      </c>
      <c r="AY370" s="26">
        <v>367</v>
      </c>
      <c r="AZ370" s="71">
        <v>0</v>
      </c>
      <c r="BA370" s="73">
        <f t="shared" si="127"/>
        <v>0</v>
      </c>
      <c r="BB370" s="34">
        <v>347</v>
      </c>
      <c r="BC370" s="34" t="s">
        <v>202</v>
      </c>
      <c r="BD370" s="34" t="s">
        <v>582</v>
      </c>
      <c r="BE370" s="71">
        <f t="shared" si="122"/>
        <v>1.6552544081087339E-9</v>
      </c>
      <c r="BF370" s="71">
        <f t="shared" si="123"/>
        <v>0</v>
      </c>
      <c r="BG370" s="114">
        <f>SUM($BF$23:BF370)</f>
        <v>9.5467535037849771</v>
      </c>
      <c r="BI370" s="26">
        <v>367</v>
      </c>
      <c r="BJ370" s="71">
        <v>5.0360306331159801E-2</v>
      </c>
      <c r="BK370" s="73">
        <f t="shared" si="128"/>
        <v>0</v>
      </c>
      <c r="BL370" s="34">
        <v>347</v>
      </c>
      <c r="BM370" s="34" t="s">
        <v>202</v>
      </c>
      <c r="BN370" s="34" t="s">
        <v>582</v>
      </c>
      <c r="BO370" s="71">
        <f t="shared" si="125"/>
        <v>1.6552544081087339E-9</v>
      </c>
      <c r="BP370" s="71">
        <f t="shared" si="126"/>
        <v>0</v>
      </c>
      <c r="BQ370" s="114">
        <f>SUM($BP$23:BP370)</f>
        <v>10.39189247276893</v>
      </c>
      <c r="BS370" s="26">
        <v>367</v>
      </c>
      <c r="BT370" s="71">
        <v>0</v>
      </c>
      <c r="BU370" s="73">
        <f t="shared" si="129"/>
        <v>0</v>
      </c>
      <c r="BV370" s="34">
        <v>347</v>
      </c>
      <c r="BW370" s="34" t="s">
        <v>202</v>
      </c>
      <c r="BX370" s="34" t="s">
        <v>582</v>
      </c>
      <c r="BY370" s="71">
        <f t="shared" si="130"/>
        <v>1.6552544081087339E-9</v>
      </c>
      <c r="BZ370" s="71">
        <f t="shared" si="131"/>
        <v>0</v>
      </c>
      <c r="CA370" s="114">
        <f>SUM($BZ$23:BZ370)</f>
        <v>10.487233235656269</v>
      </c>
    </row>
    <row r="371" spans="1:79" x14ac:dyDescent="0.35">
      <c r="A371" s="26">
        <v>368</v>
      </c>
      <c r="B371" s="71">
        <v>0.24183595236859301</v>
      </c>
      <c r="C371" s="73">
        <f t="shared" si="140"/>
        <v>7.5902560815353568E-183</v>
      </c>
      <c r="D371" s="34">
        <v>338</v>
      </c>
      <c r="E371" s="34" t="s">
        <v>202</v>
      </c>
      <c r="F371" s="34" t="s">
        <v>573</v>
      </c>
      <c r="G371" s="71">
        <f t="shared" si="132"/>
        <v>2.7965174942961627E-9</v>
      </c>
      <c r="H371" s="71">
        <f t="shared" si="133"/>
        <v>2.1226283918201466E-191</v>
      </c>
      <c r="I371" s="71">
        <f>SUM($H$33:H371)</f>
        <v>9.3265529758493759</v>
      </c>
      <c r="K371" s="26">
        <v>368</v>
      </c>
      <c r="L371" s="71">
        <v>0</v>
      </c>
      <c r="M371" s="73">
        <f t="shared" si="141"/>
        <v>0</v>
      </c>
      <c r="N371" s="34">
        <v>338</v>
      </c>
      <c r="O371" s="34" t="s">
        <v>202</v>
      </c>
      <c r="P371" s="34" t="s">
        <v>573</v>
      </c>
      <c r="Q371" s="71">
        <f t="shared" si="134"/>
        <v>2.7965174942961627E-9</v>
      </c>
      <c r="R371" s="71">
        <f t="shared" si="135"/>
        <v>0</v>
      </c>
      <c r="S371" s="71">
        <f>SUM($R$33:R371)</f>
        <v>9.5691597944751994</v>
      </c>
      <c r="U371" s="26">
        <v>368</v>
      </c>
      <c r="V371" s="71">
        <v>1.0544361595180599E-11</v>
      </c>
      <c r="W371" s="73">
        <f t="shared" si="142"/>
        <v>0</v>
      </c>
      <c r="X371" s="74">
        <v>338</v>
      </c>
      <c r="Y371" s="34" t="s">
        <v>202</v>
      </c>
      <c r="Z371" s="34" t="s">
        <v>573</v>
      </c>
      <c r="AA371" s="71">
        <f t="shared" si="136"/>
        <v>2.7965174942961627E-9</v>
      </c>
      <c r="AB371" s="71">
        <f t="shared" si="137"/>
        <v>0</v>
      </c>
      <c r="AC371" s="71">
        <f>SUM($AB$33:AB371)</f>
        <v>10.403299508285247</v>
      </c>
      <c r="AE371" s="26">
        <v>368</v>
      </c>
      <c r="AF371" s="71">
        <v>0</v>
      </c>
      <c r="AG371" s="73">
        <f t="shared" si="143"/>
        <v>0</v>
      </c>
      <c r="AH371" s="74">
        <v>338</v>
      </c>
      <c r="AI371" s="34" t="s">
        <v>202</v>
      </c>
      <c r="AJ371" s="34" t="s">
        <v>573</v>
      </c>
      <c r="AK371" s="71">
        <f t="shared" si="138"/>
        <v>2.7965174942961627E-9</v>
      </c>
      <c r="AL371" s="71">
        <f t="shared" si="139"/>
        <v>0</v>
      </c>
      <c r="AM371" s="71">
        <f>SUM($AL$33:AL371)</f>
        <v>10.507780540992837</v>
      </c>
      <c r="AO371" s="26">
        <v>368</v>
      </c>
      <c r="AP371" s="71">
        <v>0.30174843867893297</v>
      </c>
      <c r="AQ371" s="73">
        <f t="shared" si="124"/>
        <v>3.8454645523460424E-161</v>
      </c>
      <c r="AR371" s="34">
        <v>348</v>
      </c>
      <c r="AS371" s="34" t="s">
        <v>202</v>
      </c>
      <c r="AT371" s="34" t="s">
        <v>583</v>
      </c>
      <c r="AU371" s="71">
        <f t="shared" si="120"/>
        <v>1.56156076236673E-9</v>
      </c>
      <c r="AV371" s="71">
        <f t="shared" si="121"/>
        <v>6.0049265580157224E-170</v>
      </c>
      <c r="AW371" s="114">
        <f>SUM($AV$23:AV371)</f>
        <v>9.3110379369082494</v>
      </c>
      <c r="AY371" s="26">
        <v>368</v>
      </c>
      <c r="AZ371" s="71">
        <v>0</v>
      </c>
      <c r="BA371" s="73">
        <f t="shared" si="127"/>
        <v>0</v>
      </c>
      <c r="BB371" s="34">
        <v>348</v>
      </c>
      <c r="BC371" s="34" t="s">
        <v>202</v>
      </c>
      <c r="BD371" s="34" t="s">
        <v>583</v>
      </c>
      <c r="BE371" s="71">
        <f t="shared" si="122"/>
        <v>1.56156076236673E-9</v>
      </c>
      <c r="BF371" s="71">
        <f t="shared" si="123"/>
        <v>0</v>
      </c>
      <c r="BG371" s="114">
        <f>SUM($BF$23:BF371)</f>
        <v>9.5467535037849771</v>
      </c>
      <c r="BI371" s="26">
        <v>368</v>
      </c>
      <c r="BJ371" s="71">
        <v>5.0360306331143002E-2</v>
      </c>
      <c r="BK371" s="73">
        <f t="shared" si="128"/>
        <v>0</v>
      </c>
      <c r="BL371" s="34">
        <v>348</v>
      </c>
      <c r="BM371" s="34" t="s">
        <v>202</v>
      </c>
      <c r="BN371" s="34" t="s">
        <v>583</v>
      </c>
      <c r="BO371" s="71">
        <f t="shared" si="125"/>
        <v>1.56156076236673E-9</v>
      </c>
      <c r="BP371" s="71">
        <f t="shared" si="126"/>
        <v>0</v>
      </c>
      <c r="BQ371" s="114">
        <f>SUM($BP$23:BP371)</f>
        <v>10.39189247276893</v>
      </c>
      <c r="BS371" s="26">
        <v>368</v>
      </c>
      <c r="BT371" s="71">
        <v>0</v>
      </c>
      <c r="BU371" s="73">
        <f t="shared" si="129"/>
        <v>0</v>
      </c>
      <c r="BV371" s="34">
        <v>348</v>
      </c>
      <c r="BW371" s="34" t="s">
        <v>202</v>
      </c>
      <c r="BX371" s="34" t="s">
        <v>583</v>
      </c>
      <c r="BY371" s="71">
        <f t="shared" si="130"/>
        <v>1.56156076236673E-9</v>
      </c>
      <c r="BZ371" s="71">
        <f t="shared" si="131"/>
        <v>0</v>
      </c>
      <c r="CA371" s="114">
        <f>SUM($BZ$23:BZ371)</f>
        <v>10.487233235656269</v>
      </c>
    </row>
    <row r="372" spans="1:79" x14ac:dyDescent="0.35">
      <c r="A372" s="26">
        <v>369</v>
      </c>
      <c r="B372" s="71">
        <v>0.241835952368575</v>
      </c>
      <c r="C372" s="73">
        <f t="shared" si="140"/>
        <v>1.8355968081996079E-183</v>
      </c>
      <c r="D372" s="34">
        <v>339</v>
      </c>
      <c r="E372" s="34" t="s">
        <v>202</v>
      </c>
      <c r="F372" s="34" t="s">
        <v>574</v>
      </c>
      <c r="G372" s="71">
        <f t="shared" si="132"/>
        <v>2.6382240512227947E-9</v>
      </c>
      <c r="H372" s="71">
        <f t="shared" si="133"/>
        <v>4.842715647740001E-192</v>
      </c>
      <c r="I372" s="71">
        <f>SUM($H$33:H372)</f>
        <v>9.3265529758493759</v>
      </c>
      <c r="K372" s="26">
        <v>369</v>
      </c>
      <c r="L372" s="71">
        <v>0</v>
      </c>
      <c r="M372" s="73">
        <f t="shared" si="141"/>
        <v>0</v>
      </c>
      <c r="N372" s="34">
        <v>339</v>
      </c>
      <c r="O372" s="34" t="s">
        <v>202</v>
      </c>
      <c r="P372" s="34" t="s">
        <v>574</v>
      </c>
      <c r="Q372" s="71">
        <f t="shared" si="134"/>
        <v>2.6382240512227947E-9</v>
      </c>
      <c r="R372" s="71">
        <f t="shared" si="135"/>
        <v>0</v>
      </c>
      <c r="S372" s="71">
        <f>SUM($R$33:R372)</f>
        <v>9.5691597944751994</v>
      </c>
      <c r="U372" s="26">
        <v>369</v>
      </c>
      <c r="V372" s="71">
        <v>1.0544361592689E-11</v>
      </c>
      <c r="W372" s="73">
        <f t="shared" si="142"/>
        <v>0</v>
      </c>
      <c r="X372" s="74">
        <v>339</v>
      </c>
      <c r="Y372" s="34" t="s">
        <v>202</v>
      </c>
      <c r="Z372" s="34" t="s">
        <v>574</v>
      </c>
      <c r="AA372" s="71">
        <f t="shared" si="136"/>
        <v>2.6382240512227947E-9</v>
      </c>
      <c r="AB372" s="71">
        <f t="shared" si="137"/>
        <v>0</v>
      </c>
      <c r="AC372" s="71">
        <f>SUM($AB$33:AB372)</f>
        <v>10.403299508285247</v>
      </c>
      <c r="AE372" s="26">
        <v>369</v>
      </c>
      <c r="AF372" s="71">
        <v>0</v>
      </c>
      <c r="AG372" s="73">
        <f t="shared" si="143"/>
        <v>0</v>
      </c>
      <c r="AH372" s="74">
        <v>339</v>
      </c>
      <c r="AI372" s="34" t="s">
        <v>202</v>
      </c>
      <c r="AJ372" s="34" t="s">
        <v>574</v>
      </c>
      <c r="AK372" s="71">
        <f t="shared" si="138"/>
        <v>2.6382240512227947E-9</v>
      </c>
      <c r="AL372" s="71">
        <f t="shared" si="139"/>
        <v>0</v>
      </c>
      <c r="AM372" s="71">
        <f>SUM($AL$33:AL372)</f>
        <v>10.507780540992837</v>
      </c>
      <c r="AO372" s="26">
        <v>369</v>
      </c>
      <c r="AP372" s="71">
        <v>0.30174843867895601</v>
      </c>
      <c r="AQ372" s="73">
        <f t="shared" si="124"/>
        <v>1.1603629246656001E-161</v>
      </c>
      <c r="AR372" s="34">
        <v>349</v>
      </c>
      <c r="AS372" s="34" t="s">
        <v>202</v>
      </c>
      <c r="AT372" s="34" t="s">
        <v>584</v>
      </c>
      <c r="AU372" s="71">
        <f t="shared" si="120"/>
        <v>1.473170530534651E-9</v>
      </c>
      <c r="AV372" s="71">
        <f t="shared" si="121"/>
        <v>1.7094124653423615E-170</v>
      </c>
      <c r="AW372" s="114">
        <f>SUM($AV$23:AV372)</f>
        <v>9.3110379369082494</v>
      </c>
      <c r="AY372" s="26">
        <v>369</v>
      </c>
      <c r="AZ372" s="71">
        <v>0</v>
      </c>
      <c r="BA372" s="73">
        <f t="shared" si="127"/>
        <v>0</v>
      </c>
      <c r="BB372" s="34">
        <v>349</v>
      </c>
      <c r="BC372" s="34" t="s">
        <v>202</v>
      </c>
      <c r="BD372" s="34" t="s">
        <v>584</v>
      </c>
      <c r="BE372" s="71">
        <f t="shared" si="122"/>
        <v>1.473170530534651E-9</v>
      </c>
      <c r="BF372" s="71">
        <f t="shared" si="123"/>
        <v>0</v>
      </c>
      <c r="BG372" s="114">
        <f>SUM($BF$23:BF372)</f>
        <v>9.5467535037849771</v>
      </c>
      <c r="BI372" s="26">
        <v>369</v>
      </c>
      <c r="BJ372" s="71">
        <v>5.0360306331127702E-2</v>
      </c>
      <c r="BK372" s="73">
        <f t="shared" si="128"/>
        <v>0</v>
      </c>
      <c r="BL372" s="34">
        <v>349</v>
      </c>
      <c r="BM372" s="34" t="s">
        <v>202</v>
      </c>
      <c r="BN372" s="34" t="s">
        <v>584</v>
      </c>
      <c r="BO372" s="71">
        <f t="shared" si="125"/>
        <v>1.473170530534651E-9</v>
      </c>
      <c r="BP372" s="71">
        <f t="shared" si="126"/>
        <v>0</v>
      </c>
      <c r="BQ372" s="114">
        <f>SUM($BP$23:BP372)</f>
        <v>10.39189247276893</v>
      </c>
      <c r="BS372" s="26">
        <v>369</v>
      </c>
      <c r="BT372" s="71">
        <v>0</v>
      </c>
      <c r="BU372" s="73">
        <f t="shared" si="129"/>
        <v>0</v>
      </c>
      <c r="BV372" s="34">
        <v>349</v>
      </c>
      <c r="BW372" s="34" t="s">
        <v>202</v>
      </c>
      <c r="BX372" s="34" t="s">
        <v>584</v>
      </c>
      <c r="BY372" s="71">
        <f t="shared" si="130"/>
        <v>1.473170530534651E-9</v>
      </c>
      <c r="BZ372" s="71">
        <f t="shared" si="131"/>
        <v>0</v>
      </c>
      <c r="CA372" s="114">
        <f>SUM($BZ$23:BZ372)</f>
        <v>10.487233235656269</v>
      </c>
    </row>
    <row r="373" spans="1:79" x14ac:dyDescent="0.35">
      <c r="A373" s="26">
        <v>370</v>
      </c>
      <c r="B373" s="71">
        <v>0.241835952368531</v>
      </c>
      <c r="C373" s="73">
        <f t="shared" si="140"/>
        <v>4.4391330227566868E-184</v>
      </c>
      <c r="D373" s="34">
        <v>340</v>
      </c>
      <c r="E373" s="34" t="s">
        <v>202</v>
      </c>
      <c r="F373" s="34" t="s">
        <v>575</v>
      </c>
      <c r="G373" s="71">
        <f t="shared" si="132"/>
        <v>2.4888906143611271E-9</v>
      </c>
      <c r="H373" s="71">
        <f t="shared" si="133"/>
        <v>1.1048516516239658E-192</v>
      </c>
      <c r="I373" s="71">
        <f>SUM($H$33:H373)</f>
        <v>9.3265529758493759</v>
      </c>
      <c r="K373" s="26">
        <v>370</v>
      </c>
      <c r="L373" s="71">
        <v>0</v>
      </c>
      <c r="M373" s="73">
        <f t="shared" si="141"/>
        <v>0</v>
      </c>
      <c r="N373" s="34">
        <v>340</v>
      </c>
      <c r="O373" s="34" t="s">
        <v>202</v>
      </c>
      <c r="P373" s="34" t="s">
        <v>575</v>
      </c>
      <c r="Q373" s="71">
        <f t="shared" si="134"/>
        <v>2.4888906143611271E-9</v>
      </c>
      <c r="R373" s="71">
        <f t="shared" si="135"/>
        <v>0</v>
      </c>
      <c r="S373" s="71">
        <f>SUM($R$33:R373)</f>
        <v>9.5691597944751994</v>
      </c>
      <c r="U373" s="26">
        <v>370</v>
      </c>
      <c r="V373" s="71">
        <v>1.0544361590409601E-11</v>
      </c>
      <c r="W373" s="73">
        <f t="shared" si="142"/>
        <v>0</v>
      </c>
      <c r="X373" s="74">
        <v>340</v>
      </c>
      <c r="Y373" s="34" t="s">
        <v>202</v>
      </c>
      <c r="Z373" s="34" t="s">
        <v>575</v>
      </c>
      <c r="AA373" s="71">
        <f t="shared" si="136"/>
        <v>2.4888906143611271E-9</v>
      </c>
      <c r="AB373" s="71">
        <f t="shared" si="137"/>
        <v>0</v>
      </c>
      <c r="AC373" s="71">
        <f>SUM($AB$33:AB373)</f>
        <v>10.403299508285247</v>
      </c>
      <c r="AE373" s="26">
        <v>370</v>
      </c>
      <c r="AF373" s="71">
        <v>0</v>
      </c>
      <c r="AG373" s="73">
        <f t="shared" si="143"/>
        <v>0</v>
      </c>
      <c r="AH373" s="74">
        <v>340</v>
      </c>
      <c r="AI373" s="34" t="s">
        <v>202</v>
      </c>
      <c r="AJ373" s="34" t="s">
        <v>575</v>
      </c>
      <c r="AK373" s="71">
        <f t="shared" si="138"/>
        <v>2.4888906143611271E-9</v>
      </c>
      <c r="AL373" s="71">
        <f t="shared" si="139"/>
        <v>0</v>
      </c>
      <c r="AM373" s="71">
        <f>SUM($AL$33:AL373)</f>
        <v>10.507780540992837</v>
      </c>
      <c r="AO373" s="26">
        <v>370</v>
      </c>
      <c r="AP373" s="71">
        <v>0.30174843867892698</v>
      </c>
      <c r="AQ373" s="73">
        <f t="shared" si="124"/>
        <v>3.5013770081879192E-162</v>
      </c>
      <c r="AR373" s="34">
        <v>350</v>
      </c>
      <c r="AS373" s="34" t="s">
        <v>202</v>
      </c>
      <c r="AT373" s="34" t="s">
        <v>585</v>
      </c>
      <c r="AU373" s="71">
        <f t="shared" si="120"/>
        <v>1.3897835193723121E-9</v>
      </c>
      <c r="AV373" s="71">
        <f t="shared" si="121"/>
        <v>4.8661560610887032E-171</v>
      </c>
      <c r="AW373" s="114">
        <f>SUM($AV$23:AV373)</f>
        <v>9.3110379369082494</v>
      </c>
      <c r="AY373" s="26">
        <v>370</v>
      </c>
      <c r="AZ373" s="71">
        <v>0</v>
      </c>
      <c r="BA373" s="73">
        <f t="shared" si="127"/>
        <v>0</v>
      </c>
      <c r="BB373" s="34">
        <v>350</v>
      </c>
      <c r="BC373" s="34" t="s">
        <v>202</v>
      </c>
      <c r="BD373" s="34" t="s">
        <v>585</v>
      </c>
      <c r="BE373" s="71">
        <f t="shared" si="122"/>
        <v>1.3897835193723121E-9</v>
      </c>
      <c r="BF373" s="71">
        <f t="shared" si="123"/>
        <v>0</v>
      </c>
      <c r="BG373" s="114">
        <f>SUM($BF$23:BF373)</f>
        <v>9.5467535037849771</v>
      </c>
      <c r="BI373" s="26">
        <v>370</v>
      </c>
      <c r="BJ373" s="71">
        <v>5.0360306331113797E-2</v>
      </c>
      <c r="BK373" s="73">
        <f t="shared" si="128"/>
        <v>0</v>
      </c>
      <c r="BL373" s="34">
        <v>350</v>
      </c>
      <c r="BM373" s="34" t="s">
        <v>202</v>
      </c>
      <c r="BN373" s="34" t="s">
        <v>585</v>
      </c>
      <c r="BO373" s="71">
        <f t="shared" si="125"/>
        <v>1.3897835193723121E-9</v>
      </c>
      <c r="BP373" s="71">
        <f t="shared" si="126"/>
        <v>0</v>
      </c>
      <c r="BQ373" s="114">
        <f>SUM($BP$23:BP373)</f>
        <v>10.39189247276893</v>
      </c>
      <c r="BS373" s="26">
        <v>370</v>
      </c>
      <c r="BT373" s="71">
        <v>0</v>
      </c>
      <c r="BU373" s="73">
        <f t="shared" si="129"/>
        <v>0</v>
      </c>
      <c r="BV373" s="34">
        <v>350</v>
      </c>
      <c r="BW373" s="34" t="s">
        <v>202</v>
      </c>
      <c r="BX373" s="34" t="s">
        <v>585</v>
      </c>
      <c r="BY373" s="71">
        <f t="shared" si="130"/>
        <v>1.3897835193723121E-9</v>
      </c>
      <c r="BZ373" s="71">
        <f t="shared" si="131"/>
        <v>0</v>
      </c>
      <c r="CA373" s="114">
        <f>SUM($BZ$23:BZ373)</f>
        <v>10.487233235656269</v>
      </c>
    </row>
    <row r="374" spans="1:79" x14ac:dyDescent="0.35">
      <c r="A374" s="26">
        <v>371</v>
      </c>
      <c r="B374" s="71">
        <v>0.241835952368542</v>
      </c>
      <c r="C374" s="73">
        <f t="shared" si="140"/>
        <v>1.0735419622489591E-184</v>
      </c>
      <c r="D374" s="34">
        <v>341</v>
      </c>
      <c r="E374" s="34" t="s">
        <v>202</v>
      </c>
      <c r="F374" s="34" t="s">
        <v>576</v>
      </c>
      <c r="G374" s="71">
        <f t="shared" si="132"/>
        <v>2.3480100135482325E-9</v>
      </c>
      <c r="H374" s="71">
        <f t="shared" si="133"/>
        <v>2.5206872773247747E-193</v>
      </c>
      <c r="I374" s="71">
        <f>SUM($H$33:H374)</f>
        <v>9.3265529758493759</v>
      </c>
      <c r="K374" s="26">
        <v>371</v>
      </c>
      <c r="L374" s="71">
        <v>0</v>
      </c>
      <c r="M374" s="73">
        <f t="shared" si="141"/>
        <v>0</v>
      </c>
      <c r="N374" s="34">
        <v>341</v>
      </c>
      <c r="O374" s="34" t="s">
        <v>202</v>
      </c>
      <c r="P374" s="34" t="s">
        <v>576</v>
      </c>
      <c r="Q374" s="71">
        <f t="shared" si="134"/>
        <v>2.3480100135482325E-9</v>
      </c>
      <c r="R374" s="71">
        <f t="shared" si="135"/>
        <v>0</v>
      </c>
      <c r="S374" s="71">
        <f>SUM($R$33:R374)</f>
        <v>9.5691597944751994</v>
      </c>
      <c r="U374" s="26">
        <v>371</v>
      </c>
      <c r="V374" s="71">
        <v>1.0544361588346599E-11</v>
      </c>
      <c r="W374" s="73">
        <f t="shared" si="142"/>
        <v>0</v>
      </c>
      <c r="X374" s="74">
        <v>341</v>
      </c>
      <c r="Y374" s="34" t="s">
        <v>202</v>
      </c>
      <c r="Z374" s="34" t="s">
        <v>576</v>
      </c>
      <c r="AA374" s="71">
        <f t="shared" si="136"/>
        <v>2.3480100135482325E-9</v>
      </c>
      <c r="AB374" s="71">
        <f t="shared" si="137"/>
        <v>0</v>
      </c>
      <c r="AC374" s="71">
        <f>SUM($AB$33:AB374)</f>
        <v>10.403299508285247</v>
      </c>
      <c r="AE374" s="26">
        <v>371</v>
      </c>
      <c r="AF374" s="71">
        <v>0</v>
      </c>
      <c r="AG374" s="73">
        <f t="shared" si="143"/>
        <v>0</v>
      </c>
      <c r="AH374" s="74">
        <v>341</v>
      </c>
      <c r="AI374" s="34" t="s">
        <v>202</v>
      </c>
      <c r="AJ374" s="34" t="s">
        <v>576</v>
      </c>
      <c r="AK374" s="71">
        <f t="shared" si="138"/>
        <v>2.3480100135482325E-9</v>
      </c>
      <c r="AL374" s="71">
        <f t="shared" si="139"/>
        <v>0</v>
      </c>
      <c r="AM374" s="71">
        <f>SUM($AL$33:AL374)</f>
        <v>10.507780540992837</v>
      </c>
      <c r="AO374" s="26">
        <v>371</v>
      </c>
      <c r="AP374" s="71">
        <v>0.30174843867895301</v>
      </c>
      <c r="AQ374" s="73">
        <f t="shared" si="124"/>
        <v>1.0565350454469971E-162</v>
      </c>
      <c r="AR374" s="34">
        <v>351</v>
      </c>
      <c r="AS374" s="34" t="s">
        <v>202</v>
      </c>
      <c r="AT374" s="34" t="s">
        <v>586</v>
      </c>
      <c r="AU374" s="71">
        <f t="shared" si="120"/>
        <v>1.3111165277097279E-9</v>
      </c>
      <c r="AV374" s="71">
        <f t="shared" si="121"/>
        <v>1.3852405601901065E-171</v>
      </c>
      <c r="AW374" s="114">
        <f>SUM($AV$23:AV374)</f>
        <v>9.3110379369082494</v>
      </c>
      <c r="AY374" s="26">
        <v>371</v>
      </c>
      <c r="AZ374" s="71">
        <v>0</v>
      </c>
      <c r="BA374" s="73">
        <f t="shared" si="127"/>
        <v>0</v>
      </c>
      <c r="BB374" s="34">
        <v>351</v>
      </c>
      <c r="BC374" s="34" t="s">
        <v>202</v>
      </c>
      <c r="BD374" s="34" t="s">
        <v>586</v>
      </c>
      <c r="BE374" s="71">
        <f t="shared" si="122"/>
        <v>1.3111165277097279E-9</v>
      </c>
      <c r="BF374" s="71">
        <f t="shared" si="123"/>
        <v>0</v>
      </c>
      <c r="BG374" s="114">
        <f>SUM($BF$23:BF374)</f>
        <v>9.5467535037849771</v>
      </c>
      <c r="BI374" s="26">
        <v>371</v>
      </c>
      <c r="BJ374" s="71">
        <v>5.0360306331101799E-2</v>
      </c>
      <c r="BK374" s="73">
        <f t="shared" si="128"/>
        <v>0</v>
      </c>
      <c r="BL374" s="34">
        <v>351</v>
      </c>
      <c r="BM374" s="34" t="s">
        <v>202</v>
      </c>
      <c r="BN374" s="34" t="s">
        <v>586</v>
      </c>
      <c r="BO374" s="71">
        <f t="shared" si="125"/>
        <v>1.3111165277097279E-9</v>
      </c>
      <c r="BP374" s="71">
        <f t="shared" si="126"/>
        <v>0</v>
      </c>
      <c r="BQ374" s="114">
        <f>SUM($BP$23:BP374)</f>
        <v>10.39189247276893</v>
      </c>
      <c r="BS374" s="26">
        <v>371</v>
      </c>
      <c r="BT374" s="71">
        <v>0</v>
      </c>
      <c r="BU374" s="73">
        <f t="shared" si="129"/>
        <v>0</v>
      </c>
      <c r="BV374" s="34">
        <v>351</v>
      </c>
      <c r="BW374" s="34" t="s">
        <v>202</v>
      </c>
      <c r="BX374" s="34" t="s">
        <v>586</v>
      </c>
      <c r="BY374" s="71">
        <f t="shared" si="130"/>
        <v>1.3111165277097279E-9</v>
      </c>
      <c r="BZ374" s="71">
        <f t="shared" si="131"/>
        <v>0</v>
      </c>
      <c r="CA374" s="114">
        <f>SUM($BZ$23:BZ374)</f>
        <v>10.487233235656269</v>
      </c>
    </row>
    <row r="375" spans="1:79" x14ac:dyDescent="0.35">
      <c r="A375" s="26">
        <v>372</v>
      </c>
      <c r="B375" s="71">
        <v>0.24183595236852801</v>
      </c>
      <c r="C375" s="73">
        <f t="shared" si="140"/>
        <v>2.596210428480704E-185</v>
      </c>
      <c r="D375" s="34">
        <v>342</v>
      </c>
      <c r="E375" s="34" t="s">
        <v>202</v>
      </c>
      <c r="F375" s="34" t="s">
        <v>577</v>
      </c>
      <c r="G375" s="71">
        <f t="shared" si="132"/>
        <v>2.2151037863662568E-9</v>
      </c>
      <c r="H375" s="71">
        <f t="shared" si="133"/>
        <v>5.7508755503311699E-194</v>
      </c>
      <c r="I375" s="71">
        <f>SUM($H$33:H375)</f>
        <v>9.3265529758493759</v>
      </c>
      <c r="K375" s="26">
        <v>372</v>
      </c>
      <c r="L375" s="71">
        <v>0</v>
      </c>
      <c r="M375" s="73">
        <f t="shared" si="141"/>
        <v>0</v>
      </c>
      <c r="N375" s="34">
        <v>342</v>
      </c>
      <c r="O375" s="34" t="s">
        <v>202</v>
      </c>
      <c r="P375" s="34" t="s">
        <v>577</v>
      </c>
      <c r="Q375" s="71">
        <f t="shared" si="134"/>
        <v>2.2151037863662568E-9</v>
      </c>
      <c r="R375" s="71">
        <f t="shared" si="135"/>
        <v>0</v>
      </c>
      <c r="S375" s="71">
        <f>SUM($R$33:R375)</f>
        <v>9.5691597944751994</v>
      </c>
      <c r="U375" s="26">
        <v>372</v>
      </c>
      <c r="V375" s="71">
        <v>1.05443615864189E-11</v>
      </c>
      <c r="W375" s="73">
        <f t="shared" si="142"/>
        <v>0</v>
      </c>
      <c r="X375" s="74">
        <v>342</v>
      </c>
      <c r="Y375" s="34" t="s">
        <v>202</v>
      </c>
      <c r="Z375" s="34" t="s">
        <v>577</v>
      </c>
      <c r="AA375" s="71">
        <f t="shared" si="136"/>
        <v>2.2151037863662568E-9</v>
      </c>
      <c r="AB375" s="71">
        <f t="shared" si="137"/>
        <v>0</v>
      </c>
      <c r="AC375" s="71">
        <f>SUM($AB$33:AB375)</f>
        <v>10.403299508285247</v>
      </c>
      <c r="AE375" s="26">
        <v>372</v>
      </c>
      <c r="AF375" s="71">
        <v>0</v>
      </c>
      <c r="AG375" s="73">
        <f t="shared" si="143"/>
        <v>0</v>
      </c>
      <c r="AH375" s="74">
        <v>342</v>
      </c>
      <c r="AI375" s="34" t="s">
        <v>202</v>
      </c>
      <c r="AJ375" s="34" t="s">
        <v>577</v>
      </c>
      <c r="AK375" s="71">
        <f t="shared" si="138"/>
        <v>2.2151037863662568E-9</v>
      </c>
      <c r="AL375" s="71">
        <f t="shared" si="139"/>
        <v>0</v>
      </c>
      <c r="AM375" s="71">
        <f>SUM($AL$33:AL375)</f>
        <v>10.507780540992837</v>
      </c>
      <c r="AO375" s="26">
        <v>372</v>
      </c>
      <c r="AP375" s="71">
        <v>0.30174843867892298</v>
      </c>
      <c r="AQ375" s="73">
        <f t="shared" si="124"/>
        <v>3.1880780037322804E-163</v>
      </c>
      <c r="AR375" s="34">
        <v>352</v>
      </c>
      <c r="AS375" s="34" t="s">
        <v>202</v>
      </c>
      <c r="AT375" s="34" t="s">
        <v>587</v>
      </c>
      <c r="AU375" s="71">
        <f t="shared" si="120"/>
        <v>1.2369023846318191E-9</v>
      </c>
      <c r="AV375" s="71">
        <f t="shared" si="121"/>
        <v>3.943341285208707E-172</v>
      </c>
      <c r="AW375" s="114">
        <f>SUM($AV$23:AV375)</f>
        <v>9.3110379369082494</v>
      </c>
      <c r="AY375" s="26">
        <v>372</v>
      </c>
      <c r="AZ375" s="71">
        <v>0</v>
      </c>
      <c r="BA375" s="73">
        <f t="shared" si="127"/>
        <v>0</v>
      </c>
      <c r="BB375" s="34">
        <v>352</v>
      </c>
      <c r="BC375" s="34" t="s">
        <v>202</v>
      </c>
      <c r="BD375" s="34" t="s">
        <v>587</v>
      </c>
      <c r="BE375" s="71">
        <f t="shared" si="122"/>
        <v>1.2369023846318191E-9</v>
      </c>
      <c r="BF375" s="71">
        <f t="shared" si="123"/>
        <v>0</v>
      </c>
      <c r="BG375" s="114">
        <f>SUM($BF$23:BF375)</f>
        <v>9.5467535037849771</v>
      </c>
      <c r="BI375" s="26">
        <v>372</v>
      </c>
      <c r="BJ375" s="71">
        <v>5.0360306331089802E-2</v>
      </c>
      <c r="BK375" s="73">
        <f t="shared" si="128"/>
        <v>0</v>
      </c>
      <c r="BL375" s="34">
        <v>352</v>
      </c>
      <c r="BM375" s="34" t="s">
        <v>202</v>
      </c>
      <c r="BN375" s="34" t="s">
        <v>587</v>
      </c>
      <c r="BO375" s="71">
        <f t="shared" si="125"/>
        <v>1.2369023846318191E-9</v>
      </c>
      <c r="BP375" s="71">
        <f t="shared" si="126"/>
        <v>0</v>
      </c>
      <c r="BQ375" s="114">
        <f>SUM($BP$23:BP375)</f>
        <v>10.39189247276893</v>
      </c>
      <c r="BS375" s="26">
        <v>372</v>
      </c>
      <c r="BT375" s="71">
        <v>0</v>
      </c>
      <c r="BU375" s="73">
        <f t="shared" si="129"/>
        <v>0</v>
      </c>
      <c r="BV375" s="34">
        <v>352</v>
      </c>
      <c r="BW375" s="34" t="s">
        <v>202</v>
      </c>
      <c r="BX375" s="34" t="s">
        <v>587</v>
      </c>
      <c r="BY375" s="71">
        <f t="shared" si="130"/>
        <v>1.2369023846318191E-9</v>
      </c>
      <c r="BZ375" s="71">
        <f t="shared" si="131"/>
        <v>0</v>
      </c>
      <c r="CA375" s="114">
        <f>SUM($BZ$23:BZ375)</f>
        <v>10.487233235656269</v>
      </c>
    </row>
    <row r="376" spans="1:79" x14ac:dyDescent="0.35">
      <c r="A376" s="26">
        <v>373</v>
      </c>
      <c r="B376" s="71">
        <v>0.24183595236851499</v>
      </c>
      <c r="C376" s="73">
        <f t="shared" si="140"/>
        <v>6.2785702152073521E-186</v>
      </c>
      <c r="D376" s="34">
        <v>343</v>
      </c>
      <c r="E376" s="34" t="s">
        <v>202</v>
      </c>
      <c r="F376" s="34" t="s">
        <v>578</v>
      </c>
      <c r="G376" s="71">
        <f t="shared" si="132"/>
        <v>2.0897205531757142E-9</v>
      </c>
      <c r="H376" s="71">
        <f t="shared" si="133"/>
        <v>1.3120457223275671E-194</v>
      </c>
      <c r="I376" s="71">
        <f>SUM($H$33:H376)</f>
        <v>9.3265529758493759</v>
      </c>
      <c r="K376" s="26">
        <v>373</v>
      </c>
      <c r="L376" s="71">
        <v>0</v>
      </c>
      <c r="M376" s="73">
        <f t="shared" si="141"/>
        <v>0</v>
      </c>
      <c r="N376" s="34">
        <v>343</v>
      </c>
      <c r="O376" s="34" t="s">
        <v>202</v>
      </c>
      <c r="P376" s="34" t="s">
        <v>578</v>
      </c>
      <c r="Q376" s="71">
        <f t="shared" si="134"/>
        <v>2.0897205531757142E-9</v>
      </c>
      <c r="R376" s="71">
        <f t="shared" si="135"/>
        <v>0</v>
      </c>
      <c r="S376" s="71">
        <f>SUM($R$33:R376)</f>
        <v>9.5691597944751994</v>
      </c>
      <c r="U376" s="26">
        <v>373</v>
      </c>
      <c r="V376" s="71">
        <v>1.0544361584675501E-11</v>
      </c>
      <c r="W376" s="73">
        <f t="shared" si="142"/>
        <v>0</v>
      </c>
      <c r="X376" s="74">
        <v>343</v>
      </c>
      <c r="Y376" s="34" t="s">
        <v>202</v>
      </c>
      <c r="Z376" s="34" t="s">
        <v>578</v>
      </c>
      <c r="AA376" s="71">
        <f t="shared" si="136"/>
        <v>2.0897205531757142E-9</v>
      </c>
      <c r="AB376" s="71">
        <f t="shared" si="137"/>
        <v>0</v>
      </c>
      <c r="AC376" s="71">
        <f>SUM($AB$33:AB376)</f>
        <v>10.403299508285247</v>
      </c>
      <c r="AE376" s="26">
        <v>373</v>
      </c>
      <c r="AF376" s="71">
        <v>0</v>
      </c>
      <c r="AG376" s="73">
        <f t="shared" si="143"/>
        <v>0</v>
      </c>
      <c r="AH376" s="74">
        <v>343</v>
      </c>
      <c r="AI376" s="34" t="s">
        <v>202</v>
      </c>
      <c r="AJ376" s="34" t="s">
        <v>578</v>
      </c>
      <c r="AK376" s="71">
        <f t="shared" si="138"/>
        <v>2.0897205531757142E-9</v>
      </c>
      <c r="AL376" s="71">
        <f t="shared" si="139"/>
        <v>0</v>
      </c>
      <c r="AM376" s="71">
        <f>SUM($AL$33:AL376)</f>
        <v>10.507780540992837</v>
      </c>
      <c r="AO376" s="26">
        <v>373</v>
      </c>
      <c r="AP376" s="71">
        <v>0.30174843867894802</v>
      </c>
      <c r="AQ376" s="73">
        <f t="shared" si="124"/>
        <v>9.6199756001283324E-164</v>
      </c>
      <c r="AR376" s="34">
        <v>353</v>
      </c>
      <c r="AS376" s="34" t="s">
        <v>202</v>
      </c>
      <c r="AT376" s="34" t="s">
        <v>588</v>
      </c>
      <c r="AU376" s="71">
        <f t="shared" si="120"/>
        <v>1.1668890421054898E-9</v>
      </c>
      <c r="AV376" s="71">
        <f t="shared" si="121"/>
        <v>1.1225444113111933E-172</v>
      </c>
      <c r="AW376" s="114">
        <f>SUM($AV$23:AV376)</f>
        <v>9.3110379369082494</v>
      </c>
      <c r="AY376" s="26">
        <v>373</v>
      </c>
      <c r="AZ376" s="71">
        <v>0</v>
      </c>
      <c r="BA376" s="73">
        <f t="shared" si="127"/>
        <v>0</v>
      </c>
      <c r="BB376" s="34">
        <v>353</v>
      </c>
      <c r="BC376" s="34" t="s">
        <v>202</v>
      </c>
      <c r="BD376" s="34" t="s">
        <v>588</v>
      </c>
      <c r="BE376" s="71">
        <f t="shared" si="122"/>
        <v>1.1668890421054898E-9</v>
      </c>
      <c r="BF376" s="71">
        <f t="shared" si="123"/>
        <v>0</v>
      </c>
      <c r="BG376" s="114">
        <f>SUM($BF$23:BF376)</f>
        <v>9.5467535037849771</v>
      </c>
      <c r="BI376" s="26">
        <v>373</v>
      </c>
      <c r="BJ376" s="71">
        <v>5.0360306331079401E-2</v>
      </c>
      <c r="BK376" s="73">
        <f t="shared" si="128"/>
        <v>0</v>
      </c>
      <c r="BL376" s="34">
        <v>353</v>
      </c>
      <c r="BM376" s="34" t="s">
        <v>202</v>
      </c>
      <c r="BN376" s="34" t="s">
        <v>588</v>
      </c>
      <c r="BO376" s="71">
        <f t="shared" si="125"/>
        <v>1.1668890421054898E-9</v>
      </c>
      <c r="BP376" s="71">
        <f t="shared" si="126"/>
        <v>0</v>
      </c>
      <c r="BQ376" s="114">
        <f>SUM($BP$23:BP376)</f>
        <v>10.39189247276893</v>
      </c>
      <c r="BS376" s="26">
        <v>373</v>
      </c>
      <c r="BT376" s="71">
        <v>0</v>
      </c>
      <c r="BU376" s="73">
        <f t="shared" si="129"/>
        <v>0</v>
      </c>
      <c r="BV376" s="34">
        <v>353</v>
      </c>
      <c r="BW376" s="34" t="s">
        <v>202</v>
      </c>
      <c r="BX376" s="34" t="s">
        <v>588</v>
      </c>
      <c r="BY376" s="71">
        <f t="shared" si="130"/>
        <v>1.1668890421054898E-9</v>
      </c>
      <c r="BZ376" s="71">
        <f t="shared" si="131"/>
        <v>0</v>
      </c>
      <c r="CA376" s="114">
        <f>SUM($BZ$23:BZ376)</f>
        <v>10.487233235656269</v>
      </c>
    </row>
    <row r="377" spans="1:79" x14ac:dyDescent="0.35">
      <c r="A377" s="26">
        <v>374</v>
      </c>
      <c r="B377" s="71">
        <v>0.24183595236847699</v>
      </c>
      <c r="C377" s="73">
        <f t="shared" si="140"/>
        <v>1.518384007507262E-186</v>
      </c>
      <c r="D377" s="34">
        <v>344</v>
      </c>
      <c r="E377" s="34" t="s">
        <v>202</v>
      </c>
      <c r="F377" s="34" t="s">
        <v>579</v>
      </c>
      <c r="G377" s="71">
        <f t="shared" si="132"/>
        <v>1.9714344841280322E-9</v>
      </c>
      <c r="H377" s="71">
        <f t="shared" si="133"/>
        <v>2.9933945925483334E-195</v>
      </c>
      <c r="I377" s="71">
        <f>SUM($H$33:H377)</f>
        <v>9.3265529758493759</v>
      </c>
      <c r="K377" s="26">
        <v>374</v>
      </c>
      <c r="L377" s="71">
        <v>0</v>
      </c>
      <c r="M377" s="73">
        <f t="shared" si="141"/>
        <v>0</v>
      </c>
      <c r="N377" s="34">
        <v>344</v>
      </c>
      <c r="O377" s="34" t="s">
        <v>202</v>
      </c>
      <c r="P377" s="34" t="s">
        <v>579</v>
      </c>
      <c r="Q377" s="71">
        <f t="shared" si="134"/>
        <v>1.9714344841280322E-9</v>
      </c>
      <c r="R377" s="71">
        <f t="shared" si="135"/>
        <v>0</v>
      </c>
      <c r="S377" s="71">
        <f>SUM($R$33:R377)</f>
        <v>9.5691597944751994</v>
      </c>
      <c r="U377" s="26">
        <v>374</v>
      </c>
      <c r="V377" s="71">
        <v>1.05443615830807E-11</v>
      </c>
      <c r="W377" s="73">
        <f t="shared" si="142"/>
        <v>0</v>
      </c>
      <c r="X377" s="74">
        <v>344</v>
      </c>
      <c r="Y377" s="34" t="s">
        <v>202</v>
      </c>
      <c r="Z377" s="34" t="s">
        <v>579</v>
      </c>
      <c r="AA377" s="71">
        <f t="shared" si="136"/>
        <v>1.9714344841280322E-9</v>
      </c>
      <c r="AB377" s="71">
        <f t="shared" si="137"/>
        <v>0</v>
      </c>
      <c r="AC377" s="71">
        <f>SUM($AB$33:AB377)</f>
        <v>10.403299508285247</v>
      </c>
      <c r="AE377" s="26">
        <v>374</v>
      </c>
      <c r="AF377" s="71">
        <v>0</v>
      </c>
      <c r="AG377" s="73">
        <f t="shared" si="143"/>
        <v>0</v>
      </c>
      <c r="AH377" s="74">
        <v>344</v>
      </c>
      <c r="AI377" s="34" t="s">
        <v>202</v>
      </c>
      <c r="AJ377" s="34" t="s">
        <v>579</v>
      </c>
      <c r="AK377" s="71">
        <f t="shared" si="138"/>
        <v>1.9714344841280322E-9</v>
      </c>
      <c r="AL377" s="71">
        <f t="shared" si="139"/>
        <v>0</v>
      </c>
      <c r="AM377" s="71">
        <f>SUM($AL$33:AL377)</f>
        <v>10.507780540992837</v>
      </c>
      <c r="AO377" s="26">
        <v>374</v>
      </c>
      <c r="AP377" s="71">
        <v>0.30174843867892198</v>
      </c>
      <c r="AQ377" s="73">
        <f t="shared" si="124"/>
        <v>2.9028126174683001E-164</v>
      </c>
      <c r="AR377" s="34">
        <v>354</v>
      </c>
      <c r="AS377" s="34" t="s">
        <v>202</v>
      </c>
      <c r="AT377" s="34" t="s">
        <v>589</v>
      </c>
      <c r="AU377" s="71">
        <f t="shared" si="120"/>
        <v>1.100838718967443E-9</v>
      </c>
      <c r="AV377" s="71">
        <f t="shared" si="121"/>
        <v>3.1955285232163338E-173</v>
      </c>
      <c r="AW377" s="114">
        <f>SUM($AV$23:AV377)</f>
        <v>9.3110379369082494</v>
      </c>
      <c r="AY377" s="26">
        <v>374</v>
      </c>
      <c r="AZ377" s="71">
        <v>0</v>
      </c>
      <c r="BA377" s="73">
        <f t="shared" si="127"/>
        <v>0</v>
      </c>
      <c r="BB377" s="34">
        <v>354</v>
      </c>
      <c r="BC377" s="34" t="s">
        <v>202</v>
      </c>
      <c r="BD377" s="34" t="s">
        <v>589</v>
      </c>
      <c r="BE377" s="71">
        <f t="shared" si="122"/>
        <v>1.100838718967443E-9</v>
      </c>
      <c r="BF377" s="71">
        <f t="shared" si="123"/>
        <v>0</v>
      </c>
      <c r="BG377" s="114">
        <f>SUM($BF$23:BF377)</f>
        <v>9.5467535037849771</v>
      </c>
      <c r="BI377" s="26">
        <v>374</v>
      </c>
      <c r="BJ377" s="71">
        <v>5.0360306331070297E-2</v>
      </c>
      <c r="BK377" s="73">
        <f t="shared" si="128"/>
        <v>0</v>
      </c>
      <c r="BL377" s="34">
        <v>354</v>
      </c>
      <c r="BM377" s="34" t="s">
        <v>202</v>
      </c>
      <c r="BN377" s="34" t="s">
        <v>589</v>
      </c>
      <c r="BO377" s="71">
        <f t="shared" si="125"/>
        <v>1.100838718967443E-9</v>
      </c>
      <c r="BP377" s="71">
        <f t="shared" si="126"/>
        <v>0</v>
      </c>
      <c r="BQ377" s="114">
        <f>SUM($BP$23:BP377)</f>
        <v>10.39189247276893</v>
      </c>
      <c r="BS377" s="26">
        <v>374</v>
      </c>
      <c r="BT377" s="71">
        <v>0</v>
      </c>
      <c r="BU377" s="73">
        <f t="shared" si="129"/>
        <v>0</v>
      </c>
      <c r="BV377" s="34">
        <v>354</v>
      </c>
      <c r="BW377" s="34" t="s">
        <v>202</v>
      </c>
      <c r="BX377" s="34" t="s">
        <v>589</v>
      </c>
      <c r="BY377" s="71">
        <f t="shared" si="130"/>
        <v>1.100838718967443E-9</v>
      </c>
      <c r="BZ377" s="71">
        <f t="shared" si="131"/>
        <v>0</v>
      </c>
      <c r="CA377" s="114">
        <f>SUM($BZ$23:BZ377)</f>
        <v>10.487233235656269</v>
      </c>
    </row>
    <row r="378" spans="1:79" x14ac:dyDescent="0.35">
      <c r="A378" s="26">
        <v>375</v>
      </c>
      <c r="B378" s="71">
        <v>0.24183595236849301</v>
      </c>
      <c r="C378" s="73">
        <f t="shared" si="140"/>
        <v>3.6719984251658343E-187</v>
      </c>
      <c r="D378" s="34">
        <v>345</v>
      </c>
      <c r="E378" s="34" t="s">
        <v>202</v>
      </c>
      <c r="F378" s="34" t="s">
        <v>580</v>
      </c>
      <c r="G378" s="71">
        <f t="shared" si="132"/>
        <v>1.8598438529509741E-9</v>
      </c>
      <c r="H378" s="71">
        <f t="shared" si="133"/>
        <v>6.8293436990903344E-196</v>
      </c>
      <c r="I378" s="71">
        <f>SUM($H$33:H378)</f>
        <v>9.3265529758493759</v>
      </c>
      <c r="K378" s="26">
        <v>375</v>
      </c>
      <c r="L378" s="71">
        <v>0</v>
      </c>
      <c r="M378" s="73">
        <f t="shared" si="141"/>
        <v>0</v>
      </c>
      <c r="N378" s="34">
        <v>345</v>
      </c>
      <c r="O378" s="34" t="s">
        <v>202</v>
      </c>
      <c r="P378" s="34" t="s">
        <v>580</v>
      </c>
      <c r="Q378" s="71">
        <f t="shared" si="134"/>
        <v>1.8598438529509741E-9</v>
      </c>
      <c r="R378" s="71">
        <f t="shared" si="135"/>
        <v>0</v>
      </c>
      <c r="S378" s="71">
        <f>SUM($R$33:R378)</f>
        <v>9.5691597944751994</v>
      </c>
      <c r="U378" s="26">
        <v>375</v>
      </c>
      <c r="V378" s="71">
        <v>1.05443615816218E-11</v>
      </c>
      <c r="W378" s="73">
        <f t="shared" si="142"/>
        <v>0</v>
      </c>
      <c r="X378" s="74">
        <v>345</v>
      </c>
      <c r="Y378" s="34" t="s">
        <v>202</v>
      </c>
      <c r="Z378" s="34" t="s">
        <v>580</v>
      </c>
      <c r="AA378" s="71">
        <f t="shared" si="136"/>
        <v>1.8598438529509741E-9</v>
      </c>
      <c r="AB378" s="71">
        <f t="shared" si="137"/>
        <v>0</v>
      </c>
      <c r="AC378" s="71">
        <f>SUM($AB$33:AB378)</f>
        <v>10.403299508285247</v>
      </c>
      <c r="AE378" s="26">
        <v>375</v>
      </c>
      <c r="AF378" s="71">
        <v>0</v>
      </c>
      <c r="AG378" s="73">
        <f t="shared" si="143"/>
        <v>0</v>
      </c>
      <c r="AH378" s="74">
        <v>345</v>
      </c>
      <c r="AI378" s="34" t="s">
        <v>202</v>
      </c>
      <c r="AJ378" s="34" t="s">
        <v>580</v>
      </c>
      <c r="AK378" s="71">
        <f t="shared" si="138"/>
        <v>1.8598438529509741E-9</v>
      </c>
      <c r="AL378" s="71">
        <f t="shared" si="139"/>
        <v>0</v>
      </c>
      <c r="AM378" s="71">
        <f>SUM($AL$33:AL378)</f>
        <v>10.507780540992837</v>
      </c>
      <c r="AO378" s="26">
        <v>375</v>
      </c>
      <c r="AP378" s="71">
        <v>0.30174843867894502</v>
      </c>
      <c r="AQ378" s="73">
        <f t="shared" si="124"/>
        <v>8.7591917509853434E-165</v>
      </c>
      <c r="AR378" s="34">
        <v>355</v>
      </c>
      <c r="AS378" s="34" t="s">
        <v>202</v>
      </c>
      <c r="AT378" s="34" t="s">
        <v>590</v>
      </c>
      <c r="AU378" s="71">
        <f t="shared" si="120"/>
        <v>1.0385270933655123E-9</v>
      </c>
      <c r="AV378" s="71">
        <f t="shared" si="121"/>
        <v>9.0966579493819806E-174</v>
      </c>
      <c r="AW378" s="114">
        <f>SUM($AV$23:AV378)</f>
        <v>9.3110379369082494</v>
      </c>
      <c r="AY378" s="26">
        <v>375</v>
      </c>
      <c r="AZ378" s="71">
        <v>0</v>
      </c>
      <c r="BA378" s="73">
        <f t="shared" si="127"/>
        <v>0</v>
      </c>
      <c r="BB378" s="34">
        <v>355</v>
      </c>
      <c r="BC378" s="34" t="s">
        <v>202</v>
      </c>
      <c r="BD378" s="34" t="s">
        <v>590</v>
      </c>
      <c r="BE378" s="71">
        <f t="shared" si="122"/>
        <v>1.0385270933655123E-9</v>
      </c>
      <c r="BF378" s="71">
        <f t="shared" si="123"/>
        <v>0</v>
      </c>
      <c r="BG378" s="114">
        <f>SUM($BF$23:BF378)</f>
        <v>9.5467535037849771</v>
      </c>
      <c r="BI378" s="26">
        <v>375</v>
      </c>
      <c r="BJ378" s="71">
        <v>5.0360306331060901E-2</v>
      </c>
      <c r="BK378" s="73">
        <f t="shared" si="128"/>
        <v>0</v>
      </c>
      <c r="BL378" s="34">
        <v>355</v>
      </c>
      <c r="BM378" s="34" t="s">
        <v>202</v>
      </c>
      <c r="BN378" s="34" t="s">
        <v>590</v>
      </c>
      <c r="BO378" s="71">
        <f t="shared" si="125"/>
        <v>1.0385270933655123E-9</v>
      </c>
      <c r="BP378" s="71">
        <f t="shared" si="126"/>
        <v>0</v>
      </c>
      <c r="BQ378" s="114">
        <f>SUM($BP$23:BP378)</f>
        <v>10.39189247276893</v>
      </c>
      <c r="BS378" s="26">
        <v>375</v>
      </c>
      <c r="BT378" s="71">
        <v>0</v>
      </c>
      <c r="BU378" s="73">
        <f t="shared" si="129"/>
        <v>0</v>
      </c>
      <c r="BV378" s="34">
        <v>355</v>
      </c>
      <c r="BW378" s="34" t="s">
        <v>202</v>
      </c>
      <c r="BX378" s="34" t="s">
        <v>590</v>
      </c>
      <c r="BY378" s="71">
        <f t="shared" si="130"/>
        <v>1.0385270933655123E-9</v>
      </c>
      <c r="BZ378" s="71">
        <f t="shared" si="131"/>
        <v>0</v>
      </c>
      <c r="CA378" s="114">
        <f>SUM($BZ$23:BZ378)</f>
        <v>10.487233235656269</v>
      </c>
    </row>
    <row r="379" spans="1:79" x14ac:dyDescent="0.35">
      <c r="A379" s="26">
        <v>376</v>
      </c>
      <c r="B379" s="71">
        <v>0.24183595236848299</v>
      </c>
      <c r="C379" s="73">
        <f t="shared" si="140"/>
        <v>8.8802123624558603E-188</v>
      </c>
      <c r="D379" s="34">
        <v>346</v>
      </c>
      <c r="E379" s="34" t="s">
        <v>202</v>
      </c>
      <c r="F379" s="34" t="s">
        <v>581</v>
      </c>
      <c r="G379" s="71">
        <f t="shared" si="132"/>
        <v>1.7545696725952579E-9</v>
      </c>
      <c r="H379" s="71">
        <f t="shared" si="133"/>
        <v>1.558095129737054E-196</v>
      </c>
      <c r="I379" s="71">
        <f>SUM($H$33:H379)</f>
        <v>9.3265529758493759</v>
      </c>
      <c r="K379" s="26">
        <v>376</v>
      </c>
      <c r="L379" s="71">
        <v>0</v>
      </c>
      <c r="M379" s="73">
        <f t="shared" si="141"/>
        <v>0</v>
      </c>
      <c r="N379" s="34">
        <v>346</v>
      </c>
      <c r="O379" s="34" t="s">
        <v>202</v>
      </c>
      <c r="P379" s="34" t="s">
        <v>581</v>
      </c>
      <c r="Q379" s="71">
        <f t="shared" si="134"/>
        <v>1.7545696725952579E-9</v>
      </c>
      <c r="R379" s="71">
        <f t="shared" si="135"/>
        <v>0</v>
      </c>
      <c r="S379" s="71">
        <f>SUM($R$33:R379)</f>
        <v>9.5691597944751994</v>
      </c>
      <c r="U379" s="26">
        <v>376</v>
      </c>
      <c r="V379" s="71">
        <v>1.05443615802883E-11</v>
      </c>
      <c r="W379" s="73">
        <f t="shared" si="142"/>
        <v>0</v>
      </c>
      <c r="X379" s="74">
        <v>346</v>
      </c>
      <c r="Y379" s="34" t="s">
        <v>202</v>
      </c>
      <c r="Z379" s="34" t="s">
        <v>581</v>
      </c>
      <c r="AA379" s="71">
        <f t="shared" si="136"/>
        <v>1.7545696725952579E-9</v>
      </c>
      <c r="AB379" s="71">
        <f t="shared" si="137"/>
        <v>0</v>
      </c>
      <c r="AC379" s="71">
        <f>SUM($AB$33:AB379)</f>
        <v>10.403299508285247</v>
      </c>
      <c r="AE379" s="26">
        <v>376</v>
      </c>
      <c r="AF379" s="71">
        <v>0</v>
      </c>
      <c r="AG379" s="73">
        <f t="shared" si="143"/>
        <v>0</v>
      </c>
      <c r="AH379" s="74">
        <v>346</v>
      </c>
      <c r="AI379" s="34" t="s">
        <v>202</v>
      </c>
      <c r="AJ379" s="34" t="s">
        <v>581</v>
      </c>
      <c r="AK379" s="71">
        <f t="shared" si="138"/>
        <v>1.7545696725952579E-9</v>
      </c>
      <c r="AL379" s="71">
        <f t="shared" si="139"/>
        <v>0</v>
      </c>
      <c r="AM379" s="71">
        <f>SUM($AL$33:AL379)</f>
        <v>10.507780540992837</v>
      </c>
      <c r="AO379" s="26">
        <v>376</v>
      </c>
      <c r="AP379" s="71">
        <v>0.30174843867891898</v>
      </c>
      <c r="AQ379" s="73">
        <f t="shared" si="124"/>
        <v>2.6430724349493217E-165</v>
      </c>
      <c r="AR379" s="34">
        <v>356</v>
      </c>
      <c r="AS379" s="34" t="s">
        <v>202</v>
      </c>
      <c r="AT379" s="34" t="s">
        <v>591</v>
      </c>
      <c r="AU379" s="71">
        <f t="shared" si="120"/>
        <v>9.7974254091086059E-10</v>
      </c>
      <c r="AV379" s="71">
        <f t="shared" si="121"/>
        <v>2.589530503228704E-174</v>
      </c>
      <c r="AW379" s="114">
        <f>SUM($AV$23:AV379)</f>
        <v>9.3110379369082494</v>
      </c>
      <c r="AY379" s="26">
        <v>376</v>
      </c>
      <c r="AZ379" s="71">
        <v>0</v>
      </c>
      <c r="BA379" s="73">
        <f t="shared" si="127"/>
        <v>0</v>
      </c>
      <c r="BB379" s="34">
        <v>356</v>
      </c>
      <c r="BC379" s="34" t="s">
        <v>202</v>
      </c>
      <c r="BD379" s="34" t="s">
        <v>591</v>
      </c>
      <c r="BE379" s="71">
        <f t="shared" si="122"/>
        <v>9.7974254091086059E-10</v>
      </c>
      <c r="BF379" s="71">
        <f t="shared" si="123"/>
        <v>0</v>
      </c>
      <c r="BG379" s="114">
        <f>SUM($BF$23:BF379)</f>
        <v>9.5467535037849771</v>
      </c>
      <c r="BI379" s="26">
        <v>376</v>
      </c>
      <c r="BJ379" s="71">
        <v>5.0360306331054101E-2</v>
      </c>
      <c r="BK379" s="73">
        <f t="shared" si="128"/>
        <v>0</v>
      </c>
      <c r="BL379" s="34">
        <v>356</v>
      </c>
      <c r="BM379" s="34" t="s">
        <v>202</v>
      </c>
      <c r="BN379" s="34" t="s">
        <v>591</v>
      </c>
      <c r="BO379" s="71">
        <f t="shared" si="125"/>
        <v>9.7974254091086059E-10</v>
      </c>
      <c r="BP379" s="71">
        <f t="shared" si="126"/>
        <v>0</v>
      </c>
      <c r="BQ379" s="114">
        <f>SUM($BP$23:BP379)</f>
        <v>10.39189247276893</v>
      </c>
      <c r="BS379" s="26">
        <v>376</v>
      </c>
      <c r="BT379" s="71">
        <v>0</v>
      </c>
      <c r="BU379" s="73">
        <f t="shared" si="129"/>
        <v>0</v>
      </c>
      <c r="BV379" s="34">
        <v>356</v>
      </c>
      <c r="BW379" s="34" t="s">
        <v>202</v>
      </c>
      <c r="BX379" s="34" t="s">
        <v>591</v>
      </c>
      <c r="BY379" s="71">
        <f t="shared" si="130"/>
        <v>9.7974254091086059E-10</v>
      </c>
      <c r="BZ379" s="71">
        <f t="shared" si="131"/>
        <v>0</v>
      </c>
      <c r="CA379" s="114">
        <f>SUM($BZ$23:BZ379)</f>
        <v>10.487233235656269</v>
      </c>
    </row>
    <row r="380" spans="1:79" x14ac:dyDescent="0.35">
      <c r="A380" s="26">
        <v>377</v>
      </c>
      <c r="B380" s="71">
        <v>0.24183595236847499</v>
      </c>
      <c r="C380" s="73">
        <f t="shared" si="140"/>
        <v>2.1475546139088891E-188</v>
      </c>
      <c r="D380" s="34">
        <v>347</v>
      </c>
      <c r="E380" s="34" t="s">
        <v>202</v>
      </c>
      <c r="F380" s="34" t="s">
        <v>582</v>
      </c>
      <c r="G380" s="71">
        <f t="shared" si="132"/>
        <v>1.6552544081087339E-9</v>
      </c>
      <c r="H380" s="71">
        <f t="shared" si="133"/>
        <v>3.554749241326939E-197</v>
      </c>
      <c r="I380" s="71">
        <f>SUM($H$33:H380)</f>
        <v>9.3265529758493759</v>
      </c>
      <c r="K380" s="26">
        <v>377</v>
      </c>
      <c r="L380" s="71">
        <v>0</v>
      </c>
      <c r="M380" s="73">
        <f t="shared" si="141"/>
        <v>0</v>
      </c>
      <c r="N380" s="34">
        <v>347</v>
      </c>
      <c r="O380" s="34" t="s">
        <v>202</v>
      </c>
      <c r="P380" s="34" t="s">
        <v>582</v>
      </c>
      <c r="Q380" s="71">
        <f t="shared" si="134"/>
        <v>1.6552544081087339E-9</v>
      </c>
      <c r="R380" s="71">
        <f t="shared" si="135"/>
        <v>0</v>
      </c>
      <c r="S380" s="71">
        <f>SUM($R$33:R380)</f>
        <v>9.5691597944751994</v>
      </c>
      <c r="U380" s="26">
        <v>377</v>
      </c>
      <c r="V380" s="71">
        <v>1.0544361579090099E-11</v>
      </c>
      <c r="W380" s="73">
        <f t="shared" si="142"/>
        <v>0</v>
      </c>
      <c r="X380" s="74">
        <v>347</v>
      </c>
      <c r="Y380" s="34" t="s">
        <v>202</v>
      </c>
      <c r="Z380" s="34" t="s">
        <v>582</v>
      </c>
      <c r="AA380" s="71">
        <f t="shared" si="136"/>
        <v>1.6552544081087339E-9</v>
      </c>
      <c r="AB380" s="71">
        <f t="shared" si="137"/>
        <v>0</v>
      </c>
      <c r="AC380" s="71">
        <f>SUM($AB$33:AB380)</f>
        <v>10.403299508285247</v>
      </c>
      <c r="AE380" s="26">
        <v>377</v>
      </c>
      <c r="AF380" s="71">
        <v>0</v>
      </c>
      <c r="AG380" s="73">
        <f t="shared" si="143"/>
        <v>0</v>
      </c>
      <c r="AH380" s="74">
        <v>347</v>
      </c>
      <c r="AI380" s="34" t="s">
        <v>202</v>
      </c>
      <c r="AJ380" s="34" t="s">
        <v>582</v>
      </c>
      <c r="AK380" s="71">
        <f t="shared" si="138"/>
        <v>1.6552544081087339E-9</v>
      </c>
      <c r="AL380" s="71">
        <f t="shared" si="139"/>
        <v>0</v>
      </c>
      <c r="AM380" s="71">
        <f>SUM($AL$33:AL380)</f>
        <v>10.507780540992837</v>
      </c>
      <c r="AO380" s="26">
        <v>377</v>
      </c>
      <c r="AP380" s="71">
        <v>0.30174843867894302</v>
      </c>
      <c r="AQ380" s="73">
        <f t="shared" si="124"/>
        <v>7.9754298056124651E-166</v>
      </c>
      <c r="AR380" s="34">
        <v>357</v>
      </c>
      <c r="AS380" s="34" t="s">
        <v>202</v>
      </c>
      <c r="AT380" s="34" t="s">
        <v>592</v>
      </c>
      <c r="AU380" s="71">
        <f t="shared" si="120"/>
        <v>9.2428541595364202E-10</v>
      </c>
      <c r="AV380" s="71">
        <f t="shared" si="121"/>
        <v>7.3715734552895918E-175</v>
      </c>
      <c r="AW380" s="114">
        <f>SUM($AV$23:AV380)</f>
        <v>9.3110379369082494</v>
      </c>
      <c r="AY380" s="26">
        <v>377</v>
      </c>
      <c r="AZ380" s="71">
        <v>0</v>
      </c>
      <c r="BA380" s="73">
        <f t="shared" si="127"/>
        <v>0</v>
      </c>
      <c r="BB380" s="34">
        <v>357</v>
      </c>
      <c r="BC380" s="34" t="s">
        <v>202</v>
      </c>
      <c r="BD380" s="34" t="s">
        <v>592</v>
      </c>
      <c r="BE380" s="71">
        <f t="shared" si="122"/>
        <v>9.2428541595364202E-10</v>
      </c>
      <c r="BF380" s="71">
        <f t="shared" si="123"/>
        <v>0</v>
      </c>
      <c r="BG380" s="114">
        <f>SUM($BF$23:BF380)</f>
        <v>9.5467535037849771</v>
      </c>
      <c r="BI380" s="26">
        <v>377</v>
      </c>
      <c r="BJ380" s="71">
        <v>5.03603063310459E-2</v>
      </c>
      <c r="BK380" s="73">
        <f t="shared" si="128"/>
        <v>0</v>
      </c>
      <c r="BL380" s="34">
        <v>357</v>
      </c>
      <c r="BM380" s="34" t="s">
        <v>202</v>
      </c>
      <c r="BN380" s="34" t="s">
        <v>592</v>
      </c>
      <c r="BO380" s="71">
        <f t="shared" si="125"/>
        <v>9.2428541595364202E-10</v>
      </c>
      <c r="BP380" s="71">
        <f t="shared" si="126"/>
        <v>0</v>
      </c>
      <c r="BQ380" s="114">
        <f>SUM($BP$23:BP380)</f>
        <v>10.39189247276893</v>
      </c>
      <c r="BS380" s="26">
        <v>377</v>
      </c>
      <c r="BT380" s="71">
        <v>0</v>
      </c>
      <c r="BU380" s="73">
        <f t="shared" si="129"/>
        <v>0</v>
      </c>
      <c r="BV380" s="34">
        <v>357</v>
      </c>
      <c r="BW380" s="34" t="s">
        <v>202</v>
      </c>
      <c r="BX380" s="34" t="s">
        <v>592</v>
      </c>
      <c r="BY380" s="71">
        <f t="shared" si="130"/>
        <v>9.2428541595364202E-10</v>
      </c>
      <c r="BZ380" s="71">
        <f t="shared" si="131"/>
        <v>0</v>
      </c>
      <c r="CA380" s="114">
        <f>SUM($BZ$23:BZ380)</f>
        <v>10.487233235656269</v>
      </c>
    </row>
    <row r="381" spans="1:79" x14ac:dyDescent="0.35">
      <c r="A381" s="26">
        <v>378</v>
      </c>
      <c r="B381" s="71">
        <v>0.24183595236844099</v>
      </c>
      <c r="C381" s="73">
        <f t="shared" si="140"/>
        <v>5.1935591531796885E-189</v>
      </c>
      <c r="D381" s="34">
        <v>348</v>
      </c>
      <c r="E381" s="34" t="s">
        <v>202</v>
      </c>
      <c r="F381" s="34" t="s">
        <v>583</v>
      </c>
      <c r="G381" s="71">
        <f t="shared" si="132"/>
        <v>1.56156076236673E-9</v>
      </c>
      <c r="H381" s="71">
        <f t="shared" si="133"/>
        <v>8.1100581906359838E-198</v>
      </c>
      <c r="I381" s="71">
        <f>SUM($H$33:H381)</f>
        <v>9.3265529758493759</v>
      </c>
      <c r="K381" s="26">
        <v>378</v>
      </c>
      <c r="L381" s="71">
        <v>0</v>
      </c>
      <c r="M381" s="73">
        <f t="shared" si="141"/>
        <v>0</v>
      </c>
      <c r="N381" s="34">
        <v>348</v>
      </c>
      <c r="O381" s="34" t="s">
        <v>202</v>
      </c>
      <c r="P381" s="34" t="s">
        <v>583</v>
      </c>
      <c r="Q381" s="71">
        <f t="shared" si="134"/>
        <v>1.56156076236673E-9</v>
      </c>
      <c r="R381" s="71">
        <f t="shared" si="135"/>
        <v>0</v>
      </c>
      <c r="S381" s="71">
        <f>SUM($R$33:R381)</f>
        <v>9.5691597944751994</v>
      </c>
      <c r="U381" s="26">
        <v>378</v>
      </c>
      <c r="V381" s="71">
        <v>1.05443615779519E-11</v>
      </c>
      <c r="W381" s="73">
        <f t="shared" si="142"/>
        <v>0</v>
      </c>
      <c r="X381" s="74">
        <v>348</v>
      </c>
      <c r="Y381" s="34" t="s">
        <v>202</v>
      </c>
      <c r="Z381" s="34" t="s">
        <v>583</v>
      </c>
      <c r="AA381" s="71">
        <f t="shared" si="136"/>
        <v>1.56156076236673E-9</v>
      </c>
      <c r="AB381" s="71">
        <f t="shared" si="137"/>
        <v>0</v>
      </c>
      <c r="AC381" s="71">
        <f>SUM($AB$33:AB381)</f>
        <v>10.403299508285247</v>
      </c>
      <c r="AE381" s="26">
        <v>378</v>
      </c>
      <c r="AF381" s="71">
        <v>0</v>
      </c>
      <c r="AG381" s="73">
        <f t="shared" si="143"/>
        <v>0</v>
      </c>
      <c r="AH381" s="74">
        <v>348</v>
      </c>
      <c r="AI381" s="34" t="s">
        <v>202</v>
      </c>
      <c r="AJ381" s="34" t="s">
        <v>583</v>
      </c>
      <c r="AK381" s="71">
        <f t="shared" si="138"/>
        <v>1.56156076236673E-9</v>
      </c>
      <c r="AL381" s="71">
        <f t="shared" si="139"/>
        <v>0</v>
      </c>
      <c r="AM381" s="71">
        <f>SUM($AL$33:AL381)</f>
        <v>10.507780540992837</v>
      </c>
      <c r="AO381" s="26">
        <v>378</v>
      </c>
      <c r="AP381" s="71">
        <v>0.30174843867891699</v>
      </c>
      <c r="AQ381" s="73">
        <f t="shared" si="124"/>
        <v>2.4065734916370675E-166</v>
      </c>
      <c r="AR381" s="34">
        <v>358</v>
      </c>
      <c r="AS381" s="34" t="s">
        <v>202</v>
      </c>
      <c r="AT381" s="34" t="s">
        <v>593</v>
      </c>
      <c r="AU381" s="71">
        <f t="shared" si="120"/>
        <v>8.7196737354117158E-10</v>
      </c>
      <c r="AV381" s="71">
        <f t="shared" si="121"/>
        <v>2.0984535667365806E-175</v>
      </c>
      <c r="AW381" s="114">
        <f>SUM($AV$23:AV381)</f>
        <v>9.3110379369082494</v>
      </c>
      <c r="AY381" s="26">
        <v>378</v>
      </c>
      <c r="AZ381" s="71">
        <v>0</v>
      </c>
      <c r="BA381" s="73">
        <f t="shared" si="127"/>
        <v>0</v>
      </c>
      <c r="BB381" s="34">
        <v>358</v>
      </c>
      <c r="BC381" s="34" t="s">
        <v>202</v>
      </c>
      <c r="BD381" s="34" t="s">
        <v>593</v>
      </c>
      <c r="BE381" s="71">
        <f t="shared" si="122"/>
        <v>8.7196737354117158E-10</v>
      </c>
      <c r="BF381" s="71">
        <f t="shared" si="123"/>
        <v>0</v>
      </c>
      <c r="BG381" s="114">
        <f>SUM($BF$23:BF381)</f>
        <v>9.5467535037849771</v>
      </c>
      <c r="BI381" s="26">
        <v>378</v>
      </c>
      <c r="BJ381" s="71">
        <v>5.03603063310398E-2</v>
      </c>
      <c r="BK381" s="73">
        <f t="shared" si="128"/>
        <v>0</v>
      </c>
      <c r="BL381" s="34">
        <v>358</v>
      </c>
      <c r="BM381" s="34" t="s">
        <v>202</v>
      </c>
      <c r="BN381" s="34" t="s">
        <v>593</v>
      </c>
      <c r="BO381" s="71">
        <f t="shared" si="125"/>
        <v>8.7196737354117158E-10</v>
      </c>
      <c r="BP381" s="71">
        <f t="shared" si="126"/>
        <v>0</v>
      </c>
      <c r="BQ381" s="114">
        <f>SUM($BP$23:BP381)</f>
        <v>10.39189247276893</v>
      </c>
      <c r="BS381" s="26">
        <v>378</v>
      </c>
      <c r="BT381" s="71">
        <v>0</v>
      </c>
      <c r="BU381" s="73">
        <f t="shared" si="129"/>
        <v>0</v>
      </c>
      <c r="BV381" s="34">
        <v>358</v>
      </c>
      <c r="BW381" s="34" t="s">
        <v>202</v>
      </c>
      <c r="BX381" s="34" t="s">
        <v>593</v>
      </c>
      <c r="BY381" s="71">
        <f t="shared" si="130"/>
        <v>8.7196737354117158E-10</v>
      </c>
      <c r="BZ381" s="71">
        <f t="shared" si="131"/>
        <v>0</v>
      </c>
      <c r="CA381" s="114">
        <f>SUM($BZ$23:BZ381)</f>
        <v>10.487233235656269</v>
      </c>
    </row>
    <row r="382" spans="1:79" x14ac:dyDescent="0.35">
      <c r="A382" s="26">
        <v>379</v>
      </c>
      <c r="B382" s="71">
        <v>0.24183595236845901</v>
      </c>
      <c r="C382" s="73">
        <f t="shared" si="140"/>
        <v>1.2559893239910439E-189</v>
      </c>
      <c r="D382" s="34">
        <v>349</v>
      </c>
      <c r="E382" s="34" t="s">
        <v>202</v>
      </c>
      <c r="F382" s="34" t="s">
        <v>584</v>
      </c>
      <c r="G382" s="71">
        <f t="shared" si="132"/>
        <v>1.473170530534651E-9</v>
      </c>
      <c r="H382" s="71">
        <f t="shared" si="133"/>
        <v>1.8502864587697437E-198</v>
      </c>
      <c r="I382" s="71">
        <f>SUM($H$33:H382)</f>
        <v>9.3265529758493759</v>
      </c>
      <c r="K382" s="26">
        <v>379</v>
      </c>
      <c r="L382" s="71">
        <v>0</v>
      </c>
      <c r="M382" s="73">
        <f t="shared" si="141"/>
        <v>0</v>
      </c>
      <c r="N382" s="34">
        <v>349</v>
      </c>
      <c r="O382" s="34" t="s">
        <v>202</v>
      </c>
      <c r="P382" s="34" t="s">
        <v>584</v>
      </c>
      <c r="Q382" s="71">
        <f t="shared" si="134"/>
        <v>1.473170530534651E-9</v>
      </c>
      <c r="R382" s="71">
        <f t="shared" si="135"/>
        <v>0</v>
      </c>
      <c r="S382" s="71">
        <f>SUM($R$33:R382)</f>
        <v>9.5691597944751994</v>
      </c>
      <c r="U382" s="26">
        <v>379</v>
      </c>
      <c r="V382" s="71">
        <v>1.05443615769314E-11</v>
      </c>
      <c r="W382" s="73">
        <f t="shared" si="142"/>
        <v>0</v>
      </c>
      <c r="X382" s="74">
        <v>349</v>
      </c>
      <c r="Y382" s="34" t="s">
        <v>202</v>
      </c>
      <c r="Z382" s="34" t="s">
        <v>584</v>
      </c>
      <c r="AA382" s="71">
        <f t="shared" si="136"/>
        <v>1.473170530534651E-9</v>
      </c>
      <c r="AB382" s="71">
        <f t="shared" si="137"/>
        <v>0</v>
      </c>
      <c r="AC382" s="71">
        <f>SUM($AB$33:AB382)</f>
        <v>10.403299508285247</v>
      </c>
      <c r="AE382" s="26">
        <v>379</v>
      </c>
      <c r="AF382" s="71">
        <v>0</v>
      </c>
      <c r="AG382" s="73">
        <f t="shared" si="143"/>
        <v>0</v>
      </c>
      <c r="AH382" s="74">
        <v>349</v>
      </c>
      <c r="AI382" s="34" t="s">
        <v>202</v>
      </c>
      <c r="AJ382" s="34" t="s">
        <v>584</v>
      </c>
      <c r="AK382" s="71">
        <f t="shared" si="138"/>
        <v>1.473170530534651E-9</v>
      </c>
      <c r="AL382" s="71">
        <f t="shared" si="139"/>
        <v>0</v>
      </c>
      <c r="AM382" s="71">
        <f>SUM($AL$33:AL382)</f>
        <v>10.507780540992837</v>
      </c>
      <c r="AO382" s="26">
        <v>379</v>
      </c>
      <c r="AP382" s="71">
        <v>0.30174843867894002</v>
      </c>
      <c r="AQ382" s="73">
        <f t="shared" si="124"/>
        <v>7.2617979366755477E-167</v>
      </c>
      <c r="AR382" s="34">
        <v>359</v>
      </c>
      <c r="AS382" s="34" t="s">
        <v>202</v>
      </c>
      <c r="AT382" s="34" t="s">
        <v>594</v>
      </c>
      <c r="AU382" s="71">
        <f t="shared" si="120"/>
        <v>8.2261072975582214E-10</v>
      </c>
      <c r="AV382" s="71">
        <f t="shared" si="121"/>
        <v>5.9736329000279956E-176</v>
      </c>
      <c r="AW382" s="114">
        <f>SUM($AV$23:AV382)</f>
        <v>9.3110379369082494</v>
      </c>
      <c r="AY382" s="26">
        <v>379</v>
      </c>
      <c r="AZ382" s="71">
        <v>0</v>
      </c>
      <c r="BA382" s="73">
        <f t="shared" si="127"/>
        <v>0</v>
      </c>
      <c r="BB382" s="34">
        <v>359</v>
      </c>
      <c r="BC382" s="34" t="s">
        <v>202</v>
      </c>
      <c r="BD382" s="34" t="s">
        <v>594</v>
      </c>
      <c r="BE382" s="71">
        <f t="shared" si="122"/>
        <v>8.2261072975582214E-10</v>
      </c>
      <c r="BF382" s="71">
        <f t="shared" si="123"/>
        <v>0</v>
      </c>
      <c r="BG382" s="114">
        <f>SUM($BF$23:BF382)</f>
        <v>9.5467535037849771</v>
      </c>
      <c r="BI382" s="26">
        <v>379</v>
      </c>
      <c r="BJ382" s="71">
        <v>5.0360306331033597E-2</v>
      </c>
      <c r="BK382" s="73">
        <f t="shared" si="128"/>
        <v>0</v>
      </c>
      <c r="BL382" s="34">
        <v>359</v>
      </c>
      <c r="BM382" s="34" t="s">
        <v>202</v>
      </c>
      <c r="BN382" s="34" t="s">
        <v>594</v>
      </c>
      <c r="BO382" s="71">
        <f t="shared" si="125"/>
        <v>8.2261072975582214E-10</v>
      </c>
      <c r="BP382" s="71">
        <f t="shared" si="126"/>
        <v>0</v>
      </c>
      <c r="BQ382" s="114">
        <f>SUM($BP$23:BP382)</f>
        <v>10.39189247276893</v>
      </c>
      <c r="BS382" s="26">
        <v>379</v>
      </c>
      <c r="BT382" s="71">
        <v>0</v>
      </c>
      <c r="BU382" s="73">
        <f t="shared" si="129"/>
        <v>0</v>
      </c>
      <c r="BV382" s="34">
        <v>359</v>
      </c>
      <c r="BW382" s="34" t="s">
        <v>202</v>
      </c>
      <c r="BX382" s="34" t="s">
        <v>594</v>
      </c>
      <c r="BY382" s="71">
        <f t="shared" si="130"/>
        <v>8.2261072975582214E-10</v>
      </c>
      <c r="BZ382" s="71">
        <f t="shared" si="131"/>
        <v>0</v>
      </c>
      <c r="CA382" s="114">
        <f>SUM($BZ$23:BZ382)</f>
        <v>10.487233235656269</v>
      </c>
    </row>
    <row r="383" spans="1:79" x14ac:dyDescent="0.35">
      <c r="A383" s="26">
        <v>380</v>
      </c>
      <c r="B383" s="71">
        <v>0.24183595236845301</v>
      </c>
      <c r="C383" s="73">
        <f t="shared" si="140"/>
        <v>3.0374337433199111E-190</v>
      </c>
      <c r="D383" s="34">
        <v>350</v>
      </c>
      <c r="E383" s="34" t="s">
        <v>202</v>
      </c>
      <c r="F383" s="34" t="s">
        <v>585</v>
      </c>
      <c r="G383" s="71">
        <f t="shared" si="132"/>
        <v>1.3897835193723121E-9</v>
      </c>
      <c r="H383" s="71">
        <f t="shared" si="133"/>
        <v>4.2213753576513621E-199</v>
      </c>
      <c r="I383" s="71">
        <f>SUM($H$33:H383)</f>
        <v>9.3265529758493759</v>
      </c>
      <c r="K383" s="26">
        <v>380</v>
      </c>
      <c r="L383" s="71">
        <v>0</v>
      </c>
      <c r="M383" s="73">
        <f t="shared" si="141"/>
        <v>0</v>
      </c>
      <c r="N383" s="34">
        <v>350</v>
      </c>
      <c r="O383" s="34" t="s">
        <v>202</v>
      </c>
      <c r="P383" s="34" t="s">
        <v>585</v>
      </c>
      <c r="Q383" s="71">
        <f t="shared" si="134"/>
        <v>1.3897835193723121E-9</v>
      </c>
      <c r="R383" s="71">
        <f t="shared" si="135"/>
        <v>0</v>
      </c>
      <c r="S383" s="71">
        <f>SUM($R$33:R383)</f>
        <v>9.5691597944751994</v>
      </c>
      <c r="U383" s="26">
        <v>380</v>
      </c>
      <c r="V383" s="71">
        <v>1.05443615759994E-11</v>
      </c>
      <c r="W383" s="73">
        <f t="shared" si="142"/>
        <v>0</v>
      </c>
      <c r="X383" s="74">
        <v>350</v>
      </c>
      <c r="Y383" s="34" t="s">
        <v>202</v>
      </c>
      <c r="Z383" s="34" t="s">
        <v>585</v>
      </c>
      <c r="AA383" s="71">
        <f t="shared" si="136"/>
        <v>1.3897835193723121E-9</v>
      </c>
      <c r="AB383" s="71">
        <f t="shared" si="137"/>
        <v>0</v>
      </c>
      <c r="AC383" s="71">
        <f>SUM($AB$33:AB383)</f>
        <v>10.403299508285247</v>
      </c>
      <c r="AE383" s="26">
        <v>380</v>
      </c>
      <c r="AF383" s="71">
        <v>0</v>
      </c>
      <c r="AG383" s="73">
        <f t="shared" si="143"/>
        <v>0</v>
      </c>
      <c r="AH383" s="74">
        <v>350</v>
      </c>
      <c r="AI383" s="34" t="s">
        <v>202</v>
      </c>
      <c r="AJ383" s="34" t="s">
        <v>585</v>
      </c>
      <c r="AK383" s="71">
        <f t="shared" si="138"/>
        <v>1.3897835193723121E-9</v>
      </c>
      <c r="AL383" s="71">
        <f t="shared" si="139"/>
        <v>0</v>
      </c>
      <c r="AM383" s="71">
        <f>SUM($AL$33:AL383)</f>
        <v>10.507780540992837</v>
      </c>
      <c r="AO383" s="26">
        <v>380</v>
      </c>
      <c r="AP383" s="71">
        <v>0.30174843867891399</v>
      </c>
      <c r="AQ383" s="73">
        <f t="shared" si="124"/>
        <v>2.1912361893937946E-167</v>
      </c>
      <c r="AR383" s="34">
        <v>360</v>
      </c>
      <c r="AS383" s="34" t="s">
        <v>202</v>
      </c>
      <c r="AT383" s="34" t="s">
        <v>595</v>
      </c>
      <c r="AU383" s="71">
        <f t="shared" si="120"/>
        <v>7.7604785826020974E-10</v>
      </c>
      <c r="AV383" s="71">
        <f t="shared" si="121"/>
        <v>1.7005041517213175E-176</v>
      </c>
      <c r="AW383" s="114">
        <f>SUM($AV$23:AV383)</f>
        <v>9.3110379369082494</v>
      </c>
      <c r="AY383" s="26">
        <v>380</v>
      </c>
      <c r="AZ383" s="71">
        <v>0</v>
      </c>
      <c r="BA383" s="73">
        <f t="shared" si="127"/>
        <v>0</v>
      </c>
      <c r="BB383" s="34">
        <v>360</v>
      </c>
      <c r="BC383" s="34" t="s">
        <v>202</v>
      </c>
      <c r="BD383" s="34" t="s">
        <v>595</v>
      </c>
      <c r="BE383" s="71">
        <f t="shared" si="122"/>
        <v>7.7604785826020974E-10</v>
      </c>
      <c r="BF383" s="71">
        <f t="shared" si="123"/>
        <v>0</v>
      </c>
      <c r="BG383" s="114">
        <f>SUM($BF$23:BF383)</f>
        <v>9.5467535037849771</v>
      </c>
      <c r="BI383" s="26">
        <v>380</v>
      </c>
      <c r="BJ383" s="71">
        <v>5.0360306331028101E-2</v>
      </c>
      <c r="BK383" s="73">
        <f t="shared" si="128"/>
        <v>0</v>
      </c>
      <c r="BL383" s="34">
        <v>360</v>
      </c>
      <c r="BM383" s="34" t="s">
        <v>202</v>
      </c>
      <c r="BN383" s="34" t="s">
        <v>595</v>
      </c>
      <c r="BO383" s="71">
        <f t="shared" si="125"/>
        <v>7.7604785826020974E-10</v>
      </c>
      <c r="BP383" s="71">
        <f t="shared" si="126"/>
        <v>0</v>
      </c>
      <c r="BQ383" s="114">
        <f>SUM($BP$23:BP383)</f>
        <v>10.39189247276893</v>
      </c>
      <c r="BS383" s="26">
        <v>380</v>
      </c>
      <c r="BT383" s="71">
        <v>0</v>
      </c>
      <c r="BU383" s="73">
        <f t="shared" si="129"/>
        <v>0</v>
      </c>
      <c r="BV383" s="34">
        <v>360</v>
      </c>
      <c r="BW383" s="34" t="s">
        <v>202</v>
      </c>
      <c r="BX383" s="34" t="s">
        <v>595</v>
      </c>
      <c r="BY383" s="71">
        <f t="shared" si="130"/>
        <v>7.7604785826020974E-10</v>
      </c>
      <c r="BZ383" s="71">
        <f t="shared" si="131"/>
        <v>0</v>
      </c>
      <c r="CA383" s="114">
        <f>SUM($BZ$23:BZ383)</f>
        <v>10.487233235656269</v>
      </c>
    </row>
    <row r="384" spans="1:79" x14ac:dyDescent="0.35">
      <c r="A384" s="26">
        <v>381</v>
      </c>
      <c r="B384" s="71">
        <v>0.24183595236844799</v>
      </c>
      <c r="C384" s="73">
        <f t="shared" si="140"/>
        <v>7.3456068207184594E-191</v>
      </c>
      <c r="D384" s="34">
        <v>351</v>
      </c>
      <c r="E384" s="34" t="s">
        <v>202</v>
      </c>
      <c r="F384" s="34" t="s">
        <v>586</v>
      </c>
      <c r="G384" s="71">
        <f t="shared" si="132"/>
        <v>1.3111165277097279E-9</v>
      </c>
      <c r="H384" s="71">
        <f t="shared" si="133"/>
        <v>9.6309465087012809E-200</v>
      </c>
      <c r="I384" s="71">
        <f>SUM($H$33:H384)</f>
        <v>9.3265529758493759</v>
      </c>
      <c r="K384" s="26">
        <v>381</v>
      </c>
      <c r="L384" s="71">
        <v>0</v>
      </c>
      <c r="M384" s="73">
        <f t="shared" si="141"/>
        <v>0</v>
      </c>
      <c r="N384" s="34">
        <v>351</v>
      </c>
      <c r="O384" s="34" t="s">
        <v>202</v>
      </c>
      <c r="P384" s="34" t="s">
        <v>586</v>
      </c>
      <c r="Q384" s="71">
        <f t="shared" si="134"/>
        <v>1.3111165277097279E-9</v>
      </c>
      <c r="R384" s="71">
        <f t="shared" si="135"/>
        <v>0</v>
      </c>
      <c r="S384" s="71">
        <f>SUM($R$33:R384)</f>
        <v>9.5691597944751994</v>
      </c>
      <c r="U384" s="26">
        <v>381</v>
      </c>
      <c r="V384" s="71">
        <v>1.0544361575144299E-11</v>
      </c>
      <c r="W384" s="73">
        <f t="shared" si="142"/>
        <v>0</v>
      </c>
      <c r="X384" s="74">
        <v>351</v>
      </c>
      <c r="Y384" s="34" t="s">
        <v>202</v>
      </c>
      <c r="Z384" s="34" t="s">
        <v>586</v>
      </c>
      <c r="AA384" s="71">
        <f t="shared" si="136"/>
        <v>1.3111165277097279E-9</v>
      </c>
      <c r="AB384" s="71">
        <f t="shared" si="137"/>
        <v>0</v>
      </c>
      <c r="AC384" s="71">
        <f>SUM($AB$33:AB384)</f>
        <v>10.403299508285247</v>
      </c>
      <c r="AE384" s="26">
        <v>381</v>
      </c>
      <c r="AF384" s="71">
        <v>0</v>
      </c>
      <c r="AG384" s="73">
        <f t="shared" si="143"/>
        <v>0</v>
      </c>
      <c r="AH384" s="74">
        <v>351</v>
      </c>
      <c r="AI384" s="34" t="s">
        <v>202</v>
      </c>
      <c r="AJ384" s="34" t="s">
        <v>586</v>
      </c>
      <c r="AK384" s="71">
        <f t="shared" si="138"/>
        <v>1.3111165277097279E-9</v>
      </c>
      <c r="AL384" s="71">
        <f t="shared" si="139"/>
        <v>0</v>
      </c>
      <c r="AM384" s="71">
        <f>SUM($AL$33:AL384)</f>
        <v>10.507780540992837</v>
      </c>
      <c r="AO384" s="26">
        <v>381</v>
      </c>
      <c r="AP384" s="71">
        <v>0.30174843867893902</v>
      </c>
      <c r="AQ384" s="73">
        <f t="shared" si="124"/>
        <v>6.6120209892631062E-168</v>
      </c>
      <c r="AR384" s="34">
        <v>361</v>
      </c>
      <c r="AS384" s="34" t="s">
        <v>202</v>
      </c>
      <c r="AT384" s="34" t="s">
        <v>596</v>
      </c>
      <c r="AU384" s="71">
        <f t="shared" si="120"/>
        <v>7.3212062100019776E-10</v>
      </c>
      <c r="AV384" s="71">
        <f t="shared" si="121"/>
        <v>4.8407969127256477E-177</v>
      </c>
      <c r="AW384" s="114">
        <f>SUM($AV$23:AV384)</f>
        <v>9.3110379369082494</v>
      </c>
      <c r="AY384" s="26">
        <v>381</v>
      </c>
      <c r="AZ384" s="71">
        <v>0</v>
      </c>
      <c r="BA384" s="73">
        <f t="shared" si="127"/>
        <v>0</v>
      </c>
      <c r="BB384" s="34">
        <v>361</v>
      </c>
      <c r="BC384" s="34" t="s">
        <v>202</v>
      </c>
      <c r="BD384" s="34" t="s">
        <v>596</v>
      </c>
      <c r="BE384" s="71">
        <f t="shared" si="122"/>
        <v>7.3212062100019776E-10</v>
      </c>
      <c r="BF384" s="71">
        <f t="shared" si="123"/>
        <v>0</v>
      </c>
      <c r="BG384" s="114">
        <f>SUM($BF$23:BF384)</f>
        <v>9.5467535037849771</v>
      </c>
      <c r="BI384" s="26">
        <v>381</v>
      </c>
      <c r="BJ384" s="71">
        <v>5.0360306331023202E-2</v>
      </c>
      <c r="BK384" s="73">
        <f t="shared" si="128"/>
        <v>0</v>
      </c>
      <c r="BL384" s="34">
        <v>361</v>
      </c>
      <c r="BM384" s="34" t="s">
        <v>202</v>
      </c>
      <c r="BN384" s="34" t="s">
        <v>596</v>
      </c>
      <c r="BO384" s="71">
        <f t="shared" si="125"/>
        <v>7.3212062100019776E-10</v>
      </c>
      <c r="BP384" s="71">
        <f t="shared" si="126"/>
        <v>0</v>
      </c>
      <c r="BQ384" s="114">
        <f>SUM($BP$23:BP384)</f>
        <v>10.39189247276893</v>
      </c>
      <c r="BS384" s="26">
        <v>381</v>
      </c>
      <c r="BT384" s="71">
        <v>0</v>
      </c>
      <c r="BU384" s="73">
        <f t="shared" si="129"/>
        <v>0</v>
      </c>
      <c r="BV384" s="34">
        <v>361</v>
      </c>
      <c r="BW384" s="34" t="s">
        <v>202</v>
      </c>
      <c r="BX384" s="34" t="s">
        <v>596</v>
      </c>
      <c r="BY384" s="71">
        <f t="shared" si="130"/>
        <v>7.3212062100019776E-10</v>
      </c>
      <c r="BZ384" s="71">
        <f t="shared" si="131"/>
        <v>0</v>
      </c>
      <c r="CA384" s="114">
        <f>SUM($BZ$23:BZ384)</f>
        <v>10.487233235656269</v>
      </c>
    </row>
    <row r="385" spans="1:79" x14ac:dyDescent="0.35">
      <c r="A385" s="26">
        <v>382</v>
      </c>
      <c r="B385" s="71">
        <v>0.24183595236841501</v>
      </c>
      <c r="C385" s="73">
        <f t="shared" si="140"/>
        <v>1.776431821212616E-191</v>
      </c>
      <c r="D385" s="34">
        <v>352</v>
      </c>
      <c r="E385" s="34" t="s">
        <v>202</v>
      </c>
      <c r="F385" s="34" t="s">
        <v>587</v>
      </c>
      <c r="G385" s="71">
        <f t="shared" si="132"/>
        <v>1.2369023846318191E-9</v>
      </c>
      <c r="H385" s="71">
        <f t="shared" si="133"/>
        <v>2.19727275579373E-200</v>
      </c>
      <c r="I385" s="71">
        <f>SUM($H$33:H385)</f>
        <v>9.3265529758493759</v>
      </c>
      <c r="K385" s="26">
        <v>382</v>
      </c>
      <c r="L385" s="71">
        <v>0</v>
      </c>
      <c r="M385" s="73">
        <f t="shared" si="141"/>
        <v>0</v>
      </c>
      <c r="N385" s="34">
        <v>352</v>
      </c>
      <c r="O385" s="34" t="s">
        <v>202</v>
      </c>
      <c r="P385" s="34" t="s">
        <v>587</v>
      </c>
      <c r="Q385" s="71">
        <f t="shared" si="134"/>
        <v>1.2369023846318191E-9</v>
      </c>
      <c r="R385" s="71">
        <f t="shared" si="135"/>
        <v>0</v>
      </c>
      <c r="S385" s="71">
        <f>SUM($R$33:R385)</f>
        <v>9.5691597944751994</v>
      </c>
      <c r="U385" s="26">
        <v>382</v>
      </c>
      <c r="V385" s="71">
        <v>1.05443615743845E-11</v>
      </c>
      <c r="W385" s="73">
        <f t="shared" si="142"/>
        <v>0</v>
      </c>
      <c r="X385" s="74">
        <v>352</v>
      </c>
      <c r="Y385" s="34" t="s">
        <v>202</v>
      </c>
      <c r="Z385" s="34" t="s">
        <v>587</v>
      </c>
      <c r="AA385" s="71">
        <f t="shared" si="136"/>
        <v>1.2369023846318191E-9</v>
      </c>
      <c r="AB385" s="71">
        <f t="shared" si="137"/>
        <v>0</v>
      </c>
      <c r="AC385" s="71">
        <f>SUM($AB$33:AB385)</f>
        <v>10.403299508285247</v>
      </c>
      <c r="AE385" s="26">
        <v>382</v>
      </c>
      <c r="AF385" s="71">
        <v>0</v>
      </c>
      <c r="AG385" s="73">
        <f t="shared" si="143"/>
        <v>0</v>
      </c>
      <c r="AH385" s="74">
        <v>352</v>
      </c>
      <c r="AI385" s="34" t="s">
        <v>202</v>
      </c>
      <c r="AJ385" s="34" t="s">
        <v>587</v>
      </c>
      <c r="AK385" s="71">
        <f t="shared" si="138"/>
        <v>1.2369023846318191E-9</v>
      </c>
      <c r="AL385" s="71">
        <f t="shared" si="139"/>
        <v>0</v>
      </c>
      <c r="AM385" s="71">
        <f>SUM($AL$33:AL385)</f>
        <v>10.507780540992837</v>
      </c>
      <c r="AO385" s="26">
        <v>382</v>
      </c>
      <c r="AP385" s="71">
        <v>0.30174843867891299</v>
      </c>
      <c r="AQ385" s="73">
        <f t="shared" si="124"/>
        <v>1.9951670100225162E-168</v>
      </c>
      <c r="AR385" s="34">
        <v>362</v>
      </c>
      <c r="AS385" s="34" t="s">
        <v>202</v>
      </c>
      <c r="AT385" s="34" t="s">
        <v>597</v>
      </c>
      <c r="AU385" s="71">
        <f t="shared" si="120"/>
        <v>6.9067983113226199E-10</v>
      </c>
      <c r="AV385" s="71">
        <f t="shared" si="121"/>
        <v>1.3780216135630115E-177</v>
      </c>
      <c r="AW385" s="114">
        <f>SUM($AV$23:AV385)</f>
        <v>9.3110379369082494</v>
      </c>
      <c r="AY385" s="26">
        <v>382</v>
      </c>
      <c r="AZ385" s="71">
        <v>0</v>
      </c>
      <c r="BA385" s="73">
        <f t="shared" si="127"/>
        <v>0</v>
      </c>
      <c r="BB385" s="34">
        <v>362</v>
      </c>
      <c r="BC385" s="34" t="s">
        <v>202</v>
      </c>
      <c r="BD385" s="34" t="s">
        <v>597</v>
      </c>
      <c r="BE385" s="71">
        <f t="shared" si="122"/>
        <v>6.9067983113226199E-10</v>
      </c>
      <c r="BF385" s="71">
        <f t="shared" si="123"/>
        <v>0</v>
      </c>
      <c r="BG385" s="114">
        <f>SUM($BF$23:BF385)</f>
        <v>9.5467535037849771</v>
      </c>
      <c r="BI385" s="26">
        <v>382</v>
      </c>
      <c r="BJ385" s="71">
        <v>5.0360306331018997E-2</v>
      </c>
      <c r="BK385" s="73">
        <f t="shared" si="128"/>
        <v>0</v>
      </c>
      <c r="BL385" s="34">
        <v>362</v>
      </c>
      <c r="BM385" s="34" t="s">
        <v>202</v>
      </c>
      <c r="BN385" s="34" t="s">
        <v>597</v>
      </c>
      <c r="BO385" s="71">
        <f t="shared" si="125"/>
        <v>6.9067983113226199E-10</v>
      </c>
      <c r="BP385" s="71">
        <f t="shared" si="126"/>
        <v>0</v>
      </c>
      <c r="BQ385" s="114">
        <f>SUM($BP$23:BP385)</f>
        <v>10.39189247276893</v>
      </c>
      <c r="BS385" s="26">
        <v>382</v>
      </c>
      <c r="BT385" s="71">
        <v>0</v>
      </c>
      <c r="BU385" s="73">
        <f t="shared" si="129"/>
        <v>0</v>
      </c>
      <c r="BV385" s="34">
        <v>362</v>
      </c>
      <c r="BW385" s="34" t="s">
        <v>202</v>
      </c>
      <c r="BX385" s="34" t="s">
        <v>597</v>
      </c>
      <c r="BY385" s="71">
        <f t="shared" si="130"/>
        <v>6.9067983113226199E-10</v>
      </c>
      <c r="BZ385" s="71">
        <f t="shared" si="131"/>
        <v>0</v>
      </c>
      <c r="CA385" s="114">
        <f>SUM($BZ$23:BZ385)</f>
        <v>10.487233235656269</v>
      </c>
    </row>
    <row r="386" spans="1:79" x14ac:dyDescent="0.35">
      <c r="A386" s="26">
        <v>383</v>
      </c>
      <c r="B386" s="71">
        <v>0.241835952368437</v>
      </c>
      <c r="C386" s="73">
        <f t="shared" si="140"/>
        <v>4.2960508130051096E-192</v>
      </c>
      <c r="D386" s="34">
        <v>353</v>
      </c>
      <c r="E386" s="34" t="s">
        <v>202</v>
      </c>
      <c r="F386" s="34" t="s">
        <v>588</v>
      </c>
      <c r="G386" s="71">
        <f t="shared" si="132"/>
        <v>1.1668890421054898E-9</v>
      </c>
      <c r="H386" s="71">
        <f t="shared" si="133"/>
        <v>5.0130146180240428E-201</v>
      </c>
      <c r="I386" s="71">
        <f>SUM($H$33:H386)</f>
        <v>9.3265529758493759</v>
      </c>
      <c r="K386" s="26">
        <v>383</v>
      </c>
      <c r="L386" s="71">
        <v>0</v>
      </c>
      <c r="M386" s="73">
        <f t="shared" si="141"/>
        <v>0</v>
      </c>
      <c r="N386" s="34">
        <v>353</v>
      </c>
      <c r="O386" s="34" t="s">
        <v>202</v>
      </c>
      <c r="P386" s="34" t="s">
        <v>588</v>
      </c>
      <c r="Q386" s="71">
        <f t="shared" si="134"/>
        <v>1.1668890421054898E-9</v>
      </c>
      <c r="R386" s="71">
        <f t="shared" si="135"/>
        <v>0</v>
      </c>
      <c r="S386" s="71">
        <f>SUM($R$33:R386)</f>
        <v>9.5691597944751994</v>
      </c>
      <c r="U386" s="26">
        <v>383</v>
      </c>
      <c r="V386" s="71">
        <v>1.05443615736496E-11</v>
      </c>
      <c r="W386" s="73">
        <f t="shared" si="142"/>
        <v>0</v>
      </c>
      <c r="X386" s="74">
        <v>353</v>
      </c>
      <c r="Y386" s="34" t="s">
        <v>202</v>
      </c>
      <c r="Z386" s="34" t="s">
        <v>588</v>
      </c>
      <c r="AA386" s="71">
        <f t="shared" si="136"/>
        <v>1.1668890421054898E-9</v>
      </c>
      <c r="AB386" s="71">
        <f t="shared" si="137"/>
        <v>0</v>
      </c>
      <c r="AC386" s="71">
        <f>SUM($AB$33:AB386)</f>
        <v>10.403299508285247</v>
      </c>
      <c r="AE386" s="26">
        <v>383</v>
      </c>
      <c r="AF386" s="71">
        <v>0</v>
      </c>
      <c r="AG386" s="73">
        <f t="shared" si="143"/>
        <v>0</v>
      </c>
      <c r="AH386" s="74">
        <v>353</v>
      </c>
      <c r="AI386" s="34" t="s">
        <v>202</v>
      </c>
      <c r="AJ386" s="34" t="s">
        <v>588</v>
      </c>
      <c r="AK386" s="71">
        <f t="shared" si="138"/>
        <v>1.1668890421054898E-9</v>
      </c>
      <c r="AL386" s="71">
        <f t="shared" si="139"/>
        <v>0</v>
      </c>
      <c r="AM386" s="71">
        <f>SUM($AL$33:AL386)</f>
        <v>10.507780540992837</v>
      </c>
      <c r="AO386" s="26">
        <v>383</v>
      </c>
      <c r="AP386" s="71">
        <v>0.30174843867891199</v>
      </c>
      <c r="AQ386" s="73">
        <f t="shared" si="124"/>
        <v>6.0203853017796936E-169</v>
      </c>
      <c r="AR386" s="34">
        <v>363</v>
      </c>
      <c r="AS386" s="34" t="s">
        <v>202</v>
      </c>
      <c r="AT386" s="34" t="s">
        <v>598</v>
      </c>
      <c r="AU386" s="71">
        <f t="shared" si="120"/>
        <v>6.5158474635119052E-10</v>
      </c>
      <c r="AV386" s="71">
        <f t="shared" si="121"/>
        <v>3.9227912297965572E-178</v>
      </c>
      <c r="AW386" s="114">
        <f>SUM($AV$23:AV386)</f>
        <v>9.3110379369082494</v>
      </c>
      <c r="AY386" s="26">
        <v>383</v>
      </c>
      <c r="AZ386" s="71">
        <v>0</v>
      </c>
      <c r="BA386" s="73">
        <f t="shared" si="127"/>
        <v>0</v>
      </c>
      <c r="BB386" s="34">
        <v>363</v>
      </c>
      <c r="BC386" s="34" t="s">
        <v>202</v>
      </c>
      <c r="BD386" s="34" t="s">
        <v>598</v>
      </c>
      <c r="BE386" s="71">
        <f t="shared" si="122"/>
        <v>6.5158474635119052E-10</v>
      </c>
      <c r="BF386" s="71">
        <f t="shared" si="123"/>
        <v>0</v>
      </c>
      <c r="BG386" s="114">
        <f>SUM($BF$23:BF386)</f>
        <v>9.5467535037849771</v>
      </c>
      <c r="BI386" s="26">
        <v>383</v>
      </c>
      <c r="BJ386" s="71">
        <v>5.0360306331014799E-2</v>
      </c>
      <c r="BK386" s="73">
        <f t="shared" si="128"/>
        <v>0</v>
      </c>
      <c r="BL386" s="34">
        <v>363</v>
      </c>
      <c r="BM386" s="34" t="s">
        <v>202</v>
      </c>
      <c r="BN386" s="34" t="s">
        <v>598</v>
      </c>
      <c r="BO386" s="71">
        <f t="shared" si="125"/>
        <v>6.5158474635119052E-10</v>
      </c>
      <c r="BP386" s="71">
        <f t="shared" si="126"/>
        <v>0</v>
      </c>
      <c r="BQ386" s="114">
        <f>SUM($BP$23:BP386)</f>
        <v>10.39189247276893</v>
      </c>
      <c r="BS386" s="26">
        <v>383</v>
      </c>
      <c r="BT386" s="71">
        <v>0</v>
      </c>
      <c r="BU386" s="73">
        <f t="shared" si="129"/>
        <v>0</v>
      </c>
      <c r="BV386" s="34">
        <v>363</v>
      </c>
      <c r="BW386" s="34" t="s">
        <v>202</v>
      </c>
      <c r="BX386" s="34" t="s">
        <v>598</v>
      </c>
      <c r="BY386" s="71">
        <f t="shared" si="130"/>
        <v>6.5158474635119052E-10</v>
      </c>
      <c r="BZ386" s="71">
        <f t="shared" si="131"/>
        <v>0</v>
      </c>
      <c r="CA386" s="114">
        <f>SUM($BZ$23:BZ386)</f>
        <v>10.487233235656269</v>
      </c>
    </row>
    <row r="387" spans="1:79" x14ac:dyDescent="0.35">
      <c r="A387" s="26">
        <v>384</v>
      </c>
      <c r="B387" s="71">
        <v>0.241835952368432</v>
      </c>
      <c r="C387" s="73">
        <f t="shared" si="140"/>
        <v>1.0389395397862887E-192</v>
      </c>
      <c r="D387" s="34">
        <v>354</v>
      </c>
      <c r="E387" s="34" t="s">
        <v>202</v>
      </c>
      <c r="F387" s="34" t="s">
        <v>589</v>
      </c>
      <c r="G387" s="71">
        <f t="shared" si="132"/>
        <v>1.100838718967443E-9</v>
      </c>
      <c r="H387" s="71">
        <f t="shared" si="133"/>
        <v>1.1437048720629629E-201</v>
      </c>
      <c r="I387" s="71">
        <f>SUM($H$33:H387)</f>
        <v>9.3265529758493759</v>
      </c>
      <c r="K387" s="26">
        <v>384</v>
      </c>
      <c r="L387" s="71">
        <v>0</v>
      </c>
      <c r="M387" s="73">
        <f t="shared" si="141"/>
        <v>0</v>
      </c>
      <c r="N387" s="34">
        <v>354</v>
      </c>
      <c r="O387" s="34" t="s">
        <v>202</v>
      </c>
      <c r="P387" s="34" t="s">
        <v>589</v>
      </c>
      <c r="Q387" s="71">
        <f t="shared" si="134"/>
        <v>1.100838718967443E-9</v>
      </c>
      <c r="R387" s="71">
        <f t="shared" si="135"/>
        <v>0</v>
      </c>
      <c r="S387" s="71">
        <f>SUM($R$33:R387)</f>
        <v>9.5691597944751994</v>
      </c>
      <c r="U387" s="26">
        <v>384</v>
      </c>
      <c r="V387" s="71">
        <v>1.0544361572996501E-11</v>
      </c>
      <c r="W387" s="73">
        <f t="shared" si="142"/>
        <v>0</v>
      </c>
      <c r="X387" s="74">
        <v>354</v>
      </c>
      <c r="Y387" s="34" t="s">
        <v>202</v>
      </c>
      <c r="Z387" s="34" t="s">
        <v>589</v>
      </c>
      <c r="AA387" s="71">
        <f t="shared" si="136"/>
        <v>1.100838718967443E-9</v>
      </c>
      <c r="AB387" s="71">
        <f t="shared" si="137"/>
        <v>0</v>
      </c>
      <c r="AC387" s="71">
        <f>SUM($AB$33:AB387)</f>
        <v>10.403299508285247</v>
      </c>
      <c r="AE387" s="26">
        <v>384</v>
      </c>
      <c r="AF387" s="71">
        <v>0</v>
      </c>
      <c r="AG387" s="73">
        <f t="shared" si="143"/>
        <v>0</v>
      </c>
      <c r="AH387" s="74">
        <v>354</v>
      </c>
      <c r="AI387" s="34" t="s">
        <v>202</v>
      </c>
      <c r="AJ387" s="34" t="s">
        <v>589</v>
      </c>
      <c r="AK387" s="71">
        <f t="shared" si="138"/>
        <v>1.100838718967443E-9</v>
      </c>
      <c r="AL387" s="71">
        <f t="shared" si="139"/>
        <v>0</v>
      </c>
      <c r="AM387" s="71">
        <f>SUM($AL$33:AL387)</f>
        <v>10.507780540992837</v>
      </c>
      <c r="AO387" s="26">
        <v>384</v>
      </c>
      <c r="AP387" s="71">
        <v>0.30174843867893902</v>
      </c>
      <c r="AQ387" s="73">
        <f t="shared" si="124"/>
        <v>1.8166418650574928E-169</v>
      </c>
      <c r="AR387" s="34">
        <v>364</v>
      </c>
      <c r="AS387" s="34" t="s">
        <v>202</v>
      </c>
      <c r="AT387" s="34" t="s">
        <v>599</v>
      </c>
      <c r="AU387" s="71">
        <f t="shared" si="120"/>
        <v>6.1470259089734943E-10</v>
      </c>
      <c r="AV387" s="71">
        <f t="shared" si="121"/>
        <v>1.1166944611834339E-178</v>
      </c>
      <c r="AW387" s="114">
        <f>SUM($AV$23:AV387)</f>
        <v>9.3110379369082494</v>
      </c>
      <c r="AY387" s="26">
        <v>384</v>
      </c>
      <c r="AZ387" s="71">
        <v>0</v>
      </c>
      <c r="BA387" s="73">
        <f t="shared" si="127"/>
        <v>0</v>
      </c>
      <c r="BB387" s="34">
        <v>364</v>
      </c>
      <c r="BC387" s="34" t="s">
        <v>202</v>
      </c>
      <c r="BD387" s="34" t="s">
        <v>599</v>
      </c>
      <c r="BE387" s="71">
        <f t="shared" si="122"/>
        <v>6.1470259089734943E-10</v>
      </c>
      <c r="BF387" s="71">
        <f t="shared" si="123"/>
        <v>0</v>
      </c>
      <c r="BG387" s="114">
        <f>SUM($BF$23:BF387)</f>
        <v>9.5467535037849771</v>
      </c>
      <c r="BI387" s="26">
        <v>384</v>
      </c>
      <c r="BJ387" s="71">
        <v>5.03603063310109E-2</v>
      </c>
      <c r="BK387" s="73">
        <f t="shared" si="128"/>
        <v>0</v>
      </c>
      <c r="BL387" s="34">
        <v>364</v>
      </c>
      <c r="BM387" s="34" t="s">
        <v>202</v>
      </c>
      <c r="BN387" s="34" t="s">
        <v>599</v>
      </c>
      <c r="BO387" s="71">
        <f t="shared" si="125"/>
        <v>6.1470259089734943E-10</v>
      </c>
      <c r="BP387" s="71">
        <f t="shared" si="126"/>
        <v>0</v>
      </c>
      <c r="BQ387" s="114">
        <f>SUM($BP$23:BP387)</f>
        <v>10.39189247276893</v>
      </c>
      <c r="BS387" s="26">
        <v>384</v>
      </c>
      <c r="BT387" s="71">
        <v>0</v>
      </c>
      <c r="BU387" s="73">
        <f t="shared" si="129"/>
        <v>0</v>
      </c>
      <c r="BV387" s="34">
        <v>364</v>
      </c>
      <c r="BW387" s="34" t="s">
        <v>202</v>
      </c>
      <c r="BX387" s="34" t="s">
        <v>599</v>
      </c>
      <c r="BY387" s="71">
        <f t="shared" si="130"/>
        <v>6.1470259089734943E-10</v>
      </c>
      <c r="BZ387" s="71">
        <f t="shared" si="131"/>
        <v>0</v>
      </c>
      <c r="CA387" s="114">
        <f>SUM($BZ$23:BZ387)</f>
        <v>10.487233235656269</v>
      </c>
    </row>
    <row r="388" spans="1:79" x14ac:dyDescent="0.35">
      <c r="A388" s="26">
        <v>385</v>
      </c>
      <c r="B388" s="71">
        <v>0.241835952368403</v>
      </c>
      <c r="C388" s="73">
        <f t="shared" si="140"/>
        <v>2.5125293305743757E-193</v>
      </c>
      <c r="D388" s="34">
        <v>355</v>
      </c>
      <c r="E388" s="34" t="s">
        <v>202</v>
      </c>
      <c r="F388" s="34" t="s">
        <v>590</v>
      </c>
      <c r="G388" s="71">
        <f t="shared" si="132"/>
        <v>1.0385270933655123E-9</v>
      </c>
      <c r="H388" s="71">
        <f t="shared" si="133"/>
        <v>2.6093297826770029E-202</v>
      </c>
      <c r="I388" s="71">
        <f>SUM($H$33:H388)</f>
        <v>9.3265529758493759</v>
      </c>
      <c r="K388" s="26">
        <v>385</v>
      </c>
      <c r="L388" s="71">
        <v>0</v>
      </c>
      <c r="M388" s="73">
        <f t="shared" si="141"/>
        <v>0</v>
      </c>
      <c r="N388" s="34">
        <v>355</v>
      </c>
      <c r="O388" s="34" t="s">
        <v>202</v>
      </c>
      <c r="P388" s="34" t="s">
        <v>590</v>
      </c>
      <c r="Q388" s="71">
        <f t="shared" si="134"/>
        <v>1.0385270933655123E-9</v>
      </c>
      <c r="R388" s="71">
        <f t="shared" si="135"/>
        <v>0</v>
      </c>
      <c r="S388" s="71">
        <f>SUM($R$33:R388)</f>
        <v>9.5691597944751994</v>
      </c>
      <c r="U388" s="26">
        <v>385</v>
      </c>
      <c r="V388" s="71">
        <v>1.05443615723992E-11</v>
      </c>
      <c r="W388" s="73">
        <f t="shared" si="142"/>
        <v>0</v>
      </c>
      <c r="X388" s="74">
        <v>355</v>
      </c>
      <c r="Y388" s="34" t="s">
        <v>202</v>
      </c>
      <c r="Z388" s="34" t="s">
        <v>590</v>
      </c>
      <c r="AA388" s="71">
        <f t="shared" si="136"/>
        <v>1.0385270933655123E-9</v>
      </c>
      <c r="AB388" s="71">
        <f t="shared" si="137"/>
        <v>0</v>
      </c>
      <c r="AC388" s="71">
        <f>SUM($AB$33:AB388)</f>
        <v>10.403299508285247</v>
      </c>
      <c r="AE388" s="26">
        <v>385</v>
      </c>
      <c r="AF388" s="71">
        <v>0</v>
      </c>
      <c r="AG388" s="73">
        <f t="shared" si="143"/>
        <v>0</v>
      </c>
      <c r="AH388" s="74">
        <v>355</v>
      </c>
      <c r="AI388" s="34" t="s">
        <v>202</v>
      </c>
      <c r="AJ388" s="34" t="s">
        <v>590</v>
      </c>
      <c r="AK388" s="71">
        <f t="shared" si="138"/>
        <v>1.0385270933655123E-9</v>
      </c>
      <c r="AL388" s="71">
        <f t="shared" si="139"/>
        <v>0</v>
      </c>
      <c r="AM388" s="71">
        <f>SUM($AL$33:AL388)</f>
        <v>10.507780540992837</v>
      </c>
      <c r="AO388" s="26">
        <v>385</v>
      </c>
      <c r="AP388" s="71">
        <v>0.30174843867891099</v>
      </c>
      <c r="AQ388" s="73">
        <f t="shared" si="124"/>
        <v>5.4816884641989428E-170</v>
      </c>
      <c r="AR388" s="34">
        <v>365</v>
      </c>
      <c r="AS388" s="34" t="s">
        <v>202</v>
      </c>
      <c r="AT388" s="34" t="s">
        <v>600</v>
      </c>
      <c r="AU388" s="71">
        <f t="shared" si="120"/>
        <v>5.7990810462014093E-10</v>
      </c>
      <c r="AV388" s="71">
        <f t="shared" si="121"/>
        <v>3.1788755673916999E-179</v>
      </c>
      <c r="AW388" s="114">
        <f>SUM($AV$23:AV388)</f>
        <v>9.3110379369082494</v>
      </c>
      <c r="AY388" s="26">
        <v>385</v>
      </c>
      <c r="AZ388" s="71">
        <v>0</v>
      </c>
      <c r="BA388" s="73">
        <f t="shared" si="127"/>
        <v>0</v>
      </c>
      <c r="BB388" s="34">
        <v>365</v>
      </c>
      <c r="BC388" s="34" t="s">
        <v>202</v>
      </c>
      <c r="BD388" s="34" t="s">
        <v>600</v>
      </c>
      <c r="BE388" s="71">
        <f t="shared" si="122"/>
        <v>5.7990810462014093E-10</v>
      </c>
      <c r="BF388" s="71">
        <f t="shared" si="123"/>
        <v>0</v>
      </c>
      <c r="BG388" s="114">
        <f>SUM($BF$23:BF388)</f>
        <v>9.5467535037849771</v>
      </c>
      <c r="BI388" s="26">
        <v>385</v>
      </c>
      <c r="BJ388" s="71">
        <v>5.0360306331007701E-2</v>
      </c>
      <c r="BK388" s="73">
        <f t="shared" si="128"/>
        <v>0</v>
      </c>
      <c r="BL388" s="34">
        <v>365</v>
      </c>
      <c r="BM388" s="34" t="s">
        <v>202</v>
      </c>
      <c r="BN388" s="34" t="s">
        <v>600</v>
      </c>
      <c r="BO388" s="71">
        <f t="shared" si="125"/>
        <v>5.7990810462014093E-10</v>
      </c>
      <c r="BP388" s="71">
        <f t="shared" si="126"/>
        <v>0</v>
      </c>
      <c r="BQ388" s="114">
        <f>SUM($BP$23:BP388)</f>
        <v>10.39189247276893</v>
      </c>
      <c r="BS388" s="26">
        <v>385</v>
      </c>
      <c r="BT388" s="71">
        <v>0</v>
      </c>
      <c r="BU388" s="73">
        <f t="shared" si="129"/>
        <v>0</v>
      </c>
      <c r="BV388" s="34">
        <v>365</v>
      </c>
      <c r="BW388" s="34" t="s">
        <v>202</v>
      </c>
      <c r="BX388" s="34" t="s">
        <v>600</v>
      </c>
      <c r="BY388" s="71">
        <f t="shared" si="130"/>
        <v>5.7990810462014093E-10</v>
      </c>
      <c r="BZ388" s="71">
        <f t="shared" si="131"/>
        <v>0</v>
      </c>
      <c r="CA388" s="114">
        <f>SUM($BZ$23:BZ388)</f>
        <v>10.487233235656269</v>
      </c>
    </row>
    <row r="389" spans="1:79" x14ac:dyDescent="0.35">
      <c r="A389" s="26">
        <v>386</v>
      </c>
      <c r="B389" s="71">
        <v>0.24183595236842501</v>
      </c>
      <c r="C389" s="73">
        <f t="shared" si="140"/>
        <v>6.0761992351300018E-194</v>
      </c>
      <c r="D389" s="34">
        <v>356</v>
      </c>
      <c r="E389" s="34" t="s">
        <v>202</v>
      </c>
      <c r="F389" s="34" t="s">
        <v>591</v>
      </c>
      <c r="G389" s="71">
        <f t="shared" si="132"/>
        <v>9.7974254091086059E-10</v>
      </c>
      <c r="H389" s="71">
        <f t="shared" si="133"/>
        <v>5.9531108777068962E-203</v>
      </c>
      <c r="I389" s="71">
        <f>SUM($H$33:H389)</f>
        <v>9.3265529758493759</v>
      </c>
      <c r="K389" s="26">
        <v>386</v>
      </c>
      <c r="L389" s="71">
        <v>0</v>
      </c>
      <c r="M389" s="73">
        <f t="shared" si="141"/>
        <v>0</v>
      </c>
      <c r="N389" s="34">
        <v>356</v>
      </c>
      <c r="O389" s="34" t="s">
        <v>202</v>
      </c>
      <c r="P389" s="34" t="s">
        <v>591</v>
      </c>
      <c r="Q389" s="71">
        <f t="shared" si="134"/>
        <v>9.7974254091086059E-10</v>
      </c>
      <c r="R389" s="71">
        <f t="shared" si="135"/>
        <v>0</v>
      </c>
      <c r="S389" s="71">
        <f>SUM($R$33:R389)</f>
        <v>9.5691597944751994</v>
      </c>
      <c r="U389" s="26">
        <v>386</v>
      </c>
      <c r="V389" s="71">
        <v>1.05443615718523E-11</v>
      </c>
      <c r="W389" s="73">
        <f t="shared" si="142"/>
        <v>0</v>
      </c>
      <c r="X389" s="74">
        <v>356</v>
      </c>
      <c r="Y389" s="34" t="s">
        <v>202</v>
      </c>
      <c r="Z389" s="34" t="s">
        <v>591</v>
      </c>
      <c r="AA389" s="71">
        <f t="shared" si="136"/>
        <v>9.7974254091086059E-10</v>
      </c>
      <c r="AB389" s="71">
        <f t="shared" si="137"/>
        <v>0</v>
      </c>
      <c r="AC389" s="71">
        <f>SUM($AB$33:AB389)</f>
        <v>10.403299508285247</v>
      </c>
      <c r="AE389" s="26">
        <v>386</v>
      </c>
      <c r="AF389" s="71">
        <v>0</v>
      </c>
      <c r="AG389" s="73">
        <f t="shared" si="143"/>
        <v>0</v>
      </c>
      <c r="AH389" s="74">
        <v>356</v>
      </c>
      <c r="AI389" s="34" t="s">
        <v>202</v>
      </c>
      <c r="AJ389" s="34" t="s">
        <v>591</v>
      </c>
      <c r="AK389" s="71">
        <f t="shared" si="138"/>
        <v>9.7974254091086059E-10</v>
      </c>
      <c r="AL389" s="71">
        <f t="shared" si="139"/>
        <v>0</v>
      </c>
      <c r="AM389" s="71">
        <f>SUM($AL$33:AL389)</f>
        <v>10.507780540992837</v>
      </c>
      <c r="AO389" s="26">
        <v>386</v>
      </c>
      <c r="AP389" s="71">
        <v>0.30174843867893603</v>
      </c>
      <c r="AQ389" s="73">
        <f t="shared" si="124"/>
        <v>1.6540909353962284E-170</v>
      </c>
      <c r="AR389" s="34">
        <v>366</v>
      </c>
      <c r="AS389" s="34" t="s">
        <v>202</v>
      </c>
      <c r="AT389" s="34" t="s">
        <v>601</v>
      </c>
      <c r="AU389" s="71">
        <f t="shared" si="120"/>
        <v>5.4708311756617064E-10</v>
      </c>
      <c r="AV389" s="71">
        <f t="shared" si="121"/>
        <v>9.0492522567451202E-180</v>
      </c>
      <c r="AW389" s="114">
        <f>SUM($AV$23:AV389)</f>
        <v>9.3110379369082494</v>
      </c>
      <c r="AY389" s="26">
        <v>386</v>
      </c>
      <c r="AZ389" s="71">
        <v>0</v>
      </c>
      <c r="BA389" s="73">
        <f t="shared" si="127"/>
        <v>0</v>
      </c>
      <c r="BB389" s="34">
        <v>366</v>
      </c>
      <c r="BC389" s="34" t="s">
        <v>202</v>
      </c>
      <c r="BD389" s="34" t="s">
        <v>601</v>
      </c>
      <c r="BE389" s="71">
        <f t="shared" si="122"/>
        <v>5.4708311756617064E-10</v>
      </c>
      <c r="BF389" s="71">
        <f t="shared" si="123"/>
        <v>0</v>
      </c>
      <c r="BG389" s="114">
        <f>SUM($BF$23:BF389)</f>
        <v>9.5467535037849771</v>
      </c>
      <c r="BI389" s="26">
        <v>386</v>
      </c>
      <c r="BJ389" s="71">
        <v>5.0360306331005099E-2</v>
      </c>
      <c r="BK389" s="73">
        <f t="shared" si="128"/>
        <v>0</v>
      </c>
      <c r="BL389" s="34">
        <v>366</v>
      </c>
      <c r="BM389" s="34" t="s">
        <v>202</v>
      </c>
      <c r="BN389" s="34" t="s">
        <v>601</v>
      </c>
      <c r="BO389" s="71">
        <f t="shared" si="125"/>
        <v>5.4708311756617064E-10</v>
      </c>
      <c r="BP389" s="71">
        <f t="shared" si="126"/>
        <v>0</v>
      </c>
      <c r="BQ389" s="114">
        <f>SUM($BP$23:BP389)</f>
        <v>10.39189247276893</v>
      </c>
      <c r="BS389" s="26">
        <v>386</v>
      </c>
      <c r="BT389" s="71">
        <v>0</v>
      </c>
      <c r="BU389" s="73">
        <f t="shared" si="129"/>
        <v>0</v>
      </c>
      <c r="BV389" s="34">
        <v>366</v>
      </c>
      <c r="BW389" s="34" t="s">
        <v>202</v>
      </c>
      <c r="BX389" s="34" t="s">
        <v>601</v>
      </c>
      <c r="BY389" s="71">
        <f t="shared" si="130"/>
        <v>5.4708311756617064E-10</v>
      </c>
      <c r="BZ389" s="71">
        <f t="shared" si="131"/>
        <v>0</v>
      </c>
      <c r="CA389" s="114">
        <f>SUM($BZ$23:BZ389)</f>
        <v>10.487233235656269</v>
      </c>
    </row>
    <row r="390" spans="1:79" x14ac:dyDescent="0.35">
      <c r="A390" s="26">
        <v>387</v>
      </c>
      <c r="B390" s="71">
        <v>0.24183595236842101</v>
      </c>
      <c r="C390" s="73">
        <f t="shared" si="140"/>
        <v>1.4694434288079596E-194</v>
      </c>
      <c r="D390" s="34">
        <v>357</v>
      </c>
      <c r="E390" s="34" t="s">
        <v>202</v>
      </c>
      <c r="F390" s="34" t="s">
        <v>592</v>
      </c>
      <c r="G390" s="71">
        <f t="shared" si="132"/>
        <v>9.2428541595364202E-10</v>
      </c>
      <c r="H390" s="71">
        <f t="shared" si="133"/>
        <v>1.3581851308161108E-203</v>
      </c>
      <c r="I390" s="71">
        <f>SUM($H$33:H390)</f>
        <v>9.3265529758493759</v>
      </c>
      <c r="K390" s="26">
        <v>387</v>
      </c>
      <c r="L390" s="71">
        <v>0</v>
      </c>
      <c r="M390" s="73">
        <f t="shared" si="141"/>
        <v>0</v>
      </c>
      <c r="N390" s="34">
        <v>357</v>
      </c>
      <c r="O390" s="34" t="s">
        <v>202</v>
      </c>
      <c r="P390" s="34" t="s">
        <v>592</v>
      </c>
      <c r="Q390" s="71">
        <f t="shared" si="134"/>
        <v>9.2428541595364202E-10</v>
      </c>
      <c r="R390" s="71">
        <f t="shared" si="135"/>
        <v>0</v>
      </c>
      <c r="S390" s="71">
        <f>SUM($R$33:R390)</f>
        <v>9.5691597944751994</v>
      </c>
      <c r="U390" s="26">
        <v>387</v>
      </c>
      <c r="V390" s="71">
        <v>1.0544361571351999E-11</v>
      </c>
      <c r="W390" s="73">
        <f t="shared" si="142"/>
        <v>0</v>
      </c>
      <c r="X390" s="74">
        <v>357</v>
      </c>
      <c r="Y390" s="34" t="s">
        <v>202</v>
      </c>
      <c r="Z390" s="34" t="s">
        <v>592</v>
      </c>
      <c r="AA390" s="71">
        <f t="shared" si="136"/>
        <v>9.2428541595364202E-10</v>
      </c>
      <c r="AB390" s="71">
        <f t="shared" si="137"/>
        <v>0</v>
      </c>
      <c r="AC390" s="71">
        <f>SUM($AB$33:AB390)</f>
        <v>10.403299508285247</v>
      </c>
      <c r="AE390" s="26">
        <v>387</v>
      </c>
      <c r="AF390" s="71">
        <v>0</v>
      </c>
      <c r="AG390" s="73">
        <f t="shared" si="143"/>
        <v>0</v>
      </c>
      <c r="AH390" s="74">
        <v>357</v>
      </c>
      <c r="AI390" s="34" t="s">
        <v>202</v>
      </c>
      <c r="AJ390" s="34" t="s">
        <v>592</v>
      </c>
      <c r="AK390" s="71">
        <f t="shared" si="138"/>
        <v>9.2428541595364202E-10</v>
      </c>
      <c r="AL390" s="71">
        <f t="shared" si="139"/>
        <v>0</v>
      </c>
      <c r="AM390" s="71">
        <f>SUM($AL$33:AL390)</f>
        <v>10.507780540992837</v>
      </c>
      <c r="AO390" s="26">
        <v>387</v>
      </c>
      <c r="AP390" s="71">
        <v>0.30174843867890999</v>
      </c>
      <c r="AQ390" s="73">
        <f t="shared" si="124"/>
        <v>4.991193571887928E-171</v>
      </c>
      <c r="AR390" s="34">
        <v>367</v>
      </c>
      <c r="AS390" s="34" t="s">
        <v>202</v>
      </c>
      <c r="AT390" s="34" t="s">
        <v>602</v>
      </c>
      <c r="AU390" s="71">
        <f t="shared" si="120"/>
        <v>5.1611614864733076E-10</v>
      </c>
      <c r="AV390" s="71">
        <f t="shared" si="121"/>
        <v>2.5760356034761115E-180</v>
      </c>
      <c r="AW390" s="114">
        <f>SUM($AV$23:AV390)</f>
        <v>9.3110379369082494</v>
      </c>
      <c r="AY390" s="26">
        <v>387</v>
      </c>
      <c r="AZ390" s="71">
        <v>0</v>
      </c>
      <c r="BA390" s="73">
        <f t="shared" si="127"/>
        <v>0</v>
      </c>
      <c r="BB390" s="34">
        <v>367</v>
      </c>
      <c r="BC390" s="34" t="s">
        <v>202</v>
      </c>
      <c r="BD390" s="34" t="s">
        <v>602</v>
      </c>
      <c r="BE390" s="71">
        <f t="shared" si="122"/>
        <v>5.1611614864733076E-10</v>
      </c>
      <c r="BF390" s="71">
        <f t="shared" si="123"/>
        <v>0</v>
      </c>
      <c r="BG390" s="114">
        <f>SUM($BF$23:BF390)</f>
        <v>9.5467535037849771</v>
      </c>
      <c r="BI390" s="26">
        <v>387</v>
      </c>
      <c r="BJ390" s="71">
        <v>5.0360306331001803E-2</v>
      </c>
      <c r="BK390" s="73">
        <f t="shared" si="128"/>
        <v>0</v>
      </c>
      <c r="BL390" s="34">
        <v>367</v>
      </c>
      <c r="BM390" s="34" t="s">
        <v>202</v>
      </c>
      <c r="BN390" s="34" t="s">
        <v>602</v>
      </c>
      <c r="BO390" s="71">
        <f t="shared" si="125"/>
        <v>5.1611614864733076E-10</v>
      </c>
      <c r="BP390" s="71">
        <f t="shared" si="126"/>
        <v>0</v>
      </c>
      <c r="BQ390" s="114">
        <f>SUM($BP$23:BP390)</f>
        <v>10.39189247276893</v>
      </c>
      <c r="BS390" s="26">
        <v>387</v>
      </c>
      <c r="BT390" s="71">
        <v>0</v>
      </c>
      <c r="BU390" s="73">
        <f t="shared" si="129"/>
        <v>0</v>
      </c>
      <c r="BV390" s="34">
        <v>367</v>
      </c>
      <c r="BW390" s="34" t="s">
        <v>202</v>
      </c>
      <c r="BX390" s="34" t="s">
        <v>602</v>
      </c>
      <c r="BY390" s="71">
        <f t="shared" si="130"/>
        <v>5.1611614864733076E-10</v>
      </c>
      <c r="BZ390" s="71">
        <f t="shared" si="131"/>
        <v>0</v>
      </c>
      <c r="CA390" s="114">
        <f>SUM($BZ$23:BZ390)</f>
        <v>10.487233235656269</v>
      </c>
    </row>
    <row r="391" spans="1:79" x14ac:dyDescent="0.35">
      <c r="A391" s="26">
        <v>388</v>
      </c>
      <c r="B391" s="71">
        <v>0.24183595236841801</v>
      </c>
      <c r="C391" s="73">
        <f t="shared" si="140"/>
        <v>3.5536425105729094E-195</v>
      </c>
      <c r="D391" s="34">
        <v>358</v>
      </c>
      <c r="E391" s="34" t="s">
        <v>202</v>
      </c>
      <c r="F391" s="34" t="s">
        <v>593</v>
      </c>
      <c r="G391" s="71">
        <f t="shared" si="132"/>
        <v>8.7196737354117158E-10</v>
      </c>
      <c r="H391" s="71">
        <f t="shared" si="133"/>
        <v>3.0986603264485149E-204</v>
      </c>
      <c r="I391" s="71">
        <f>SUM($H$33:H391)</f>
        <v>9.3265529758493759</v>
      </c>
      <c r="K391" s="26">
        <v>388</v>
      </c>
      <c r="L391" s="71">
        <v>0</v>
      </c>
      <c r="M391" s="73">
        <f t="shared" si="141"/>
        <v>0</v>
      </c>
      <c r="N391" s="34">
        <v>358</v>
      </c>
      <c r="O391" s="34" t="s">
        <v>202</v>
      </c>
      <c r="P391" s="34" t="s">
        <v>593</v>
      </c>
      <c r="Q391" s="71">
        <f t="shared" si="134"/>
        <v>8.7196737354117158E-10</v>
      </c>
      <c r="R391" s="71">
        <f t="shared" si="135"/>
        <v>0</v>
      </c>
      <c r="S391" s="71">
        <f>SUM($R$33:R391)</f>
        <v>9.5691597944751994</v>
      </c>
      <c r="U391" s="26">
        <v>388</v>
      </c>
      <c r="V391" s="71">
        <v>1.05443615709178E-11</v>
      </c>
      <c r="W391" s="73">
        <f t="shared" si="142"/>
        <v>0</v>
      </c>
      <c r="X391" s="74">
        <v>358</v>
      </c>
      <c r="Y391" s="34" t="s">
        <v>202</v>
      </c>
      <c r="Z391" s="34" t="s">
        <v>593</v>
      </c>
      <c r="AA391" s="71">
        <f t="shared" si="136"/>
        <v>8.7196737354117158E-10</v>
      </c>
      <c r="AB391" s="71">
        <f t="shared" si="137"/>
        <v>0</v>
      </c>
      <c r="AC391" s="71">
        <f>SUM($AB$33:AB391)</f>
        <v>10.403299508285247</v>
      </c>
      <c r="AE391" s="26">
        <v>388</v>
      </c>
      <c r="AF391" s="71">
        <v>0</v>
      </c>
      <c r="AG391" s="73">
        <f t="shared" si="143"/>
        <v>0</v>
      </c>
      <c r="AH391" s="74">
        <v>358</v>
      </c>
      <c r="AI391" s="34" t="s">
        <v>202</v>
      </c>
      <c r="AJ391" s="34" t="s">
        <v>593</v>
      </c>
      <c r="AK391" s="71">
        <f t="shared" si="138"/>
        <v>8.7196737354117158E-10</v>
      </c>
      <c r="AL391" s="71">
        <f t="shared" si="139"/>
        <v>0</v>
      </c>
      <c r="AM391" s="71">
        <f>SUM($AL$33:AL391)</f>
        <v>10.507780540992837</v>
      </c>
      <c r="AO391" s="26">
        <v>388</v>
      </c>
      <c r="AP391" s="71">
        <v>0.30174843867893603</v>
      </c>
      <c r="AQ391" s="73">
        <f t="shared" si="124"/>
        <v>1.5060848674613942E-171</v>
      </c>
      <c r="AR391" s="34">
        <v>368</v>
      </c>
      <c r="AS391" s="34" t="s">
        <v>202</v>
      </c>
      <c r="AT391" s="34" t="s">
        <v>603</v>
      </c>
      <c r="AU391" s="71">
        <f t="shared" si="120"/>
        <v>4.869020270257838E-10</v>
      </c>
      <c r="AV391" s="71">
        <f t="shared" si="121"/>
        <v>7.3331577483981178E-181</v>
      </c>
      <c r="AW391" s="114">
        <f>SUM($AV$23:AV391)</f>
        <v>9.3110379369082494</v>
      </c>
      <c r="AY391" s="26">
        <v>388</v>
      </c>
      <c r="AZ391" s="71">
        <v>0</v>
      </c>
      <c r="BA391" s="73">
        <f t="shared" si="127"/>
        <v>0</v>
      </c>
      <c r="BB391" s="34">
        <v>368</v>
      </c>
      <c r="BC391" s="34" t="s">
        <v>202</v>
      </c>
      <c r="BD391" s="34" t="s">
        <v>603</v>
      </c>
      <c r="BE391" s="71">
        <f t="shared" si="122"/>
        <v>4.869020270257838E-10</v>
      </c>
      <c r="BF391" s="71">
        <f t="shared" si="123"/>
        <v>0</v>
      </c>
      <c r="BG391" s="114">
        <f>SUM($BF$23:BF391)</f>
        <v>9.5467535037849771</v>
      </c>
      <c r="BI391" s="26">
        <v>388</v>
      </c>
      <c r="BJ391" s="71">
        <v>5.0360306330999201E-2</v>
      </c>
      <c r="BK391" s="73">
        <f t="shared" si="128"/>
        <v>0</v>
      </c>
      <c r="BL391" s="34">
        <v>368</v>
      </c>
      <c r="BM391" s="34" t="s">
        <v>202</v>
      </c>
      <c r="BN391" s="34" t="s">
        <v>603</v>
      </c>
      <c r="BO391" s="71">
        <f t="shared" si="125"/>
        <v>4.869020270257838E-10</v>
      </c>
      <c r="BP391" s="71">
        <f t="shared" si="126"/>
        <v>0</v>
      </c>
      <c r="BQ391" s="114">
        <f>SUM($BP$23:BP391)</f>
        <v>10.39189247276893</v>
      </c>
      <c r="BS391" s="26">
        <v>388</v>
      </c>
      <c r="BT391" s="71">
        <v>0</v>
      </c>
      <c r="BU391" s="73">
        <f t="shared" si="129"/>
        <v>0</v>
      </c>
      <c r="BV391" s="34">
        <v>368</v>
      </c>
      <c r="BW391" s="34" t="s">
        <v>202</v>
      </c>
      <c r="BX391" s="34" t="s">
        <v>603</v>
      </c>
      <c r="BY391" s="71">
        <f t="shared" si="130"/>
        <v>4.869020270257838E-10</v>
      </c>
      <c r="BZ391" s="71">
        <f t="shared" si="131"/>
        <v>0</v>
      </c>
      <c r="CA391" s="114">
        <f>SUM($BZ$23:BZ391)</f>
        <v>10.487233235656269</v>
      </c>
    </row>
    <row r="392" spans="1:79" x14ac:dyDescent="0.35">
      <c r="A392" s="26">
        <v>389</v>
      </c>
      <c r="B392" s="71">
        <v>0.24183595236838901</v>
      </c>
      <c r="C392" s="73">
        <f t="shared" si="140"/>
        <v>8.5939852092129542E-196</v>
      </c>
      <c r="D392" s="34">
        <v>359</v>
      </c>
      <c r="E392" s="34" t="s">
        <v>202</v>
      </c>
      <c r="F392" s="34" t="s">
        <v>594</v>
      </c>
      <c r="G392" s="71">
        <f t="shared" si="132"/>
        <v>8.2261072975582214E-10</v>
      </c>
      <c r="H392" s="71">
        <f t="shared" si="133"/>
        <v>7.0695044444614102E-205</v>
      </c>
      <c r="I392" s="71">
        <f>SUM($H$33:H392)</f>
        <v>9.3265529758493759</v>
      </c>
      <c r="K392" s="26">
        <v>389</v>
      </c>
      <c r="L392" s="71">
        <v>0</v>
      </c>
      <c r="M392" s="73">
        <f t="shared" si="141"/>
        <v>0</v>
      </c>
      <c r="N392" s="34">
        <v>359</v>
      </c>
      <c r="O392" s="34" t="s">
        <v>202</v>
      </c>
      <c r="P392" s="34" t="s">
        <v>594</v>
      </c>
      <c r="Q392" s="71">
        <f t="shared" si="134"/>
        <v>8.2261072975582214E-10</v>
      </c>
      <c r="R392" s="71">
        <f t="shared" si="135"/>
        <v>0</v>
      </c>
      <c r="S392" s="71">
        <f>SUM($R$33:R392)</f>
        <v>9.5691597944751994</v>
      </c>
      <c r="U392" s="26">
        <v>389</v>
      </c>
      <c r="V392" s="71">
        <v>1.05443615704776E-11</v>
      </c>
      <c r="W392" s="73">
        <f t="shared" si="142"/>
        <v>0</v>
      </c>
      <c r="X392" s="74">
        <v>359</v>
      </c>
      <c r="Y392" s="34" t="s">
        <v>202</v>
      </c>
      <c r="Z392" s="34" t="s">
        <v>594</v>
      </c>
      <c r="AA392" s="71">
        <f t="shared" si="136"/>
        <v>8.2261072975582214E-10</v>
      </c>
      <c r="AB392" s="71">
        <f t="shared" si="137"/>
        <v>0</v>
      </c>
      <c r="AC392" s="71">
        <f>SUM($AB$33:AB392)</f>
        <v>10.403299508285247</v>
      </c>
      <c r="AE392" s="26">
        <v>389</v>
      </c>
      <c r="AF392" s="71">
        <v>0</v>
      </c>
      <c r="AG392" s="73">
        <f t="shared" si="143"/>
        <v>0</v>
      </c>
      <c r="AH392" s="74">
        <v>359</v>
      </c>
      <c r="AI392" s="34" t="s">
        <v>202</v>
      </c>
      <c r="AJ392" s="34" t="s">
        <v>594</v>
      </c>
      <c r="AK392" s="71">
        <f t="shared" si="138"/>
        <v>8.2261072975582214E-10</v>
      </c>
      <c r="AL392" s="71">
        <f t="shared" si="139"/>
        <v>0</v>
      </c>
      <c r="AM392" s="71">
        <f>SUM($AL$33:AL392)</f>
        <v>10.507780540992837</v>
      </c>
      <c r="AO392" s="26">
        <v>389</v>
      </c>
      <c r="AP392" s="71">
        <v>0.30174843867890899</v>
      </c>
      <c r="AQ392" s="73">
        <f t="shared" si="124"/>
        <v>4.5445875727444798E-172</v>
      </c>
      <c r="AR392" s="34">
        <v>369</v>
      </c>
      <c r="AS392" s="34" t="s">
        <v>202</v>
      </c>
      <c r="AT392" s="34" t="s">
        <v>604</v>
      </c>
      <c r="AU392" s="71">
        <f t="shared" si="120"/>
        <v>4.5934153492998464E-10</v>
      </c>
      <c r="AV392" s="71">
        <f t="shared" si="121"/>
        <v>2.0875178312881825E-181</v>
      </c>
      <c r="AW392" s="114">
        <f>SUM($AV$23:AV392)</f>
        <v>9.3110379369082494</v>
      </c>
      <c r="AY392" s="26">
        <v>389</v>
      </c>
      <c r="AZ392" s="71">
        <v>0</v>
      </c>
      <c r="BA392" s="73">
        <f t="shared" si="127"/>
        <v>0</v>
      </c>
      <c r="BB392" s="34">
        <v>369</v>
      </c>
      <c r="BC392" s="34" t="s">
        <v>202</v>
      </c>
      <c r="BD392" s="34" t="s">
        <v>604</v>
      </c>
      <c r="BE392" s="71">
        <f t="shared" si="122"/>
        <v>4.5934153492998464E-10</v>
      </c>
      <c r="BF392" s="71">
        <f t="shared" si="123"/>
        <v>0</v>
      </c>
      <c r="BG392" s="114">
        <f>SUM($BF$23:BF392)</f>
        <v>9.5467535037849771</v>
      </c>
      <c r="BI392" s="26">
        <v>389</v>
      </c>
      <c r="BJ392" s="71">
        <v>5.0360306330996897E-2</v>
      </c>
      <c r="BK392" s="73">
        <f t="shared" si="128"/>
        <v>0</v>
      </c>
      <c r="BL392" s="34">
        <v>369</v>
      </c>
      <c r="BM392" s="34" t="s">
        <v>202</v>
      </c>
      <c r="BN392" s="34" t="s">
        <v>604</v>
      </c>
      <c r="BO392" s="71">
        <f t="shared" si="125"/>
        <v>4.5934153492998464E-10</v>
      </c>
      <c r="BP392" s="71">
        <f t="shared" si="126"/>
        <v>0</v>
      </c>
      <c r="BQ392" s="114">
        <f>SUM($BP$23:BP392)</f>
        <v>10.39189247276893</v>
      </c>
      <c r="BS392" s="26">
        <v>389</v>
      </c>
      <c r="BT392" s="71">
        <v>0</v>
      </c>
      <c r="BU392" s="73">
        <f t="shared" si="129"/>
        <v>0</v>
      </c>
      <c r="BV392" s="34">
        <v>369</v>
      </c>
      <c r="BW392" s="34" t="s">
        <v>202</v>
      </c>
      <c r="BX392" s="34" t="s">
        <v>604</v>
      </c>
      <c r="BY392" s="71">
        <f t="shared" si="130"/>
        <v>4.5934153492998464E-10</v>
      </c>
      <c r="BZ392" s="71">
        <f t="shared" si="131"/>
        <v>0</v>
      </c>
      <c r="CA392" s="114">
        <f>SUM($BZ$23:BZ392)</f>
        <v>10.487233235656269</v>
      </c>
    </row>
    <row r="393" spans="1:79" x14ac:dyDescent="0.35">
      <c r="A393" s="26">
        <v>390</v>
      </c>
      <c r="B393" s="71">
        <v>0.24183595236841299</v>
      </c>
      <c r="C393" s="73">
        <f t="shared" si="140"/>
        <v>2.0783345977098637E-196</v>
      </c>
      <c r="D393" s="34">
        <v>360</v>
      </c>
      <c r="E393" s="34" t="s">
        <v>202</v>
      </c>
      <c r="F393" s="34" t="s">
        <v>595</v>
      </c>
      <c r="G393" s="71">
        <f t="shared" si="132"/>
        <v>7.7604785826020974E-10</v>
      </c>
      <c r="H393" s="71">
        <f t="shared" si="133"/>
        <v>1.6128871133008344E-205</v>
      </c>
      <c r="I393" s="71">
        <f>SUM($H$33:H393)</f>
        <v>9.3265529758493759</v>
      </c>
      <c r="K393" s="26">
        <v>390</v>
      </c>
      <c r="L393" s="71">
        <v>0</v>
      </c>
      <c r="M393" s="73">
        <f t="shared" si="141"/>
        <v>0</v>
      </c>
      <c r="N393" s="34">
        <v>360</v>
      </c>
      <c r="O393" s="34" t="s">
        <v>202</v>
      </c>
      <c r="P393" s="34" t="s">
        <v>595</v>
      </c>
      <c r="Q393" s="71">
        <f t="shared" si="134"/>
        <v>7.7604785826020974E-10</v>
      </c>
      <c r="R393" s="71">
        <f t="shared" si="135"/>
        <v>0</v>
      </c>
      <c r="S393" s="71">
        <f>SUM($R$33:R393)</f>
        <v>9.5691597944751994</v>
      </c>
      <c r="U393" s="26">
        <v>390</v>
      </c>
      <c r="V393" s="71">
        <v>1.0544361570095E-11</v>
      </c>
      <c r="W393" s="73">
        <f t="shared" si="142"/>
        <v>0</v>
      </c>
      <c r="X393" s="74">
        <v>360</v>
      </c>
      <c r="Y393" s="34" t="s">
        <v>202</v>
      </c>
      <c r="Z393" s="34" t="s">
        <v>595</v>
      </c>
      <c r="AA393" s="71">
        <f t="shared" si="136"/>
        <v>7.7604785826020974E-10</v>
      </c>
      <c r="AB393" s="71">
        <f t="shared" si="137"/>
        <v>0</v>
      </c>
      <c r="AC393" s="71">
        <f>SUM($AB$33:AB393)</f>
        <v>10.403299508285247</v>
      </c>
      <c r="AE393" s="26">
        <v>390</v>
      </c>
      <c r="AF393" s="71">
        <v>0</v>
      </c>
      <c r="AG393" s="73">
        <f t="shared" si="143"/>
        <v>0</v>
      </c>
      <c r="AH393" s="74">
        <v>360</v>
      </c>
      <c r="AI393" s="34" t="s">
        <v>202</v>
      </c>
      <c r="AJ393" s="34" t="s">
        <v>595</v>
      </c>
      <c r="AK393" s="71">
        <f t="shared" si="138"/>
        <v>7.7604785826020974E-10</v>
      </c>
      <c r="AL393" s="71">
        <f t="shared" si="139"/>
        <v>0</v>
      </c>
      <c r="AM393" s="71">
        <f>SUM($AL$33:AL393)</f>
        <v>10.507780540992837</v>
      </c>
      <c r="AO393" s="26">
        <v>390</v>
      </c>
      <c r="AP393" s="71">
        <v>0.30174843867893603</v>
      </c>
      <c r="AQ393" s="73">
        <f t="shared" si="124"/>
        <v>1.3713222045152196E-172</v>
      </c>
      <c r="AR393" s="34">
        <v>370</v>
      </c>
      <c r="AS393" s="34" t="s">
        <v>202</v>
      </c>
      <c r="AT393" s="34" t="s">
        <v>605</v>
      </c>
      <c r="AU393" s="71">
        <f t="shared" si="120"/>
        <v>4.3334107068866481E-10</v>
      </c>
      <c r="AV393" s="71">
        <f t="shared" si="121"/>
        <v>5.9425023236376546E-182</v>
      </c>
      <c r="AW393" s="114">
        <f>SUM($AV$23:AV393)</f>
        <v>9.3110379369082494</v>
      </c>
      <c r="AY393" s="26">
        <v>390</v>
      </c>
      <c r="AZ393" s="71">
        <v>0</v>
      </c>
      <c r="BA393" s="73">
        <f t="shared" si="127"/>
        <v>0</v>
      </c>
      <c r="BB393" s="34">
        <v>370</v>
      </c>
      <c r="BC393" s="34" t="s">
        <v>202</v>
      </c>
      <c r="BD393" s="34" t="s">
        <v>605</v>
      </c>
      <c r="BE393" s="71">
        <f t="shared" si="122"/>
        <v>4.3334107068866481E-10</v>
      </c>
      <c r="BF393" s="71">
        <f t="shared" si="123"/>
        <v>0</v>
      </c>
      <c r="BG393" s="114">
        <f>SUM($BF$23:BF393)</f>
        <v>9.5467535037849771</v>
      </c>
      <c r="BI393" s="26">
        <v>390</v>
      </c>
      <c r="BJ393" s="71">
        <v>5.0360306330994697E-2</v>
      </c>
      <c r="BK393" s="73">
        <f t="shared" si="128"/>
        <v>0</v>
      </c>
      <c r="BL393" s="34">
        <v>370</v>
      </c>
      <c r="BM393" s="34" t="s">
        <v>202</v>
      </c>
      <c r="BN393" s="34" t="s">
        <v>605</v>
      </c>
      <c r="BO393" s="71">
        <f t="shared" si="125"/>
        <v>4.3334107068866481E-10</v>
      </c>
      <c r="BP393" s="71">
        <f t="shared" si="126"/>
        <v>0</v>
      </c>
      <c r="BQ393" s="114">
        <f>SUM($BP$23:BP393)</f>
        <v>10.39189247276893</v>
      </c>
      <c r="BS393" s="26">
        <v>390</v>
      </c>
      <c r="BT393" s="71">
        <v>0</v>
      </c>
      <c r="BU393" s="73">
        <f t="shared" si="129"/>
        <v>0</v>
      </c>
      <c r="BV393" s="34">
        <v>370</v>
      </c>
      <c r="BW393" s="34" t="s">
        <v>202</v>
      </c>
      <c r="BX393" s="34" t="s">
        <v>605</v>
      </c>
      <c r="BY393" s="71">
        <f t="shared" si="130"/>
        <v>4.3334107068866481E-10</v>
      </c>
      <c r="BZ393" s="71">
        <f t="shared" si="131"/>
        <v>0</v>
      </c>
      <c r="CA393" s="114">
        <f>SUM($BZ$23:BZ393)</f>
        <v>10.487233235656269</v>
      </c>
    </row>
    <row r="394" spans="1:79" x14ac:dyDescent="0.35">
      <c r="A394" s="26">
        <v>391</v>
      </c>
      <c r="B394" s="71">
        <v>0.24183595236841099</v>
      </c>
      <c r="C394" s="73">
        <f t="shared" si="140"/>
        <v>5.0261602677738739E-197</v>
      </c>
      <c r="D394" s="34">
        <v>361</v>
      </c>
      <c r="E394" s="34" t="s">
        <v>202</v>
      </c>
      <c r="F394" s="34" t="s">
        <v>596</v>
      </c>
      <c r="G394" s="71">
        <f t="shared" si="132"/>
        <v>7.3212062100019776E-10</v>
      </c>
      <c r="H394" s="71">
        <f t="shared" si="133"/>
        <v>3.6797555764891286E-206</v>
      </c>
      <c r="I394" s="71">
        <f>SUM($H$33:H394)</f>
        <v>9.3265529758493759</v>
      </c>
      <c r="K394" s="26">
        <v>391</v>
      </c>
      <c r="L394" s="71">
        <v>0</v>
      </c>
      <c r="M394" s="73">
        <f t="shared" si="141"/>
        <v>0</v>
      </c>
      <c r="N394" s="34">
        <v>361</v>
      </c>
      <c r="O394" s="34" t="s">
        <v>202</v>
      </c>
      <c r="P394" s="34" t="s">
        <v>596</v>
      </c>
      <c r="Q394" s="71">
        <f t="shared" si="134"/>
        <v>7.3212062100019776E-10</v>
      </c>
      <c r="R394" s="71">
        <f t="shared" si="135"/>
        <v>0</v>
      </c>
      <c r="S394" s="71">
        <f>SUM($R$33:R394)</f>
        <v>9.5691597944751994</v>
      </c>
      <c r="U394" s="26">
        <v>391</v>
      </c>
      <c r="V394" s="71">
        <v>1.05443615697457E-11</v>
      </c>
      <c r="W394" s="73">
        <f t="shared" si="142"/>
        <v>0</v>
      </c>
      <c r="X394" s="74">
        <v>361</v>
      </c>
      <c r="Y394" s="34" t="s">
        <v>202</v>
      </c>
      <c r="Z394" s="34" t="s">
        <v>596</v>
      </c>
      <c r="AA394" s="71">
        <f t="shared" si="136"/>
        <v>7.3212062100019776E-10</v>
      </c>
      <c r="AB394" s="71">
        <f t="shared" si="137"/>
        <v>0</v>
      </c>
      <c r="AC394" s="71">
        <f>SUM($AB$33:AB394)</f>
        <v>10.403299508285247</v>
      </c>
      <c r="AE394" s="26">
        <v>391</v>
      </c>
      <c r="AF394" s="71">
        <v>0</v>
      </c>
      <c r="AG394" s="73">
        <f t="shared" si="143"/>
        <v>0</v>
      </c>
      <c r="AH394" s="74">
        <v>361</v>
      </c>
      <c r="AI394" s="34" t="s">
        <v>202</v>
      </c>
      <c r="AJ394" s="34" t="s">
        <v>596</v>
      </c>
      <c r="AK394" s="71">
        <f t="shared" si="138"/>
        <v>7.3212062100019776E-10</v>
      </c>
      <c r="AL394" s="71">
        <f t="shared" si="139"/>
        <v>0</v>
      </c>
      <c r="AM394" s="71">
        <f>SUM($AL$33:AL394)</f>
        <v>10.507780540992837</v>
      </c>
      <c r="AO394" s="26">
        <v>391</v>
      </c>
      <c r="AP394" s="71">
        <v>0.30174843867890799</v>
      </c>
      <c r="AQ394" s="73">
        <f t="shared" si="124"/>
        <v>4.1379433413822408E-173</v>
      </c>
      <c r="AR394" s="34">
        <v>371</v>
      </c>
      <c r="AS394" s="34" t="s">
        <v>202</v>
      </c>
      <c r="AT394" s="34" t="s">
        <v>606</v>
      </c>
      <c r="AU394" s="71">
        <f t="shared" si="120"/>
        <v>4.0881233083836295E-10</v>
      </c>
      <c r="AV394" s="71">
        <f t="shared" si="121"/>
        <v>1.6916422622675576E-182</v>
      </c>
      <c r="AW394" s="114">
        <f>SUM($AV$23:AV394)</f>
        <v>9.3110379369082494</v>
      </c>
      <c r="AY394" s="26">
        <v>391</v>
      </c>
      <c r="AZ394" s="71">
        <v>0</v>
      </c>
      <c r="BA394" s="73">
        <f t="shared" si="127"/>
        <v>0</v>
      </c>
      <c r="BB394" s="34">
        <v>371</v>
      </c>
      <c r="BC394" s="34" t="s">
        <v>202</v>
      </c>
      <c r="BD394" s="34" t="s">
        <v>606</v>
      </c>
      <c r="BE394" s="71">
        <f t="shared" si="122"/>
        <v>4.0881233083836295E-10</v>
      </c>
      <c r="BF394" s="71">
        <f t="shared" si="123"/>
        <v>0</v>
      </c>
      <c r="BG394" s="114">
        <f>SUM($BF$23:BF394)</f>
        <v>9.5467535037849771</v>
      </c>
      <c r="BI394" s="26">
        <v>391</v>
      </c>
      <c r="BJ394" s="71">
        <v>5.0360306330992699E-2</v>
      </c>
      <c r="BK394" s="73">
        <f t="shared" si="128"/>
        <v>0</v>
      </c>
      <c r="BL394" s="34">
        <v>371</v>
      </c>
      <c r="BM394" s="34" t="s">
        <v>202</v>
      </c>
      <c r="BN394" s="34" t="s">
        <v>606</v>
      </c>
      <c r="BO394" s="71">
        <f t="shared" si="125"/>
        <v>4.0881233083836295E-10</v>
      </c>
      <c r="BP394" s="71">
        <f t="shared" si="126"/>
        <v>0</v>
      </c>
      <c r="BQ394" s="114">
        <f>SUM($BP$23:BP394)</f>
        <v>10.39189247276893</v>
      </c>
      <c r="BS394" s="26">
        <v>391</v>
      </c>
      <c r="BT394" s="71">
        <v>0</v>
      </c>
      <c r="BU394" s="73">
        <f t="shared" si="129"/>
        <v>0</v>
      </c>
      <c r="BV394" s="34">
        <v>371</v>
      </c>
      <c r="BW394" s="34" t="s">
        <v>202</v>
      </c>
      <c r="BX394" s="34" t="s">
        <v>606</v>
      </c>
      <c r="BY394" s="71">
        <f t="shared" si="130"/>
        <v>4.0881233083836295E-10</v>
      </c>
      <c r="BZ394" s="71">
        <f t="shared" si="131"/>
        <v>0</v>
      </c>
      <c r="CA394" s="114">
        <f>SUM($BZ$23:BZ394)</f>
        <v>10.487233235656269</v>
      </c>
    </row>
    <row r="395" spans="1:79" x14ac:dyDescent="0.35">
      <c r="A395" s="26">
        <v>392</v>
      </c>
      <c r="B395" s="71">
        <v>0.24183595236840699</v>
      </c>
      <c r="C395" s="73">
        <f t="shared" si="140"/>
        <v>1.2155062551133624E-197</v>
      </c>
      <c r="D395" s="34">
        <v>362</v>
      </c>
      <c r="E395" s="34" t="s">
        <v>202</v>
      </c>
      <c r="F395" s="34" t="s">
        <v>597</v>
      </c>
      <c r="G395" s="71">
        <f t="shared" si="132"/>
        <v>6.9067983113226199E-10</v>
      </c>
      <c r="H395" s="71">
        <f t="shared" si="133"/>
        <v>8.3952565502190537E-207</v>
      </c>
      <c r="I395" s="71">
        <f>SUM($H$33:H395)</f>
        <v>9.3265529758493759</v>
      </c>
      <c r="K395" s="26">
        <v>392</v>
      </c>
      <c r="L395" s="71">
        <v>0</v>
      </c>
      <c r="M395" s="73">
        <f t="shared" si="141"/>
        <v>0</v>
      </c>
      <c r="N395" s="34">
        <v>362</v>
      </c>
      <c r="O395" s="34" t="s">
        <v>202</v>
      </c>
      <c r="P395" s="34" t="s">
        <v>597</v>
      </c>
      <c r="Q395" s="71">
        <f t="shared" si="134"/>
        <v>6.9067983113226199E-10</v>
      </c>
      <c r="R395" s="71">
        <f t="shared" si="135"/>
        <v>0</v>
      </c>
      <c r="S395" s="71">
        <f>SUM($R$33:R395)</f>
        <v>9.5691597944751994</v>
      </c>
      <c r="U395" s="26">
        <v>392</v>
      </c>
      <c r="V395" s="71">
        <v>1.05443615694261E-11</v>
      </c>
      <c r="W395" s="73">
        <f t="shared" si="142"/>
        <v>0</v>
      </c>
      <c r="X395" s="74">
        <v>362</v>
      </c>
      <c r="Y395" s="34" t="s">
        <v>202</v>
      </c>
      <c r="Z395" s="34" t="s">
        <v>597</v>
      </c>
      <c r="AA395" s="71">
        <f t="shared" si="136"/>
        <v>6.9067983113226199E-10</v>
      </c>
      <c r="AB395" s="71">
        <f t="shared" si="137"/>
        <v>0</v>
      </c>
      <c r="AC395" s="71">
        <f>SUM($AB$33:AB395)</f>
        <v>10.403299508285247</v>
      </c>
      <c r="AE395" s="26">
        <v>392</v>
      </c>
      <c r="AF395" s="71">
        <v>0</v>
      </c>
      <c r="AG395" s="73">
        <f t="shared" si="143"/>
        <v>0</v>
      </c>
      <c r="AH395" s="74">
        <v>362</v>
      </c>
      <c r="AI395" s="34" t="s">
        <v>202</v>
      </c>
      <c r="AJ395" s="34" t="s">
        <v>597</v>
      </c>
      <c r="AK395" s="71">
        <f t="shared" si="138"/>
        <v>6.9067983113226199E-10</v>
      </c>
      <c r="AL395" s="71">
        <f t="shared" si="139"/>
        <v>0</v>
      </c>
      <c r="AM395" s="71">
        <f>SUM($AL$33:AL395)</f>
        <v>10.507780540992837</v>
      </c>
      <c r="AO395" s="26">
        <v>392</v>
      </c>
      <c r="AP395" s="71">
        <v>0.30174843867893503</v>
      </c>
      <c r="AQ395" s="73">
        <f t="shared" si="124"/>
        <v>1.2486179426038747E-173</v>
      </c>
      <c r="AR395" s="34">
        <v>372</v>
      </c>
      <c r="AS395" s="34" t="s">
        <v>202</v>
      </c>
      <c r="AT395" s="34" t="s">
        <v>607</v>
      </c>
      <c r="AU395" s="71">
        <f t="shared" si="120"/>
        <v>3.8567201022487069E-10</v>
      </c>
      <c r="AV395" s="71">
        <f t="shared" si="121"/>
        <v>4.8155699192687856E-183</v>
      </c>
      <c r="AW395" s="114">
        <f>SUM($AV$23:AV395)</f>
        <v>9.3110379369082494</v>
      </c>
      <c r="AY395" s="26">
        <v>392</v>
      </c>
      <c r="AZ395" s="71">
        <v>0</v>
      </c>
      <c r="BA395" s="73">
        <f t="shared" si="127"/>
        <v>0</v>
      </c>
      <c r="BB395" s="34">
        <v>372</v>
      </c>
      <c r="BC395" s="34" t="s">
        <v>202</v>
      </c>
      <c r="BD395" s="34" t="s">
        <v>607</v>
      </c>
      <c r="BE395" s="71">
        <f t="shared" si="122"/>
        <v>3.8567201022487069E-10</v>
      </c>
      <c r="BF395" s="71">
        <f t="shared" si="123"/>
        <v>0</v>
      </c>
      <c r="BG395" s="114">
        <f>SUM($BF$23:BF395)</f>
        <v>9.5467535037849771</v>
      </c>
      <c r="BI395" s="26">
        <v>392</v>
      </c>
      <c r="BJ395" s="71">
        <v>5.0360306330979397E-2</v>
      </c>
      <c r="BK395" s="73">
        <f t="shared" si="128"/>
        <v>0</v>
      </c>
      <c r="BL395" s="34">
        <v>372</v>
      </c>
      <c r="BM395" s="34" t="s">
        <v>202</v>
      </c>
      <c r="BN395" s="34" t="s">
        <v>607</v>
      </c>
      <c r="BO395" s="71">
        <f t="shared" si="125"/>
        <v>3.8567201022487069E-10</v>
      </c>
      <c r="BP395" s="71">
        <f t="shared" si="126"/>
        <v>0</v>
      </c>
      <c r="BQ395" s="114">
        <f>SUM($BP$23:BP395)</f>
        <v>10.39189247276893</v>
      </c>
      <c r="BS395" s="26">
        <v>392</v>
      </c>
      <c r="BT395" s="71">
        <v>0</v>
      </c>
      <c r="BU395" s="73">
        <f t="shared" si="129"/>
        <v>0</v>
      </c>
      <c r="BV395" s="34">
        <v>372</v>
      </c>
      <c r="BW395" s="34" t="s">
        <v>202</v>
      </c>
      <c r="BX395" s="34" t="s">
        <v>607</v>
      </c>
      <c r="BY395" s="71">
        <f t="shared" si="130"/>
        <v>3.8567201022487069E-10</v>
      </c>
      <c r="BZ395" s="71">
        <f t="shared" si="131"/>
        <v>0</v>
      </c>
      <c r="CA395" s="114">
        <f>SUM($BZ$23:BZ395)</f>
        <v>10.487233235656269</v>
      </c>
    </row>
    <row r="396" spans="1:79" x14ac:dyDescent="0.35">
      <c r="A396" s="26">
        <v>393</v>
      </c>
      <c r="B396" s="71">
        <v>0.24183595236838101</v>
      </c>
      <c r="C396" s="73">
        <f t="shared" si="140"/>
        <v>2.9395311281509589E-198</v>
      </c>
      <c r="D396" s="34">
        <v>363</v>
      </c>
      <c r="E396" s="34" t="s">
        <v>202</v>
      </c>
      <c r="F396" s="34" t="s">
        <v>598</v>
      </c>
      <c r="G396" s="71">
        <f t="shared" si="132"/>
        <v>6.5158474635119052E-10</v>
      </c>
      <c r="H396" s="71">
        <f t="shared" si="133"/>
        <v>1.9153536445276716E-207</v>
      </c>
      <c r="I396" s="71">
        <f>SUM($H$33:H396)</f>
        <v>9.3265529758493759</v>
      </c>
      <c r="K396" s="26">
        <v>393</v>
      </c>
      <c r="L396" s="71">
        <v>0</v>
      </c>
      <c r="M396" s="73">
        <f t="shared" si="141"/>
        <v>0</v>
      </c>
      <c r="N396" s="34">
        <v>363</v>
      </c>
      <c r="O396" s="34" t="s">
        <v>202</v>
      </c>
      <c r="P396" s="34" t="s">
        <v>598</v>
      </c>
      <c r="Q396" s="71">
        <f t="shared" si="134"/>
        <v>6.5158474635119052E-10</v>
      </c>
      <c r="R396" s="71">
        <f t="shared" si="135"/>
        <v>0</v>
      </c>
      <c r="S396" s="71">
        <f>SUM($R$33:R396)</f>
        <v>9.5691597944751994</v>
      </c>
      <c r="U396" s="26">
        <v>393</v>
      </c>
      <c r="V396" s="71">
        <v>1.05443615691544E-11</v>
      </c>
      <c r="W396" s="73">
        <f t="shared" si="142"/>
        <v>0</v>
      </c>
      <c r="X396" s="74">
        <v>363</v>
      </c>
      <c r="Y396" s="34" t="s">
        <v>202</v>
      </c>
      <c r="Z396" s="34" t="s">
        <v>598</v>
      </c>
      <c r="AA396" s="71">
        <f t="shared" si="136"/>
        <v>6.5158474635119052E-10</v>
      </c>
      <c r="AB396" s="71">
        <f t="shared" si="137"/>
        <v>0</v>
      </c>
      <c r="AC396" s="71">
        <f>SUM($AB$33:AB396)</f>
        <v>10.403299508285247</v>
      </c>
      <c r="AE396" s="26">
        <v>393</v>
      </c>
      <c r="AF396" s="71">
        <v>0</v>
      </c>
      <c r="AG396" s="73">
        <f t="shared" si="143"/>
        <v>0</v>
      </c>
      <c r="AH396" s="74">
        <v>363</v>
      </c>
      <c r="AI396" s="34" t="s">
        <v>202</v>
      </c>
      <c r="AJ396" s="34" t="s">
        <v>598</v>
      </c>
      <c r="AK396" s="71">
        <f t="shared" si="138"/>
        <v>6.5158474635119052E-10</v>
      </c>
      <c r="AL396" s="71">
        <f t="shared" si="139"/>
        <v>0</v>
      </c>
      <c r="AM396" s="71">
        <f>SUM($AL$33:AL396)</f>
        <v>10.507780540992837</v>
      </c>
      <c r="AO396" s="26">
        <v>393</v>
      </c>
      <c r="AP396" s="71">
        <v>0.30174843867890899</v>
      </c>
      <c r="AQ396" s="73">
        <f t="shared" si="124"/>
        <v>3.7676851468722332E-174</v>
      </c>
      <c r="AR396" s="34">
        <v>373</v>
      </c>
      <c r="AS396" s="34" t="s">
        <v>202</v>
      </c>
      <c r="AT396" s="34" t="s">
        <v>608</v>
      </c>
      <c r="AU396" s="71">
        <f t="shared" si="120"/>
        <v>3.6384151908006665E-10</v>
      </c>
      <c r="AV396" s="71">
        <f t="shared" si="121"/>
        <v>1.3708402872533974E-183</v>
      </c>
      <c r="AW396" s="114">
        <f>SUM($AV$23:AV396)</f>
        <v>9.3110379369082494</v>
      </c>
      <c r="AY396" s="26">
        <v>393</v>
      </c>
      <c r="AZ396" s="71">
        <v>0</v>
      </c>
      <c r="BA396" s="73">
        <f t="shared" si="127"/>
        <v>0</v>
      </c>
      <c r="BB396" s="34">
        <v>373</v>
      </c>
      <c r="BC396" s="34" t="s">
        <v>202</v>
      </c>
      <c r="BD396" s="34" t="s">
        <v>608</v>
      </c>
      <c r="BE396" s="71">
        <f t="shared" si="122"/>
        <v>3.6384151908006665E-10</v>
      </c>
      <c r="BF396" s="71">
        <f t="shared" si="123"/>
        <v>0</v>
      </c>
      <c r="BG396" s="114">
        <f>SUM($BF$23:BF396)</f>
        <v>9.5467535037849771</v>
      </c>
      <c r="BI396" s="26">
        <v>393</v>
      </c>
      <c r="BJ396" s="71">
        <v>5.0360306330989799E-2</v>
      </c>
      <c r="BK396" s="73">
        <f t="shared" si="128"/>
        <v>0</v>
      </c>
      <c r="BL396" s="34">
        <v>373</v>
      </c>
      <c r="BM396" s="34" t="s">
        <v>202</v>
      </c>
      <c r="BN396" s="34" t="s">
        <v>608</v>
      </c>
      <c r="BO396" s="71">
        <f t="shared" si="125"/>
        <v>3.6384151908006665E-10</v>
      </c>
      <c r="BP396" s="71">
        <f t="shared" si="126"/>
        <v>0</v>
      </c>
      <c r="BQ396" s="114">
        <f>SUM($BP$23:BP396)</f>
        <v>10.39189247276893</v>
      </c>
      <c r="BS396" s="26">
        <v>393</v>
      </c>
      <c r="BT396" s="71">
        <v>0</v>
      </c>
      <c r="BU396" s="73">
        <f t="shared" si="129"/>
        <v>0</v>
      </c>
      <c r="BV396" s="34">
        <v>373</v>
      </c>
      <c r="BW396" s="34" t="s">
        <v>202</v>
      </c>
      <c r="BX396" s="34" t="s">
        <v>608</v>
      </c>
      <c r="BY396" s="71">
        <f t="shared" si="130"/>
        <v>3.6384151908006665E-10</v>
      </c>
      <c r="BZ396" s="71">
        <f t="shared" si="131"/>
        <v>0</v>
      </c>
      <c r="CA396" s="114">
        <f>SUM($BZ$23:BZ396)</f>
        <v>10.487233235656269</v>
      </c>
    </row>
    <row r="397" spans="1:79" x14ac:dyDescent="0.35">
      <c r="A397" s="26">
        <v>394</v>
      </c>
      <c r="B397" s="71">
        <v>0.24183595236840399</v>
      </c>
      <c r="C397" s="73">
        <f t="shared" si="140"/>
        <v>7.1088430989288861E-199</v>
      </c>
      <c r="D397" s="34">
        <v>364</v>
      </c>
      <c r="E397" s="34" t="s">
        <v>202</v>
      </c>
      <c r="F397" s="34" t="s">
        <v>599</v>
      </c>
      <c r="G397" s="71">
        <f t="shared" si="132"/>
        <v>6.1470259089734943E-10</v>
      </c>
      <c r="H397" s="71">
        <f t="shared" si="133"/>
        <v>4.369824271194329E-208</v>
      </c>
      <c r="I397" s="71">
        <f>SUM($H$33:H397)</f>
        <v>9.3265529758493759</v>
      </c>
      <c r="K397" s="26">
        <v>394</v>
      </c>
      <c r="L397" s="71">
        <v>0</v>
      </c>
      <c r="M397" s="73">
        <f t="shared" si="141"/>
        <v>0</v>
      </c>
      <c r="N397" s="34">
        <v>364</v>
      </c>
      <c r="O397" s="34" t="s">
        <v>202</v>
      </c>
      <c r="P397" s="34" t="s">
        <v>599</v>
      </c>
      <c r="Q397" s="71">
        <f t="shared" si="134"/>
        <v>6.1470259089734943E-10</v>
      </c>
      <c r="R397" s="71">
        <f t="shared" si="135"/>
        <v>0</v>
      </c>
      <c r="S397" s="71">
        <f>SUM($R$33:R397)</f>
        <v>9.5691597944751994</v>
      </c>
      <c r="U397" s="26">
        <v>394</v>
      </c>
      <c r="V397" s="71">
        <v>1.0544361568866401E-11</v>
      </c>
      <c r="W397" s="73">
        <f t="shared" si="142"/>
        <v>0</v>
      </c>
      <c r="X397" s="74">
        <v>364</v>
      </c>
      <c r="Y397" s="34" t="s">
        <v>202</v>
      </c>
      <c r="Z397" s="34" t="s">
        <v>599</v>
      </c>
      <c r="AA397" s="71">
        <f t="shared" si="136"/>
        <v>6.1470259089734943E-10</v>
      </c>
      <c r="AB397" s="71">
        <f t="shared" si="137"/>
        <v>0</v>
      </c>
      <c r="AC397" s="71">
        <f>SUM($AB$33:AB397)</f>
        <v>10.403299508285247</v>
      </c>
      <c r="AE397" s="26">
        <v>394</v>
      </c>
      <c r="AF397" s="71">
        <v>0</v>
      </c>
      <c r="AG397" s="73">
        <f t="shared" si="143"/>
        <v>0</v>
      </c>
      <c r="AH397" s="74">
        <v>364</v>
      </c>
      <c r="AI397" s="34" t="s">
        <v>202</v>
      </c>
      <c r="AJ397" s="34" t="s">
        <v>599</v>
      </c>
      <c r="AK397" s="71">
        <f t="shared" si="138"/>
        <v>6.1470259089734943E-10</v>
      </c>
      <c r="AL397" s="71">
        <f t="shared" si="139"/>
        <v>0</v>
      </c>
      <c r="AM397" s="71">
        <f>SUM($AL$33:AL397)</f>
        <v>10.507780540992837</v>
      </c>
      <c r="AO397" s="26">
        <v>394</v>
      </c>
      <c r="AP397" s="71">
        <v>0.30174843867893503</v>
      </c>
      <c r="AQ397" s="73">
        <f t="shared" si="124"/>
        <v>1.1368931105024122E-174</v>
      </c>
      <c r="AR397" s="34">
        <v>374</v>
      </c>
      <c r="AS397" s="34" t="s">
        <v>202</v>
      </c>
      <c r="AT397" s="34" t="s">
        <v>609</v>
      </c>
      <c r="AU397" s="71">
        <f t="shared" si="120"/>
        <v>3.4324671611327036E-10</v>
      </c>
      <c r="AV397" s="71">
        <f t="shared" si="121"/>
        <v>3.9023482675175441E-184</v>
      </c>
      <c r="AW397" s="114">
        <f>SUM($AV$23:AV397)</f>
        <v>9.3110379369082494</v>
      </c>
      <c r="AY397" s="26">
        <v>394</v>
      </c>
      <c r="AZ397" s="71">
        <v>0</v>
      </c>
      <c r="BA397" s="73">
        <f t="shared" si="127"/>
        <v>0</v>
      </c>
      <c r="BB397" s="34">
        <v>374</v>
      </c>
      <c r="BC397" s="34" t="s">
        <v>202</v>
      </c>
      <c r="BD397" s="34" t="s">
        <v>609</v>
      </c>
      <c r="BE397" s="71">
        <f t="shared" si="122"/>
        <v>3.4324671611327036E-10</v>
      </c>
      <c r="BF397" s="71">
        <f t="shared" si="123"/>
        <v>0</v>
      </c>
      <c r="BG397" s="114">
        <f>SUM($BF$23:BF397)</f>
        <v>9.5467535037849771</v>
      </c>
      <c r="BI397" s="26">
        <v>394</v>
      </c>
      <c r="BJ397" s="71">
        <v>5.0360306330987897E-2</v>
      </c>
      <c r="BK397" s="73">
        <f t="shared" si="128"/>
        <v>0</v>
      </c>
      <c r="BL397" s="34">
        <v>374</v>
      </c>
      <c r="BM397" s="34" t="s">
        <v>202</v>
      </c>
      <c r="BN397" s="34" t="s">
        <v>609</v>
      </c>
      <c r="BO397" s="71">
        <f t="shared" si="125"/>
        <v>3.4324671611327036E-10</v>
      </c>
      <c r="BP397" s="71">
        <f t="shared" si="126"/>
        <v>0</v>
      </c>
      <c r="BQ397" s="114">
        <f>SUM($BP$23:BP397)</f>
        <v>10.39189247276893</v>
      </c>
      <c r="BS397" s="26">
        <v>394</v>
      </c>
      <c r="BT397" s="71">
        <v>0</v>
      </c>
      <c r="BU397" s="73">
        <f t="shared" si="129"/>
        <v>0</v>
      </c>
      <c r="BV397" s="34">
        <v>374</v>
      </c>
      <c r="BW397" s="34" t="s">
        <v>202</v>
      </c>
      <c r="BX397" s="34" t="s">
        <v>609</v>
      </c>
      <c r="BY397" s="71">
        <f t="shared" si="130"/>
        <v>3.4324671611327036E-10</v>
      </c>
      <c r="BZ397" s="71">
        <f t="shared" si="131"/>
        <v>0</v>
      </c>
      <c r="CA397" s="114">
        <f>SUM($BZ$23:BZ397)</f>
        <v>10.487233235656269</v>
      </c>
    </row>
    <row r="398" spans="1:79" x14ac:dyDescent="0.35">
      <c r="A398" s="26">
        <v>395</v>
      </c>
      <c r="B398" s="71">
        <v>0.24183595236840399</v>
      </c>
      <c r="C398" s="73">
        <f t="shared" si="140"/>
        <v>1.7191738410670235E-199</v>
      </c>
      <c r="D398" s="34">
        <v>365</v>
      </c>
      <c r="E398" s="34" t="s">
        <v>202</v>
      </c>
      <c r="F398" s="34" t="s">
        <v>600</v>
      </c>
      <c r="G398" s="71">
        <f t="shared" si="132"/>
        <v>5.7990810462014093E-10</v>
      </c>
      <c r="H398" s="71">
        <f t="shared" si="133"/>
        <v>9.9696284368570496E-209</v>
      </c>
      <c r="I398" s="71">
        <f>SUM($H$33:H398)</f>
        <v>9.3265529758493759</v>
      </c>
      <c r="K398" s="26">
        <v>395</v>
      </c>
      <c r="L398" s="71">
        <v>0</v>
      </c>
      <c r="M398" s="73">
        <f t="shared" si="141"/>
        <v>0</v>
      </c>
      <c r="N398" s="34">
        <v>365</v>
      </c>
      <c r="O398" s="34" t="s">
        <v>202</v>
      </c>
      <c r="P398" s="34" t="s">
        <v>600</v>
      </c>
      <c r="Q398" s="71">
        <f t="shared" si="134"/>
        <v>5.7990810462014093E-10</v>
      </c>
      <c r="R398" s="71">
        <f t="shared" si="135"/>
        <v>0</v>
      </c>
      <c r="S398" s="71">
        <f>SUM($R$33:R398)</f>
        <v>9.5691597944751994</v>
      </c>
      <c r="U398" s="26">
        <v>395</v>
      </c>
      <c r="V398" s="71">
        <v>1.05443615686202E-11</v>
      </c>
      <c r="W398" s="73">
        <f t="shared" si="142"/>
        <v>0</v>
      </c>
      <c r="X398" s="74">
        <v>365</v>
      </c>
      <c r="Y398" s="34" t="s">
        <v>202</v>
      </c>
      <c r="Z398" s="34" t="s">
        <v>600</v>
      </c>
      <c r="AA398" s="71">
        <f t="shared" si="136"/>
        <v>5.7990810462014093E-10</v>
      </c>
      <c r="AB398" s="71">
        <f t="shared" si="137"/>
        <v>0</v>
      </c>
      <c r="AC398" s="71">
        <f>SUM($AB$33:AB398)</f>
        <v>10.403299508285247</v>
      </c>
      <c r="AE398" s="26">
        <v>395</v>
      </c>
      <c r="AF398" s="71">
        <v>0</v>
      </c>
      <c r="AG398" s="73">
        <f t="shared" si="143"/>
        <v>0</v>
      </c>
      <c r="AH398" s="74">
        <v>365</v>
      </c>
      <c r="AI398" s="34" t="s">
        <v>202</v>
      </c>
      <c r="AJ398" s="34" t="s">
        <v>600</v>
      </c>
      <c r="AK398" s="71">
        <f t="shared" si="138"/>
        <v>5.7990810462014093E-10</v>
      </c>
      <c r="AL398" s="71">
        <f t="shared" si="139"/>
        <v>0</v>
      </c>
      <c r="AM398" s="71">
        <f>SUM($AL$33:AL398)</f>
        <v>10.507780540992837</v>
      </c>
      <c r="AO398" s="26">
        <v>395</v>
      </c>
      <c r="AP398" s="71">
        <v>0.30174843867890699</v>
      </c>
      <c r="AQ398" s="73">
        <f t="shared" si="124"/>
        <v>3.4305572103894084E-175</v>
      </c>
      <c r="AR398" s="34">
        <v>375</v>
      </c>
      <c r="AS398" s="34" t="s">
        <v>202</v>
      </c>
      <c r="AT398" s="34" t="s">
        <v>610</v>
      </c>
      <c r="AU398" s="71">
        <f t="shared" si="120"/>
        <v>3.2381765671063248E-10</v>
      </c>
      <c r="AV398" s="71">
        <f t="shared" si="121"/>
        <v>1.1108749970800625E-184</v>
      </c>
      <c r="AW398" s="114">
        <f>SUM($AV$23:AV398)</f>
        <v>9.3110379369082494</v>
      </c>
      <c r="AY398" s="26">
        <v>395</v>
      </c>
      <c r="AZ398" s="71">
        <v>0</v>
      </c>
      <c r="BA398" s="73">
        <f t="shared" si="127"/>
        <v>0</v>
      </c>
      <c r="BB398" s="34">
        <v>375</v>
      </c>
      <c r="BC398" s="34" t="s">
        <v>202</v>
      </c>
      <c r="BD398" s="34" t="s">
        <v>610</v>
      </c>
      <c r="BE398" s="71">
        <f t="shared" si="122"/>
        <v>3.2381765671063248E-10</v>
      </c>
      <c r="BF398" s="71">
        <f t="shared" si="123"/>
        <v>0</v>
      </c>
      <c r="BG398" s="114">
        <f>SUM($BF$23:BF398)</f>
        <v>9.5467535037849771</v>
      </c>
      <c r="BI398" s="26">
        <v>395</v>
      </c>
      <c r="BJ398" s="71">
        <v>5.03603063309866E-2</v>
      </c>
      <c r="BK398" s="73">
        <f t="shared" si="128"/>
        <v>0</v>
      </c>
      <c r="BL398" s="34">
        <v>375</v>
      </c>
      <c r="BM398" s="34" t="s">
        <v>202</v>
      </c>
      <c r="BN398" s="34" t="s">
        <v>610</v>
      </c>
      <c r="BO398" s="71">
        <f t="shared" si="125"/>
        <v>3.2381765671063248E-10</v>
      </c>
      <c r="BP398" s="71">
        <f t="shared" si="126"/>
        <v>0</v>
      </c>
      <c r="BQ398" s="114">
        <f>SUM($BP$23:BP398)</f>
        <v>10.39189247276893</v>
      </c>
      <c r="BS398" s="26">
        <v>395</v>
      </c>
      <c r="BT398" s="71">
        <v>0</v>
      </c>
      <c r="BU398" s="73">
        <f t="shared" si="129"/>
        <v>0</v>
      </c>
      <c r="BV398" s="34">
        <v>375</v>
      </c>
      <c r="BW398" s="34" t="s">
        <v>202</v>
      </c>
      <c r="BX398" s="34" t="s">
        <v>610</v>
      </c>
      <c r="BY398" s="71">
        <f t="shared" si="130"/>
        <v>3.2381765671063248E-10</v>
      </c>
      <c r="BZ398" s="71">
        <f t="shared" si="131"/>
        <v>0</v>
      </c>
      <c r="CA398" s="114">
        <f>SUM($BZ$23:BZ398)</f>
        <v>10.487233235656269</v>
      </c>
    </row>
    <row r="399" spans="1:79" x14ac:dyDescent="0.35">
      <c r="A399" s="26">
        <v>396</v>
      </c>
      <c r="B399" s="71">
        <v>0.241835952368401</v>
      </c>
      <c r="C399" s="73">
        <f t="shared" si="140"/>
        <v>4.1575804314129085E-200</v>
      </c>
      <c r="D399" s="34">
        <v>366</v>
      </c>
      <c r="E399" s="34" t="s">
        <v>202</v>
      </c>
      <c r="F399" s="34" t="s">
        <v>601</v>
      </c>
      <c r="G399" s="71">
        <f t="shared" si="132"/>
        <v>5.4708311756617064E-10</v>
      </c>
      <c r="H399" s="71">
        <f t="shared" si="133"/>
        <v>2.2745420639494787E-209</v>
      </c>
      <c r="I399" s="71">
        <f>SUM($H$33:H399)</f>
        <v>9.3265529758493759</v>
      </c>
      <c r="K399" s="26">
        <v>396</v>
      </c>
      <c r="L399" s="71">
        <v>0</v>
      </c>
      <c r="M399" s="73">
        <f t="shared" si="141"/>
        <v>0</v>
      </c>
      <c r="N399" s="34">
        <v>366</v>
      </c>
      <c r="O399" s="34" t="s">
        <v>202</v>
      </c>
      <c r="P399" s="34" t="s">
        <v>601</v>
      </c>
      <c r="Q399" s="71">
        <f t="shared" si="134"/>
        <v>5.4708311756617064E-10</v>
      </c>
      <c r="R399" s="71">
        <f t="shared" si="135"/>
        <v>0</v>
      </c>
      <c r="S399" s="71">
        <f>SUM($R$33:R399)</f>
        <v>9.5691597944751994</v>
      </c>
      <c r="U399" s="26">
        <v>396</v>
      </c>
      <c r="V399" s="71">
        <v>1.0544361568397699E-11</v>
      </c>
      <c r="W399" s="73">
        <f t="shared" si="142"/>
        <v>0</v>
      </c>
      <c r="X399" s="74">
        <v>366</v>
      </c>
      <c r="Y399" s="34" t="s">
        <v>202</v>
      </c>
      <c r="Z399" s="34" t="s">
        <v>601</v>
      </c>
      <c r="AA399" s="71">
        <f t="shared" si="136"/>
        <v>5.4708311756617064E-10</v>
      </c>
      <c r="AB399" s="71">
        <f t="shared" si="137"/>
        <v>0</v>
      </c>
      <c r="AC399" s="71">
        <f>SUM($AB$33:AB399)</f>
        <v>10.403299508285247</v>
      </c>
      <c r="AE399" s="26">
        <v>396</v>
      </c>
      <c r="AF399" s="71">
        <v>0</v>
      </c>
      <c r="AG399" s="73">
        <f t="shared" si="143"/>
        <v>0</v>
      </c>
      <c r="AH399" s="74">
        <v>366</v>
      </c>
      <c r="AI399" s="34" t="s">
        <v>202</v>
      </c>
      <c r="AJ399" s="34" t="s">
        <v>601</v>
      </c>
      <c r="AK399" s="71">
        <f t="shared" si="138"/>
        <v>5.4708311756617064E-10</v>
      </c>
      <c r="AL399" s="71">
        <f t="shared" si="139"/>
        <v>0</v>
      </c>
      <c r="AM399" s="71">
        <f>SUM($AL$33:AL399)</f>
        <v>10.507780540992837</v>
      </c>
      <c r="AO399" s="26">
        <v>396</v>
      </c>
      <c r="AP399" s="71">
        <v>0.30174843867893397</v>
      </c>
      <c r="AQ399" s="73">
        <f t="shared" si="124"/>
        <v>1.0351652820336706E-175</v>
      </c>
      <c r="AR399" s="34">
        <v>376</v>
      </c>
      <c r="AS399" s="34" t="s">
        <v>202</v>
      </c>
      <c r="AT399" s="34" t="s">
        <v>611</v>
      </c>
      <c r="AU399" s="71">
        <f t="shared" si="120"/>
        <v>3.0548835538738911E-10</v>
      </c>
      <c r="AV399" s="71">
        <f t="shared" si="121"/>
        <v>3.1623093956258886E-185</v>
      </c>
      <c r="AW399" s="114">
        <f>SUM($AV$23:AV399)</f>
        <v>9.3110379369082494</v>
      </c>
      <c r="AY399" s="26">
        <v>396</v>
      </c>
      <c r="AZ399" s="71">
        <v>0</v>
      </c>
      <c r="BA399" s="73">
        <f t="shared" si="127"/>
        <v>0</v>
      </c>
      <c r="BB399" s="34">
        <v>376</v>
      </c>
      <c r="BC399" s="34" t="s">
        <v>202</v>
      </c>
      <c r="BD399" s="34" t="s">
        <v>611</v>
      </c>
      <c r="BE399" s="71">
        <f t="shared" si="122"/>
        <v>3.0548835538738911E-10</v>
      </c>
      <c r="BF399" s="71">
        <f t="shared" si="123"/>
        <v>0</v>
      </c>
      <c r="BG399" s="114">
        <f>SUM($BF$23:BF399)</f>
        <v>9.5467535037849771</v>
      </c>
      <c r="BI399" s="26">
        <v>396</v>
      </c>
      <c r="BJ399" s="71">
        <v>5.0360306330985302E-2</v>
      </c>
      <c r="BK399" s="73">
        <f t="shared" si="128"/>
        <v>0</v>
      </c>
      <c r="BL399" s="34">
        <v>376</v>
      </c>
      <c r="BM399" s="34" t="s">
        <v>202</v>
      </c>
      <c r="BN399" s="34" t="s">
        <v>611</v>
      </c>
      <c r="BO399" s="71">
        <f t="shared" si="125"/>
        <v>3.0548835538738911E-10</v>
      </c>
      <c r="BP399" s="71">
        <f t="shared" si="126"/>
        <v>0</v>
      </c>
      <c r="BQ399" s="114">
        <f>SUM($BP$23:BP399)</f>
        <v>10.39189247276893</v>
      </c>
      <c r="BS399" s="26">
        <v>396</v>
      </c>
      <c r="BT399" s="71">
        <v>0</v>
      </c>
      <c r="BU399" s="73">
        <f t="shared" si="129"/>
        <v>0</v>
      </c>
      <c r="BV399" s="34">
        <v>376</v>
      </c>
      <c r="BW399" s="34" t="s">
        <v>202</v>
      </c>
      <c r="BX399" s="34" t="s">
        <v>611</v>
      </c>
      <c r="BY399" s="71">
        <f t="shared" si="130"/>
        <v>3.0548835538738911E-10</v>
      </c>
      <c r="BZ399" s="71">
        <f t="shared" si="131"/>
        <v>0</v>
      </c>
      <c r="CA399" s="114">
        <f>SUM($BZ$23:BZ399)</f>
        <v>10.487233235656269</v>
      </c>
    </row>
    <row r="400" spans="1:79" x14ac:dyDescent="0.35">
      <c r="A400" s="26">
        <v>397</v>
      </c>
      <c r="B400" s="71">
        <v>0.24183595236837499</v>
      </c>
      <c r="C400" s="73">
        <f t="shared" si="140"/>
        <v>1.0054524231789682E-200</v>
      </c>
      <c r="D400" s="34">
        <v>367</v>
      </c>
      <c r="E400" s="34" t="s">
        <v>202</v>
      </c>
      <c r="F400" s="34" t="s">
        <v>602</v>
      </c>
      <c r="G400" s="71">
        <f t="shared" si="132"/>
        <v>5.1611614864733076E-10</v>
      </c>
      <c r="H400" s="71">
        <f t="shared" si="133"/>
        <v>5.1893023229925527E-210</v>
      </c>
      <c r="I400" s="71">
        <f>SUM($H$33:H400)</f>
        <v>9.3265529758493759</v>
      </c>
      <c r="K400" s="26">
        <v>397</v>
      </c>
      <c r="L400" s="71">
        <v>0</v>
      </c>
      <c r="M400" s="73">
        <f t="shared" si="141"/>
        <v>0</v>
      </c>
      <c r="N400" s="34">
        <v>367</v>
      </c>
      <c r="O400" s="34" t="s">
        <v>202</v>
      </c>
      <c r="P400" s="34" t="s">
        <v>602</v>
      </c>
      <c r="Q400" s="71">
        <f t="shared" si="134"/>
        <v>5.1611614864733076E-10</v>
      </c>
      <c r="R400" s="71">
        <f t="shared" si="135"/>
        <v>0</v>
      </c>
      <c r="S400" s="71">
        <f>SUM($R$33:R400)</f>
        <v>9.5691597944751994</v>
      </c>
      <c r="U400" s="26">
        <v>397</v>
      </c>
      <c r="V400" s="71">
        <v>1.05443615681921E-11</v>
      </c>
      <c r="W400" s="73">
        <f t="shared" si="142"/>
        <v>0</v>
      </c>
      <c r="X400" s="74">
        <v>367</v>
      </c>
      <c r="Y400" s="34" t="s">
        <v>202</v>
      </c>
      <c r="Z400" s="34" t="s">
        <v>602</v>
      </c>
      <c r="AA400" s="71">
        <f t="shared" si="136"/>
        <v>5.1611614864733076E-10</v>
      </c>
      <c r="AB400" s="71">
        <f t="shared" si="137"/>
        <v>0</v>
      </c>
      <c r="AC400" s="71">
        <f>SUM($AB$33:AB400)</f>
        <v>10.403299508285247</v>
      </c>
      <c r="AE400" s="26">
        <v>397</v>
      </c>
      <c r="AF400" s="71">
        <v>0</v>
      </c>
      <c r="AG400" s="73">
        <f t="shared" si="143"/>
        <v>0</v>
      </c>
      <c r="AH400" s="74">
        <v>367</v>
      </c>
      <c r="AI400" s="34" t="s">
        <v>202</v>
      </c>
      <c r="AJ400" s="34" t="s">
        <v>602</v>
      </c>
      <c r="AK400" s="71">
        <f t="shared" si="138"/>
        <v>5.1611614864733076E-10</v>
      </c>
      <c r="AL400" s="71">
        <f t="shared" si="139"/>
        <v>0</v>
      </c>
      <c r="AM400" s="71">
        <f>SUM($AL$33:AL400)</f>
        <v>10.507780540992837</v>
      </c>
      <c r="AO400" s="26">
        <v>397</v>
      </c>
      <c r="AP400" s="71">
        <v>0.30174843867890799</v>
      </c>
      <c r="AQ400" s="73">
        <f t="shared" si="124"/>
        <v>3.1235950762829844E-176</v>
      </c>
      <c r="AR400" s="34">
        <v>377</v>
      </c>
      <c r="AS400" s="34" t="s">
        <v>202</v>
      </c>
      <c r="AT400" s="34" t="s">
        <v>612</v>
      </c>
      <c r="AU400" s="71">
        <f t="shared" si="120"/>
        <v>2.8819656168621613E-10</v>
      </c>
      <c r="AV400" s="71">
        <f t="shared" si="121"/>
        <v>9.0020936108475002E-186</v>
      </c>
      <c r="AW400" s="114">
        <f>SUM($AV$23:AV400)</f>
        <v>9.3110379369082494</v>
      </c>
      <c r="AY400" s="26">
        <v>397</v>
      </c>
      <c r="AZ400" s="71">
        <v>0</v>
      </c>
      <c r="BA400" s="73">
        <f t="shared" si="127"/>
        <v>0</v>
      </c>
      <c r="BB400" s="34">
        <v>377</v>
      </c>
      <c r="BC400" s="34" t="s">
        <v>202</v>
      </c>
      <c r="BD400" s="34" t="s">
        <v>612</v>
      </c>
      <c r="BE400" s="71">
        <f t="shared" si="122"/>
        <v>2.8819656168621613E-10</v>
      </c>
      <c r="BF400" s="71">
        <f t="shared" si="123"/>
        <v>0</v>
      </c>
      <c r="BG400" s="114">
        <f>SUM($BF$23:BF400)</f>
        <v>9.5467535037849771</v>
      </c>
      <c r="BI400" s="26">
        <v>397</v>
      </c>
      <c r="BJ400" s="71">
        <v>5.0360306330983998E-2</v>
      </c>
      <c r="BK400" s="73">
        <f t="shared" si="128"/>
        <v>0</v>
      </c>
      <c r="BL400" s="34">
        <v>377</v>
      </c>
      <c r="BM400" s="34" t="s">
        <v>202</v>
      </c>
      <c r="BN400" s="34" t="s">
        <v>612</v>
      </c>
      <c r="BO400" s="71">
        <f t="shared" si="125"/>
        <v>2.8819656168621613E-10</v>
      </c>
      <c r="BP400" s="71">
        <f t="shared" si="126"/>
        <v>0</v>
      </c>
      <c r="BQ400" s="114">
        <f>SUM($BP$23:BP400)</f>
        <v>10.39189247276893</v>
      </c>
      <c r="BS400" s="26">
        <v>397</v>
      </c>
      <c r="BT400" s="71">
        <v>0</v>
      </c>
      <c r="BU400" s="73">
        <f t="shared" si="129"/>
        <v>0</v>
      </c>
      <c r="BV400" s="34">
        <v>377</v>
      </c>
      <c r="BW400" s="34" t="s">
        <v>202</v>
      </c>
      <c r="BX400" s="34" t="s">
        <v>612</v>
      </c>
      <c r="BY400" s="71">
        <f t="shared" si="130"/>
        <v>2.8819656168621613E-10</v>
      </c>
      <c r="BZ400" s="71">
        <f t="shared" si="131"/>
        <v>0</v>
      </c>
      <c r="CA400" s="114">
        <f>SUM($BZ$23:BZ400)</f>
        <v>10.487233235656269</v>
      </c>
    </row>
    <row r="401" spans="1:79" x14ac:dyDescent="0.35">
      <c r="A401" s="26">
        <v>398</v>
      </c>
      <c r="B401" s="71">
        <v>0.241835952368399</v>
      </c>
      <c r="C401" s="73">
        <f t="shared" si="140"/>
        <v>2.4315454432057617E-201</v>
      </c>
      <c r="D401" s="34">
        <v>368</v>
      </c>
      <c r="E401" s="34" t="s">
        <v>202</v>
      </c>
      <c r="F401" s="34" t="s">
        <v>603</v>
      </c>
      <c r="G401" s="71">
        <f t="shared" si="132"/>
        <v>4.869020270257838E-10</v>
      </c>
      <c r="H401" s="71">
        <f t="shared" si="133"/>
        <v>1.1839244051021933E-210</v>
      </c>
      <c r="I401" s="71">
        <f>SUM($H$33:H401)</f>
        <v>9.3265529758493759</v>
      </c>
      <c r="K401" s="26">
        <v>398</v>
      </c>
      <c r="L401" s="71">
        <v>0</v>
      </c>
      <c r="M401" s="73">
        <f t="shared" si="141"/>
        <v>0</v>
      </c>
      <c r="N401" s="34">
        <v>368</v>
      </c>
      <c r="O401" s="34" t="s">
        <v>202</v>
      </c>
      <c r="P401" s="34" t="s">
        <v>603</v>
      </c>
      <c r="Q401" s="71">
        <f t="shared" si="134"/>
        <v>4.869020270257838E-10</v>
      </c>
      <c r="R401" s="71">
        <f t="shared" si="135"/>
        <v>0</v>
      </c>
      <c r="S401" s="71">
        <f>SUM($R$33:R401)</f>
        <v>9.5691597944751994</v>
      </c>
      <c r="U401" s="26">
        <v>398</v>
      </c>
      <c r="V401" s="71">
        <v>1.05443615680047E-11</v>
      </c>
      <c r="W401" s="73">
        <f t="shared" si="142"/>
        <v>0</v>
      </c>
      <c r="X401" s="74">
        <v>368</v>
      </c>
      <c r="Y401" s="34" t="s">
        <v>202</v>
      </c>
      <c r="Z401" s="34" t="s">
        <v>603</v>
      </c>
      <c r="AA401" s="71">
        <f t="shared" si="136"/>
        <v>4.869020270257838E-10</v>
      </c>
      <c r="AB401" s="71">
        <f t="shared" si="137"/>
        <v>0</v>
      </c>
      <c r="AC401" s="71">
        <f>SUM($AB$33:AB401)</f>
        <v>10.403299508285247</v>
      </c>
      <c r="AE401" s="26">
        <v>398</v>
      </c>
      <c r="AF401" s="71">
        <v>0</v>
      </c>
      <c r="AG401" s="73">
        <f t="shared" si="143"/>
        <v>0</v>
      </c>
      <c r="AH401" s="74">
        <v>368</v>
      </c>
      <c r="AI401" s="34" t="s">
        <v>202</v>
      </c>
      <c r="AJ401" s="34" t="s">
        <v>603</v>
      </c>
      <c r="AK401" s="71">
        <f t="shared" si="138"/>
        <v>4.869020270257838E-10</v>
      </c>
      <c r="AL401" s="71">
        <f t="shared" si="139"/>
        <v>0</v>
      </c>
      <c r="AM401" s="71">
        <f>SUM($AL$33:AL401)</f>
        <v>10.507780540992837</v>
      </c>
      <c r="AO401" s="26">
        <v>398</v>
      </c>
      <c r="AP401" s="71">
        <v>0.30174843867893297</v>
      </c>
      <c r="AQ401" s="73">
        <f t="shared" si="124"/>
        <v>9.4253993733351497E-177</v>
      </c>
      <c r="AR401" s="34">
        <v>378</v>
      </c>
      <c r="AS401" s="34" t="s">
        <v>202</v>
      </c>
      <c r="AT401" s="34" t="s">
        <v>613</v>
      </c>
      <c r="AU401" s="71">
        <f t="shared" si="120"/>
        <v>2.7188354876058125E-10</v>
      </c>
      <c r="AV401" s="71">
        <f t="shared" si="121"/>
        <v>2.5626110301081193E-186</v>
      </c>
      <c r="AW401" s="114">
        <f>SUM($AV$23:AV401)</f>
        <v>9.3110379369082494</v>
      </c>
      <c r="AY401" s="26">
        <v>398</v>
      </c>
      <c r="AZ401" s="71">
        <v>0</v>
      </c>
      <c r="BA401" s="73">
        <f t="shared" si="127"/>
        <v>0</v>
      </c>
      <c r="BB401" s="34">
        <v>378</v>
      </c>
      <c r="BC401" s="34" t="s">
        <v>202</v>
      </c>
      <c r="BD401" s="34" t="s">
        <v>613</v>
      </c>
      <c r="BE401" s="71">
        <f t="shared" si="122"/>
        <v>2.7188354876058125E-10</v>
      </c>
      <c r="BF401" s="71">
        <f t="shared" si="123"/>
        <v>0</v>
      </c>
      <c r="BG401" s="114">
        <f>SUM($BF$23:BF401)</f>
        <v>9.5467535037849771</v>
      </c>
      <c r="BI401" s="26">
        <v>398</v>
      </c>
      <c r="BJ401" s="71">
        <v>5.0360306330983602E-2</v>
      </c>
      <c r="BK401" s="73">
        <f t="shared" si="128"/>
        <v>0</v>
      </c>
      <c r="BL401" s="34">
        <v>378</v>
      </c>
      <c r="BM401" s="34" t="s">
        <v>202</v>
      </c>
      <c r="BN401" s="34" t="s">
        <v>613</v>
      </c>
      <c r="BO401" s="71">
        <f t="shared" si="125"/>
        <v>2.7188354876058125E-10</v>
      </c>
      <c r="BP401" s="71">
        <f t="shared" si="126"/>
        <v>0</v>
      </c>
      <c r="BQ401" s="114">
        <f>SUM($BP$23:BP401)</f>
        <v>10.39189247276893</v>
      </c>
      <c r="BS401" s="26">
        <v>398</v>
      </c>
      <c r="BT401" s="71">
        <v>0</v>
      </c>
      <c r="BU401" s="73">
        <f t="shared" si="129"/>
        <v>0</v>
      </c>
      <c r="BV401" s="34">
        <v>378</v>
      </c>
      <c r="BW401" s="34" t="s">
        <v>202</v>
      </c>
      <c r="BX401" s="34" t="s">
        <v>613</v>
      </c>
      <c r="BY401" s="71">
        <f t="shared" si="130"/>
        <v>2.7188354876058125E-10</v>
      </c>
      <c r="BZ401" s="71">
        <f t="shared" si="131"/>
        <v>0</v>
      </c>
      <c r="CA401" s="114">
        <f>SUM($BZ$23:BZ401)</f>
        <v>10.487233235656269</v>
      </c>
    </row>
    <row r="402" spans="1:79" x14ac:dyDescent="0.35">
      <c r="A402" s="26">
        <v>399</v>
      </c>
      <c r="B402" s="71">
        <v>0.241835952368399</v>
      </c>
      <c r="C402" s="73">
        <f t="shared" si="140"/>
        <v>5.8803510798470625E-202</v>
      </c>
      <c r="D402" s="34">
        <v>369</v>
      </c>
      <c r="E402" s="34" t="s">
        <v>202</v>
      </c>
      <c r="F402" s="34" t="s">
        <v>604</v>
      </c>
      <c r="G402" s="71">
        <f t="shared" si="132"/>
        <v>4.5934153492998464E-10</v>
      </c>
      <c r="H402" s="71">
        <f t="shared" si="133"/>
        <v>2.7010894909441426E-211</v>
      </c>
      <c r="I402" s="71">
        <f>SUM($H$33:H402)</f>
        <v>9.3265529758493759</v>
      </c>
      <c r="K402" s="26">
        <v>399</v>
      </c>
      <c r="L402" s="71">
        <v>0</v>
      </c>
      <c r="M402" s="73">
        <f t="shared" si="141"/>
        <v>0</v>
      </c>
      <c r="N402" s="34">
        <v>369</v>
      </c>
      <c r="O402" s="34" t="s">
        <v>202</v>
      </c>
      <c r="P402" s="34" t="s">
        <v>604</v>
      </c>
      <c r="Q402" s="71">
        <f t="shared" si="134"/>
        <v>4.5934153492998464E-10</v>
      </c>
      <c r="R402" s="71">
        <f t="shared" si="135"/>
        <v>0</v>
      </c>
      <c r="S402" s="71">
        <f>SUM($R$33:R402)</f>
        <v>9.5691597944751994</v>
      </c>
      <c r="U402" s="26">
        <v>399</v>
      </c>
      <c r="V402" s="71">
        <v>1.0544361567854999E-11</v>
      </c>
      <c r="W402" s="73">
        <f t="shared" si="142"/>
        <v>0</v>
      </c>
      <c r="X402" s="74">
        <v>369</v>
      </c>
      <c r="Y402" s="34" t="s">
        <v>202</v>
      </c>
      <c r="Z402" s="34" t="s">
        <v>604</v>
      </c>
      <c r="AA402" s="71">
        <f t="shared" si="136"/>
        <v>4.5934153492998464E-10</v>
      </c>
      <c r="AB402" s="71">
        <f t="shared" si="137"/>
        <v>0</v>
      </c>
      <c r="AC402" s="71">
        <f>SUM($AB$33:AB402)</f>
        <v>10.403299508285247</v>
      </c>
      <c r="AE402" s="26">
        <v>399</v>
      </c>
      <c r="AF402" s="71">
        <v>0</v>
      </c>
      <c r="AG402" s="73">
        <f t="shared" si="143"/>
        <v>0</v>
      </c>
      <c r="AH402" s="74">
        <v>369</v>
      </c>
      <c r="AI402" s="34" t="s">
        <v>202</v>
      </c>
      <c r="AJ402" s="34" t="s">
        <v>604</v>
      </c>
      <c r="AK402" s="71">
        <f t="shared" si="138"/>
        <v>4.5934153492998464E-10</v>
      </c>
      <c r="AL402" s="71">
        <f t="shared" si="139"/>
        <v>0</v>
      </c>
      <c r="AM402" s="71">
        <f>SUM($AL$33:AL402)</f>
        <v>10.507780540992837</v>
      </c>
      <c r="AO402" s="26">
        <v>399</v>
      </c>
      <c r="AP402" s="71">
        <v>0.30174843867890699</v>
      </c>
      <c r="AQ402" s="73">
        <f t="shared" si="124"/>
        <v>2.8440995448292746E-177</v>
      </c>
      <c r="AR402" s="34">
        <v>379</v>
      </c>
      <c r="AS402" s="34" t="s">
        <v>202</v>
      </c>
      <c r="AT402" s="34" t="s">
        <v>614</v>
      </c>
      <c r="AU402" s="71">
        <f t="shared" si="120"/>
        <v>2.564939139250766E-10</v>
      </c>
      <c r="AV402" s="71">
        <f t="shared" si="121"/>
        <v>7.2949422384578946E-187</v>
      </c>
      <c r="AW402" s="114">
        <f>SUM($AV$23:AV402)</f>
        <v>9.3110379369082494</v>
      </c>
      <c r="AY402" s="26">
        <v>399</v>
      </c>
      <c r="AZ402" s="71">
        <v>0</v>
      </c>
      <c r="BA402" s="73">
        <f t="shared" si="127"/>
        <v>0</v>
      </c>
      <c r="BB402" s="34">
        <v>379</v>
      </c>
      <c r="BC402" s="34" t="s">
        <v>202</v>
      </c>
      <c r="BD402" s="34" t="s">
        <v>614</v>
      </c>
      <c r="BE402" s="71">
        <f t="shared" si="122"/>
        <v>2.564939139250766E-10</v>
      </c>
      <c r="BF402" s="71">
        <f t="shared" si="123"/>
        <v>0</v>
      </c>
      <c r="BG402" s="114">
        <f>SUM($BF$23:BF402)</f>
        <v>9.5467535037849771</v>
      </c>
      <c r="BI402" s="26">
        <v>399</v>
      </c>
      <c r="BJ402" s="71">
        <v>5.0360306330981999E-2</v>
      </c>
      <c r="BK402" s="73">
        <f t="shared" si="128"/>
        <v>0</v>
      </c>
      <c r="BL402" s="34">
        <v>379</v>
      </c>
      <c r="BM402" s="34" t="s">
        <v>202</v>
      </c>
      <c r="BN402" s="34" t="s">
        <v>614</v>
      </c>
      <c r="BO402" s="71">
        <f t="shared" si="125"/>
        <v>2.564939139250766E-10</v>
      </c>
      <c r="BP402" s="71">
        <f t="shared" si="126"/>
        <v>0</v>
      </c>
      <c r="BQ402" s="114">
        <f>SUM($BP$23:BP402)</f>
        <v>10.39189247276893</v>
      </c>
      <c r="BS402" s="26">
        <v>399</v>
      </c>
      <c r="BT402" s="71">
        <v>0</v>
      </c>
      <c r="BU402" s="73">
        <f t="shared" si="129"/>
        <v>0</v>
      </c>
      <c r="BV402" s="34">
        <v>379</v>
      </c>
      <c r="BW402" s="34" t="s">
        <v>202</v>
      </c>
      <c r="BX402" s="34" t="s">
        <v>614</v>
      </c>
      <c r="BY402" s="71">
        <f t="shared" si="130"/>
        <v>2.564939139250766E-10</v>
      </c>
      <c r="BZ402" s="71">
        <f t="shared" si="131"/>
        <v>0</v>
      </c>
      <c r="CA402" s="114">
        <f>SUM($BZ$23:BZ402)</f>
        <v>10.487233235656269</v>
      </c>
    </row>
    <row r="403" spans="1:79" x14ac:dyDescent="0.35">
      <c r="A403" s="26">
        <v>400</v>
      </c>
      <c r="B403" s="71">
        <v>0.241835952368397</v>
      </c>
      <c r="C403" s="73">
        <f t="shared" si="140"/>
        <v>1.4220803036553579E-202</v>
      </c>
      <c r="D403" s="34">
        <v>370</v>
      </c>
      <c r="E403" s="34" t="s">
        <v>202</v>
      </c>
      <c r="F403" s="34" t="s">
        <v>605</v>
      </c>
      <c r="G403" s="71">
        <f t="shared" si="132"/>
        <v>4.3334107068866481E-10</v>
      </c>
      <c r="H403" s="71">
        <f t="shared" si="133"/>
        <v>6.1624580139127433E-212</v>
      </c>
      <c r="I403" s="71">
        <f>SUM($H$33:H403)</f>
        <v>9.3265529758493759</v>
      </c>
      <c r="K403" s="26">
        <v>400</v>
      </c>
      <c r="L403" s="71">
        <v>0</v>
      </c>
      <c r="M403" s="73">
        <f t="shared" si="141"/>
        <v>0</v>
      </c>
      <c r="N403" s="34">
        <v>370</v>
      </c>
      <c r="O403" s="34" t="s">
        <v>202</v>
      </c>
      <c r="P403" s="34" t="s">
        <v>605</v>
      </c>
      <c r="Q403" s="71">
        <f t="shared" si="134"/>
        <v>4.3334107068866481E-10</v>
      </c>
      <c r="R403" s="71">
        <f t="shared" si="135"/>
        <v>0</v>
      </c>
      <c r="S403" s="71">
        <f>SUM($R$33:R403)</f>
        <v>9.5691597944751994</v>
      </c>
      <c r="U403" s="26">
        <v>400</v>
      </c>
      <c r="V403" s="71">
        <v>1.05443615676779E-11</v>
      </c>
      <c r="W403" s="73">
        <f t="shared" si="142"/>
        <v>0</v>
      </c>
      <c r="X403" s="74">
        <v>370</v>
      </c>
      <c r="Y403" s="34" t="s">
        <v>202</v>
      </c>
      <c r="Z403" s="34" t="s">
        <v>605</v>
      </c>
      <c r="AA403" s="71">
        <f t="shared" si="136"/>
        <v>4.3334107068866481E-10</v>
      </c>
      <c r="AB403" s="71">
        <f t="shared" si="137"/>
        <v>0</v>
      </c>
      <c r="AC403" s="71">
        <f>SUM($AB$33:AB403)</f>
        <v>10.403299508285247</v>
      </c>
      <c r="AE403" s="26">
        <v>400</v>
      </c>
      <c r="AF403" s="71">
        <v>0</v>
      </c>
      <c r="AG403" s="73">
        <f t="shared" si="143"/>
        <v>0</v>
      </c>
      <c r="AH403" s="74">
        <v>370</v>
      </c>
      <c r="AI403" s="34" t="s">
        <v>202</v>
      </c>
      <c r="AJ403" s="34" t="s">
        <v>605</v>
      </c>
      <c r="AK403" s="71">
        <f t="shared" si="138"/>
        <v>4.3334107068866481E-10</v>
      </c>
      <c r="AL403" s="71">
        <f t="shared" si="139"/>
        <v>0</v>
      </c>
      <c r="AM403" s="71">
        <f>SUM($AL$33:AL403)</f>
        <v>10.507780540992837</v>
      </c>
      <c r="AO403" s="26">
        <v>400</v>
      </c>
      <c r="AP403" s="71">
        <v>0.30174843867893297</v>
      </c>
      <c r="AQ403" s="73">
        <f t="shared" si="124"/>
        <v>8.5820259709962367E-178</v>
      </c>
      <c r="AR403" s="34">
        <v>380</v>
      </c>
      <c r="AS403" s="34" t="s">
        <v>202</v>
      </c>
      <c r="AT403" s="34" t="s">
        <v>615</v>
      </c>
      <c r="AU403" s="71">
        <f t="shared" si="120"/>
        <v>2.4197539049535532E-10</v>
      </c>
      <c r="AV403" s="71">
        <f t="shared" si="121"/>
        <v>2.0766390855730953E-187</v>
      </c>
      <c r="AW403" s="114">
        <f>SUM($AV$23:AV403)</f>
        <v>9.3110379369082494</v>
      </c>
      <c r="AY403" s="26">
        <v>400</v>
      </c>
      <c r="AZ403" s="71">
        <v>0</v>
      </c>
      <c r="BA403" s="73">
        <f t="shared" si="127"/>
        <v>0</v>
      </c>
      <c r="BB403" s="34">
        <v>380</v>
      </c>
      <c r="BC403" s="34" t="s">
        <v>202</v>
      </c>
      <c r="BD403" s="34" t="s">
        <v>615</v>
      </c>
      <c r="BE403" s="71">
        <f t="shared" si="122"/>
        <v>2.4197539049535532E-10</v>
      </c>
      <c r="BF403" s="71">
        <f t="shared" si="123"/>
        <v>0</v>
      </c>
      <c r="BG403" s="114">
        <f>SUM($BF$23:BF403)</f>
        <v>9.5467535037849771</v>
      </c>
      <c r="BI403" s="26">
        <v>400</v>
      </c>
      <c r="BJ403" s="71">
        <v>5.0360306330981701E-2</v>
      </c>
      <c r="BK403" s="73">
        <f t="shared" si="128"/>
        <v>0</v>
      </c>
      <c r="BL403" s="34">
        <v>380</v>
      </c>
      <c r="BM403" s="34" t="s">
        <v>202</v>
      </c>
      <c r="BN403" s="34" t="s">
        <v>615</v>
      </c>
      <c r="BO403" s="71">
        <f t="shared" si="125"/>
        <v>2.4197539049535532E-10</v>
      </c>
      <c r="BP403" s="71">
        <f t="shared" si="126"/>
        <v>0</v>
      </c>
      <c r="BQ403" s="114">
        <f>SUM($BP$23:BP403)</f>
        <v>10.39189247276893</v>
      </c>
      <c r="BS403" s="26">
        <v>400</v>
      </c>
      <c r="BT403" s="71">
        <v>0</v>
      </c>
      <c r="BU403" s="73">
        <f t="shared" si="129"/>
        <v>0</v>
      </c>
      <c r="BV403" s="34">
        <v>380</v>
      </c>
      <c r="BW403" s="34" t="s">
        <v>202</v>
      </c>
      <c r="BX403" s="34" t="s">
        <v>615</v>
      </c>
      <c r="BY403" s="71">
        <f t="shared" si="130"/>
        <v>2.4197539049535532E-10</v>
      </c>
      <c r="BZ403" s="71">
        <f t="shared" si="131"/>
        <v>0</v>
      </c>
      <c r="CA403" s="114">
        <f>SUM($BZ$23:BZ403)</f>
        <v>10.487233235656269</v>
      </c>
    </row>
    <row r="404" spans="1:79" x14ac:dyDescent="0.35">
      <c r="A404" s="26">
        <v>401</v>
      </c>
      <c r="B404" s="71">
        <v>0.24183595236836999</v>
      </c>
      <c r="C404" s="73">
        <f t="shared" si="140"/>
        <v>3.4391014457883266E-203</v>
      </c>
      <c r="D404" s="34">
        <v>371</v>
      </c>
      <c r="E404" s="34" t="s">
        <v>202</v>
      </c>
      <c r="F404" s="34" t="s">
        <v>606</v>
      </c>
      <c r="G404" s="71">
        <f t="shared" si="132"/>
        <v>4.0881233083836295E-10</v>
      </c>
      <c r="H404" s="71">
        <f t="shared" si="133"/>
        <v>1.4059470780423096E-212</v>
      </c>
      <c r="I404" s="71">
        <f>SUM($H$33:H404)</f>
        <v>9.3265529758493759</v>
      </c>
      <c r="K404" s="26">
        <v>401</v>
      </c>
      <c r="L404" s="71">
        <v>0</v>
      </c>
      <c r="M404" s="73">
        <f t="shared" si="141"/>
        <v>0</v>
      </c>
      <c r="N404" s="34">
        <v>371</v>
      </c>
      <c r="O404" s="34" t="s">
        <v>202</v>
      </c>
      <c r="P404" s="34" t="s">
        <v>606</v>
      </c>
      <c r="Q404" s="71">
        <f t="shared" si="134"/>
        <v>4.0881233083836295E-10</v>
      </c>
      <c r="R404" s="71">
        <f t="shared" si="135"/>
        <v>0</v>
      </c>
      <c r="S404" s="71">
        <f>SUM($R$33:R404)</f>
        <v>9.5691597944751994</v>
      </c>
      <c r="U404" s="26">
        <v>401</v>
      </c>
      <c r="V404" s="71">
        <v>1.05443615675348E-11</v>
      </c>
      <c r="W404" s="73">
        <f t="shared" si="142"/>
        <v>0</v>
      </c>
      <c r="X404" s="74">
        <v>371</v>
      </c>
      <c r="Y404" s="34" t="s">
        <v>202</v>
      </c>
      <c r="Z404" s="34" t="s">
        <v>606</v>
      </c>
      <c r="AA404" s="71">
        <f t="shared" si="136"/>
        <v>4.0881233083836295E-10</v>
      </c>
      <c r="AB404" s="71">
        <f t="shared" si="137"/>
        <v>0</v>
      </c>
      <c r="AC404" s="71">
        <f>SUM($AB$33:AB404)</f>
        <v>10.403299508285247</v>
      </c>
      <c r="AE404" s="26">
        <v>401</v>
      </c>
      <c r="AF404" s="71">
        <v>0</v>
      </c>
      <c r="AG404" s="73">
        <f t="shared" si="143"/>
        <v>0</v>
      </c>
      <c r="AH404" s="74">
        <v>371</v>
      </c>
      <c r="AI404" s="34" t="s">
        <v>202</v>
      </c>
      <c r="AJ404" s="34" t="s">
        <v>606</v>
      </c>
      <c r="AK404" s="71">
        <f t="shared" si="138"/>
        <v>4.0881233083836295E-10</v>
      </c>
      <c r="AL404" s="71">
        <f t="shared" si="139"/>
        <v>0</v>
      </c>
      <c r="AM404" s="71">
        <f>SUM($AL$33:AL404)</f>
        <v>10.507780540992837</v>
      </c>
      <c r="AO404" s="26">
        <v>401</v>
      </c>
      <c r="AP404" s="71">
        <v>0.30174843867890699</v>
      </c>
      <c r="AQ404" s="73">
        <f t="shared" si="124"/>
        <v>2.5896129374501682E-178</v>
      </c>
      <c r="AR404" s="34">
        <v>381</v>
      </c>
      <c r="AS404" s="34" t="s">
        <v>202</v>
      </c>
      <c r="AT404" s="34" t="s">
        <v>616</v>
      </c>
      <c r="AU404" s="71">
        <f t="shared" si="120"/>
        <v>2.2827867027863701E-10</v>
      </c>
      <c r="AV404" s="71">
        <f t="shared" si="121"/>
        <v>5.9115339789747955E-188</v>
      </c>
      <c r="AW404" s="114">
        <f>SUM($AV$23:AV404)</f>
        <v>9.3110379369082494</v>
      </c>
      <c r="AY404" s="26">
        <v>401</v>
      </c>
      <c r="AZ404" s="71">
        <v>0</v>
      </c>
      <c r="BA404" s="73">
        <f t="shared" si="127"/>
        <v>0</v>
      </c>
      <c r="BB404" s="34">
        <v>381</v>
      </c>
      <c r="BC404" s="34" t="s">
        <v>202</v>
      </c>
      <c r="BD404" s="34" t="s">
        <v>616</v>
      </c>
      <c r="BE404" s="71">
        <f t="shared" si="122"/>
        <v>2.2827867027863701E-10</v>
      </c>
      <c r="BF404" s="71">
        <f t="shared" si="123"/>
        <v>0</v>
      </c>
      <c r="BG404" s="114">
        <f>SUM($BF$23:BF404)</f>
        <v>9.5467535037849771</v>
      </c>
      <c r="BI404" s="26">
        <v>401</v>
      </c>
      <c r="BJ404" s="71">
        <v>5.0360306330980702E-2</v>
      </c>
      <c r="BK404" s="73">
        <f t="shared" si="128"/>
        <v>0</v>
      </c>
      <c r="BL404" s="34">
        <v>381</v>
      </c>
      <c r="BM404" s="34" t="s">
        <v>202</v>
      </c>
      <c r="BN404" s="34" t="s">
        <v>616</v>
      </c>
      <c r="BO404" s="71">
        <f t="shared" si="125"/>
        <v>2.2827867027863701E-10</v>
      </c>
      <c r="BP404" s="71">
        <f t="shared" si="126"/>
        <v>0</v>
      </c>
      <c r="BQ404" s="114">
        <f>SUM($BP$23:BP404)</f>
        <v>10.39189247276893</v>
      </c>
      <c r="BS404" s="26">
        <v>401</v>
      </c>
      <c r="BT404" s="71">
        <v>0</v>
      </c>
      <c r="BU404" s="73">
        <f t="shared" si="129"/>
        <v>0</v>
      </c>
      <c r="BV404" s="34">
        <v>381</v>
      </c>
      <c r="BW404" s="34" t="s">
        <v>202</v>
      </c>
      <c r="BX404" s="34" t="s">
        <v>616</v>
      </c>
      <c r="BY404" s="71">
        <f t="shared" si="130"/>
        <v>2.2827867027863701E-10</v>
      </c>
      <c r="BZ404" s="71">
        <f t="shared" si="131"/>
        <v>0</v>
      </c>
      <c r="CA404" s="114">
        <f>SUM($BZ$23:BZ404)</f>
        <v>10.487233235656269</v>
      </c>
    </row>
    <row r="405" spans="1:79" x14ac:dyDescent="0.35">
      <c r="A405" s="26">
        <v>402</v>
      </c>
      <c r="B405" s="71">
        <v>0.241835952368396</v>
      </c>
      <c r="C405" s="73">
        <f t="shared" si="140"/>
        <v>8.3169837343365817E-204</v>
      </c>
      <c r="D405" s="34">
        <v>372</v>
      </c>
      <c r="E405" s="34" t="s">
        <v>202</v>
      </c>
      <c r="F405" s="34" t="s">
        <v>607</v>
      </c>
      <c r="G405" s="71">
        <f t="shared" si="132"/>
        <v>3.8567201022487069E-10</v>
      </c>
      <c r="H405" s="71">
        <f t="shared" si="133"/>
        <v>3.2076278358291412E-213</v>
      </c>
      <c r="I405" s="71">
        <f>SUM($H$33:H405)</f>
        <v>9.3265529758493759</v>
      </c>
      <c r="K405" s="26">
        <v>402</v>
      </c>
      <c r="L405" s="71">
        <v>0</v>
      </c>
      <c r="M405" s="73">
        <f t="shared" si="141"/>
        <v>0</v>
      </c>
      <c r="N405" s="34">
        <v>372</v>
      </c>
      <c r="O405" s="34" t="s">
        <v>202</v>
      </c>
      <c r="P405" s="34" t="s">
        <v>607</v>
      </c>
      <c r="Q405" s="71">
        <f t="shared" si="134"/>
        <v>3.8567201022487069E-10</v>
      </c>
      <c r="R405" s="71">
        <f t="shared" si="135"/>
        <v>0</v>
      </c>
      <c r="S405" s="71">
        <f>SUM($R$33:R405)</f>
        <v>9.5691597944751994</v>
      </c>
      <c r="U405" s="26">
        <v>402</v>
      </c>
      <c r="V405" s="71">
        <v>1.0544361567403201E-11</v>
      </c>
      <c r="W405" s="73">
        <f t="shared" si="142"/>
        <v>0</v>
      </c>
      <c r="X405" s="74">
        <v>372</v>
      </c>
      <c r="Y405" s="34" t="s">
        <v>202</v>
      </c>
      <c r="Z405" s="34" t="s">
        <v>607</v>
      </c>
      <c r="AA405" s="71">
        <f t="shared" si="136"/>
        <v>3.8567201022487069E-10</v>
      </c>
      <c r="AB405" s="71">
        <f t="shared" si="137"/>
        <v>0</v>
      </c>
      <c r="AC405" s="71">
        <f>SUM($AB$33:AB405)</f>
        <v>10.403299508285247</v>
      </c>
      <c r="AE405" s="26">
        <v>402</v>
      </c>
      <c r="AF405" s="71">
        <v>0</v>
      </c>
      <c r="AG405" s="73">
        <f t="shared" si="143"/>
        <v>0</v>
      </c>
      <c r="AH405" s="74">
        <v>372</v>
      </c>
      <c r="AI405" s="34" t="s">
        <v>202</v>
      </c>
      <c r="AJ405" s="34" t="s">
        <v>607</v>
      </c>
      <c r="AK405" s="71">
        <f t="shared" si="138"/>
        <v>3.8567201022487069E-10</v>
      </c>
      <c r="AL405" s="71">
        <f t="shared" si="139"/>
        <v>0</v>
      </c>
      <c r="AM405" s="71">
        <f>SUM($AL$33:AL405)</f>
        <v>10.507780540992837</v>
      </c>
      <c r="AO405" s="26">
        <v>402</v>
      </c>
      <c r="AP405" s="71">
        <v>0.30174843867893297</v>
      </c>
      <c r="AQ405" s="73">
        <f t="shared" si="124"/>
        <v>7.8141166065828628E-179</v>
      </c>
      <c r="AR405" s="34">
        <v>382</v>
      </c>
      <c r="AS405" s="34" t="s">
        <v>202</v>
      </c>
      <c r="AT405" s="34" t="s">
        <v>617</v>
      </c>
      <c r="AU405" s="71">
        <f t="shared" si="120"/>
        <v>2.1535723611192175E-10</v>
      </c>
      <c r="AV405" s="71">
        <f t="shared" si="121"/>
        <v>1.6828265550499544E-188</v>
      </c>
      <c r="AW405" s="114">
        <f>SUM($AV$23:AV405)</f>
        <v>9.3110379369082494</v>
      </c>
      <c r="AY405" s="26">
        <v>402</v>
      </c>
      <c r="AZ405" s="71">
        <v>0</v>
      </c>
      <c r="BA405" s="73">
        <f t="shared" si="127"/>
        <v>0</v>
      </c>
      <c r="BB405" s="34">
        <v>382</v>
      </c>
      <c r="BC405" s="34" t="s">
        <v>202</v>
      </c>
      <c r="BD405" s="34" t="s">
        <v>617</v>
      </c>
      <c r="BE405" s="71">
        <f t="shared" si="122"/>
        <v>2.1535723611192175E-10</v>
      </c>
      <c r="BF405" s="71">
        <f t="shared" si="123"/>
        <v>0</v>
      </c>
      <c r="BG405" s="114">
        <f>SUM($BF$23:BF405)</f>
        <v>9.5467535037849771</v>
      </c>
      <c r="BI405" s="26">
        <v>402</v>
      </c>
      <c r="BJ405" s="71">
        <v>5.0360306330980098E-2</v>
      </c>
      <c r="BK405" s="73">
        <f t="shared" si="128"/>
        <v>0</v>
      </c>
      <c r="BL405" s="34">
        <v>382</v>
      </c>
      <c r="BM405" s="34" t="s">
        <v>202</v>
      </c>
      <c r="BN405" s="34" t="s">
        <v>617</v>
      </c>
      <c r="BO405" s="71">
        <f t="shared" si="125"/>
        <v>2.1535723611192175E-10</v>
      </c>
      <c r="BP405" s="71">
        <f t="shared" si="126"/>
        <v>0</v>
      </c>
      <c r="BQ405" s="114">
        <f>SUM($BP$23:BP405)</f>
        <v>10.39189247276893</v>
      </c>
      <c r="BS405" s="26">
        <v>402</v>
      </c>
      <c r="BT405" s="71">
        <v>0</v>
      </c>
      <c r="BU405" s="73">
        <f t="shared" si="129"/>
        <v>0</v>
      </c>
      <c r="BV405" s="34">
        <v>382</v>
      </c>
      <c r="BW405" s="34" t="s">
        <v>202</v>
      </c>
      <c r="BX405" s="34" t="s">
        <v>617</v>
      </c>
      <c r="BY405" s="71">
        <f t="shared" si="130"/>
        <v>2.1535723611192175E-10</v>
      </c>
      <c r="BZ405" s="71">
        <f t="shared" si="131"/>
        <v>0</v>
      </c>
      <c r="CA405" s="114">
        <f>SUM($BZ$23:BZ405)</f>
        <v>10.487233235656269</v>
      </c>
    </row>
    <row r="406" spans="1:79" x14ac:dyDescent="0.35">
      <c r="A406" s="26">
        <v>403</v>
      </c>
      <c r="B406" s="71">
        <v>0.241835952368395</v>
      </c>
      <c r="C406" s="73">
        <f t="shared" si="140"/>
        <v>2.0113456822257459E-204</v>
      </c>
      <c r="D406" s="34">
        <v>373</v>
      </c>
      <c r="E406" s="34" t="s">
        <v>202</v>
      </c>
      <c r="F406" s="34" t="s">
        <v>608</v>
      </c>
      <c r="G406" s="71">
        <f t="shared" si="132"/>
        <v>3.6384151908006665E-10</v>
      </c>
      <c r="H406" s="71">
        <f t="shared" si="133"/>
        <v>7.3181106841614842E-214</v>
      </c>
      <c r="I406" s="71">
        <f>SUM($H$33:H406)</f>
        <v>9.3265529758493759</v>
      </c>
      <c r="K406" s="26">
        <v>403</v>
      </c>
      <c r="L406" s="71">
        <v>0</v>
      </c>
      <c r="M406" s="73">
        <f t="shared" si="141"/>
        <v>0</v>
      </c>
      <c r="N406" s="34">
        <v>373</v>
      </c>
      <c r="O406" s="34" t="s">
        <v>202</v>
      </c>
      <c r="P406" s="34" t="s">
        <v>608</v>
      </c>
      <c r="Q406" s="71">
        <f t="shared" si="134"/>
        <v>3.6384151908006665E-10</v>
      </c>
      <c r="R406" s="71">
        <f t="shared" si="135"/>
        <v>0</v>
      </c>
      <c r="S406" s="71">
        <f>SUM($R$33:R406)</f>
        <v>9.5691597944751994</v>
      </c>
      <c r="U406" s="26">
        <v>403</v>
      </c>
      <c r="V406" s="71">
        <v>1.0544361567283099E-11</v>
      </c>
      <c r="W406" s="73">
        <f t="shared" si="142"/>
        <v>0</v>
      </c>
      <c r="X406" s="74">
        <v>373</v>
      </c>
      <c r="Y406" s="34" t="s">
        <v>202</v>
      </c>
      <c r="Z406" s="34" t="s">
        <v>608</v>
      </c>
      <c r="AA406" s="71">
        <f t="shared" si="136"/>
        <v>3.6384151908006665E-10</v>
      </c>
      <c r="AB406" s="71">
        <f t="shared" si="137"/>
        <v>0</v>
      </c>
      <c r="AC406" s="71">
        <f>SUM($AB$33:AB406)</f>
        <v>10.403299508285247</v>
      </c>
      <c r="AE406" s="26">
        <v>403</v>
      </c>
      <c r="AF406" s="71">
        <v>0</v>
      </c>
      <c r="AG406" s="73">
        <f t="shared" si="143"/>
        <v>0</v>
      </c>
      <c r="AH406" s="74">
        <v>373</v>
      </c>
      <c r="AI406" s="34" t="s">
        <v>202</v>
      </c>
      <c r="AJ406" s="34" t="s">
        <v>608</v>
      </c>
      <c r="AK406" s="71">
        <f t="shared" si="138"/>
        <v>3.6384151908006665E-10</v>
      </c>
      <c r="AL406" s="71">
        <f t="shared" si="139"/>
        <v>0</v>
      </c>
      <c r="AM406" s="71">
        <f>SUM($AL$33:AL406)</f>
        <v>10.507780540992837</v>
      </c>
      <c r="AO406" s="26">
        <v>403</v>
      </c>
      <c r="AP406" s="71">
        <v>0.30174843867890699</v>
      </c>
      <c r="AQ406" s="73">
        <f t="shared" si="124"/>
        <v>2.3578974856915007E-179</v>
      </c>
      <c r="AR406" s="34">
        <v>383</v>
      </c>
      <c r="AS406" s="34" t="s">
        <v>202</v>
      </c>
      <c r="AT406" s="34" t="s">
        <v>618</v>
      </c>
      <c r="AU406" s="71">
        <f t="shared" si="120"/>
        <v>2.0316720387917142E-10</v>
      </c>
      <c r="AV406" s="71">
        <f t="shared" si="121"/>
        <v>4.7904743920167082E-189</v>
      </c>
      <c r="AW406" s="114">
        <f>SUM($AV$23:AV406)</f>
        <v>9.3110379369082494</v>
      </c>
      <c r="AY406" s="26">
        <v>403</v>
      </c>
      <c r="AZ406" s="71">
        <v>0</v>
      </c>
      <c r="BA406" s="73">
        <f t="shared" si="127"/>
        <v>0</v>
      </c>
      <c r="BB406" s="34">
        <v>383</v>
      </c>
      <c r="BC406" s="34" t="s">
        <v>202</v>
      </c>
      <c r="BD406" s="34" t="s">
        <v>618</v>
      </c>
      <c r="BE406" s="71">
        <f t="shared" si="122"/>
        <v>2.0316720387917142E-10</v>
      </c>
      <c r="BF406" s="71">
        <f t="shared" si="123"/>
        <v>0</v>
      </c>
      <c r="BG406" s="114">
        <f>SUM($BF$23:BF406)</f>
        <v>9.5467535037849771</v>
      </c>
      <c r="BI406" s="26">
        <v>403</v>
      </c>
      <c r="BJ406" s="71">
        <v>5.03603063309798E-2</v>
      </c>
      <c r="BK406" s="73">
        <f t="shared" si="128"/>
        <v>0</v>
      </c>
      <c r="BL406" s="34">
        <v>383</v>
      </c>
      <c r="BM406" s="34" t="s">
        <v>202</v>
      </c>
      <c r="BN406" s="34" t="s">
        <v>618</v>
      </c>
      <c r="BO406" s="71">
        <f t="shared" si="125"/>
        <v>2.0316720387917142E-10</v>
      </c>
      <c r="BP406" s="71">
        <f t="shared" si="126"/>
        <v>0</v>
      </c>
      <c r="BQ406" s="114">
        <f>SUM($BP$23:BP406)</f>
        <v>10.39189247276893</v>
      </c>
      <c r="BS406" s="26">
        <v>403</v>
      </c>
      <c r="BT406" s="71">
        <v>0</v>
      </c>
      <c r="BU406" s="73">
        <f t="shared" si="129"/>
        <v>0</v>
      </c>
      <c r="BV406" s="34">
        <v>383</v>
      </c>
      <c r="BW406" s="34" t="s">
        <v>202</v>
      </c>
      <c r="BX406" s="34" t="s">
        <v>618</v>
      </c>
      <c r="BY406" s="71">
        <f t="shared" si="130"/>
        <v>2.0316720387917142E-10</v>
      </c>
      <c r="BZ406" s="71">
        <f t="shared" si="131"/>
        <v>0</v>
      </c>
      <c r="CA406" s="114">
        <f>SUM($BZ$23:BZ406)</f>
        <v>10.487233235656269</v>
      </c>
    </row>
    <row r="407" spans="1:79" x14ac:dyDescent="0.35">
      <c r="A407" s="26">
        <v>404</v>
      </c>
      <c r="B407" s="71">
        <v>0.241835952368394</v>
      </c>
      <c r="C407" s="73">
        <f t="shared" si="140"/>
        <v>4.8641569860312245E-205</v>
      </c>
      <c r="D407" s="34">
        <v>374</v>
      </c>
      <c r="E407" s="34" t="s">
        <v>202</v>
      </c>
      <c r="F407" s="34" t="s">
        <v>609</v>
      </c>
      <c r="G407" s="71">
        <f t="shared" si="132"/>
        <v>3.4324671611327036E-10</v>
      </c>
      <c r="H407" s="71">
        <f t="shared" si="133"/>
        <v>1.6696059121146405E-214</v>
      </c>
      <c r="I407" s="71">
        <f>SUM($H$33:H407)</f>
        <v>9.3265529758493759</v>
      </c>
      <c r="K407" s="26">
        <v>404</v>
      </c>
      <c r="L407" s="71">
        <v>0</v>
      </c>
      <c r="M407" s="73">
        <f t="shared" si="141"/>
        <v>0</v>
      </c>
      <c r="N407" s="34">
        <v>374</v>
      </c>
      <c r="O407" s="34" t="s">
        <v>202</v>
      </c>
      <c r="P407" s="34" t="s">
        <v>609</v>
      </c>
      <c r="Q407" s="71">
        <f t="shared" si="134"/>
        <v>3.4324671611327036E-10</v>
      </c>
      <c r="R407" s="71">
        <f t="shared" si="135"/>
        <v>0</v>
      </c>
      <c r="S407" s="71">
        <f>SUM($R$33:R407)</f>
        <v>9.5691597944751994</v>
      </c>
      <c r="U407" s="26">
        <v>404</v>
      </c>
      <c r="V407" s="71">
        <v>1.05443615671952E-11</v>
      </c>
      <c r="W407" s="73">
        <f t="shared" si="142"/>
        <v>0</v>
      </c>
      <c r="X407" s="74">
        <v>374</v>
      </c>
      <c r="Y407" s="34" t="s">
        <v>202</v>
      </c>
      <c r="Z407" s="34" t="s">
        <v>609</v>
      </c>
      <c r="AA407" s="71">
        <f t="shared" si="136"/>
        <v>3.4324671611327036E-10</v>
      </c>
      <c r="AB407" s="71">
        <f t="shared" si="137"/>
        <v>0</v>
      </c>
      <c r="AC407" s="71">
        <f>SUM($AB$33:AB407)</f>
        <v>10.403299508285247</v>
      </c>
      <c r="AE407" s="26">
        <v>404</v>
      </c>
      <c r="AF407" s="71">
        <v>0</v>
      </c>
      <c r="AG407" s="73">
        <f t="shared" si="143"/>
        <v>0</v>
      </c>
      <c r="AH407" s="74">
        <v>374</v>
      </c>
      <c r="AI407" s="34" t="s">
        <v>202</v>
      </c>
      <c r="AJ407" s="34" t="s">
        <v>609</v>
      </c>
      <c r="AK407" s="71">
        <f t="shared" si="138"/>
        <v>3.4324671611327036E-10</v>
      </c>
      <c r="AL407" s="71">
        <f t="shared" si="139"/>
        <v>0</v>
      </c>
      <c r="AM407" s="71">
        <f>SUM($AL$33:AL407)</f>
        <v>10.507780540992837</v>
      </c>
      <c r="AO407" s="26">
        <v>404</v>
      </c>
      <c r="AP407" s="71">
        <v>0.30174843867893297</v>
      </c>
      <c r="AQ407" s="73">
        <f t="shared" si="124"/>
        <v>7.1149188487233074E-180</v>
      </c>
      <c r="AR407" s="34">
        <v>384</v>
      </c>
      <c r="AS407" s="34" t="s">
        <v>202</v>
      </c>
      <c r="AT407" s="34" t="s">
        <v>619</v>
      </c>
      <c r="AU407" s="71">
        <f t="shared" si="120"/>
        <v>1.9166717347091647E-10</v>
      </c>
      <c r="AV407" s="71">
        <f t="shared" si="121"/>
        <v>1.3636963852097435E-189</v>
      </c>
      <c r="AW407" s="114">
        <f>SUM($AV$23:AV407)</f>
        <v>9.3110379369082494</v>
      </c>
      <c r="AY407" s="26">
        <v>404</v>
      </c>
      <c r="AZ407" s="71">
        <v>0</v>
      </c>
      <c r="BA407" s="73">
        <f t="shared" si="127"/>
        <v>0</v>
      </c>
      <c r="BB407" s="34">
        <v>384</v>
      </c>
      <c r="BC407" s="34" t="s">
        <v>202</v>
      </c>
      <c r="BD407" s="34" t="s">
        <v>619</v>
      </c>
      <c r="BE407" s="71">
        <f t="shared" si="122"/>
        <v>1.9166717347091647E-10</v>
      </c>
      <c r="BF407" s="71">
        <f t="shared" si="123"/>
        <v>0</v>
      </c>
      <c r="BG407" s="114">
        <f>SUM($BF$23:BF407)</f>
        <v>9.5467535037849771</v>
      </c>
      <c r="BI407" s="26">
        <v>404</v>
      </c>
      <c r="BJ407" s="71">
        <v>5.0360306330978398E-2</v>
      </c>
      <c r="BK407" s="73">
        <f t="shared" si="128"/>
        <v>0</v>
      </c>
      <c r="BL407" s="34">
        <v>384</v>
      </c>
      <c r="BM407" s="34" t="s">
        <v>202</v>
      </c>
      <c r="BN407" s="34" t="s">
        <v>619</v>
      </c>
      <c r="BO407" s="71">
        <f t="shared" si="125"/>
        <v>1.9166717347091647E-10</v>
      </c>
      <c r="BP407" s="71">
        <f t="shared" si="126"/>
        <v>0</v>
      </c>
      <c r="BQ407" s="114">
        <f>SUM($BP$23:BP407)</f>
        <v>10.39189247276893</v>
      </c>
      <c r="BS407" s="26">
        <v>404</v>
      </c>
      <c r="BT407" s="71">
        <v>0</v>
      </c>
      <c r="BU407" s="73">
        <f t="shared" si="129"/>
        <v>0</v>
      </c>
      <c r="BV407" s="34">
        <v>384</v>
      </c>
      <c r="BW407" s="34" t="s">
        <v>202</v>
      </c>
      <c r="BX407" s="34" t="s">
        <v>619</v>
      </c>
      <c r="BY407" s="71">
        <f t="shared" si="130"/>
        <v>1.9166717347091647E-10</v>
      </c>
      <c r="BZ407" s="71">
        <f t="shared" si="131"/>
        <v>0</v>
      </c>
      <c r="CA407" s="114">
        <f>SUM($BZ$23:BZ407)</f>
        <v>10.487233235656269</v>
      </c>
    </row>
    <row r="408" spans="1:79" x14ac:dyDescent="0.35">
      <c r="A408" s="26">
        <v>405</v>
      </c>
      <c r="B408" s="71">
        <v>0.241835952368367</v>
      </c>
      <c r="C408" s="73">
        <f t="shared" si="140"/>
        <v>1.1763280371862381E-205</v>
      </c>
      <c r="D408" s="34">
        <v>375</v>
      </c>
      <c r="E408" s="34" t="s">
        <v>202</v>
      </c>
      <c r="F408" s="34" t="s">
        <v>610</v>
      </c>
      <c r="G408" s="71">
        <f t="shared" si="132"/>
        <v>3.2381765671063248E-10</v>
      </c>
      <c r="H408" s="71">
        <f t="shared" si="133"/>
        <v>3.8091578852466537E-215</v>
      </c>
      <c r="I408" s="71">
        <f>SUM($H$33:H408)</f>
        <v>9.3265529758493759</v>
      </c>
      <c r="K408" s="26">
        <v>405</v>
      </c>
      <c r="L408" s="71">
        <v>0</v>
      </c>
      <c r="M408" s="73">
        <f t="shared" si="141"/>
        <v>0</v>
      </c>
      <c r="N408" s="34">
        <v>375</v>
      </c>
      <c r="O408" s="34" t="s">
        <v>202</v>
      </c>
      <c r="P408" s="34" t="s">
        <v>610</v>
      </c>
      <c r="Q408" s="71">
        <f t="shared" si="134"/>
        <v>3.2381765671063248E-10</v>
      </c>
      <c r="R408" s="71">
        <f t="shared" si="135"/>
        <v>0</v>
      </c>
      <c r="S408" s="71">
        <f>SUM($R$33:R408)</f>
        <v>9.5691597944751994</v>
      </c>
      <c r="U408" s="26">
        <v>405</v>
      </c>
      <c r="V408" s="71">
        <v>1.0544361567073299E-11</v>
      </c>
      <c r="W408" s="73">
        <f t="shared" si="142"/>
        <v>0</v>
      </c>
      <c r="X408" s="74">
        <v>375</v>
      </c>
      <c r="Y408" s="34" t="s">
        <v>202</v>
      </c>
      <c r="Z408" s="34" t="s">
        <v>610</v>
      </c>
      <c r="AA408" s="71">
        <f t="shared" si="136"/>
        <v>3.2381765671063248E-10</v>
      </c>
      <c r="AB408" s="71">
        <f t="shared" si="137"/>
        <v>0</v>
      </c>
      <c r="AC408" s="71">
        <f>SUM($AB$33:AB408)</f>
        <v>10.403299508285247</v>
      </c>
      <c r="AE408" s="26">
        <v>405</v>
      </c>
      <c r="AF408" s="71">
        <v>0</v>
      </c>
      <c r="AG408" s="73">
        <f t="shared" si="143"/>
        <v>0</v>
      </c>
      <c r="AH408" s="74">
        <v>375</v>
      </c>
      <c r="AI408" s="34" t="s">
        <v>202</v>
      </c>
      <c r="AJ408" s="34" t="s">
        <v>610</v>
      </c>
      <c r="AK408" s="71">
        <f t="shared" si="138"/>
        <v>3.2381765671063248E-10</v>
      </c>
      <c r="AL408" s="71">
        <f t="shared" si="139"/>
        <v>0</v>
      </c>
      <c r="AM408" s="71">
        <f>SUM($AL$33:AL408)</f>
        <v>10.507780540992837</v>
      </c>
      <c r="AO408" s="26">
        <v>405</v>
      </c>
      <c r="AP408" s="71">
        <v>0.30174843867890699</v>
      </c>
      <c r="AQ408" s="73">
        <f t="shared" si="124"/>
        <v>2.1469156539295694E-180</v>
      </c>
      <c r="AR408" s="34">
        <v>385</v>
      </c>
      <c r="AS408" s="34" t="s">
        <v>202</v>
      </c>
      <c r="AT408" s="34" t="s">
        <v>620</v>
      </c>
      <c r="AU408" s="71">
        <f t="shared" ref="AU408:AU471" si="144">1/(1+6%)^AR408</f>
        <v>1.8081808818010985E-10</v>
      </c>
      <c r="AV408" s="71">
        <f t="shared" ref="AV408:AV471" si="145">AU408*AQ408</f>
        <v>3.8820118402749508E-190</v>
      </c>
      <c r="AW408" s="114">
        <f>SUM($AV$23:AV408)</f>
        <v>9.3110379369082494</v>
      </c>
      <c r="AY408" s="26">
        <v>405</v>
      </c>
      <c r="AZ408" s="71">
        <v>0</v>
      </c>
      <c r="BA408" s="73">
        <f t="shared" si="127"/>
        <v>0</v>
      </c>
      <c r="BB408" s="34">
        <v>385</v>
      </c>
      <c r="BC408" s="34" t="s">
        <v>202</v>
      </c>
      <c r="BD408" s="34" t="s">
        <v>620</v>
      </c>
      <c r="BE408" s="71">
        <f t="shared" ref="BE408:BE471" si="146">1/(1+6%)^BB408</f>
        <v>1.8081808818010985E-10</v>
      </c>
      <c r="BF408" s="71">
        <f t="shared" ref="BF408:BF471" si="147">BE408*BA408</f>
        <v>0</v>
      </c>
      <c r="BG408" s="114">
        <f>SUM($BF$23:BF408)</f>
        <v>9.5467535037849771</v>
      </c>
      <c r="BI408" s="26">
        <v>405</v>
      </c>
      <c r="BJ408" s="71">
        <v>5.0360306330978398E-2</v>
      </c>
      <c r="BK408" s="73">
        <f t="shared" si="128"/>
        <v>0</v>
      </c>
      <c r="BL408" s="34">
        <v>385</v>
      </c>
      <c r="BM408" s="34" t="s">
        <v>202</v>
      </c>
      <c r="BN408" s="34" t="s">
        <v>620</v>
      </c>
      <c r="BO408" s="71">
        <f t="shared" si="125"/>
        <v>1.8081808818010985E-10</v>
      </c>
      <c r="BP408" s="71">
        <f t="shared" si="126"/>
        <v>0</v>
      </c>
      <c r="BQ408" s="114">
        <f>SUM($BP$23:BP408)</f>
        <v>10.39189247276893</v>
      </c>
      <c r="BS408" s="26">
        <v>405</v>
      </c>
      <c r="BT408" s="71">
        <v>0</v>
      </c>
      <c r="BU408" s="73">
        <f t="shared" si="129"/>
        <v>0</v>
      </c>
      <c r="BV408" s="34">
        <v>385</v>
      </c>
      <c r="BW408" s="34" t="s">
        <v>202</v>
      </c>
      <c r="BX408" s="34" t="s">
        <v>620</v>
      </c>
      <c r="BY408" s="71">
        <f t="shared" si="130"/>
        <v>1.8081808818010985E-10</v>
      </c>
      <c r="BZ408" s="71">
        <f t="shared" si="131"/>
        <v>0</v>
      </c>
      <c r="CA408" s="114">
        <f>SUM($BZ$23:BZ408)</f>
        <v>10.487233235656269</v>
      </c>
    </row>
    <row r="409" spans="1:79" x14ac:dyDescent="0.35">
      <c r="A409" s="26">
        <v>406</v>
      </c>
      <c r="B409" s="71">
        <v>0.241835952368393</v>
      </c>
      <c r="C409" s="73">
        <f t="shared" si="140"/>
        <v>2.8447841117054574E-206</v>
      </c>
      <c r="D409" s="34">
        <v>376</v>
      </c>
      <c r="E409" s="34" t="s">
        <v>202</v>
      </c>
      <c r="F409" s="34" t="s">
        <v>611</v>
      </c>
      <c r="G409" s="71">
        <f t="shared" si="132"/>
        <v>3.0548835538738911E-10</v>
      </c>
      <c r="H409" s="71">
        <f t="shared" si="133"/>
        <v>8.6904841971707482E-216</v>
      </c>
      <c r="I409" s="71">
        <f>SUM($H$33:H409)</f>
        <v>9.3265529758493759</v>
      </c>
      <c r="K409" s="26">
        <v>406</v>
      </c>
      <c r="L409" s="71">
        <v>0</v>
      </c>
      <c r="M409" s="73">
        <f t="shared" si="141"/>
        <v>0</v>
      </c>
      <c r="N409" s="34">
        <v>376</v>
      </c>
      <c r="O409" s="34" t="s">
        <v>202</v>
      </c>
      <c r="P409" s="34" t="s">
        <v>611</v>
      </c>
      <c r="Q409" s="71">
        <f t="shared" si="134"/>
        <v>3.0548835538738911E-10</v>
      </c>
      <c r="R409" s="71">
        <f t="shared" si="135"/>
        <v>0</v>
      </c>
      <c r="S409" s="71">
        <f>SUM($R$33:R409)</f>
        <v>9.5691597944751994</v>
      </c>
      <c r="U409" s="26">
        <v>406</v>
      </c>
      <c r="V409" s="71">
        <v>1.05443615669818E-11</v>
      </c>
      <c r="W409" s="73">
        <f t="shared" si="142"/>
        <v>0</v>
      </c>
      <c r="X409" s="74">
        <v>376</v>
      </c>
      <c r="Y409" s="34" t="s">
        <v>202</v>
      </c>
      <c r="Z409" s="34" t="s">
        <v>611</v>
      </c>
      <c r="AA409" s="71">
        <f t="shared" si="136"/>
        <v>3.0548835538738911E-10</v>
      </c>
      <c r="AB409" s="71">
        <f t="shared" si="137"/>
        <v>0</v>
      </c>
      <c r="AC409" s="71">
        <f>SUM($AB$33:AB409)</f>
        <v>10.403299508285247</v>
      </c>
      <c r="AE409" s="26">
        <v>406</v>
      </c>
      <c r="AF409" s="71">
        <v>0</v>
      </c>
      <c r="AG409" s="73">
        <f t="shared" si="143"/>
        <v>0</v>
      </c>
      <c r="AH409" s="74">
        <v>376</v>
      </c>
      <c r="AI409" s="34" t="s">
        <v>202</v>
      </c>
      <c r="AJ409" s="34" t="s">
        <v>611</v>
      </c>
      <c r="AK409" s="71">
        <f t="shared" si="138"/>
        <v>3.0548835538738911E-10</v>
      </c>
      <c r="AL409" s="71">
        <f t="shared" si="139"/>
        <v>0</v>
      </c>
      <c r="AM409" s="71">
        <f>SUM($AL$33:AL409)</f>
        <v>10.507780540992837</v>
      </c>
      <c r="AO409" s="26">
        <v>406</v>
      </c>
      <c r="AP409" s="71">
        <v>0.30174843867893297</v>
      </c>
      <c r="AQ409" s="73">
        <f t="shared" ref="AQ409:AQ472" si="148">AQ408*AP408</f>
        <v>6.4782844654855216E-181</v>
      </c>
      <c r="AR409" s="34">
        <v>386</v>
      </c>
      <c r="AS409" s="34" t="s">
        <v>202</v>
      </c>
      <c r="AT409" s="34" t="s">
        <v>621</v>
      </c>
      <c r="AU409" s="71">
        <f t="shared" si="144"/>
        <v>1.7058310205670741E-10</v>
      </c>
      <c r="AV409" s="71">
        <f t="shared" si="145"/>
        <v>1.105085860128299E-190</v>
      </c>
      <c r="AW409" s="114">
        <f>SUM($AV$23:AV409)</f>
        <v>9.3110379369082494</v>
      </c>
      <c r="AY409" s="26">
        <v>406</v>
      </c>
      <c r="AZ409" s="71">
        <v>0</v>
      </c>
      <c r="BA409" s="73">
        <f t="shared" si="127"/>
        <v>0</v>
      </c>
      <c r="BB409" s="34">
        <v>386</v>
      </c>
      <c r="BC409" s="34" t="s">
        <v>202</v>
      </c>
      <c r="BD409" s="34" t="s">
        <v>621</v>
      </c>
      <c r="BE409" s="71">
        <f t="shared" si="146"/>
        <v>1.7058310205670741E-10</v>
      </c>
      <c r="BF409" s="71">
        <f t="shared" si="147"/>
        <v>0</v>
      </c>
      <c r="BG409" s="114">
        <f>SUM($BF$23:BF409)</f>
        <v>9.5467535037849771</v>
      </c>
      <c r="BI409" s="26">
        <v>406</v>
      </c>
      <c r="BJ409" s="71">
        <v>5.03603063309781E-2</v>
      </c>
      <c r="BK409" s="73">
        <f t="shared" si="128"/>
        <v>0</v>
      </c>
      <c r="BL409" s="34">
        <v>386</v>
      </c>
      <c r="BM409" s="34" t="s">
        <v>202</v>
      </c>
      <c r="BN409" s="34" t="s">
        <v>621</v>
      </c>
      <c r="BO409" s="71">
        <f t="shared" ref="BO409:BO472" si="149">1/(1+6%)^BL409</f>
        <v>1.7058310205670741E-10</v>
      </c>
      <c r="BP409" s="71">
        <f t="shared" ref="BP409:BP472" si="150">BO409*BK409</f>
        <v>0</v>
      </c>
      <c r="BQ409" s="114">
        <f>SUM($BP$23:BP409)</f>
        <v>10.39189247276893</v>
      </c>
      <c r="BS409" s="26">
        <v>406</v>
      </c>
      <c r="BT409" s="71">
        <v>0</v>
      </c>
      <c r="BU409" s="73">
        <f t="shared" si="129"/>
        <v>0</v>
      </c>
      <c r="BV409" s="34">
        <v>386</v>
      </c>
      <c r="BW409" s="34" t="s">
        <v>202</v>
      </c>
      <c r="BX409" s="34" t="s">
        <v>621</v>
      </c>
      <c r="BY409" s="71">
        <f t="shared" si="130"/>
        <v>1.7058310205670741E-10</v>
      </c>
      <c r="BZ409" s="71">
        <f t="shared" si="131"/>
        <v>0</v>
      </c>
      <c r="CA409" s="114">
        <f>SUM($BZ$23:BZ409)</f>
        <v>10.487233235656269</v>
      </c>
    </row>
    <row r="410" spans="1:79" x14ac:dyDescent="0.35">
      <c r="A410" s="26">
        <v>407</v>
      </c>
      <c r="B410" s="71">
        <v>0.241835952368392</v>
      </c>
      <c r="C410" s="73">
        <f t="shared" si="140"/>
        <v>6.8797107493676224E-207</v>
      </c>
      <c r="D410" s="34">
        <v>377</v>
      </c>
      <c r="E410" s="34" t="s">
        <v>202</v>
      </c>
      <c r="F410" s="34" t="s">
        <v>612</v>
      </c>
      <c r="G410" s="71">
        <f t="shared" si="132"/>
        <v>2.8819656168621613E-10</v>
      </c>
      <c r="H410" s="71">
        <f t="shared" si="133"/>
        <v>1.98270898336345E-216</v>
      </c>
      <c r="I410" s="71">
        <f>SUM($H$33:H410)</f>
        <v>9.3265529758493759</v>
      </c>
      <c r="K410" s="26">
        <v>407</v>
      </c>
      <c r="L410" s="71">
        <v>0</v>
      </c>
      <c r="M410" s="73">
        <f t="shared" si="141"/>
        <v>0</v>
      </c>
      <c r="N410" s="34">
        <v>377</v>
      </c>
      <c r="O410" s="34" t="s">
        <v>202</v>
      </c>
      <c r="P410" s="34" t="s">
        <v>612</v>
      </c>
      <c r="Q410" s="71">
        <f t="shared" si="134"/>
        <v>2.8819656168621613E-10</v>
      </c>
      <c r="R410" s="71">
        <f t="shared" si="135"/>
        <v>0</v>
      </c>
      <c r="S410" s="71">
        <f>SUM($R$33:R410)</f>
        <v>9.5691597944751994</v>
      </c>
      <c r="U410" s="26">
        <v>407</v>
      </c>
      <c r="V410" s="71">
        <v>1.0544361566899301E-11</v>
      </c>
      <c r="W410" s="73">
        <f t="shared" si="142"/>
        <v>0</v>
      </c>
      <c r="X410" s="74">
        <v>377</v>
      </c>
      <c r="Y410" s="34" t="s">
        <v>202</v>
      </c>
      <c r="Z410" s="34" t="s">
        <v>612</v>
      </c>
      <c r="AA410" s="71">
        <f t="shared" si="136"/>
        <v>2.8819656168621613E-10</v>
      </c>
      <c r="AB410" s="71">
        <f t="shared" si="137"/>
        <v>0</v>
      </c>
      <c r="AC410" s="71">
        <f>SUM($AB$33:AB410)</f>
        <v>10.403299508285247</v>
      </c>
      <c r="AE410" s="26">
        <v>407</v>
      </c>
      <c r="AF410" s="71">
        <v>0</v>
      </c>
      <c r="AG410" s="73">
        <f t="shared" si="143"/>
        <v>0</v>
      </c>
      <c r="AH410" s="74">
        <v>377</v>
      </c>
      <c r="AI410" s="34" t="s">
        <v>202</v>
      </c>
      <c r="AJ410" s="34" t="s">
        <v>612</v>
      </c>
      <c r="AK410" s="71">
        <f t="shared" si="138"/>
        <v>2.8819656168621613E-10</v>
      </c>
      <c r="AL410" s="71">
        <f t="shared" si="139"/>
        <v>0</v>
      </c>
      <c r="AM410" s="71">
        <f>SUM($AL$33:AL410)</f>
        <v>10.507780540992837</v>
      </c>
      <c r="AO410" s="26">
        <v>407</v>
      </c>
      <c r="AP410" s="71">
        <v>0.30174843867890699</v>
      </c>
      <c r="AQ410" s="73">
        <f t="shared" si="148"/>
        <v>1.9548122227782419E-181</v>
      </c>
      <c r="AR410" s="34">
        <v>387</v>
      </c>
      <c r="AS410" s="34" t="s">
        <v>202</v>
      </c>
      <c r="AT410" s="34" t="s">
        <v>622</v>
      </c>
      <c r="AU410" s="71">
        <f t="shared" si="144"/>
        <v>1.6092745477047865E-10</v>
      </c>
      <c r="AV410" s="71">
        <f t="shared" si="145"/>
        <v>3.1458295556592436E-191</v>
      </c>
      <c r="AW410" s="114">
        <f>SUM($AV$23:AV410)</f>
        <v>9.3110379369082494</v>
      </c>
      <c r="AY410" s="26">
        <v>407</v>
      </c>
      <c r="AZ410" s="71">
        <v>0</v>
      </c>
      <c r="BA410" s="73">
        <f t="shared" ref="BA410:BA473" si="151">BA409*AZ409</f>
        <v>0</v>
      </c>
      <c r="BB410" s="34">
        <v>387</v>
      </c>
      <c r="BC410" s="34" t="s">
        <v>202</v>
      </c>
      <c r="BD410" s="34" t="s">
        <v>622</v>
      </c>
      <c r="BE410" s="71">
        <f t="shared" si="146"/>
        <v>1.6092745477047865E-10</v>
      </c>
      <c r="BF410" s="71">
        <f t="shared" si="147"/>
        <v>0</v>
      </c>
      <c r="BG410" s="114">
        <f>SUM($BF$23:BF410)</f>
        <v>9.5467535037849771</v>
      </c>
      <c r="BI410" s="26">
        <v>407</v>
      </c>
      <c r="BJ410" s="71">
        <v>5.0360306330977503E-2</v>
      </c>
      <c r="BK410" s="73">
        <f t="shared" si="128"/>
        <v>0</v>
      </c>
      <c r="BL410" s="34">
        <v>387</v>
      </c>
      <c r="BM410" s="34" t="s">
        <v>202</v>
      </c>
      <c r="BN410" s="34" t="s">
        <v>622</v>
      </c>
      <c r="BO410" s="71">
        <f t="shared" si="149"/>
        <v>1.6092745477047865E-10</v>
      </c>
      <c r="BP410" s="71">
        <f t="shared" si="150"/>
        <v>0</v>
      </c>
      <c r="BQ410" s="114">
        <f>SUM($BP$23:BP410)</f>
        <v>10.39189247276893</v>
      </c>
      <c r="BS410" s="26">
        <v>407</v>
      </c>
      <c r="BT410" s="71">
        <v>0</v>
      </c>
      <c r="BU410" s="73">
        <f t="shared" si="129"/>
        <v>0</v>
      </c>
      <c r="BV410" s="34">
        <v>387</v>
      </c>
      <c r="BW410" s="34" t="s">
        <v>202</v>
      </c>
      <c r="BX410" s="34" t="s">
        <v>622</v>
      </c>
      <c r="BY410" s="71">
        <f t="shared" si="130"/>
        <v>1.6092745477047865E-10</v>
      </c>
      <c r="BZ410" s="71">
        <f t="shared" si="131"/>
        <v>0</v>
      </c>
      <c r="CA410" s="114">
        <f>SUM($BZ$23:BZ410)</f>
        <v>10.487233235656269</v>
      </c>
    </row>
    <row r="411" spans="1:79" x14ac:dyDescent="0.35">
      <c r="A411" s="26">
        <v>408</v>
      </c>
      <c r="B411" s="71">
        <v>0.241835952368392</v>
      </c>
      <c r="C411" s="73">
        <f t="shared" si="140"/>
        <v>1.6637614010923827E-207</v>
      </c>
      <c r="D411" s="34">
        <v>378</v>
      </c>
      <c r="E411" s="34" t="s">
        <v>202</v>
      </c>
      <c r="F411" s="34" t="s">
        <v>613</v>
      </c>
      <c r="G411" s="71">
        <f t="shared" si="132"/>
        <v>2.7188354876058125E-10</v>
      </c>
      <c r="H411" s="71">
        <f t="shared" si="133"/>
        <v>4.523493540198738E-217</v>
      </c>
      <c r="I411" s="71">
        <f>SUM($H$33:H411)</f>
        <v>9.3265529758493759</v>
      </c>
      <c r="K411" s="26">
        <v>408</v>
      </c>
      <c r="L411" s="71">
        <v>0</v>
      </c>
      <c r="M411" s="73">
        <f t="shared" si="141"/>
        <v>0</v>
      </c>
      <c r="N411" s="34">
        <v>378</v>
      </c>
      <c r="O411" s="34" t="s">
        <v>202</v>
      </c>
      <c r="P411" s="34" t="s">
        <v>613</v>
      </c>
      <c r="Q411" s="71">
        <f t="shared" si="134"/>
        <v>2.7188354876058125E-10</v>
      </c>
      <c r="R411" s="71">
        <f t="shared" si="135"/>
        <v>0</v>
      </c>
      <c r="S411" s="71">
        <f>SUM($R$33:R411)</f>
        <v>9.5691597944751994</v>
      </c>
      <c r="U411" s="26">
        <v>408</v>
      </c>
      <c r="V411" s="71">
        <v>1.05443615668205E-11</v>
      </c>
      <c r="W411" s="73">
        <f t="shared" si="142"/>
        <v>0</v>
      </c>
      <c r="X411" s="74">
        <v>378</v>
      </c>
      <c r="Y411" s="34" t="s">
        <v>202</v>
      </c>
      <c r="Z411" s="34" t="s">
        <v>613</v>
      </c>
      <c r="AA411" s="71">
        <f t="shared" si="136"/>
        <v>2.7188354876058125E-10</v>
      </c>
      <c r="AB411" s="71">
        <f t="shared" si="137"/>
        <v>0</v>
      </c>
      <c r="AC411" s="71">
        <f>SUM($AB$33:AB411)</f>
        <v>10.403299508285247</v>
      </c>
      <c r="AE411" s="26">
        <v>408</v>
      </c>
      <c r="AF411" s="71">
        <v>0</v>
      </c>
      <c r="AG411" s="73">
        <f t="shared" si="143"/>
        <v>0</v>
      </c>
      <c r="AH411" s="74">
        <v>378</v>
      </c>
      <c r="AI411" s="34" t="s">
        <v>202</v>
      </c>
      <c r="AJ411" s="34" t="s">
        <v>613</v>
      </c>
      <c r="AK411" s="71">
        <f t="shared" si="138"/>
        <v>2.7188354876058125E-10</v>
      </c>
      <c r="AL411" s="71">
        <f t="shared" si="139"/>
        <v>0</v>
      </c>
      <c r="AM411" s="71">
        <f>SUM($AL$33:AL411)</f>
        <v>10.507780540992837</v>
      </c>
      <c r="AO411" s="26">
        <v>408</v>
      </c>
      <c r="AP411" s="71">
        <v>0.30174843867893297</v>
      </c>
      <c r="AQ411" s="73">
        <f t="shared" si="148"/>
        <v>5.8986153613377818E-182</v>
      </c>
      <c r="AR411" s="34">
        <v>388</v>
      </c>
      <c r="AS411" s="34" t="s">
        <v>202</v>
      </c>
      <c r="AT411" s="34" t="s">
        <v>623</v>
      </c>
      <c r="AU411" s="71">
        <f t="shared" si="144"/>
        <v>1.5181835355705537E-10</v>
      </c>
      <c r="AV411" s="71">
        <f t="shared" si="145"/>
        <v>8.9551807242465731E-192</v>
      </c>
      <c r="AW411" s="114">
        <f>SUM($AV$23:AV411)</f>
        <v>9.3110379369082494</v>
      </c>
      <c r="AY411" s="26">
        <v>408</v>
      </c>
      <c r="AZ411" s="71">
        <v>0</v>
      </c>
      <c r="BA411" s="73">
        <f t="shared" si="151"/>
        <v>0</v>
      </c>
      <c r="BB411" s="34">
        <v>388</v>
      </c>
      <c r="BC411" s="34" t="s">
        <v>202</v>
      </c>
      <c r="BD411" s="34" t="s">
        <v>623</v>
      </c>
      <c r="BE411" s="71">
        <f t="shared" si="146"/>
        <v>1.5181835355705537E-10</v>
      </c>
      <c r="BF411" s="71">
        <f t="shared" si="147"/>
        <v>0</v>
      </c>
      <c r="BG411" s="114">
        <f>SUM($BF$23:BF411)</f>
        <v>9.5467535037849771</v>
      </c>
      <c r="BI411" s="26">
        <v>408</v>
      </c>
      <c r="BJ411" s="71">
        <v>5.03603063309771E-2</v>
      </c>
      <c r="BK411" s="73">
        <f t="shared" ref="BK411:BK474" si="152">BK410*BJ410</f>
        <v>0</v>
      </c>
      <c r="BL411" s="34">
        <v>388</v>
      </c>
      <c r="BM411" s="34" t="s">
        <v>202</v>
      </c>
      <c r="BN411" s="34" t="s">
        <v>623</v>
      </c>
      <c r="BO411" s="71">
        <f t="shared" si="149"/>
        <v>1.5181835355705537E-10</v>
      </c>
      <c r="BP411" s="71">
        <f t="shared" si="150"/>
        <v>0</v>
      </c>
      <c r="BQ411" s="114">
        <f>SUM($BP$23:BP411)</f>
        <v>10.39189247276893</v>
      </c>
      <c r="BS411" s="26">
        <v>408</v>
      </c>
      <c r="BT411" s="71">
        <v>0</v>
      </c>
      <c r="BU411" s="73">
        <f t="shared" ref="BU411:BU474" si="153">BU410*BT410</f>
        <v>0</v>
      </c>
      <c r="BV411" s="34">
        <v>388</v>
      </c>
      <c r="BW411" s="34" t="s">
        <v>202</v>
      </c>
      <c r="BX411" s="34" t="s">
        <v>623</v>
      </c>
      <c r="BY411" s="71">
        <f t="shared" ref="BY411:BY474" si="154">1/(1+6%)^BV411</f>
        <v>1.5181835355705537E-10</v>
      </c>
      <c r="BZ411" s="71">
        <f t="shared" ref="BZ411:BZ474" si="155">BY411*BU411</f>
        <v>0</v>
      </c>
      <c r="CA411" s="114">
        <f>SUM($BZ$23:BZ411)</f>
        <v>10.487233235656269</v>
      </c>
    </row>
    <row r="412" spans="1:79" x14ac:dyDescent="0.35">
      <c r="A412" s="26">
        <v>409</v>
      </c>
      <c r="B412" s="71">
        <v>0.241835952368365</v>
      </c>
      <c r="C412" s="73">
        <f t="shared" si="140"/>
        <v>4.0235732294694663E-208</v>
      </c>
      <c r="D412" s="34">
        <v>379</v>
      </c>
      <c r="E412" s="34" t="s">
        <v>202</v>
      </c>
      <c r="F412" s="34" t="s">
        <v>614</v>
      </c>
      <c r="G412" s="71">
        <f t="shared" si="132"/>
        <v>2.564939139250766E-10</v>
      </c>
      <c r="H412" s="71">
        <f t="shared" si="133"/>
        <v>1.0320220455907837E-217</v>
      </c>
      <c r="I412" s="71">
        <f>SUM($H$33:H412)</f>
        <v>9.3265529758493759</v>
      </c>
      <c r="K412" s="26">
        <v>409</v>
      </c>
      <c r="L412" s="71">
        <v>0</v>
      </c>
      <c r="M412" s="73">
        <f t="shared" si="141"/>
        <v>0</v>
      </c>
      <c r="N412" s="34">
        <v>379</v>
      </c>
      <c r="O412" s="34" t="s">
        <v>202</v>
      </c>
      <c r="P412" s="34" t="s">
        <v>614</v>
      </c>
      <c r="Q412" s="71">
        <f t="shared" si="134"/>
        <v>2.564939139250766E-10</v>
      </c>
      <c r="R412" s="71">
        <f t="shared" si="135"/>
        <v>0</v>
      </c>
      <c r="S412" s="71">
        <f>SUM($R$33:R412)</f>
        <v>9.5691597944751994</v>
      </c>
      <c r="U412" s="26">
        <v>409</v>
      </c>
      <c r="V412" s="71">
        <v>1.0544361566751899E-11</v>
      </c>
      <c r="W412" s="73">
        <f t="shared" si="142"/>
        <v>0</v>
      </c>
      <c r="X412" s="74">
        <v>379</v>
      </c>
      <c r="Y412" s="34" t="s">
        <v>202</v>
      </c>
      <c r="Z412" s="34" t="s">
        <v>614</v>
      </c>
      <c r="AA412" s="71">
        <f t="shared" si="136"/>
        <v>2.564939139250766E-10</v>
      </c>
      <c r="AB412" s="71">
        <f t="shared" si="137"/>
        <v>0</v>
      </c>
      <c r="AC412" s="71">
        <f>SUM($AB$33:AB412)</f>
        <v>10.403299508285247</v>
      </c>
      <c r="AE412" s="26">
        <v>409</v>
      </c>
      <c r="AF412" s="71">
        <v>0</v>
      </c>
      <c r="AG412" s="73">
        <f t="shared" si="143"/>
        <v>0</v>
      </c>
      <c r="AH412" s="74">
        <v>379</v>
      </c>
      <c r="AI412" s="34" t="s">
        <v>202</v>
      </c>
      <c r="AJ412" s="34" t="s">
        <v>614</v>
      </c>
      <c r="AK412" s="71">
        <f t="shared" si="138"/>
        <v>2.564939139250766E-10</v>
      </c>
      <c r="AL412" s="71">
        <f t="shared" si="139"/>
        <v>0</v>
      </c>
      <c r="AM412" s="71">
        <f>SUM($AL$33:AL412)</f>
        <v>10.507780540992837</v>
      </c>
      <c r="AO412" s="26">
        <v>409</v>
      </c>
      <c r="AP412" s="71">
        <v>0.30174843867890699</v>
      </c>
      <c r="AQ412" s="73">
        <f t="shared" si="148"/>
        <v>1.7798979756512456E-182</v>
      </c>
      <c r="AR412" s="34">
        <v>389</v>
      </c>
      <c r="AS412" s="34" t="s">
        <v>202</v>
      </c>
      <c r="AT412" s="34" t="s">
        <v>624</v>
      </c>
      <c r="AU412" s="71">
        <f t="shared" si="144"/>
        <v>1.4322486184627862E-10</v>
      </c>
      <c r="AV412" s="71">
        <f t="shared" si="145"/>
        <v>2.5492564166312064E-192</v>
      </c>
      <c r="AW412" s="114">
        <f>SUM($AV$23:AV412)</f>
        <v>9.3110379369082494</v>
      </c>
      <c r="AY412" s="26">
        <v>409</v>
      </c>
      <c r="AZ412" s="71">
        <v>0</v>
      </c>
      <c r="BA412" s="73">
        <f t="shared" si="151"/>
        <v>0</v>
      </c>
      <c r="BB412" s="34">
        <v>389</v>
      </c>
      <c r="BC412" s="34" t="s">
        <v>202</v>
      </c>
      <c r="BD412" s="34" t="s">
        <v>624</v>
      </c>
      <c r="BE412" s="71">
        <f t="shared" si="146"/>
        <v>1.4322486184627862E-10</v>
      </c>
      <c r="BF412" s="71">
        <f t="shared" si="147"/>
        <v>0</v>
      </c>
      <c r="BG412" s="114">
        <f>SUM($BF$23:BF412)</f>
        <v>9.5467535037849771</v>
      </c>
      <c r="BI412" s="26">
        <v>409</v>
      </c>
      <c r="BJ412" s="71">
        <v>5.0360306330976802E-2</v>
      </c>
      <c r="BK412" s="73">
        <f t="shared" si="152"/>
        <v>0</v>
      </c>
      <c r="BL412" s="34">
        <v>389</v>
      </c>
      <c r="BM412" s="34" t="s">
        <v>202</v>
      </c>
      <c r="BN412" s="34" t="s">
        <v>624</v>
      </c>
      <c r="BO412" s="71">
        <f t="shared" si="149"/>
        <v>1.4322486184627862E-10</v>
      </c>
      <c r="BP412" s="71">
        <f t="shared" si="150"/>
        <v>0</v>
      </c>
      <c r="BQ412" s="114">
        <f>SUM($BP$23:BP412)</f>
        <v>10.39189247276893</v>
      </c>
      <c r="BS412" s="26">
        <v>409</v>
      </c>
      <c r="BT412" s="71">
        <v>0</v>
      </c>
      <c r="BU412" s="73">
        <f t="shared" si="153"/>
        <v>0</v>
      </c>
      <c r="BV412" s="34">
        <v>389</v>
      </c>
      <c r="BW412" s="34" t="s">
        <v>202</v>
      </c>
      <c r="BX412" s="34" t="s">
        <v>624</v>
      </c>
      <c r="BY412" s="71">
        <f t="shared" si="154"/>
        <v>1.4322486184627862E-10</v>
      </c>
      <c r="BZ412" s="71">
        <f t="shared" si="155"/>
        <v>0</v>
      </c>
      <c r="CA412" s="114">
        <f>SUM($BZ$23:BZ412)</f>
        <v>10.487233235656269</v>
      </c>
    </row>
    <row r="413" spans="1:79" x14ac:dyDescent="0.35">
      <c r="A413" s="26">
        <v>410</v>
      </c>
      <c r="B413" s="71">
        <v>0.241835952368392</v>
      </c>
      <c r="C413" s="73">
        <f t="shared" si="140"/>
        <v>9.7304466387260636E-209</v>
      </c>
      <c r="D413" s="34">
        <v>380</v>
      </c>
      <c r="E413" s="34" t="s">
        <v>202</v>
      </c>
      <c r="F413" s="34" t="s">
        <v>615</v>
      </c>
      <c r="G413" s="71">
        <f t="shared" si="132"/>
        <v>2.4197539049535532E-10</v>
      </c>
      <c r="H413" s="71">
        <f t="shared" si="133"/>
        <v>2.3545286250999568E-218</v>
      </c>
      <c r="I413" s="71">
        <f>SUM($H$33:H413)</f>
        <v>9.3265529758493759</v>
      </c>
      <c r="K413" s="26">
        <v>410</v>
      </c>
      <c r="L413" s="71">
        <v>0</v>
      </c>
      <c r="M413" s="73">
        <f t="shared" si="141"/>
        <v>0</v>
      </c>
      <c r="N413" s="34">
        <v>380</v>
      </c>
      <c r="O413" s="34" t="s">
        <v>202</v>
      </c>
      <c r="P413" s="34" t="s">
        <v>615</v>
      </c>
      <c r="Q413" s="71">
        <f t="shared" si="134"/>
        <v>2.4197539049535532E-10</v>
      </c>
      <c r="R413" s="71">
        <f t="shared" si="135"/>
        <v>0</v>
      </c>
      <c r="S413" s="71">
        <f>SUM($R$33:R413)</f>
        <v>9.5691597944751994</v>
      </c>
      <c r="U413" s="26">
        <v>410</v>
      </c>
      <c r="V413" s="71">
        <v>1.0544361566708299E-11</v>
      </c>
      <c r="W413" s="73">
        <f t="shared" si="142"/>
        <v>0</v>
      </c>
      <c r="X413" s="74">
        <v>380</v>
      </c>
      <c r="Y413" s="34" t="s">
        <v>202</v>
      </c>
      <c r="Z413" s="34" t="s">
        <v>615</v>
      </c>
      <c r="AA413" s="71">
        <f t="shared" si="136"/>
        <v>2.4197539049535532E-10</v>
      </c>
      <c r="AB413" s="71">
        <f t="shared" si="137"/>
        <v>0</v>
      </c>
      <c r="AC413" s="71">
        <f>SUM($AB$33:AB413)</f>
        <v>10.403299508285247</v>
      </c>
      <c r="AE413" s="26">
        <v>410</v>
      </c>
      <c r="AF413" s="71">
        <v>0</v>
      </c>
      <c r="AG413" s="73">
        <f t="shared" si="143"/>
        <v>0</v>
      </c>
      <c r="AH413" s="74">
        <v>380</v>
      </c>
      <c r="AI413" s="34" t="s">
        <v>202</v>
      </c>
      <c r="AJ413" s="34" t="s">
        <v>615</v>
      </c>
      <c r="AK413" s="71">
        <f t="shared" si="138"/>
        <v>2.4197539049535532E-10</v>
      </c>
      <c r="AL413" s="71">
        <f t="shared" si="139"/>
        <v>0</v>
      </c>
      <c r="AM413" s="71">
        <f>SUM($AL$33:AL413)</f>
        <v>10.507780540992837</v>
      </c>
      <c r="AO413" s="26">
        <v>410</v>
      </c>
      <c r="AP413" s="71">
        <v>0.30174843867890699</v>
      </c>
      <c r="AQ413" s="73">
        <f t="shared" si="148"/>
        <v>5.3708143516051056E-183</v>
      </c>
      <c r="AR413" s="34">
        <v>390</v>
      </c>
      <c r="AS413" s="34" t="s">
        <v>202</v>
      </c>
      <c r="AT413" s="34" t="s">
        <v>625</v>
      </c>
      <c r="AU413" s="71">
        <f t="shared" si="144"/>
        <v>1.3511779419460246E-10</v>
      </c>
      <c r="AV413" s="71">
        <f t="shared" si="145"/>
        <v>7.2569258821759589E-193</v>
      </c>
      <c r="AW413" s="114">
        <f>SUM($AV$23:AV413)</f>
        <v>9.3110379369082494</v>
      </c>
      <c r="AY413" s="26">
        <v>410</v>
      </c>
      <c r="AZ413" s="71">
        <v>0</v>
      </c>
      <c r="BA413" s="73">
        <f t="shared" si="151"/>
        <v>0</v>
      </c>
      <c r="BB413" s="34">
        <v>390</v>
      </c>
      <c r="BC413" s="34" t="s">
        <v>202</v>
      </c>
      <c r="BD413" s="34" t="s">
        <v>625</v>
      </c>
      <c r="BE413" s="71">
        <f t="shared" si="146"/>
        <v>1.3511779419460246E-10</v>
      </c>
      <c r="BF413" s="71">
        <f t="shared" si="147"/>
        <v>0</v>
      </c>
      <c r="BG413" s="114">
        <f>SUM($BF$23:BF413)</f>
        <v>9.5467535037849771</v>
      </c>
      <c r="BI413" s="26">
        <v>410</v>
      </c>
      <c r="BJ413" s="71">
        <v>5.0360306330976497E-2</v>
      </c>
      <c r="BK413" s="73">
        <f t="shared" si="152"/>
        <v>0</v>
      </c>
      <c r="BL413" s="34">
        <v>390</v>
      </c>
      <c r="BM413" s="34" t="s">
        <v>202</v>
      </c>
      <c r="BN413" s="34" t="s">
        <v>625</v>
      </c>
      <c r="BO413" s="71">
        <f t="shared" si="149"/>
        <v>1.3511779419460246E-10</v>
      </c>
      <c r="BP413" s="71">
        <f t="shared" si="150"/>
        <v>0</v>
      </c>
      <c r="BQ413" s="114">
        <f>SUM($BP$23:BP413)</f>
        <v>10.39189247276893</v>
      </c>
      <c r="BS413" s="26">
        <v>410</v>
      </c>
      <c r="BT413" s="71">
        <v>0</v>
      </c>
      <c r="BU413" s="73">
        <f t="shared" si="153"/>
        <v>0</v>
      </c>
      <c r="BV413" s="34">
        <v>390</v>
      </c>
      <c r="BW413" s="34" t="s">
        <v>202</v>
      </c>
      <c r="BX413" s="34" t="s">
        <v>625</v>
      </c>
      <c r="BY413" s="71">
        <f t="shared" si="154"/>
        <v>1.3511779419460246E-10</v>
      </c>
      <c r="BZ413" s="71">
        <f t="shared" si="155"/>
        <v>0</v>
      </c>
      <c r="CA413" s="114">
        <f>SUM($BZ$23:BZ413)</f>
        <v>10.487233235656269</v>
      </c>
    </row>
    <row r="414" spans="1:79" x14ac:dyDescent="0.35">
      <c r="A414" s="26">
        <v>411</v>
      </c>
      <c r="B414" s="71">
        <v>0.24183595236839001</v>
      </c>
      <c r="C414" s="73">
        <f t="shared" si="140"/>
        <v>2.3531718298461364E-209</v>
      </c>
      <c r="D414" s="34">
        <v>381</v>
      </c>
      <c r="E414" s="34" t="s">
        <v>202</v>
      </c>
      <c r="F414" s="34" t="s">
        <v>616</v>
      </c>
      <c r="G414" s="71">
        <f t="shared" si="132"/>
        <v>2.2827867027863701E-10</v>
      </c>
      <c r="H414" s="71">
        <f t="shared" si="133"/>
        <v>5.3717893625442306E-219</v>
      </c>
      <c r="I414" s="71">
        <f>SUM($H$33:H414)</f>
        <v>9.3265529758493759</v>
      </c>
      <c r="K414" s="26">
        <v>411</v>
      </c>
      <c r="L414" s="71">
        <v>0</v>
      </c>
      <c r="M414" s="73">
        <f t="shared" si="141"/>
        <v>0</v>
      </c>
      <c r="N414" s="34">
        <v>381</v>
      </c>
      <c r="O414" s="34" t="s">
        <v>202</v>
      </c>
      <c r="P414" s="34" t="s">
        <v>616</v>
      </c>
      <c r="Q414" s="71">
        <f t="shared" si="134"/>
        <v>2.2827867027863701E-10</v>
      </c>
      <c r="R414" s="71">
        <f t="shared" si="135"/>
        <v>0</v>
      </c>
      <c r="S414" s="71">
        <f>SUM($R$33:R414)</f>
        <v>9.5691597944751994</v>
      </c>
      <c r="U414" s="26">
        <v>411</v>
      </c>
      <c r="V414" s="71">
        <v>1.0544361566627601E-11</v>
      </c>
      <c r="W414" s="73">
        <f t="shared" si="142"/>
        <v>0</v>
      </c>
      <c r="X414" s="74">
        <v>381</v>
      </c>
      <c r="Y414" s="34" t="s">
        <v>202</v>
      </c>
      <c r="Z414" s="34" t="s">
        <v>616</v>
      </c>
      <c r="AA414" s="71">
        <f t="shared" si="136"/>
        <v>2.2827867027863701E-10</v>
      </c>
      <c r="AB414" s="71">
        <f t="shared" si="137"/>
        <v>0</v>
      </c>
      <c r="AC414" s="71">
        <f>SUM($AB$33:AB414)</f>
        <v>10.403299508285247</v>
      </c>
      <c r="AE414" s="26">
        <v>411</v>
      </c>
      <c r="AF414" s="71">
        <v>0</v>
      </c>
      <c r="AG414" s="73">
        <f t="shared" si="143"/>
        <v>0</v>
      </c>
      <c r="AH414" s="74">
        <v>381</v>
      </c>
      <c r="AI414" s="34" t="s">
        <v>202</v>
      </c>
      <c r="AJ414" s="34" t="s">
        <v>616</v>
      </c>
      <c r="AK414" s="71">
        <f t="shared" si="138"/>
        <v>2.2827867027863701E-10</v>
      </c>
      <c r="AL414" s="71">
        <f t="shared" si="139"/>
        <v>0</v>
      </c>
      <c r="AM414" s="71">
        <f>SUM($AL$33:AL414)</f>
        <v>10.507780540992837</v>
      </c>
      <c r="AO414" s="26">
        <v>411</v>
      </c>
      <c r="AP414" s="71">
        <v>0.30174843867893297</v>
      </c>
      <c r="AQ414" s="73">
        <f t="shared" si="148"/>
        <v>1.6206348450311069E-183</v>
      </c>
      <c r="AR414" s="34">
        <v>391</v>
      </c>
      <c r="AS414" s="34" t="s">
        <v>202</v>
      </c>
      <c r="AT414" s="34" t="s">
        <v>626</v>
      </c>
      <c r="AU414" s="71">
        <f t="shared" si="144"/>
        <v>1.274696171647193E-10</v>
      </c>
      <c r="AV414" s="71">
        <f t="shared" si="145"/>
        <v>2.0658170325991937E-193</v>
      </c>
      <c r="AW414" s="114">
        <f>SUM($AV$23:AV414)</f>
        <v>9.3110379369082494</v>
      </c>
      <c r="AY414" s="26">
        <v>411</v>
      </c>
      <c r="AZ414" s="71">
        <v>0</v>
      </c>
      <c r="BA414" s="73">
        <f t="shared" si="151"/>
        <v>0</v>
      </c>
      <c r="BB414" s="34">
        <v>391</v>
      </c>
      <c r="BC414" s="34" t="s">
        <v>202</v>
      </c>
      <c r="BD414" s="34" t="s">
        <v>626</v>
      </c>
      <c r="BE414" s="71">
        <f t="shared" si="146"/>
        <v>1.274696171647193E-10</v>
      </c>
      <c r="BF414" s="71">
        <f t="shared" si="147"/>
        <v>0</v>
      </c>
      <c r="BG414" s="114">
        <f>SUM($BF$23:BF414)</f>
        <v>9.5467535037849771</v>
      </c>
      <c r="BI414" s="26">
        <v>411</v>
      </c>
      <c r="BJ414" s="71">
        <v>5.0360306330976198E-2</v>
      </c>
      <c r="BK414" s="73">
        <f t="shared" si="152"/>
        <v>0</v>
      </c>
      <c r="BL414" s="34">
        <v>391</v>
      </c>
      <c r="BM414" s="34" t="s">
        <v>202</v>
      </c>
      <c r="BN414" s="34" t="s">
        <v>626</v>
      </c>
      <c r="BO414" s="71">
        <f t="shared" si="149"/>
        <v>1.274696171647193E-10</v>
      </c>
      <c r="BP414" s="71">
        <f t="shared" si="150"/>
        <v>0</v>
      </c>
      <c r="BQ414" s="114">
        <f>SUM($BP$23:BP414)</f>
        <v>10.39189247276893</v>
      </c>
      <c r="BS414" s="26">
        <v>411</v>
      </c>
      <c r="BT414" s="71">
        <v>0</v>
      </c>
      <c r="BU414" s="73">
        <f t="shared" si="153"/>
        <v>0</v>
      </c>
      <c r="BV414" s="34">
        <v>391</v>
      </c>
      <c r="BW414" s="34" t="s">
        <v>202</v>
      </c>
      <c r="BX414" s="34" t="s">
        <v>626</v>
      </c>
      <c r="BY414" s="71">
        <f t="shared" si="154"/>
        <v>1.274696171647193E-10</v>
      </c>
      <c r="BZ414" s="71">
        <f t="shared" si="155"/>
        <v>0</v>
      </c>
      <c r="CA414" s="114">
        <f>SUM($BZ$23:BZ414)</f>
        <v>10.487233235656269</v>
      </c>
    </row>
    <row r="415" spans="1:79" x14ac:dyDescent="0.35">
      <c r="A415" s="26">
        <v>412</v>
      </c>
      <c r="B415" s="71">
        <v>0.24183595236839101</v>
      </c>
      <c r="C415" s="73">
        <f t="shared" si="140"/>
        <v>5.6908155055730737E-210</v>
      </c>
      <c r="D415" s="34">
        <v>382</v>
      </c>
      <c r="E415" s="34" t="s">
        <v>202</v>
      </c>
      <c r="F415" s="34" t="s">
        <v>617</v>
      </c>
      <c r="G415" s="71">
        <f t="shared" si="132"/>
        <v>2.1535723611192175E-10</v>
      </c>
      <c r="H415" s="71">
        <f t="shared" si="133"/>
        <v>1.2255582985030858E-219</v>
      </c>
      <c r="I415" s="71">
        <f>SUM($H$33:H415)</f>
        <v>9.3265529758493759</v>
      </c>
      <c r="K415" s="26">
        <v>412</v>
      </c>
      <c r="L415" s="71">
        <v>0</v>
      </c>
      <c r="M415" s="73">
        <f t="shared" si="141"/>
        <v>0</v>
      </c>
      <c r="N415" s="34">
        <v>382</v>
      </c>
      <c r="O415" s="34" t="s">
        <v>202</v>
      </c>
      <c r="P415" s="34" t="s">
        <v>617</v>
      </c>
      <c r="Q415" s="71">
        <f t="shared" si="134"/>
        <v>2.1535723611192175E-10</v>
      </c>
      <c r="R415" s="71">
        <f t="shared" si="135"/>
        <v>0</v>
      </c>
      <c r="S415" s="71">
        <f>SUM($R$33:R415)</f>
        <v>9.5691597944751994</v>
      </c>
      <c r="U415" s="26">
        <v>412</v>
      </c>
      <c r="V415" s="71">
        <v>1.05443615665755E-11</v>
      </c>
      <c r="W415" s="73">
        <f t="shared" si="142"/>
        <v>0</v>
      </c>
      <c r="X415" s="74">
        <v>382</v>
      </c>
      <c r="Y415" s="34" t="s">
        <v>202</v>
      </c>
      <c r="Z415" s="34" t="s">
        <v>617</v>
      </c>
      <c r="AA415" s="71">
        <f t="shared" si="136"/>
        <v>2.1535723611192175E-10</v>
      </c>
      <c r="AB415" s="71">
        <f t="shared" si="137"/>
        <v>0</v>
      </c>
      <c r="AC415" s="71">
        <f>SUM($AB$33:AB415)</f>
        <v>10.403299508285247</v>
      </c>
      <c r="AE415" s="26">
        <v>412</v>
      </c>
      <c r="AF415" s="71">
        <v>0</v>
      </c>
      <c r="AG415" s="73">
        <f t="shared" si="143"/>
        <v>0</v>
      </c>
      <c r="AH415" s="74">
        <v>382</v>
      </c>
      <c r="AI415" s="34" t="s">
        <v>202</v>
      </c>
      <c r="AJ415" s="34" t="s">
        <v>617</v>
      </c>
      <c r="AK415" s="71">
        <f t="shared" si="138"/>
        <v>2.1535723611192175E-10</v>
      </c>
      <c r="AL415" s="71">
        <f t="shared" si="139"/>
        <v>0</v>
      </c>
      <c r="AM415" s="71">
        <f>SUM($AL$33:AL415)</f>
        <v>10.507780540992837</v>
      </c>
      <c r="AO415" s="26">
        <v>412</v>
      </c>
      <c r="AP415" s="71">
        <v>0.30174843867890699</v>
      </c>
      <c r="AQ415" s="73">
        <f t="shared" si="148"/>
        <v>4.8902403415681097E-184</v>
      </c>
      <c r="AR415" s="34">
        <v>392</v>
      </c>
      <c r="AS415" s="34" t="s">
        <v>202</v>
      </c>
      <c r="AT415" s="34" t="s">
        <v>627</v>
      </c>
      <c r="AU415" s="71">
        <f t="shared" si="144"/>
        <v>1.2025435581577292E-10</v>
      </c>
      <c r="AV415" s="71">
        <f t="shared" si="145"/>
        <v>5.880727020595784E-194</v>
      </c>
      <c r="AW415" s="114">
        <f>SUM($AV$23:AV415)</f>
        <v>9.3110379369082494</v>
      </c>
      <c r="AY415" s="26">
        <v>412</v>
      </c>
      <c r="AZ415" s="71">
        <v>0</v>
      </c>
      <c r="BA415" s="73">
        <f t="shared" si="151"/>
        <v>0</v>
      </c>
      <c r="BB415" s="34">
        <v>392</v>
      </c>
      <c r="BC415" s="34" t="s">
        <v>202</v>
      </c>
      <c r="BD415" s="34" t="s">
        <v>627</v>
      </c>
      <c r="BE415" s="71">
        <f t="shared" si="146"/>
        <v>1.2025435581577292E-10</v>
      </c>
      <c r="BF415" s="71">
        <f t="shared" si="147"/>
        <v>0</v>
      </c>
      <c r="BG415" s="114">
        <f>SUM($BF$23:BF415)</f>
        <v>9.5467535037849771</v>
      </c>
      <c r="BI415" s="26">
        <v>412</v>
      </c>
      <c r="BJ415" s="71">
        <v>5.0360306330975498E-2</v>
      </c>
      <c r="BK415" s="73">
        <f t="shared" si="152"/>
        <v>0</v>
      </c>
      <c r="BL415" s="34">
        <v>392</v>
      </c>
      <c r="BM415" s="34" t="s">
        <v>202</v>
      </c>
      <c r="BN415" s="34" t="s">
        <v>627</v>
      </c>
      <c r="BO415" s="71">
        <f t="shared" si="149"/>
        <v>1.2025435581577292E-10</v>
      </c>
      <c r="BP415" s="71">
        <f t="shared" si="150"/>
        <v>0</v>
      </c>
      <c r="BQ415" s="114">
        <f>SUM($BP$23:BP415)</f>
        <v>10.39189247276893</v>
      </c>
      <c r="BS415" s="26">
        <v>412</v>
      </c>
      <c r="BT415" s="71">
        <v>0</v>
      </c>
      <c r="BU415" s="73">
        <f t="shared" si="153"/>
        <v>0</v>
      </c>
      <c r="BV415" s="34">
        <v>392</v>
      </c>
      <c r="BW415" s="34" t="s">
        <v>202</v>
      </c>
      <c r="BX415" s="34" t="s">
        <v>627</v>
      </c>
      <c r="BY415" s="71">
        <f t="shared" si="154"/>
        <v>1.2025435581577292E-10</v>
      </c>
      <c r="BZ415" s="71">
        <f t="shared" si="155"/>
        <v>0</v>
      </c>
      <c r="CA415" s="114">
        <f>SUM($BZ$23:BZ415)</f>
        <v>10.487233235656269</v>
      </c>
    </row>
    <row r="416" spans="1:79" x14ac:dyDescent="0.35">
      <c r="A416" s="26">
        <v>413</v>
      </c>
      <c r="B416" s="71">
        <v>0.241835952368365</v>
      </c>
      <c r="C416" s="73">
        <f t="shared" si="140"/>
        <v>1.3762437875430709E-210</v>
      </c>
      <c r="D416" s="34">
        <v>383</v>
      </c>
      <c r="E416" s="34" t="s">
        <v>202</v>
      </c>
      <c r="F416" s="34" t="s">
        <v>618</v>
      </c>
      <c r="G416" s="71">
        <f t="shared" si="132"/>
        <v>2.0316720387917142E-10</v>
      </c>
      <c r="H416" s="71">
        <f t="shared" si="133"/>
        <v>2.7960760217120618E-220</v>
      </c>
      <c r="I416" s="71">
        <f>SUM($H$33:H416)</f>
        <v>9.3265529758493759</v>
      </c>
      <c r="K416" s="26">
        <v>413</v>
      </c>
      <c r="L416" s="71">
        <v>0</v>
      </c>
      <c r="M416" s="73">
        <f t="shared" si="141"/>
        <v>0</v>
      </c>
      <c r="N416" s="34">
        <v>383</v>
      </c>
      <c r="O416" s="34" t="s">
        <v>202</v>
      </c>
      <c r="P416" s="34" t="s">
        <v>618</v>
      </c>
      <c r="Q416" s="71">
        <f t="shared" si="134"/>
        <v>2.0316720387917142E-10</v>
      </c>
      <c r="R416" s="71">
        <f t="shared" si="135"/>
        <v>0</v>
      </c>
      <c r="S416" s="71">
        <f>SUM($R$33:R416)</f>
        <v>9.5691597944751994</v>
      </c>
      <c r="U416" s="26">
        <v>413</v>
      </c>
      <c r="V416" s="71">
        <v>1.05443615665251E-11</v>
      </c>
      <c r="W416" s="73">
        <f t="shared" si="142"/>
        <v>0</v>
      </c>
      <c r="X416" s="74">
        <v>383</v>
      </c>
      <c r="Y416" s="34" t="s">
        <v>202</v>
      </c>
      <c r="Z416" s="34" t="s">
        <v>618</v>
      </c>
      <c r="AA416" s="71">
        <f t="shared" si="136"/>
        <v>2.0316720387917142E-10</v>
      </c>
      <c r="AB416" s="71">
        <f t="shared" si="137"/>
        <v>0</v>
      </c>
      <c r="AC416" s="71">
        <f>SUM($AB$33:AB416)</f>
        <v>10.403299508285247</v>
      </c>
      <c r="AE416" s="26">
        <v>413</v>
      </c>
      <c r="AF416" s="71">
        <v>0</v>
      </c>
      <c r="AG416" s="73">
        <f t="shared" si="143"/>
        <v>0</v>
      </c>
      <c r="AH416" s="74">
        <v>383</v>
      </c>
      <c r="AI416" s="34" t="s">
        <v>202</v>
      </c>
      <c r="AJ416" s="34" t="s">
        <v>618</v>
      </c>
      <c r="AK416" s="71">
        <f t="shared" si="138"/>
        <v>2.0316720387917142E-10</v>
      </c>
      <c r="AL416" s="71">
        <f t="shared" si="139"/>
        <v>0</v>
      </c>
      <c r="AM416" s="71">
        <f>SUM($AL$33:AL416)</f>
        <v>10.507780540992837</v>
      </c>
      <c r="AO416" s="26">
        <v>413</v>
      </c>
      <c r="AP416" s="71">
        <v>0.30174843867893297</v>
      </c>
      <c r="AQ416" s="73">
        <f t="shared" si="148"/>
        <v>1.4756223878327819E-184</v>
      </c>
      <c r="AR416" s="34">
        <v>393</v>
      </c>
      <c r="AS416" s="34" t="s">
        <v>202</v>
      </c>
      <c r="AT416" s="34" t="s">
        <v>628</v>
      </c>
      <c r="AU416" s="71">
        <f t="shared" si="144"/>
        <v>1.1344750548657824E-10</v>
      </c>
      <c r="AV416" s="71">
        <f t="shared" si="145"/>
        <v>1.6740567893977721E-194</v>
      </c>
      <c r="AW416" s="114">
        <f>SUM($AV$23:AV416)</f>
        <v>9.3110379369082494</v>
      </c>
      <c r="AY416" s="26">
        <v>413</v>
      </c>
      <c r="AZ416" s="71">
        <v>0</v>
      </c>
      <c r="BA416" s="73">
        <f t="shared" si="151"/>
        <v>0</v>
      </c>
      <c r="BB416" s="34">
        <v>393</v>
      </c>
      <c r="BC416" s="34" t="s">
        <v>202</v>
      </c>
      <c r="BD416" s="34" t="s">
        <v>628</v>
      </c>
      <c r="BE416" s="71">
        <f t="shared" si="146"/>
        <v>1.1344750548657824E-10</v>
      </c>
      <c r="BF416" s="71">
        <f t="shared" si="147"/>
        <v>0</v>
      </c>
      <c r="BG416" s="114">
        <f>SUM($BF$23:BF416)</f>
        <v>9.5467535037849771</v>
      </c>
      <c r="BI416" s="26">
        <v>413</v>
      </c>
      <c r="BJ416" s="71">
        <v>5.0360306330975498E-2</v>
      </c>
      <c r="BK416" s="73">
        <f t="shared" si="152"/>
        <v>0</v>
      </c>
      <c r="BL416" s="34">
        <v>393</v>
      </c>
      <c r="BM416" s="34" t="s">
        <v>202</v>
      </c>
      <c r="BN416" s="34" t="s">
        <v>628</v>
      </c>
      <c r="BO416" s="71">
        <f t="shared" si="149"/>
        <v>1.1344750548657824E-10</v>
      </c>
      <c r="BP416" s="71">
        <f t="shared" si="150"/>
        <v>0</v>
      </c>
      <c r="BQ416" s="114">
        <f>SUM($BP$23:BP416)</f>
        <v>10.39189247276893</v>
      </c>
      <c r="BS416" s="26">
        <v>413</v>
      </c>
      <c r="BT416" s="71">
        <v>0</v>
      </c>
      <c r="BU416" s="73">
        <f t="shared" si="153"/>
        <v>0</v>
      </c>
      <c r="BV416" s="34">
        <v>393</v>
      </c>
      <c r="BW416" s="34" t="s">
        <v>202</v>
      </c>
      <c r="BX416" s="34" t="s">
        <v>628</v>
      </c>
      <c r="BY416" s="71">
        <f t="shared" si="154"/>
        <v>1.1344750548657824E-10</v>
      </c>
      <c r="BZ416" s="71">
        <f t="shared" si="155"/>
        <v>0</v>
      </c>
      <c r="CA416" s="114">
        <f>SUM($BZ$23:BZ416)</f>
        <v>10.487233235656269</v>
      </c>
    </row>
    <row r="417" spans="1:79" x14ac:dyDescent="0.35">
      <c r="A417" s="26">
        <v>414</v>
      </c>
      <c r="B417" s="71">
        <v>0.24183595236838901</v>
      </c>
      <c r="C417" s="73">
        <f t="shared" si="140"/>
        <v>3.3282522705152431E-211</v>
      </c>
      <c r="D417" s="34">
        <v>384</v>
      </c>
      <c r="E417" s="34" t="s">
        <v>202</v>
      </c>
      <c r="F417" s="34" t="s">
        <v>619</v>
      </c>
      <c r="G417" s="71">
        <f t="shared" si="132"/>
        <v>1.9166717347091647E-10</v>
      </c>
      <c r="H417" s="71">
        <f t="shared" si="133"/>
        <v>6.3791670528781667E-221</v>
      </c>
      <c r="I417" s="71">
        <f>SUM($H$33:H417)</f>
        <v>9.3265529758493759</v>
      </c>
      <c r="K417" s="26">
        <v>414</v>
      </c>
      <c r="L417" s="71">
        <v>0</v>
      </c>
      <c r="M417" s="73">
        <f t="shared" si="141"/>
        <v>0</v>
      </c>
      <c r="N417" s="34">
        <v>384</v>
      </c>
      <c r="O417" s="34" t="s">
        <v>202</v>
      </c>
      <c r="P417" s="34" t="s">
        <v>619</v>
      </c>
      <c r="Q417" s="71">
        <f t="shared" si="134"/>
        <v>1.9166717347091647E-10</v>
      </c>
      <c r="R417" s="71">
        <f t="shared" si="135"/>
        <v>0</v>
      </c>
      <c r="S417" s="71">
        <f>SUM($R$33:R417)</f>
        <v>9.5691597944751994</v>
      </c>
      <c r="U417" s="26">
        <v>414</v>
      </c>
      <c r="V417" s="71">
        <v>1.05443615664815E-11</v>
      </c>
      <c r="W417" s="73">
        <f t="shared" si="142"/>
        <v>0</v>
      </c>
      <c r="X417" s="74">
        <v>384</v>
      </c>
      <c r="Y417" s="34" t="s">
        <v>202</v>
      </c>
      <c r="Z417" s="34" t="s">
        <v>619</v>
      </c>
      <c r="AA417" s="71">
        <f t="shared" si="136"/>
        <v>1.9166717347091647E-10</v>
      </c>
      <c r="AB417" s="71">
        <f t="shared" si="137"/>
        <v>0</v>
      </c>
      <c r="AC417" s="71">
        <f>SUM($AB$33:AB417)</f>
        <v>10.403299508285247</v>
      </c>
      <c r="AE417" s="26">
        <v>414</v>
      </c>
      <c r="AF417" s="71">
        <v>0</v>
      </c>
      <c r="AG417" s="73">
        <f t="shared" si="143"/>
        <v>0</v>
      </c>
      <c r="AH417" s="74">
        <v>384</v>
      </c>
      <c r="AI417" s="34" t="s">
        <v>202</v>
      </c>
      <c r="AJ417" s="34" t="s">
        <v>619</v>
      </c>
      <c r="AK417" s="71">
        <f t="shared" si="138"/>
        <v>1.9166717347091647E-10</v>
      </c>
      <c r="AL417" s="71">
        <f t="shared" si="139"/>
        <v>0</v>
      </c>
      <c r="AM417" s="71">
        <f>SUM($AL$33:AL417)</f>
        <v>10.507780540992837</v>
      </c>
      <c r="AO417" s="26">
        <v>414</v>
      </c>
      <c r="AP417" s="71">
        <v>0.30174843867890699</v>
      </c>
      <c r="AQ417" s="73">
        <f t="shared" si="148"/>
        <v>4.452667516082208E-185</v>
      </c>
      <c r="AR417" s="34">
        <v>394</v>
      </c>
      <c r="AS417" s="34" t="s">
        <v>202</v>
      </c>
      <c r="AT417" s="34" t="s">
        <v>629</v>
      </c>
      <c r="AU417" s="71">
        <f t="shared" si="144"/>
        <v>1.070259485722436E-10</v>
      </c>
      <c r="AV417" s="71">
        <f t="shared" si="145"/>
        <v>4.7655096458551406E-195</v>
      </c>
      <c r="AW417" s="114">
        <f>SUM($AV$23:AV417)</f>
        <v>9.3110379369082494</v>
      </c>
      <c r="AY417" s="26">
        <v>414</v>
      </c>
      <c r="AZ417" s="71">
        <v>0</v>
      </c>
      <c r="BA417" s="73">
        <f t="shared" si="151"/>
        <v>0</v>
      </c>
      <c r="BB417" s="34">
        <v>394</v>
      </c>
      <c r="BC417" s="34" t="s">
        <v>202</v>
      </c>
      <c r="BD417" s="34" t="s">
        <v>629</v>
      </c>
      <c r="BE417" s="71">
        <f t="shared" si="146"/>
        <v>1.070259485722436E-10</v>
      </c>
      <c r="BF417" s="71">
        <f t="shared" si="147"/>
        <v>0</v>
      </c>
      <c r="BG417" s="114">
        <f>SUM($BF$23:BF417)</f>
        <v>9.5467535037849771</v>
      </c>
      <c r="BI417" s="26">
        <v>414</v>
      </c>
      <c r="BJ417" s="71">
        <v>5.0360306330975498E-2</v>
      </c>
      <c r="BK417" s="73">
        <f t="shared" si="152"/>
        <v>0</v>
      </c>
      <c r="BL417" s="34">
        <v>394</v>
      </c>
      <c r="BM417" s="34" t="s">
        <v>202</v>
      </c>
      <c r="BN417" s="34" t="s">
        <v>629</v>
      </c>
      <c r="BO417" s="71">
        <f t="shared" si="149"/>
        <v>1.070259485722436E-10</v>
      </c>
      <c r="BP417" s="71">
        <f t="shared" si="150"/>
        <v>0</v>
      </c>
      <c r="BQ417" s="114">
        <f>SUM($BP$23:BP417)</f>
        <v>10.39189247276893</v>
      </c>
      <c r="BS417" s="26">
        <v>414</v>
      </c>
      <c r="BT417" s="71">
        <v>0</v>
      </c>
      <c r="BU417" s="73">
        <f t="shared" si="153"/>
        <v>0</v>
      </c>
      <c r="BV417" s="34">
        <v>394</v>
      </c>
      <c r="BW417" s="34" t="s">
        <v>202</v>
      </c>
      <c r="BX417" s="34" t="s">
        <v>629</v>
      </c>
      <c r="BY417" s="71">
        <f t="shared" si="154"/>
        <v>1.070259485722436E-10</v>
      </c>
      <c r="BZ417" s="71">
        <f t="shared" si="155"/>
        <v>0</v>
      </c>
      <c r="CA417" s="114">
        <f>SUM($BZ$23:BZ417)</f>
        <v>10.487233235656269</v>
      </c>
    </row>
    <row r="418" spans="1:79" x14ac:dyDescent="0.35">
      <c r="A418" s="26">
        <v>415</v>
      </c>
      <c r="B418" s="71">
        <v>0.24183595236839001</v>
      </c>
      <c r="C418" s="73">
        <f t="shared" si="140"/>
        <v>8.0489105756230693E-212</v>
      </c>
      <c r="D418" s="34">
        <v>385</v>
      </c>
      <c r="E418" s="34" t="s">
        <v>202</v>
      </c>
      <c r="F418" s="34" t="s">
        <v>620</v>
      </c>
      <c r="G418" s="71">
        <f t="shared" ref="G418:G481" si="156">1/(1+6%)^D418</f>
        <v>1.8081808818010985E-10</v>
      </c>
      <c r="H418" s="71">
        <f t="shared" ref="H418:H481" si="157">G418*C418</f>
        <v>1.455388622216831E-221</v>
      </c>
      <c r="I418" s="71">
        <f>SUM($H$33:H418)</f>
        <v>9.3265529758493759</v>
      </c>
      <c r="K418" s="26">
        <v>415</v>
      </c>
      <c r="L418" s="71">
        <v>0</v>
      </c>
      <c r="M418" s="73">
        <f t="shared" si="141"/>
        <v>0</v>
      </c>
      <c r="N418" s="34">
        <v>385</v>
      </c>
      <c r="O418" s="34" t="s">
        <v>202</v>
      </c>
      <c r="P418" s="34" t="s">
        <v>620</v>
      </c>
      <c r="Q418" s="71">
        <f t="shared" ref="Q418:Q481" si="158">1/(1+6%)^N418</f>
        <v>1.8081808818010985E-10</v>
      </c>
      <c r="R418" s="71">
        <f t="shared" ref="R418:R481" si="159">Q418*M418</f>
        <v>0</v>
      </c>
      <c r="S418" s="71">
        <f>SUM($R$33:R418)</f>
        <v>9.5691597944751994</v>
      </c>
      <c r="U418" s="26">
        <v>415</v>
      </c>
      <c r="V418" s="71">
        <v>1.05443615664609E-11</v>
      </c>
      <c r="W418" s="73">
        <f t="shared" si="142"/>
        <v>0</v>
      </c>
      <c r="X418" s="74">
        <v>385</v>
      </c>
      <c r="Y418" s="34" t="s">
        <v>202</v>
      </c>
      <c r="Z418" s="34" t="s">
        <v>620</v>
      </c>
      <c r="AA418" s="71">
        <f t="shared" ref="AA418:AA481" si="160">1/(1+6%)^X418</f>
        <v>1.8081808818010985E-10</v>
      </c>
      <c r="AB418" s="71">
        <f t="shared" ref="AB418:AB481" si="161">AA418*W418</f>
        <v>0</v>
      </c>
      <c r="AC418" s="71">
        <f>SUM($AB$33:AB418)</f>
        <v>10.403299508285247</v>
      </c>
      <c r="AE418" s="26">
        <v>415</v>
      </c>
      <c r="AF418" s="71">
        <v>0</v>
      </c>
      <c r="AG418" s="73">
        <f t="shared" si="143"/>
        <v>0</v>
      </c>
      <c r="AH418" s="74">
        <v>385</v>
      </c>
      <c r="AI418" s="34" t="s">
        <v>202</v>
      </c>
      <c r="AJ418" s="34" t="s">
        <v>620</v>
      </c>
      <c r="AK418" s="71">
        <f t="shared" ref="AK418:AK481" si="162">1/(1+6%)^AH418</f>
        <v>1.8081808818010985E-10</v>
      </c>
      <c r="AL418" s="71">
        <f t="shared" ref="AL418:AL481" si="163">AK418*AG418</f>
        <v>0</v>
      </c>
      <c r="AM418" s="71">
        <f>SUM($AL$33:AL418)</f>
        <v>10.507780540992837</v>
      </c>
      <c r="AO418" s="26">
        <v>415</v>
      </c>
      <c r="AP418" s="71">
        <v>0.30174843867893197</v>
      </c>
      <c r="AQ418" s="73">
        <f t="shared" si="148"/>
        <v>1.3435854709340932E-185</v>
      </c>
      <c r="AR418" s="34">
        <v>395</v>
      </c>
      <c r="AS418" s="34" t="s">
        <v>202</v>
      </c>
      <c r="AT418" s="34" t="s">
        <v>630</v>
      </c>
      <c r="AU418" s="71">
        <f t="shared" si="144"/>
        <v>1.0096787601155056E-10</v>
      </c>
      <c r="AV418" s="71">
        <f t="shared" si="145"/>
        <v>1.356589712401943E-195</v>
      </c>
      <c r="AW418" s="114">
        <f>SUM($AV$23:AV418)</f>
        <v>9.3110379369082494</v>
      </c>
      <c r="AY418" s="26">
        <v>415</v>
      </c>
      <c r="AZ418" s="71">
        <v>0</v>
      </c>
      <c r="BA418" s="73">
        <f t="shared" si="151"/>
        <v>0</v>
      </c>
      <c r="BB418" s="34">
        <v>395</v>
      </c>
      <c r="BC418" s="34" t="s">
        <v>202</v>
      </c>
      <c r="BD418" s="34" t="s">
        <v>630</v>
      </c>
      <c r="BE418" s="71">
        <f t="shared" si="146"/>
        <v>1.0096787601155056E-10</v>
      </c>
      <c r="BF418" s="71">
        <f t="shared" si="147"/>
        <v>0</v>
      </c>
      <c r="BG418" s="114">
        <f>SUM($BF$23:BF418)</f>
        <v>9.5467535037849771</v>
      </c>
      <c r="BI418" s="26">
        <v>415</v>
      </c>
      <c r="BJ418" s="71">
        <v>5.0360306330975199E-2</v>
      </c>
      <c r="BK418" s="73">
        <f t="shared" si="152"/>
        <v>0</v>
      </c>
      <c r="BL418" s="34">
        <v>395</v>
      </c>
      <c r="BM418" s="34" t="s">
        <v>202</v>
      </c>
      <c r="BN418" s="34" t="s">
        <v>630</v>
      </c>
      <c r="BO418" s="71">
        <f t="shared" si="149"/>
        <v>1.0096787601155056E-10</v>
      </c>
      <c r="BP418" s="71">
        <f t="shared" si="150"/>
        <v>0</v>
      </c>
      <c r="BQ418" s="114">
        <f>SUM($BP$23:BP418)</f>
        <v>10.39189247276893</v>
      </c>
      <c r="BS418" s="26">
        <v>415</v>
      </c>
      <c r="BT418" s="71">
        <v>0</v>
      </c>
      <c r="BU418" s="73">
        <f t="shared" si="153"/>
        <v>0</v>
      </c>
      <c r="BV418" s="34">
        <v>395</v>
      </c>
      <c r="BW418" s="34" t="s">
        <v>202</v>
      </c>
      <c r="BX418" s="34" t="s">
        <v>630</v>
      </c>
      <c r="BY418" s="71">
        <f t="shared" si="154"/>
        <v>1.0096787601155056E-10</v>
      </c>
      <c r="BZ418" s="71">
        <f t="shared" si="155"/>
        <v>0</v>
      </c>
      <c r="CA418" s="114">
        <f>SUM($BZ$23:BZ418)</f>
        <v>10.487233235656269</v>
      </c>
    </row>
    <row r="419" spans="1:79" x14ac:dyDescent="0.35">
      <c r="A419" s="26">
        <v>416</v>
      </c>
      <c r="B419" s="71">
        <v>0.241835952368364</v>
      </c>
      <c r="C419" s="73">
        <f t="shared" ref="C419:C482" si="164">C418*B418</f>
        <v>1.9465159545838111E-212</v>
      </c>
      <c r="D419" s="34">
        <v>386</v>
      </c>
      <c r="E419" s="34" t="s">
        <v>202</v>
      </c>
      <c r="F419" s="34" t="s">
        <v>621</v>
      </c>
      <c r="G419" s="71">
        <f t="shared" si="156"/>
        <v>1.7058310205670741E-10</v>
      </c>
      <c r="H419" s="71">
        <f t="shared" si="157"/>
        <v>3.3204272973577949E-222</v>
      </c>
      <c r="I419" s="71">
        <f>SUM($H$33:H419)</f>
        <v>9.3265529758493759</v>
      </c>
      <c r="K419" s="26">
        <v>416</v>
      </c>
      <c r="L419" s="71">
        <v>0</v>
      </c>
      <c r="M419" s="73">
        <f t="shared" ref="M419:M482" si="165">M418*L418</f>
        <v>0</v>
      </c>
      <c r="N419" s="34">
        <v>386</v>
      </c>
      <c r="O419" s="34" t="s">
        <v>202</v>
      </c>
      <c r="P419" s="34" t="s">
        <v>621</v>
      </c>
      <c r="Q419" s="71">
        <f t="shared" si="158"/>
        <v>1.7058310205670741E-10</v>
      </c>
      <c r="R419" s="71">
        <f t="shared" si="159"/>
        <v>0</v>
      </c>
      <c r="S419" s="71">
        <f>SUM($R$33:R419)</f>
        <v>9.5691597944751994</v>
      </c>
      <c r="U419" s="26">
        <v>416</v>
      </c>
      <c r="V419" s="71">
        <v>1.05443615664027E-11</v>
      </c>
      <c r="W419" s="73">
        <f t="shared" ref="W419:W482" si="166">W418*V418</f>
        <v>0</v>
      </c>
      <c r="X419" s="74">
        <v>386</v>
      </c>
      <c r="Y419" s="34" t="s">
        <v>202</v>
      </c>
      <c r="Z419" s="34" t="s">
        <v>621</v>
      </c>
      <c r="AA419" s="71">
        <f t="shared" si="160"/>
        <v>1.7058310205670741E-10</v>
      </c>
      <c r="AB419" s="71">
        <f t="shared" si="161"/>
        <v>0</v>
      </c>
      <c r="AC419" s="71">
        <f>SUM($AB$33:AB419)</f>
        <v>10.403299508285247</v>
      </c>
      <c r="AE419" s="26">
        <v>416</v>
      </c>
      <c r="AF419" s="71">
        <v>0</v>
      </c>
      <c r="AG419" s="73">
        <f t="shared" ref="AG419:AG482" si="167">AG418*AF418</f>
        <v>0</v>
      </c>
      <c r="AH419" s="74">
        <v>386</v>
      </c>
      <c r="AI419" s="34" t="s">
        <v>202</v>
      </c>
      <c r="AJ419" s="34" t="s">
        <v>621</v>
      </c>
      <c r="AK419" s="71">
        <f t="shared" si="162"/>
        <v>1.7058310205670741E-10</v>
      </c>
      <c r="AL419" s="71">
        <f t="shared" si="163"/>
        <v>0</v>
      </c>
      <c r="AM419" s="71">
        <f>SUM($AL$33:AL419)</f>
        <v>10.507780540992837</v>
      </c>
      <c r="AO419" s="26">
        <v>416</v>
      </c>
      <c r="AP419" s="71">
        <v>0.30174843867890699</v>
      </c>
      <c r="AQ419" s="73">
        <f t="shared" si="148"/>
        <v>4.0542481808606016E-186</v>
      </c>
      <c r="AR419" s="34">
        <v>396</v>
      </c>
      <c r="AS419" s="34" t="s">
        <v>202</v>
      </c>
      <c r="AT419" s="34" t="s">
        <v>631</v>
      </c>
      <c r="AU419" s="71">
        <f t="shared" si="144"/>
        <v>9.5252713218443927E-11</v>
      </c>
      <c r="AV419" s="71">
        <f t="shared" si="145"/>
        <v>3.8617813928791288E-196</v>
      </c>
      <c r="AW419" s="114">
        <f>SUM($AV$23:AV419)</f>
        <v>9.3110379369082494</v>
      </c>
      <c r="AY419" s="26">
        <v>416</v>
      </c>
      <c r="AZ419" s="71">
        <v>0</v>
      </c>
      <c r="BA419" s="73">
        <f t="shared" si="151"/>
        <v>0</v>
      </c>
      <c r="BB419" s="34">
        <v>396</v>
      </c>
      <c r="BC419" s="34" t="s">
        <v>202</v>
      </c>
      <c r="BD419" s="34" t="s">
        <v>631</v>
      </c>
      <c r="BE419" s="71">
        <f t="shared" si="146"/>
        <v>9.5252713218443927E-11</v>
      </c>
      <c r="BF419" s="71">
        <f t="shared" si="147"/>
        <v>0</v>
      </c>
      <c r="BG419" s="114">
        <f>SUM($BF$23:BF419)</f>
        <v>9.5467535037849771</v>
      </c>
      <c r="BI419" s="26">
        <v>416</v>
      </c>
      <c r="BJ419" s="71">
        <v>5.0360306330974901E-2</v>
      </c>
      <c r="BK419" s="73">
        <f t="shared" si="152"/>
        <v>0</v>
      </c>
      <c r="BL419" s="34">
        <v>396</v>
      </c>
      <c r="BM419" s="34" t="s">
        <v>202</v>
      </c>
      <c r="BN419" s="34" t="s">
        <v>631</v>
      </c>
      <c r="BO419" s="71">
        <f t="shared" si="149"/>
        <v>9.5252713218443927E-11</v>
      </c>
      <c r="BP419" s="71">
        <f t="shared" si="150"/>
        <v>0</v>
      </c>
      <c r="BQ419" s="114">
        <f>SUM($BP$23:BP419)</f>
        <v>10.39189247276893</v>
      </c>
      <c r="BS419" s="26">
        <v>416</v>
      </c>
      <c r="BT419" s="71">
        <v>0</v>
      </c>
      <c r="BU419" s="73">
        <f t="shared" si="153"/>
        <v>0</v>
      </c>
      <c r="BV419" s="34">
        <v>396</v>
      </c>
      <c r="BW419" s="34" t="s">
        <v>202</v>
      </c>
      <c r="BX419" s="34" t="s">
        <v>631</v>
      </c>
      <c r="BY419" s="71">
        <f t="shared" si="154"/>
        <v>9.5252713218443927E-11</v>
      </c>
      <c r="BZ419" s="71">
        <f t="shared" si="155"/>
        <v>0</v>
      </c>
      <c r="CA419" s="114">
        <f>SUM($BZ$23:BZ419)</f>
        <v>10.487233235656269</v>
      </c>
    </row>
    <row r="420" spans="1:79" x14ac:dyDescent="0.35">
      <c r="A420" s="26">
        <v>417</v>
      </c>
      <c r="B420" s="71">
        <v>0.24183595236838901</v>
      </c>
      <c r="C420" s="73">
        <f t="shared" si="164"/>
        <v>4.707375396769911E-213</v>
      </c>
      <c r="D420" s="34">
        <v>387</v>
      </c>
      <c r="E420" s="34" t="s">
        <v>202</v>
      </c>
      <c r="F420" s="34" t="s">
        <v>622</v>
      </c>
      <c r="G420" s="71">
        <f t="shared" si="156"/>
        <v>1.6092745477047865E-10</v>
      </c>
      <c r="H420" s="71">
        <f t="shared" si="157"/>
        <v>7.5754594125135384E-223</v>
      </c>
      <c r="I420" s="71">
        <f>SUM($H$33:H420)</f>
        <v>9.3265529758493759</v>
      </c>
      <c r="K420" s="26">
        <v>417</v>
      </c>
      <c r="L420" s="71">
        <v>0</v>
      </c>
      <c r="M420" s="73">
        <f t="shared" si="165"/>
        <v>0</v>
      </c>
      <c r="N420" s="34">
        <v>387</v>
      </c>
      <c r="O420" s="34" t="s">
        <v>202</v>
      </c>
      <c r="P420" s="34" t="s">
        <v>622</v>
      </c>
      <c r="Q420" s="71">
        <f t="shared" si="158"/>
        <v>1.6092745477047865E-10</v>
      </c>
      <c r="R420" s="71">
        <f t="shared" si="159"/>
        <v>0</v>
      </c>
      <c r="S420" s="71">
        <f>SUM($R$33:R420)</f>
        <v>9.5691597944751994</v>
      </c>
      <c r="U420" s="26">
        <v>417</v>
      </c>
      <c r="V420" s="71">
        <v>1.05443615663681E-11</v>
      </c>
      <c r="W420" s="73">
        <f t="shared" si="166"/>
        <v>0</v>
      </c>
      <c r="X420" s="74">
        <v>387</v>
      </c>
      <c r="Y420" s="34" t="s">
        <v>202</v>
      </c>
      <c r="Z420" s="34" t="s">
        <v>622</v>
      </c>
      <c r="AA420" s="71">
        <f t="shared" si="160"/>
        <v>1.6092745477047865E-10</v>
      </c>
      <c r="AB420" s="71">
        <f t="shared" si="161"/>
        <v>0</v>
      </c>
      <c r="AC420" s="71">
        <f>SUM($AB$33:AB420)</f>
        <v>10.403299508285247</v>
      </c>
      <c r="AE420" s="26">
        <v>417</v>
      </c>
      <c r="AF420" s="71">
        <v>0</v>
      </c>
      <c r="AG420" s="73">
        <f t="shared" si="167"/>
        <v>0</v>
      </c>
      <c r="AH420" s="74">
        <v>387</v>
      </c>
      <c r="AI420" s="34" t="s">
        <v>202</v>
      </c>
      <c r="AJ420" s="34" t="s">
        <v>622</v>
      </c>
      <c r="AK420" s="71">
        <f t="shared" si="162"/>
        <v>1.6092745477047865E-10</v>
      </c>
      <c r="AL420" s="71">
        <f t="shared" si="163"/>
        <v>0</v>
      </c>
      <c r="AM420" s="71">
        <f>SUM($AL$33:AL420)</f>
        <v>10.507780540992837</v>
      </c>
      <c r="AO420" s="26">
        <v>417</v>
      </c>
      <c r="AP420" s="71">
        <v>0.30174843867893297</v>
      </c>
      <c r="AQ420" s="73">
        <f t="shared" si="148"/>
        <v>1.2233630585914855E-186</v>
      </c>
      <c r="AR420" s="34">
        <v>397</v>
      </c>
      <c r="AS420" s="34" t="s">
        <v>202</v>
      </c>
      <c r="AT420" s="34" t="s">
        <v>632</v>
      </c>
      <c r="AU420" s="71">
        <f t="shared" si="144"/>
        <v>8.9861050206079163E-11</v>
      </c>
      <c r="AV420" s="71">
        <f t="shared" si="145"/>
        <v>1.0993268922835204E-196</v>
      </c>
      <c r="AW420" s="114">
        <f>SUM($AV$23:AV420)</f>
        <v>9.3110379369082494</v>
      </c>
      <c r="AY420" s="26">
        <v>417</v>
      </c>
      <c r="AZ420" s="71">
        <v>0</v>
      </c>
      <c r="BA420" s="73">
        <f t="shared" si="151"/>
        <v>0</v>
      </c>
      <c r="BB420" s="34">
        <v>397</v>
      </c>
      <c r="BC420" s="34" t="s">
        <v>202</v>
      </c>
      <c r="BD420" s="34" t="s">
        <v>632</v>
      </c>
      <c r="BE420" s="71">
        <f t="shared" si="146"/>
        <v>8.9861050206079163E-11</v>
      </c>
      <c r="BF420" s="71">
        <f t="shared" si="147"/>
        <v>0</v>
      </c>
      <c r="BG420" s="114">
        <f>SUM($BF$23:BF420)</f>
        <v>9.5467535037849771</v>
      </c>
      <c r="BI420" s="26">
        <v>417</v>
      </c>
      <c r="BJ420" s="71">
        <v>5.0360306330974901E-2</v>
      </c>
      <c r="BK420" s="73">
        <f t="shared" si="152"/>
        <v>0</v>
      </c>
      <c r="BL420" s="34">
        <v>397</v>
      </c>
      <c r="BM420" s="34" t="s">
        <v>202</v>
      </c>
      <c r="BN420" s="34" t="s">
        <v>632</v>
      </c>
      <c r="BO420" s="71">
        <f t="shared" si="149"/>
        <v>8.9861050206079163E-11</v>
      </c>
      <c r="BP420" s="71">
        <f t="shared" si="150"/>
        <v>0</v>
      </c>
      <c r="BQ420" s="114">
        <f>SUM($BP$23:BP420)</f>
        <v>10.39189247276893</v>
      </c>
      <c r="BS420" s="26">
        <v>417</v>
      </c>
      <c r="BT420" s="71">
        <v>0</v>
      </c>
      <c r="BU420" s="73">
        <f t="shared" si="153"/>
        <v>0</v>
      </c>
      <c r="BV420" s="34">
        <v>397</v>
      </c>
      <c r="BW420" s="34" t="s">
        <v>202</v>
      </c>
      <c r="BX420" s="34" t="s">
        <v>632</v>
      </c>
      <c r="BY420" s="71">
        <f t="shared" si="154"/>
        <v>8.9861050206079163E-11</v>
      </c>
      <c r="BZ420" s="71">
        <f t="shared" si="155"/>
        <v>0</v>
      </c>
      <c r="CA420" s="114">
        <f>SUM($BZ$23:BZ420)</f>
        <v>10.487233235656269</v>
      </c>
    </row>
    <row r="421" spans="1:79" x14ac:dyDescent="0.35">
      <c r="A421" s="26">
        <v>418</v>
      </c>
      <c r="B421" s="71">
        <v>0.24183595236839001</v>
      </c>
      <c r="C421" s="73">
        <f t="shared" si="164"/>
        <v>1.1384126122333745E-213</v>
      </c>
      <c r="D421" s="34">
        <v>388</v>
      </c>
      <c r="E421" s="34" t="s">
        <v>202</v>
      </c>
      <c r="F421" s="34" t="s">
        <v>623</v>
      </c>
      <c r="G421" s="71">
        <f t="shared" si="156"/>
        <v>1.5181835355705537E-10</v>
      </c>
      <c r="H421" s="71">
        <f t="shared" si="157"/>
        <v>1.7283192845785743E-223</v>
      </c>
      <c r="I421" s="71">
        <f>SUM($H$33:H421)</f>
        <v>9.3265529758493759</v>
      </c>
      <c r="K421" s="26">
        <v>418</v>
      </c>
      <c r="L421" s="71">
        <v>0</v>
      </c>
      <c r="M421" s="73">
        <f t="shared" si="165"/>
        <v>0</v>
      </c>
      <c r="N421" s="34">
        <v>388</v>
      </c>
      <c r="O421" s="34" t="s">
        <v>202</v>
      </c>
      <c r="P421" s="34" t="s">
        <v>623</v>
      </c>
      <c r="Q421" s="71">
        <f t="shared" si="158"/>
        <v>1.5181835355705537E-10</v>
      </c>
      <c r="R421" s="71">
        <f t="shared" si="159"/>
        <v>0</v>
      </c>
      <c r="S421" s="71">
        <f>SUM($R$33:R421)</f>
        <v>9.5691597944751994</v>
      </c>
      <c r="U421" s="26">
        <v>418</v>
      </c>
      <c r="V421" s="71">
        <v>1.0544361566336E-11</v>
      </c>
      <c r="W421" s="73">
        <f t="shared" si="166"/>
        <v>0</v>
      </c>
      <c r="X421" s="74">
        <v>388</v>
      </c>
      <c r="Y421" s="34" t="s">
        <v>202</v>
      </c>
      <c r="Z421" s="34" t="s">
        <v>623</v>
      </c>
      <c r="AA421" s="71">
        <f t="shared" si="160"/>
        <v>1.5181835355705537E-10</v>
      </c>
      <c r="AB421" s="71">
        <f t="shared" si="161"/>
        <v>0</v>
      </c>
      <c r="AC421" s="71">
        <f>SUM($AB$33:AB421)</f>
        <v>10.403299508285247</v>
      </c>
      <c r="AE421" s="26">
        <v>418</v>
      </c>
      <c r="AF421" s="71">
        <v>0</v>
      </c>
      <c r="AG421" s="73">
        <f t="shared" si="167"/>
        <v>0</v>
      </c>
      <c r="AH421" s="74">
        <v>388</v>
      </c>
      <c r="AI421" s="34" t="s">
        <v>202</v>
      </c>
      <c r="AJ421" s="34" t="s">
        <v>623</v>
      </c>
      <c r="AK421" s="71">
        <f t="shared" si="162"/>
        <v>1.5181835355705537E-10</v>
      </c>
      <c r="AL421" s="71">
        <f t="shared" si="163"/>
        <v>0</v>
      </c>
      <c r="AM421" s="71">
        <f>SUM($AL$33:AL421)</f>
        <v>10.507780540992837</v>
      </c>
      <c r="AO421" s="26">
        <v>418</v>
      </c>
      <c r="AP421" s="71">
        <v>0.30174843867890699</v>
      </c>
      <c r="AQ421" s="73">
        <f t="shared" si="148"/>
        <v>3.6914789286746476E-187</v>
      </c>
      <c r="AR421" s="34">
        <v>398</v>
      </c>
      <c r="AS421" s="34" t="s">
        <v>202</v>
      </c>
      <c r="AT421" s="34" t="s">
        <v>633</v>
      </c>
      <c r="AU421" s="71">
        <f t="shared" si="144"/>
        <v>8.477457566611241E-11</v>
      </c>
      <c r="AV421" s="71">
        <f t="shared" si="145"/>
        <v>3.1294355975878849E-197</v>
      </c>
      <c r="AW421" s="114">
        <f>SUM($AV$23:AV421)</f>
        <v>9.3110379369082494</v>
      </c>
      <c r="AY421" s="26">
        <v>418</v>
      </c>
      <c r="AZ421" s="71">
        <v>0</v>
      </c>
      <c r="BA421" s="73">
        <f t="shared" si="151"/>
        <v>0</v>
      </c>
      <c r="BB421" s="34">
        <v>398</v>
      </c>
      <c r="BC421" s="34" t="s">
        <v>202</v>
      </c>
      <c r="BD421" s="34" t="s">
        <v>633</v>
      </c>
      <c r="BE421" s="71">
        <f t="shared" si="146"/>
        <v>8.477457566611241E-11</v>
      </c>
      <c r="BF421" s="71">
        <f t="shared" si="147"/>
        <v>0</v>
      </c>
      <c r="BG421" s="114">
        <f>SUM($BF$23:BF421)</f>
        <v>9.5467535037849771</v>
      </c>
      <c r="BI421" s="26">
        <v>418</v>
      </c>
      <c r="BJ421" s="71">
        <v>5.0360306330974602E-2</v>
      </c>
      <c r="BK421" s="73">
        <f t="shared" si="152"/>
        <v>0</v>
      </c>
      <c r="BL421" s="34">
        <v>398</v>
      </c>
      <c r="BM421" s="34" t="s">
        <v>202</v>
      </c>
      <c r="BN421" s="34" t="s">
        <v>633</v>
      </c>
      <c r="BO421" s="71">
        <f t="shared" si="149"/>
        <v>8.477457566611241E-11</v>
      </c>
      <c r="BP421" s="71">
        <f t="shared" si="150"/>
        <v>0</v>
      </c>
      <c r="BQ421" s="114">
        <f>SUM($BP$23:BP421)</f>
        <v>10.39189247276893</v>
      </c>
      <c r="BS421" s="26">
        <v>418</v>
      </c>
      <c r="BT421" s="71">
        <v>0</v>
      </c>
      <c r="BU421" s="73">
        <f t="shared" si="153"/>
        <v>0</v>
      </c>
      <c r="BV421" s="34">
        <v>398</v>
      </c>
      <c r="BW421" s="34" t="s">
        <v>202</v>
      </c>
      <c r="BX421" s="34" t="s">
        <v>633</v>
      </c>
      <c r="BY421" s="71">
        <f t="shared" si="154"/>
        <v>8.477457566611241E-11</v>
      </c>
      <c r="BZ421" s="71">
        <f t="shared" si="155"/>
        <v>0</v>
      </c>
      <c r="CA421" s="114">
        <f>SUM($BZ$23:BZ421)</f>
        <v>10.487233235656269</v>
      </c>
    </row>
    <row r="422" spans="1:79" x14ac:dyDescent="0.35">
      <c r="A422" s="26">
        <v>419</v>
      </c>
      <c r="B422" s="71">
        <v>0.24183595236838801</v>
      </c>
      <c r="C422" s="73">
        <f t="shared" si="164"/>
        <v>2.753090982676448E-214</v>
      </c>
      <c r="D422" s="34">
        <v>389</v>
      </c>
      <c r="E422" s="34" t="s">
        <v>202</v>
      </c>
      <c r="F422" s="34" t="s">
        <v>624</v>
      </c>
      <c r="G422" s="71">
        <f t="shared" si="156"/>
        <v>1.4322486184627862E-10</v>
      </c>
      <c r="H422" s="71">
        <f t="shared" si="157"/>
        <v>3.9431107564406971E-224</v>
      </c>
      <c r="I422" s="71">
        <f>SUM($H$33:H422)</f>
        <v>9.3265529758493759</v>
      </c>
      <c r="K422" s="26">
        <v>419</v>
      </c>
      <c r="L422" s="71">
        <v>0</v>
      </c>
      <c r="M422" s="73">
        <f t="shared" si="165"/>
        <v>0</v>
      </c>
      <c r="N422" s="34">
        <v>389</v>
      </c>
      <c r="O422" s="34" t="s">
        <v>202</v>
      </c>
      <c r="P422" s="34" t="s">
        <v>624</v>
      </c>
      <c r="Q422" s="71">
        <f t="shared" si="158"/>
        <v>1.4322486184627862E-10</v>
      </c>
      <c r="R422" s="71">
        <f t="shared" si="159"/>
        <v>0</v>
      </c>
      <c r="S422" s="71">
        <f>SUM($R$33:R422)</f>
        <v>9.5691597944751994</v>
      </c>
      <c r="U422" s="26">
        <v>419</v>
      </c>
      <c r="V422" s="71">
        <v>1.0544361566308101E-11</v>
      </c>
      <c r="W422" s="73">
        <f t="shared" si="166"/>
        <v>0</v>
      </c>
      <c r="X422" s="74">
        <v>389</v>
      </c>
      <c r="Y422" s="34" t="s">
        <v>202</v>
      </c>
      <c r="Z422" s="34" t="s">
        <v>624</v>
      </c>
      <c r="AA422" s="71">
        <f t="shared" si="160"/>
        <v>1.4322486184627862E-10</v>
      </c>
      <c r="AB422" s="71">
        <f t="shared" si="161"/>
        <v>0</v>
      </c>
      <c r="AC422" s="71">
        <f>SUM($AB$33:AB422)</f>
        <v>10.403299508285247</v>
      </c>
      <c r="AE422" s="26">
        <v>419</v>
      </c>
      <c r="AF422" s="71">
        <v>0</v>
      </c>
      <c r="AG422" s="73">
        <f t="shared" si="167"/>
        <v>0</v>
      </c>
      <c r="AH422" s="74">
        <v>389</v>
      </c>
      <c r="AI422" s="34" t="s">
        <v>202</v>
      </c>
      <c r="AJ422" s="34" t="s">
        <v>624</v>
      </c>
      <c r="AK422" s="71">
        <f t="shared" si="162"/>
        <v>1.4322486184627862E-10</v>
      </c>
      <c r="AL422" s="71">
        <f t="shared" si="163"/>
        <v>0</v>
      </c>
      <c r="AM422" s="71">
        <f>SUM($AL$33:AL422)</f>
        <v>10.507780540992837</v>
      </c>
      <c r="AO422" s="26">
        <v>419</v>
      </c>
      <c r="AP422" s="71">
        <v>0.30174843867893297</v>
      </c>
      <c r="AQ422" s="73">
        <f t="shared" si="148"/>
        <v>1.1138980031436592E-187</v>
      </c>
      <c r="AR422" s="34">
        <v>399</v>
      </c>
      <c r="AS422" s="34" t="s">
        <v>202</v>
      </c>
      <c r="AT422" s="34" t="s">
        <v>634</v>
      </c>
      <c r="AU422" s="71">
        <f t="shared" si="144"/>
        <v>7.9976014779351315E-11</v>
      </c>
      <c r="AV422" s="71">
        <f t="shared" si="145"/>
        <v>8.9085123162107205E-198</v>
      </c>
      <c r="AW422" s="114">
        <f>SUM($AV$23:AV422)</f>
        <v>9.3110379369082494</v>
      </c>
      <c r="AY422" s="26">
        <v>419</v>
      </c>
      <c r="AZ422" s="71">
        <v>0</v>
      </c>
      <c r="BA422" s="73">
        <f t="shared" si="151"/>
        <v>0</v>
      </c>
      <c r="BB422" s="34">
        <v>399</v>
      </c>
      <c r="BC422" s="34" t="s">
        <v>202</v>
      </c>
      <c r="BD422" s="34" t="s">
        <v>634</v>
      </c>
      <c r="BE422" s="71">
        <f t="shared" si="146"/>
        <v>7.9976014779351315E-11</v>
      </c>
      <c r="BF422" s="71">
        <f t="shared" si="147"/>
        <v>0</v>
      </c>
      <c r="BG422" s="114">
        <f>SUM($BF$23:BF422)</f>
        <v>9.5467535037849771</v>
      </c>
      <c r="BI422" s="26">
        <v>419</v>
      </c>
      <c r="BJ422" s="71">
        <v>5.0360306330974602E-2</v>
      </c>
      <c r="BK422" s="73">
        <f t="shared" si="152"/>
        <v>0</v>
      </c>
      <c r="BL422" s="34">
        <v>399</v>
      </c>
      <c r="BM422" s="34" t="s">
        <v>202</v>
      </c>
      <c r="BN422" s="34" t="s">
        <v>634</v>
      </c>
      <c r="BO422" s="71">
        <f t="shared" si="149"/>
        <v>7.9976014779351315E-11</v>
      </c>
      <c r="BP422" s="71">
        <f t="shared" si="150"/>
        <v>0</v>
      </c>
      <c r="BQ422" s="114">
        <f>SUM($BP$23:BP422)</f>
        <v>10.39189247276893</v>
      </c>
      <c r="BS422" s="26">
        <v>419</v>
      </c>
      <c r="BT422" s="71">
        <v>0</v>
      </c>
      <c r="BU422" s="73">
        <f t="shared" si="153"/>
        <v>0</v>
      </c>
      <c r="BV422" s="34">
        <v>399</v>
      </c>
      <c r="BW422" s="34" t="s">
        <v>202</v>
      </c>
      <c r="BX422" s="34" t="s">
        <v>634</v>
      </c>
      <c r="BY422" s="71">
        <f t="shared" si="154"/>
        <v>7.9976014779351315E-11</v>
      </c>
      <c r="BZ422" s="71">
        <f t="shared" si="155"/>
        <v>0</v>
      </c>
      <c r="CA422" s="114">
        <f>SUM($BZ$23:BZ422)</f>
        <v>10.487233235656269</v>
      </c>
    </row>
    <row r="423" spans="1:79" x14ac:dyDescent="0.35">
      <c r="A423" s="26">
        <v>420</v>
      </c>
      <c r="B423" s="71">
        <v>0.241835952368364</v>
      </c>
      <c r="C423" s="73">
        <f t="shared" si="164"/>
        <v>6.6579637975238001E-215</v>
      </c>
      <c r="D423" s="34">
        <v>390</v>
      </c>
      <c r="E423" s="34" t="s">
        <v>202</v>
      </c>
      <c r="F423" s="34" t="s">
        <v>625</v>
      </c>
      <c r="G423" s="71">
        <f t="shared" si="156"/>
        <v>1.3511779419460246E-10</v>
      </c>
      <c r="H423" s="71">
        <f t="shared" si="157"/>
        <v>8.9960938214893468E-225</v>
      </c>
      <c r="I423" s="71">
        <f>SUM($H$33:H423)</f>
        <v>9.3265529758493759</v>
      </c>
      <c r="K423" s="26">
        <v>420</v>
      </c>
      <c r="L423" s="71">
        <v>0</v>
      </c>
      <c r="M423" s="73">
        <f t="shared" si="165"/>
        <v>0</v>
      </c>
      <c r="N423" s="34">
        <v>390</v>
      </c>
      <c r="O423" s="34" t="s">
        <v>202</v>
      </c>
      <c r="P423" s="34" t="s">
        <v>625</v>
      </c>
      <c r="Q423" s="71">
        <f t="shared" si="158"/>
        <v>1.3511779419460246E-10</v>
      </c>
      <c r="R423" s="71">
        <f t="shared" si="159"/>
        <v>0</v>
      </c>
      <c r="S423" s="71">
        <f>SUM($R$33:R423)</f>
        <v>9.5691597944751994</v>
      </c>
      <c r="U423" s="26">
        <v>420</v>
      </c>
      <c r="V423" s="71">
        <v>1.05443615662814E-11</v>
      </c>
      <c r="W423" s="73">
        <f t="shared" si="166"/>
        <v>0</v>
      </c>
      <c r="X423" s="74">
        <v>390</v>
      </c>
      <c r="Y423" s="34" t="s">
        <v>202</v>
      </c>
      <c r="Z423" s="34" t="s">
        <v>625</v>
      </c>
      <c r="AA423" s="71">
        <f t="shared" si="160"/>
        <v>1.3511779419460246E-10</v>
      </c>
      <c r="AB423" s="71">
        <f t="shared" si="161"/>
        <v>0</v>
      </c>
      <c r="AC423" s="71">
        <f>SUM($AB$33:AB423)</f>
        <v>10.403299508285247</v>
      </c>
      <c r="AE423" s="26">
        <v>420</v>
      </c>
      <c r="AF423" s="71">
        <v>0</v>
      </c>
      <c r="AG423" s="73">
        <f t="shared" si="167"/>
        <v>0</v>
      </c>
      <c r="AH423" s="74">
        <v>390</v>
      </c>
      <c r="AI423" s="34" t="s">
        <v>202</v>
      </c>
      <c r="AJ423" s="34" t="s">
        <v>625</v>
      </c>
      <c r="AK423" s="71">
        <f t="shared" si="162"/>
        <v>1.3511779419460246E-10</v>
      </c>
      <c r="AL423" s="71">
        <f t="shared" si="163"/>
        <v>0</v>
      </c>
      <c r="AM423" s="71">
        <f>SUM($AL$33:AL423)</f>
        <v>10.507780540992837</v>
      </c>
      <c r="AO423" s="26">
        <v>420</v>
      </c>
      <c r="AP423" s="71">
        <v>0.30174843867890599</v>
      </c>
      <c r="AQ423" s="73">
        <f t="shared" si="148"/>
        <v>3.3611698329618034E-188</v>
      </c>
      <c r="AR423" s="34">
        <v>400</v>
      </c>
      <c r="AS423" s="34" t="s">
        <v>202</v>
      </c>
      <c r="AT423" s="34" t="s">
        <v>635</v>
      </c>
      <c r="AU423" s="71">
        <f t="shared" si="144"/>
        <v>7.5449070546557859E-11</v>
      </c>
      <c r="AV423" s="71">
        <f t="shared" si="145"/>
        <v>2.535971398460972E-198</v>
      </c>
      <c r="AW423" s="114">
        <f>SUM($AV$23:AV423)</f>
        <v>9.3110379369082494</v>
      </c>
      <c r="AY423" s="26">
        <v>420</v>
      </c>
      <c r="AZ423" s="71">
        <v>0</v>
      </c>
      <c r="BA423" s="73">
        <f t="shared" si="151"/>
        <v>0</v>
      </c>
      <c r="BB423" s="34">
        <v>400</v>
      </c>
      <c r="BC423" s="34" t="s">
        <v>202</v>
      </c>
      <c r="BD423" s="34" t="s">
        <v>635</v>
      </c>
      <c r="BE423" s="71">
        <f t="shared" si="146"/>
        <v>7.5449070546557859E-11</v>
      </c>
      <c r="BF423" s="71">
        <f t="shared" si="147"/>
        <v>0</v>
      </c>
      <c r="BG423" s="114">
        <f>SUM($BF$23:BF423)</f>
        <v>9.5467535037849771</v>
      </c>
      <c r="BI423" s="26">
        <v>420</v>
      </c>
      <c r="BJ423" s="71">
        <v>5.03603063309742E-2</v>
      </c>
      <c r="BK423" s="73">
        <f t="shared" si="152"/>
        <v>0</v>
      </c>
      <c r="BL423" s="34">
        <v>400</v>
      </c>
      <c r="BM423" s="34" t="s">
        <v>202</v>
      </c>
      <c r="BN423" s="34" t="s">
        <v>635</v>
      </c>
      <c r="BO423" s="71">
        <f t="shared" si="149"/>
        <v>7.5449070546557859E-11</v>
      </c>
      <c r="BP423" s="71">
        <f t="shared" si="150"/>
        <v>0</v>
      </c>
      <c r="BQ423" s="114">
        <f>SUM($BP$23:BP423)</f>
        <v>10.39189247276893</v>
      </c>
      <c r="BS423" s="26">
        <v>420</v>
      </c>
      <c r="BT423" s="71">
        <v>0</v>
      </c>
      <c r="BU423" s="73">
        <f t="shared" si="153"/>
        <v>0</v>
      </c>
      <c r="BV423" s="34">
        <v>400</v>
      </c>
      <c r="BW423" s="34" t="s">
        <v>202</v>
      </c>
      <c r="BX423" s="34" t="s">
        <v>635</v>
      </c>
      <c r="BY423" s="71">
        <f t="shared" si="154"/>
        <v>7.5449070546557859E-11</v>
      </c>
      <c r="BZ423" s="71">
        <f t="shared" si="155"/>
        <v>0</v>
      </c>
      <c r="CA423" s="114">
        <f>SUM($BZ$23:BZ423)</f>
        <v>10.487233235656269</v>
      </c>
    </row>
    <row r="424" spans="1:79" x14ac:dyDescent="0.35">
      <c r="A424" s="26">
        <v>421</v>
      </c>
      <c r="B424" s="71">
        <v>0.24183595236838801</v>
      </c>
      <c r="C424" s="73">
        <f t="shared" si="164"/>
        <v>1.6101350158082577E-215</v>
      </c>
      <c r="D424" s="34">
        <v>391</v>
      </c>
      <c r="E424" s="34" t="s">
        <v>202</v>
      </c>
      <c r="F424" s="34" t="s">
        <v>626</v>
      </c>
      <c r="G424" s="71">
        <f t="shared" si="156"/>
        <v>1.274696171647193E-10</v>
      </c>
      <c r="H424" s="71">
        <f t="shared" si="157"/>
        <v>2.0524329404858787E-225</v>
      </c>
      <c r="I424" s="71">
        <f>SUM($H$33:H424)</f>
        <v>9.3265529758493759</v>
      </c>
      <c r="K424" s="26">
        <v>421</v>
      </c>
      <c r="L424" s="71">
        <v>0</v>
      </c>
      <c r="M424" s="73">
        <f t="shared" si="165"/>
        <v>0</v>
      </c>
      <c r="N424" s="34">
        <v>391</v>
      </c>
      <c r="O424" s="34" t="s">
        <v>202</v>
      </c>
      <c r="P424" s="34" t="s">
        <v>626</v>
      </c>
      <c r="Q424" s="71">
        <f t="shared" si="158"/>
        <v>1.274696171647193E-10</v>
      </c>
      <c r="R424" s="71">
        <f t="shared" si="159"/>
        <v>0</v>
      </c>
      <c r="S424" s="71">
        <f>SUM($R$33:R424)</f>
        <v>9.5691597944751994</v>
      </c>
      <c r="U424" s="26">
        <v>421</v>
      </c>
      <c r="V424" s="71">
        <v>1.0544361566279001E-11</v>
      </c>
      <c r="W424" s="73">
        <f t="shared" si="166"/>
        <v>0</v>
      </c>
      <c r="X424" s="74">
        <v>391</v>
      </c>
      <c r="Y424" s="34" t="s">
        <v>202</v>
      </c>
      <c r="Z424" s="34" t="s">
        <v>626</v>
      </c>
      <c r="AA424" s="71">
        <f t="shared" si="160"/>
        <v>1.274696171647193E-10</v>
      </c>
      <c r="AB424" s="71">
        <f t="shared" si="161"/>
        <v>0</v>
      </c>
      <c r="AC424" s="71">
        <f>SUM($AB$33:AB424)</f>
        <v>10.403299508285247</v>
      </c>
      <c r="AE424" s="26">
        <v>421</v>
      </c>
      <c r="AF424" s="71">
        <v>0</v>
      </c>
      <c r="AG424" s="73">
        <f t="shared" si="167"/>
        <v>0</v>
      </c>
      <c r="AH424" s="74">
        <v>391</v>
      </c>
      <c r="AI424" s="34" t="s">
        <v>202</v>
      </c>
      <c r="AJ424" s="34" t="s">
        <v>626</v>
      </c>
      <c r="AK424" s="71">
        <f t="shared" si="162"/>
        <v>1.274696171647193E-10</v>
      </c>
      <c r="AL424" s="71">
        <f t="shared" si="163"/>
        <v>0</v>
      </c>
      <c r="AM424" s="71">
        <f>SUM($AL$33:AL424)</f>
        <v>10.507780540992837</v>
      </c>
      <c r="AO424" s="26">
        <v>421</v>
      </c>
      <c r="AP424" s="71">
        <v>0.30174843867893297</v>
      </c>
      <c r="AQ424" s="73">
        <f t="shared" si="148"/>
        <v>1.0142277492308635E-188</v>
      </c>
      <c r="AR424" s="34">
        <v>401</v>
      </c>
      <c r="AS424" s="34" t="s">
        <v>202</v>
      </c>
      <c r="AT424" s="34" t="s">
        <v>636</v>
      </c>
      <c r="AU424" s="71">
        <f t="shared" si="144"/>
        <v>7.1178368440148925E-11</v>
      </c>
      <c r="AV424" s="71">
        <f t="shared" si="145"/>
        <v>7.2191076416977372E-199</v>
      </c>
      <c r="AW424" s="114">
        <f>SUM($AV$23:AV424)</f>
        <v>9.3110379369082494</v>
      </c>
      <c r="AY424" s="26">
        <v>421</v>
      </c>
      <c r="AZ424" s="71">
        <v>0</v>
      </c>
      <c r="BA424" s="73">
        <f t="shared" si="151"/>
        <v>0</v>
      </c>
      <c r="BB424" s="34">
        <v>401</v>
      </c>
      <c r="BC424" s="34" t="s">
        <v>202</v>
      </c>
      <c r="BD424" s="34" t="s">
        <v>636</v>
      </c>
      <c r="BE424" s="71">
        <f t="shared" si="146"/>
        <v>7.1178368440148925E-11</v>
      </c>
      <c r="BF424" s="71">
        <f t="shared" si="147"/>
        <v>0</v>
      </c>
      <c r="BG424" s="114">
        <f>SUM($BF$23:BF424)</f>
        <v>9.5467535037849771</v>
      </c>
      <c r="BI424" s="26">
        <v>421</v>
      </c>
      <c r="BJ424" s="71">
        <v>5.0360306330974602E-2</v>
      </c>
      <c r="BK424" s="73">
        <f t="shared" si="152"/>
        <v>0</v>
      </c>
      <c r="BL424" s="34">
        <v>401</v>
      </c>
      <c r="BM424" s="34" t="s">
        <v>202</v>
      </c>
      <c r="BN424" s="34" t="s">
        <v>636</v>
      </c>
      <c r="BO424" s="71">
        <f t="shared" si="149"/>
        <v>7.1178368440148925E-11</v>
      </c>
      <c r="BP424" s="71">
        <f t="shared" si="150"/>
        <v>0</v>
      </c>
      <c r="BQ424" s="114">
        <f>SUM($BP$23:BP424)</f>
        <v>10.39189247276893</v>
      </c>
      <c r="BS424" s="26">
        <v>421</v>
      </c>
      <c r="BT424" s="71">
        <v>0</v>
      </c>
      <c r="BU424" s="73">
        <f t="shared" si="153"/>
        <v>0</v>
      </c>
      <c r="BV424" s="34">
        <v>401</v>
      </c>
      <c r="BW424" s="34" t="s">
        <v>202</v>
      </c>
      <c r="BX424" s="34" t="s">
        <v>636</v>
      </c>
      <c r="BY424" s="71">
        <f t="shared" si="154"/>
        <v>7.1178368440148925E-11</v>
      </c>
      <c r="BZ424" s="71">
        <f t="shared" si="155"/>
        <v>0</v>
      </c>
      <c r="CA424" s="114">
        <f>SUM($BZ$23:BZ424)</f>
        <v>10.487233235656269</v>
      </c>
    </row>
    <row r="425" spans="1:79" x14ac:dyDescent="0.35">
      <c r="A425" s="26">
        <v>422</v>
      </c>
      <c r="B425" s="71">
        <v>0.24183595236838801</v>
      </c>
      <c r="C425" s="73">
        <f t="shared" si="164"/>
        <v>3.8938853498967946E-216</v>
      </c>
      <c r="D425" s="34">
        <v>392</v>
      </c>
      <c r="E425" s="34" t="s">
        <v>202</v>
      </c>
      <c r="F425" s="34" t="s">
        <v>627</v>
      </c>
      <c r="G425" s="71">
        <f t="shared" si="156"/>
        <v>1.2025435581577292E-10</v>
      </c>
      <c r="H425" s="71">
        <f t="shared" si="157"/>
        <v>4.6825667437231461E-226</v>
      </c>
      <c r="I425" s="71">
        <f>SUM($H$33:H425)</f>
        <v>9.3265529758493759</v>
      </c>
      <c r="K425" s="26">
        <v>422</v>
      </c>
      <c r="L425" s="71">
        <v>0</v>
      </c>
      <c r="M425" s="73">
        <f t="shared" si="165"/>
        <v>0</v>
      </c>
      <c r="N425" s="34">
        <v>392</v>
      </c>
      <c r="O425" s="34" t="s">
        <v>202</v>
      </c>
      <c r="P425" s="34" t="s">
        <v>627</v>
      </c>
      <c r="Q425" s="71">
        <f t="shared" si="158"/>
        <v>1.2025435581577292E-10</v>
      </c>
      <c r="R425" s="71">
        <f t="shared" si="159"/>
        <v>0</v>
      </c>
      <c r="S425" s="71">
        <f>SUM($R$33:R425)</f>
        <v>9.5691597944751994</v>
      </c>
      <c r="U425" s="26">
        <v>422</v>
      </c>
      <c r="V425" s="71">
        <v>1.05443615662359E-11</v>
      </c>
      <c r="W425" s="73">
        <f t="shared" si="166"/>
        <v>0</v>
      </c>
      <c r="X425" s="74">
        <v>392</v>
      </c>
      <c r="Y425" s="34" t="s">
        <v>202</v>
      </c>
      <c r="Z425" s="34" t="s">
        <v>627</v>
      </c>
      <c r="AA425" s="71">
        <f t="shared" si="160"/>
        <v>1.2025435581577292E-10</v>
      </c>
      <c r="AB425" s="71">
        <f t="shared" si="161"/>
        <v>0</v>
      </c>
      <c r="AC425" s="71">
        <f>SUM($AB$33:AB425)</f>
        <v>10.403299508285247</v>
      </c>
      <c r="AE425" s="26">
        <v>422</v>
      </c>
      <c r="AF425" s="71">
        <v>0</v>
      </c>
      <c r="AG425" s="73">
        <f t="shared" si="167"/>
        <v>0</v>
      </c>
      <c r="AH425" s="74">
        <v>392</v>
      </c>
      <c r="AI425" s="34" t="s">
        <v>202</v>
      </c>
      <c r="AJ425" s="34" t="s">
        <v>627</v>
      </c>
      <c r="AK425" s="71">
        <f t="shared" si="162"/>
        <v>1.2025435581577292E-10</v>
      </c>
      <c r="AL425" s="71">
        <f t="shared" si="163"/>
        <v>0</v>
      </c>
      <c r="AM425" s="71">
        <f>SUM($AL$33:AL425)</f>
        <v>10.507780540992837</v>
      </c>
      <c r="AO425" s="26">
        <v>422</v>
      </c>
      <c r="AP425" s="71">
        <v>0.30174843867890699</v>
      </c>
      <c r="AQ425" s="73">
        <f t="shared" si="148"/>
        <v>3.0604163979526141E-189</v>
      </c>
      <c r="AR425" s="34">
        <v>402</v>
      </c>
      <c r="AS425" s="34" t="s">
        <v>202</v>
      </c>
      <c r="AT425" s="34" t="s">
        <v>637</v>
      </c>
      <c r="AU425" s="71">
        <f t="shared" si="144"/>
        <v>6.7149404188819731E-11</v>
      </c>
      <c r="AV425" s="71">
        <f t="shared" si="145"/>
        <v>2.0550513769221185E-199</v>
      </c>
      <c r="AW425" s="114">
        <f>SUM($AV$23:AV425)</f>
        <v>9.3110379369082494</v>
      </c>
      <c r="AY425" s="26">
        <v>422</v>
      </c>
      <c r="AZ425" s="71">
        <v>0</v>
      </c>
      <c r="BA425" s="73">
        <f t="shared" si="151"/>
        <v>0</v>
      </c>
      <c r="BB425" s="34">
        <v>402</v>
      </c>
      <c r="BC425" s="34" t="s">
        <v>202</v>
      </c>
      <c r="BD425" s="34" t="s">
        <v>637</v>
      </c>
      <c r="BE425" s="71">
        <f t="shared" si="146"/>
        <v>6.7149404188819731E-11</v>
      </c>
      <c r="BF425" s="71">
        <f t="shared" si="147"/>
        <v>0</v>
      </c>
      <c r="BG425" s="114">
        <f>SUM($BF$23:BF425)</f>
        <v>9.5467535037849771</v>
      </c>
      <c r="BI425" s="26">
        <v>422</v>
      </c>
      <c r="BJ425" s="71">
        <v>5.03603063309742E-2</v>
      </c>
      <c r="BK425" s="73">
        <f t="shared" si="152"/>
        <v>0</v>
      </c>
      <c r="BL425" s="34">
        <v>402</v>
      </c>
      <c r="BM425" s="34" t="s">
        <v>202</v>
      </c>
      <c r="BN425" s="34" t="s">
        <v>637</v>
      </c>
      <c r="BO425" s="71">
        <f t="shared" si="149"/>
        <v>6.7149404188819731E-11</v>
      </c>
      <c r="BP425" s="71">
        <f t="shared" si="150"/>
        <v>0</v>
      </c>
      <c r="BQ425" s="114">
        <f>SUM($BP$23:BP425)</f>
        <v>10.39189247276893</v>
      </c>
      <c r="BS425" s="26">
        <v>422</v>
      </c>
      <c r="BT425" s="71">
        <v>0</v>
      </c>
      <c r="BU425" s="73">
        <f t="shared" si="153"/>
        <v>0</v>
      </c>
      <c r="BV425" s="34">
        <v>402</v>
      </c>
      <c r="BW425" s="34" t="s">
        <v>202</v>
      </c>
      <c r="BX425" s="34" t="s">
        <v>637</v>
      </c>
      <c r="BY425" s="71">
        <f t="shared" si="154"/>
        <v>6.7149404188819731E-11</v>
      </c>
      <c r="BZ425" s="71">
        <f t="shared" si="155"/>
        <v>0</v>
      </c>
      <c r="CA425" s="114">
        <f>SUM($BZ$23:BZ425)</f>
        <v>10.487233235656269</v>
      </c>
    </row>
    <row r="426" spans="1:79" x14ac:dyDescent="0.35">
      <c r="A426" s="26">
        <v>423</v>
      </c>
      <c r="B426" s="71">
        <v>0.24183595236838801</v>
      </c>
      <c r="C426" s="73">
        <f t="shared" si="164"/>
        <v>9.4168147200560512E-217</v>
      </c>
      <c r="D426" s="34">
        <v>393</v>
      </c>
      <c r="E426" s="34" t="s">
        <v>202</v>
      </c>
      <c r="F426" s="34" t="s">
        <v>628</v>
      </c>
      <c r="G426" s="71">
        <f t="shared" si="156"/>
        <v>1.1344750548657824E-10</v>
      </c>
      <c r="H426" s="71">
        <f t="shared" si="157"/>
        <v>1.0683141396196496E-226</v>
      </c>
      <c r="I426" s="71">
        <f>SUM($H$33:H426)</f>
        <v>9.3265529758493759</v>
      </c>
      <c r="K426" s="26">
        <v>423</v>
      </c>
      <c r="L426" s="71">
        <v>0</v>
      </c>
      <c r="M426" s="73">
        <f t="shared" si="165"/>
        <v>0</v>
      </c>
      <c r="N426" s="34">
        <v>393</v>
      </c>
      <c r="O426" s="34" t="s">
        <v>202</v>
      </c>
      <c r="P426" s="34" t="s">
        <v>628</v>
      </c>
      <c r="Q426" s="71">
        <f t="shared" si="158"/>
        <v>1.1344750548657824E-10</v>
      </c>
      <c r="R426" s="71">
        <f t="shared" si="159"/>
        <v>0</v>
      </c>
      <c r="S426" s="71">
        <f>SUM($R$33:R426)</f>
        <v>9.5691597944751994</v>
      </c>
      <c r="U426" s="26">
        <v>423</v>
      </c>
      <c r="V426" s="71">
        <v>1.05443615662153E-11</v>
      </c>
      <c r="W426" s="73">
        <f t="shared" si="166"/>
        <v>0</v>
      </c>
      <c r="X426" s="74">
        <v>393</v>
      </c>
      <c r="Y426" s="34" t="s">
        <v>202</v>
      </c>
      <c r="Z426" s="34" t="s">
        <v>628</v>
      </c>
      <c r="AA426" s="71">
        <f t="shared" si="160"/>
        <v>1.1344750548657824E-10</v>
      </c>
      <c r="AB426" s="71">
        <f t="shared" si="161"/>
        <v>0</v>
      </c>
      <c r="AC426" s="71">
        <f>SUM($AB$33:AB426)</f>
        <v>10.403299508285247</v>
      </c>
      <c r="AE426" s="26">
        <v>423</v>
      </c>
      <c r="AF426" s="71">
        <v>0</v>
      </c>
      <c r="AG426" s="73">
        <f t="shared" si="167"/>
        <v>0</v>
      </c>
      <c r="AH426" s="74">
        <v>393</v>
      </c>
      <c r="AI426" s="34" t="s">
        <v>202</v>
      </c>
      <c r="AJ426" s="34" t="s">
        <v>628</v>
      </c>
      <c r="AK426" s="71">
        <f t="shared" si="162"/>
        <v>1.1344750548657824E-10</v>
      </c>
      <c r="AL426" s="71">
        <f t="shared" si="163"/>
        <v>0</v>
      </c>
      <c r="AM426" s="71">
        <f>SUM($AL$33:AL426)</f>
        <v>10.507780540992837</v>
      </c>
      <c r="AO426" s="26">
        <v>423</v>
      </c>
      <c r="AP426" s="71">
        <v>0.30174843867893197</v>
      </c>
      <c r="AQ426" s="73">
        <f t="shared" si="148"/>
        <v>9.2347586978952572E-190</v>
      </c>
      <c r="AR426" s="34">
        <v>403</v>
      </c>
      <c r="AS426" s="34" t="s">
        <v>202</v>
      </c>
      <c r="AT426" s="34" t="s">
        <v>638</v>
      </c>
      <c r="AU426" s="71">
        <f t="shared" si="144"/>
        <v>6.3348494517754462E-11</v>
      </c>
      <c r="AV426" s="71">
        <f t="shared" si="145"/>
        <v>5.85008060746403E-200</v>
      </c>
      <c r="AW426" s="114">
        <f>SUM($AV$23:AV426)</f>
        <v>9.3110379369082494</v>
      </c>
      <c r="AY426" s="26">
        <v>423</v>
      </c>
      <c r="AZ426" s="71">
        <v>0</v>
      </c>
      <c r="BA426" s="73">
        <f t="shared" si="151"/>
        <v>0</v>
      </c>
      <c r="BB426" s="34">
        <v>403</v>
      </c>
      <c r="BC426" s="34" t="s">
        <v>202</v>
      </c>
      <c r="BD426" s="34" t="s">
        <v>638</v>
      </c>
      <c r="BE426" s="71">
        <f t="shared" si="146"/>
        <v>6.3348494517754462E-11</v>
      </c>
      <c r="BF426" s="71">
        <f t="shared" si="147"/>
        <v>0</v>
      </c>
      <c r="BG426" s="114">
        <f>SUM($BF$23:BF426)</f>
        <v>9.5467535037849771</v>
      </c>
      <c r="BI426" s="26">
        <v>423</v>
      </c>
      <c r="BJ426" s="71">
        <v>5.0360306330973902E-2</v>
      </c>
      <c r="BK426" s="73">
        <f t="shared" si="152"/>
        <v>0</v>
      </c>
      <c r="BL426" s="34">
        <v>403</v>
      </c>
      <c r="BM426" s="34" t="s">
        <v>202</v>
      </c>
      <c r="BN426" s="34" t="s">
        <v>638</v>
      </c>
      <c r="BO426" s="71">
        <f t="shared" si="149"/>
        <v>6.3348494517754462E-11</v>
      </c>
      <c r="BP426" s="71">
        <f t="shared" si="150"/>
        <v>0</v>
      </c>
      <c r="BQ426" s="114">
        <f>SUM($BP$23:BP426)</f>
        <v>10.39189247276893</v>
      </c>
      <c r="BS426" s="26">
        <v>423</v>
      </c>
      <c r="BT426" s="71">
        <v>0</v>
      </c>
      <c r="BU426" s="73">
        <f t="shared" si="153"/>
        <v>0</v>
      </c>
      <c r="BV426" s="34">
        <v>403</v>
      </c>
      <c r="BW426" s="34" t="s">
        <v>202</v>
      </c>
      <c r="BX426" s="34" t="s">
        <v>638</v>
      </c>
      <c r="BY426" s="71">
        <f t="shared" si="154"/>
        <v>6.3348494517754462E-11</v>
      </c>
      <c r="BZ426" s="71">
        <f t="shared" si="155"/>
        <v>0</v>
      </c>
      <c r="CA426" s="114">
        <f>SUM($BZ$23:BZ426)</f>
        <v>10.487233235656269</v>
      </c>
    </row>
    <row r="427" spans="1:79" x14ac:dyDescent="0.35">
      <c r="A427" s="26">
        <v>424</v>
      </c>
      <c r="B427" s="71">
        <v>0.241835952368361</v>
      </c>
      <c r="C427" s="73">
        <f t="shared" si="164"/>
        <v>2.2773243561014103E-217</v>
      </c>
      <c r="D427" s="34">
        <v>394</v>
      </c>
      <c r="E427" s="34" t="s">
        <v>202</v>
      </c>
      <c r="F427" s="34" t="s">
        <v>629</v>
      </c>
      <c r="G427" s="71">
        <f t="shared" si="156"/>
        <v>1.070259485722436E-10</v>
      </c>
      <c r="H427" s="71">
        <f t="shared" si="157"/>
        <v>2.4373279941842734E-227</v>
      </c>
      <c r="I427" s="71">
        <f>SUM($H$33:H427)</f>
        <v>9.3265529758493759</v>
      </c>
      <c r="K427" s="26">
        <v>424</v>
      </c>
      <c r="L427" s="71">
        <v>0</v>
      </c>
      <c r="M427" s="73">
        <f t="shared" si="165"/>
        <v>0</v>
      </c>
      <c r="N427" s="34">
        <v>394</v>
      </c>
      <c r="O427" s="34" t="s">
        <v>202</v>
      </c>
      <c r="P427" s="34" t="s">
        <v>629</v>
      </c>
      <c r="Q427" s="71">
        <f t="shared" si="158"/>
        <v>1.070259485722436E-10</v>
      </c>
      <c r="R427" s="71">
        <f t="shared" si="159"/>
        <v>0</v>
      </c>
      <c r="S427" s="71">
        <f>SUM($R$33:R427)</f>
        <v>9.5691597944751994</v>
      </c>
      <c r="U427" s="26">
        <v>424</v>
      </c>
      <c r="V427" s="71">
        <v>1.0544361566196501E-11</v>
      </c>
      <c r="W427" s="73">
        <f t="shared" si="166"/>
        <v>0</v>
      </c>
      <c r="X427" s="74">
        <v>394</v>
      </c>
      <c r="Y427" s="34" t="s">
        <v>202</v>
      </c>
      <c r="Z427" s="34" t="s">
        <v>629</v>
      </c>
      <c r="AA427" s="71">
        <f t="shared" si="160"/>
        <v>1.070259485722436E-10</v>
      </c>
      <c r="AB427" s="71">
        <f t="shared" si="161"/>
        <v>0</v>
      </c>
      <c r="AC427" s="71">
        <f>SUM($AB$33:AB427)</f>
        <v>10.403299508285247</v>
      </c>
      <c r="AE427" s="26">
        <v>424</v>
      </c>
      <c r="AF427" s="71">
        <v>0</v>
      </c>
      <c r="AG427" s="73">
        <f t="shared" si="167"/>
        <v>0</v>
      </c>
      <c r="AH427" s="74">
        <v>394</v>
      </c>
      <c r="AI427" s="34" t="s">
        <v>202</v>
      </c>
      <c r="AJ427" s="34" t="s">
        <v>629</v>
      </c>
      <c r="AK427" s="71">
        <f t="shared" si="162"/>
        <v>1.070259485722436E-10</v>
      </c>
      <c r="AL427" s="71">
        <f t="shared" si="163"/>
        <v>0</v>
      </c>
      <c r="AM427" s="71">
        <f>SUM($AL$33:AL427)</f>
        <v>10.507780540992837</v>
      </c>
      <c r="AO427" s="26">
        <v>424</v>
      </c>
      <c r="AP427" s="71">
        <v>0.30174843867890699</v>
      </c>
      <c r="AQ427" s="73">
        <f t="shared" si="148"/>
        <v>2.7865740186665809E-190</v>
      </c>
      <c r="AR427" s="34">
        <v>404</v>
      </c>
      <c r="AS427" s="34" t="s">
        <v>202</v>
      </c>
      <c r="AT427" s="34" t="s">
        <v>639</v>
      </c>
      <c r="AU427" s="71">
        <f t="shared" si="144"/>
        <v>5.9762730677126852E-11</v>
      </c>
      <c r="AV427" s="71">
        <f t="shared" si="145"/>
        <v>1.6653327258944993E-200</v>
      </c>
      <c r="AW427" s="114">
        <f>SUM($AV$23:AV427)</f>
        <v>9.3110379369082494</v>
      </c>
      <c r="AY427" s="26">
        <v>424</v>
      </c>
      <c r="AZ427" s="71">
        <v>0</v>
      </c>
      <c r="BA427" s="73">
        <f t="shared" si="151"/>
        <v>0</v>
      </c>
      <c r="BB427" s="34">
        <v>404</v>
      </c>
      <c r="BC427" s="34" t="s">
        <v>202</v>
      </c>
      <c r="BD427" s="34" t="s">
        <v>639</v>
      </c>
      <c r="BE427" s="71">
        <f t="shared" si="146"/>
        <v>5.9762730677126852E-11</v>
      </c>
      <c r="BF427" s="71">
        <f t="shared" si="147"/>
        <v>0</v>
      </c>
      <c r="BG427" s="114">
        <f>SUM($BF$23:BF427)</f>
        <v>9.5467535037849771</v>
      </c>
      <c r="BI427" s="26">
        <v>424</v>
      </c>
      <c r="BJ427" s="71">
        <v>5.03603063309742E-2</v>
      </c>
      <c r="BK427" s="73">
        <f t="shared" si="152"/>
        <v>0</v>
      </c>
      <c r="BL427" s="34">
        <v>404</v>
      </c>
      <c r="BM427" s="34" t="s">
        <v>202</v>
      </c>
      <c r="BN427" s="34" t="s">
        <v>639</v>
      </c>
      <c r="BO427" s="71">
        <f t="shared" si="149"/>
        <v>5.9762730677126852E-11</v>
      </c>
      <c r="BP427" s="71">
        <f t="shared" si="150"/>
        <v>0</v>
      </c>
      <c r="BQ427" s="114">
        <f>SUM($BP$23:BP427)</f>
        <v>10.39189247276893</v>
      </c>
      <c r="BS427" s="26">
        <v>424</v>
      </c>
      <c r="BT427" s="71">
        <v>0</v>
      </c>
      <c r="BU427" s="73">
        <f t="shared" si="153"/>
        <v>0</v>
      </c>
      <c r="BV427" s="34">
        <v>404</v>
      </c>
      <c r="BW427" s="34" t="s">
        <v>202</v>
      </c>
      <c r="BX427" s="34" t="s">
        <v>639</v>
      </c>
      <c r="BY427" s="71">
        <f t="shared" si="154"/>
        <v>5.9762730677126852E-11</v>
      </c>
      <c r="BZ427" s="71">
        <f t="shared" si="155"/>
        <v>0</v>
      </c>
      <c r="CA427" s="114">
        <f>SUM($BZ$23:BZ427)</f>
        <v>10.487233235656269</v>
      </c>
    </row>
    <row r="428" spans="1:79" x14ac:dyDescent="0.35">
      <c r="A428" s="26">
        <v>425</v>
      </c>
      <c r="B428" s="71">
        <v>0.24183595236838901</v>
      </c>
      <c r="C428" s="73">
        <f t="shared" si="164"/>
        <v>5.5073890450944908E-218</v>
      </c>
      <c r="D428" s="34">
        <v>395</v>
      </c>
      <c r="E428" s="34" t="s">
        <v>202</v>
      </c>
      <c r="F428" s="34" t="s">
        <v>630</v>
      </c>
      <c r="G428" s="71">
        <f t="shared" si="156"/>
        <v>1.0096787601155056E-10</v>
      </c>
      <c r="H428" s="71">
        <f t="shared" si="157"/>
        <v>5.5606937425247232E-228</v>
      </c>
      <c r="I428" s="71">
        <f>SUM($H$33:H428)</f>
        <v>9.3265529758493759</v>
      </c>
      <c r="K428" s="26">
        <v>425</v>
      </c>
      <c r="L428" s="71">
        <v>0</v>
      </c>
      <c r="M428" s="73">
        <f t="shared" si="165"/>
        <v>0</v>
      </c>
      <c r="N428" s="34">
        <v>395</v>
      </c>
      <c r="O428" s="34" t="s">
        <v>202</v>
      </c>
      <c r="P428" s="34" t="s">
        <v>630</v>
      </c>
      <c r="Q428" s="71">
        <f t="shared" si="158"/>
        <v>1.0096787601155056E-10</v>
      </c>
      <c r="R428" s="71">
        <f t="shared" si="159"/>
        <v>0</v>
      </c>
      <c r="S428" s="71">
        <f>SUM($R$33:R428)</f>
        <v>9.5691597944751994</v>
      </c>
      <c r="U428" s="26">
        <v>425</v>
      </c>
      <c r="V428" s="71">
        <v>1.05443615661807E-11</v>
      </c>
      <c r="W428" s="73">
        <f t="shared" si="166"/>
        <v>0</v>
      </c>
      <c r="X428" s="74">
        <v>395</v>
      </c>
      <c r="Y428" s="34" t="s">
        <v>202</v>
      </c>
      <c r="Z428" s="34" t="s">
        <v>630</v>
      </c>
      <c r="AA428" s="71">
        <f t="shared" si="160"/>
        <v>1.0096787601155056E-10</v>
      </c>
      <c r="AB428" s="71">
        <f t="shared" si="161"/>
        <v>0</v>
      </c>
      <c r="AC428" s="71">
        <f>SUM($AB$33:AB428)</f>
        <v>10.403299508285247</v>
      </c>
      <c r="AE428" s="26">
        <v>425</v>
      </c>
      <c r="AF428" s="71">
        <v>0</v>
      </c>
      <c r="AG428" s="73">
        <f t="shared" si="167"/>
        <v>0</v>
      </c>
      <c r="AH428" s="74">
        <v>395</v>
      </c>
      <c r="AI428" s="34" t="s">
        <v>202</v>
      </c>
      <c r="AJ428" s="34" t="s">
        <v>630</v>
      </c>
      <c r="AK428" s="71">
        <f t="shared" si="162"/>
        <v>1.0096787601155056E-10</v>
      </c>
      <c r="AL428" s="71">
        <f t="shared" si="163"/>
        <v>0</v>
      </c>
      <c r="AM428" s="71">
        <f>SUM($AL$33:AL428)</f>
        <v>10.507780540992837</v>
      </c>
      <c r="AO428" s="26">
        <v>425</v>
      </c>
      <c r="AP428" s="71">
        <v>0.30174843867893097</v>
      </c>
      <c r="AQ428" s="73">
        <f t="shared" si="148"/>
        <v>8.4084435939584819E-191</v>
      </c>
      <c r="AR428" s="34">
        <v>405</v>
      </c>
      <c r="AS428" s="34" t="s">
        <v>202</v>
      </c>
      <c r="AT428" s="34" t="s">
        <v>640</v>
      </c>
      <c r="AU428" s="71">
        <f t="shared" si="144"/>
        <v>5.6379934601063061E-11</v>
      </c>
      <c r="AV428" s="71">
        <f t="shared" si="145"/>
        <v>4.7406749992410686E-201</v>
      </c>
      <c r="AW428" s="114">
        <f>SUM($AV$23:AV428)</f>
        <v>9.3110379369082494</v>
      </c>
      <c r="AY428" s="26">
        <v>425</v>
      </c>
      <c r="AZ428" s="71">
        <v>0</v>
      </c>
      <c r="BA428" s="73">
        <f t="shared" si="151"/>
        <v>0</v>
      </c>
      <c r="BB428" s="34">
        <v>405</v>
      </c>
      <c r="BC428" s="34" t="s">
        <v>202</v>
      </c>
      <c r="BD428" s="34" t="s">
        <v>640</v>
      </c>
      <c r="BE428" s="71">
        <f t="shared" si="146"/>
        <v>5.6379934601063061E-11</v>
      </c>
      <c r="BF428" s="71">
        <f t="shared" si="147"/>
        <v>0</v>
      </c>
      <c r="BG428" s="114">
        <f>SUM($BF$23:BF428)</f>
        <v>9.5467535037849771</v>
      </c>
      <c r="BI428" s="26">
        <v>425</v>
      </c>
      <c r="BJ428" s="71">
        <v>5.0360306330973902E-2</v>
      </c>
      <c r="BK428" s="73">
        <f t="shared" si="152"/>
        <v>0</v>
      </c>
      <c r="BL428" s="34">
        <v>405</v>
      </c>
      <c r="BM428" s="34" t="s">
        <v>202</v>
      </c>
      <c r="BN428" s="34" t="s">
        <v>640</v>
      </c>
      <c r="BO428" s="71">
        <f t="shared" si="149"/>
        <v>5.6379934601063061E-11</v>
      </c>
      <c r="BP428" s="71">
        <f t="shared" si="150"/>
        <v>0</v>
      </c>
      <c r="BQ428" s="114">
        <f>SUM($BP$23:BP428)</f>
        <v>10.39189247276893</v>
      </c>
      <c r="BS428" s="26">
        <v>425</v>
      </c>
      <c r="BT428" s="71">
        <v>0</v>
      </c>
      <c r="BU428" s="73">
        <f t="shared" si="153"/>
        <v>0</v>
      </c>
      <c r="BV428" s="34">
        <v>405</v>
      </c>
      <c r="BW428" s="34" t="s">
        <v>202</v>
      </c>
      <c r="BX428" s="34" t="s">
        <v>640</v>
      </c>
      <c r="BY428" s="71">
        <f t="shared" si="154"/>
        <v>5.6379934601063061E-11</v>
      </c>
      <c r="BZ428" s="71">
        <f t="shared" si="155"/>
        <v>0</v>
      </c>
      <c r="CA428" s="114">
        <f>SUM($BZ$23:BZ428)</f>
        <v>10.487233235656269</v>
      </c>
    </row>
    <row r="429" spans="1:79" x14ac:dyDescent="0.35">
      <c r="A429" s="26">
        <v>426</v>
      </c>
      <c r="B429" s="71">
        <v>0.24183595236838801</v>
      </c>
      <c r="C429" s="73">
        <f t="shared" si="164"/>
        <v>1.3318846747836586E-218</v>
      </c>
      <c r="D429" s="34">
        <v>396</v>
      </c>
      <c r="E429" s="34" t="s">
        <v>202</v>
      </c>
      <c r="F429" s="34" t="s">
        <v>631</v>
      </c>
      <c r="G429" s="71">
        <f t="shared" si="156"/>
        <v>9.5252713218443927E-11</v>
      </c>
      <c r="H429" s="71">
        <f t="shared" si="157"/>
        <v>1.2686562896720829E-228</v>
      </c>
      <c r="I429" s="71">
        <f>SUM($H$33:H429)</f>
        <v>9.3265529758493759</v>
      </c>
      <c r="K429" s="26">
        <v>426</v>
      </c>
      <c r="L429" s="71">
        <v>0</v>
      </c>
      <c r="M429" s="73">
        <f t="shared" si="165"/>
        <v>0</v>
      </c>
      <c r="N429" s="34">
        <v>396</v>
      </c>
      <c r="O429" s="34" t="s">
        <v>202</v>
      </c>
      <c r="P429" s="34" t="s">
        <v>631</v>
      </c>
      <c r="Q429" s="71">
        <f t="shared" si="158"/>
        <v>9.5252713218443927E-11</v>
      </c>
      <c r="R429" s="71">
        <f t="shared" si="159"/>
        <v>0</v>
      </c>
      <c r="S429" s="71">
        <f>SUM($R$33:R429)</f>
        <v>9.5691597944751994</v>
      </c>
      <c r="U429" s="26">
        <v>426</v>
      </c>
      <c r="V429" s="71">
        <v>1.05443615661862E-11</v>
      </c>
      <c r="W429" s="73">
        <f t="shared" si="166"/>
        <v>0</v>
      </c>
      <c r="X429" s="74">
        <v>396</v>
      </c>
      <c r="Y429" s="34" t="s">
        <v>202</v>
      </c>
      <c r="Z429" s="34" t="s">
        <v>631</v>
      </c>
      <c r="AA429" s="71">
        <f t="shared" si="160"/>
        <v>9.5252713218443927E-11</v>
      </c>
      <c r="AB429" s="71">
        <f t="shared" si="161"/>
        <v>0</v>
      </c>
      <c r="AC429" s="71">
        <f>SUM($AB$33:AB429)</f>
        <v>10.403299508285247</v>
      </c>
      <c r="AE429" s="26">
        <v>426</v>
      </c>
      <c r="AF429" s="71">
        <v>0</v>
      </c>
      <c r="AG429" s="73">
        <f t="shared" si="167"/>
        <v>0</v>
      </c>
      <c r="AH429" s="74">
        <v>396</v>
      </c>
      <c r="AI429" s="34" t="s">
        <v>202</v>
      </c>
      <c r="AJ429" s="34" t="s">
        <v>631</v>
      </c>
      <c r="AK429" s="71">
        <f t="shared" si="162"/>
        <v>9.5252713218443927E-11</v>
      </c>
      <c r="AL429" s="71">
        <f t="shared" si="163"/>
        <v>0</v>
      </c>
      <c r="AM429" s="71">
        <f>SUM($AL$33:AL429)</f>
        <v>10.507780540992837</v>
      </c>
      <c r="AO429" s="26">
        <v>426</v>
      </c>
      <c r="AP429" s="71">
        <v>0.30174843867890699</v>
      </c>
      <c r="AQ429" s="73">
        <f t="shared" si="148"/>
        <v>2.537234726196831E-191</v>
      </c>
      <c r="AR429" s="34">
        <v>406</v>
      </c>
      <c r="AS429" s="34" t="s">
        <v>202</v>
      </c>
      <c r="AT429" s="34" t="s">
        <v>641</v>
      </c>
      <c r="AU429" s="71">
        <f t="shared" si="144"/>
        <v>5.3188617548172691E-11</v>
      </c>
      <c r="AV429" s="71">
        <f t="shared" si="145"/>
        <v>1.349520074816259E-201</v>
      </c>
      <c r="AW429" s="114">
        <f>SUM($AV$23:AV429)</f>
        <v>9.3110379369082494</v>
      </c>
      <c r="AY429" s="26">
        <v>426</v>
      </c>
      <c r="AZ429" s="71">
        <v>0</v>
      </c>
      <c r="BA429" s="73">
        <f t="shared" si="151"/>
        <v>0</v>
      </c>
      <c r="BB429" s="34">
        <v>406</v>
      </c>
      <c r="BC429" s="34" t="s">
        <v>202</v>
      </c>
      <c r="BD429" s="34" t="s">
        <v>641</v>
      </c>
      <c r="BE429" s="71">
        <f t="shared" si="146"/>
        <v>5.3188617548172691E-11</v>
      </c>
      <c r="BF429" s="71">
        <f t="shared" si="147"/>
        <v>0</v>
      </c>
      <c r="BG429" s="114">
        <f>SUM($BF$23:BF429)</f>
        <v>9.5467535037849771</v>
      </c>
      <c r="BI429" s="26">
        <v>426</v>
      </c>
      <c r="BJ429" s="71">
        <v>5.0360306330962501E-2</v>
      </c>
      <c r="BK429" s="73">
        <f t="shared" si="152"/>
        <v>0</v>
      </c>
      <c r="BL429" s="34">
        <v>406</v>
      </c>
      <c r="BM429" s="34" t="s">
        <v>202</v>
      </c>
      <c r="BN429" s="34" t="s">
        <v>641</v>
      </c>
      <c r="BO429" s="71">
        <f t="shared" si="149"/>
        <v>5.3188617548172691E-11</v>
      </c>
      <c r="BP429" s="71">
        <f t="shared" si="150"/>
        <v>0</v>
      </c>
      <c r="BQ429" s="114">
        <f>SUM($BP$23:BP429)</f>
        <v>10.39189247276893</v>
      </c>
      <c r="BS429" s="26">
        <v>426</v>
      </c>
      <c r="BT429" s="71">
        <v>0</v>
      </c>
      <c r="BU429" s="73">
        <f t="shared" si="153"/>
        <v>0</v>
      </c>
      <c r="BV429" s="34">
        <v>406</v>
      </c>
      <c r="BW429" s="34" t="s">
        <v>202</v>
      </c>
      <c r="BX429" s="34" t="s">
        <v>641</v>
      </c>
      <c r="BY429" s="71">
        <f t="shared" si="154"/>
        <v>5.3188617548172691E-11</v>
      </c>
      <c r="BZ429" s="71">
        <f t="shared" si="155"/>
        <v>0</v>
      </c>
      <c r="CA429" s="114">
        <f>SUM($BZ$23:BZ429)</f>
        <v>10.487233235656269</v>
      </c>
    </row>
    <row r="430" spans="1:79" x14ac:dyDescent="0.35">
      <c r="A430" s="26">
        <v>427</v>
      </c>
      <c r="B430" s="71">
        <v>0.24183595236838801</v>
      </c>
      <c r="C430" s="73">
        <f t="shared" si="164"/>
        <v>3.2209759877116682E-219</v>
      </c>
      <c r="D430" s="34">
        <v>397</v>
      </c>
      <c r="E430" s="34" t="s">
        <v>202</v>
      </c>
      <c r="F430" s="34" t="s">
        <v>632</v>
      </c>
      <c r="G430" s="71">
        <f t="shared" si="156"/>
        <v>8.9861050206079163E-11</v>
      </c>
      <c r="H430" s="71">
        <f t="shared" si="157"/>
        <v>2.8944028494433364E-229</v>
      </c>
      <c r="I430" s="71">
        <f>SUM($H$33:H430)</f>
        <v>9.3265529758493759</v>
      </c>
      <c r="K430" s="26">
        <v>427</v>
      </c>
      <c r="L430" s="71">
        <v>0</v>
      </c>
      <c r="M430" s="73">
        <f t="shared" si="165"/>
        <v>0</v>
      </c>
      <c r="N430" s="34">
        <v>397</v>
      </c>
      <c r="O430" s="34" t="s">
        <v>202</v>
      </c>
      <c r="P430" s="34" t="s">
        <v>632</v>
      </c>
      <c r="Q430" s="71">
        <f t="shared" si="158"/>
        <v>8.9861050206079163E-11</v>
      </c>
      <c r="R430" s="71">
        <f t="shared" si="159"/>
        <v>0</v>
      </c>
      <c r="S430" s="71">
        <f>SUM($R$33:R430)</f>
        <v>9.5691597944751994</v>
      </c>
      <c r="U430" s="26">
        <v>427</v>
      </c>
      <c r="V430" s="71">
        <v>1.05443615661504E-11</v>
      </c>
      <c r="W430" s="73">
        <f t="shared" si="166"/>
        <v>0</v>
      </c>
      <c r="X430" s="74">
        <v>397</v>
      </c>
      <c r="Y430" s="34" t="s">
        <v>202</v>
      </c>
      <c r="Z430" s="34" t="s">
        <v>632</v>
      </c>
      <c r="AA430" s="71">
        <f t="shared" si="160"/>
        <v>8.9861050206079163E-11</v>
      </c>
      <c r="AB430" s="71">
        <f t="shared" si="161"/>
        <v>0</v>
      </c>
      <c r="AC430" s="71">
        <f>SUM($AB$33:AB430)</f>
        <v>10.403299508285247</v>
      </c>
      <c r="AE430" s="26">
        <v>427</v>
      </c>
      <c r="AF430" s="71">
        <v>0</v>
      </c>
      <c r="AG430" s="73">
        <f t="shared" si="167"/>
        <v>0</v>
      </c>
      <c r="AH430" s="74">
        <v>397</v>
      </c>
      <c r="AI430" s="34" t="s">
        <v>202</v>
      </c>
      <c r="AJ430" s="34" t="s">
        <v>632</v>
      </c>
      <c r="AK430" s="71">
        <f t="shared" si="162"/>
        <v>8.9861050206079163E-11</v>
      </c>
      <c r="AL430" s="71">
        <f t="shared" si="163"/>
        <v>0</v>
      </c>
      <c r="AM430" s="71">
        <f>SUM($AL$33:AL430)</f>
        <v>10.507780540992837</v>
      </c>
      <c r="AO430" s="26">
        <v>427</v>
      </c>
      <c r="AP430" s="71">
        <v>0.30174843867893197</v>
      </c>
      <c r="AQ430" s="73">
        <f t="shared" si="148"/>
        <v>7.6560661719179784E-192</v>
      </c>
      <c r="AR430" s="34">
        <v>407</v>
      </c>
      <c r="AS430" s="34" t="s">
        <v>202</v>
      </c>
      <c r="AT430" s="34" t="s">
        <v>642</v>
      </c>
      <c r="AU430" s="71">
        <f t="shared" si="144"/>
        <v>5.0177941083181775E-11</v>
      </c>
      <c r="AV430" s="71">
        <f t="shared" si="145"/>
        <v>3.8416563730344135E-202</v>
      </c>
      <c r="AW430" s="114">
        <f>SUM($AV$23:AV430)</f>
        <v>9.3110379369082494</v>
      </c>
      <c r="AY430" s="26">
        <v>427</v>
      </c>
      <c r="AZ430" s="71">
        <v>0</v>
      </c>
      <c r="BA430" s="73">
        <f t="shared" si="151"/>
        <v>0</v>
      </c>
      <c r="BB430" s="34">
        <v>407</v>
      </c>
      <c r="BC430" s="34" t="s">
        <v>202</v>
      </c>
      <c r="BD430" s="34" t="s">
        <v>642</v>
      </c>
      <c r="BE430" s="71">
        <f t="shared" si="146"/>
        <v>5.0177941083181775E-11</v>
      </c>
      <c r="BF430" s="71">
        <f t="shared" si="147"/>
        <v>0</v>
      </c>
      <c r="BG430" s="114">
        <f>SUM($BF$23:BF430)</f>
        <v>9.5467535037849771</v>
      </c>
      <c r="BI430" s="26">
        <v>427</v>
      </c>
      <c r="BJ430" s="71">
        <v>5.0360306330973603E-2</v>
      </c>
      <c r="BK430" s="73">
        <f t="shared" si="152"/>
        <v>0</v>
      </c>
      <c r="BL430" s="34">
        <v>407</v>
      </c>
      <c r="BM430" s="34" t="s">
        <v>202</v>
      </c>
      <c r="BN430" s="34" t="s">
        <v>642</v>
      </c>
      <c r="BO430" s="71">
        <f t="shared" si="149"/>
        <v>5.0177941083181775E-11</v>
      </c>
      <c r="BP430" s="71">
        <f t="shared" si="150"/>
        <v>0</v>
      </c>
      <c r="BQ430" s="114">
        <f>SUM($BP$23:BP430)</f>
        <v>10.39189247276893</v>
      </c>
      <c r="BS430" s="26">
        <v>427</v>
      </c>
      <c r="BT430" s="71">
        <v>0</v>
      </c>
      <c r="BU430" s="73">
        <f t="shared" si="153"/>
        <v>0</v>
      </c>
      <c r="BV430" s="34">
        <v>407</v>
      </c>
      <c r="BW430" s="34" t="s">
        <v>202</v>
      </c>
      <c r="BX430" s="34" t="s">
        <v>642</v>
      </c>
      <c r="BY430" s="71">
        <f t="shared" si="154"/>
        <v>5.0177941083181775E-11</v>
      </c>
      <c r="BZ430" s="71">
        <f t="shared" si="155"/>
        <v>0</v>
      </c>
      <c r="CA430" s="114">
        <f>SUM($BZ$23:BZ430)</f>
        <v>10.487233235656269</v>
      </c>
    </row>
    <row r="431" spans="1:79" x14ac:dyDescent="0.35">
      <c r="A431" s="26">
        <v>428</v>
      </c>
      <c r="B431" s="71">
        <v>0.241835952368361</v>
      </c>
      <c r="C431" s="73">
        <f t="shared" si="164"/>
        <v>7.7894779554396049E-220</v>
      </c>
      <c r="D431" s="34">
        <v>398</v>
      </c>
      <c r="E431" s="34" t="s">
        <v>202</v>
      </c>
      <c r="F431" s="34" t="s">
        <v>633</v>
      </c>
      <c r="G431" s="71">
        <f t="shared" si="156"/>
        <v>8.477457566611241E-11</v>
      </c>
      <c r="H431" s="71">
        <f t="shared" si="157"/>
        <v>6.6034968833292935E-230</v>
      </c>
      <c r="I431" s="71">
        <f>SUM($H$33:H431)</f>
        <v>9.3265529758493759</v>
      </c>
      <c r="K431" s="26">
        <v>428</v>
      </c>
      <c r="L431" s="71">
        <v>0</v>
      </c>
      <c r="M431" s="73">
        <f t="shared" si="165"/>
        <v>0</v>
      </c>
      <c r="N431" s="34">
        <v>398</v>
      </c>
      <c r="O431" s="34" t="s">
        <v>202</v>
      </c>
      <c r="P431" s="34" t="s">
        <v>633</v>
      </c>
      <c r="Q431" s="71">
        <f t="shared" si="158"/>
        <v>8.477457566611241E-11</v>
      </c>
      <c r="R431" s="71">
        <f t="shared" si="159"/>
        <v>0</v>
      </c>
      <c r="S431" s="71">
        <f>SUM($R$33:R431)</f>
        <v>9.5691597944751994</v>
      </c>
      <c r="U431" s="26">
        <v>428</v>
      </c>
      <c r="V431" s="71">
        <v>1.05443615661377E-11</v>
      </c>
      <c r="W431" s="73">
        <f t="shared" si="166"/>
        <v>0</v>
      </c>
      <c r="X431" s="74">
        <v>398</v>
      </c>
      <c r="Y431" s="34" t="s">
        <v>202</v>
      </c>
      <c r="Z431" s="34" t="s">
        <v>633</v>
      </c>
      <c r="AA431" s="71">
        <f t="shared" si="160"/>
        <v>8.477457566611241E-11</v>
      </c>
      <c r="AB431" s="71">
        <f t="shared" si="161"/>
        <v>0</v>
      </c>
      <c r="AC431" s="71">
        <f>SUM($AB$33:AB431)</f>
        <v>10.403299508285247</v>
      </c>
      <c r="AE431" s="26">
        <v>428</v>
      </c>
      <c r="AF431" s="71">
        <v>0</v>
      </c>
      <c r="AG431" s="73">
        <f t="shared" si="167"/>
        <v>0</v>
      </c>
      <c r="AH431" s="74">
        <v>398</v>
      </c>
      <c r="AI431" s="34" t="s">
        <v>202</v>
      </c>
      <c r="AJ431" s="34" t="s">
        <v>633</v>
      </c>
      <c r="AK431" s="71">
        <f t="shared" si="162"/>
        <v>8.477457566611241E-11</v>
      </c>
      <c r="AL431" s="71">
        <f t="shared" si="163"/>
        <v>0</v>
      </c>
      <c r="AM431" s="71">
        <f>SUM($AL$33:AL431)</f>
        <v>10.507780540992837</v>
      </c>
      <c r="AO431" s="26">
        <v>428</v>
      </c>
      <c r="AP431" s="71">
        <v>0.30174843867890699</v>
      </c>
      <c r="AQ431" s="73">
        <f t="shared" si="148"/>
        <v>2.3102060137988376E-192</v>
      </c>
      <c r="AR431" s="34">
        <v>408</v>
      </c>
      <c r="AS431" s="34" t="s">
        <v>202</v>
      </c>
      <c r="AT431" s="34" t="s">
        <v>643</v>
      </c>
      <c r="AU431" s="71">
        <f t="shared" si="144"/>
        <v>4.7337680267152622E-11</v>
      </c>
      <c r="AV431" s="71">
        <f t="shared" si="145"/>
        <v>1.0935979363246255E-202</v>
      </c>
      <c r="AW431" s="114">
        <f>SUM($AV$23:AV431)</f>
        <v>9.3110379369082494</v>
      </c>
      <c r="AY431" s="26">
        <v>428</v>
      </c>
      <c r="AZ431" s="71">
        <v>0</v>
      </c>
      <c r="BA431" s="73">
        <f t="shared" si="151"/>
        <v>0</v>
      </c>
      <c r="BB431" s="34">
        <v>408</v>
      </c>
      <c r="BC431" s="34" t="s">
        <v>202</v>
      </c>
      <c r="BD431" s="34" t="s">
        <v>643</v>
      </c>
      <c r="BE431" s="71">
        <f t="shared" si="146"/>
        <v>4.7337680267152622E-11</v>
      </c>
      <c r="BF431" s="71">
        <f t="shared" si="147"/>
        <v>0</v>
      </c>
      <c r="BG431" s="114">
        <f>SUM($BF$23:BF431)</f>
        <v>9.5467535037849771</v>
      </c>
      <c r="BI431" s="26">
        <v>428</v>
      </c>
      <c r="BJ431" s="71">
        <v>5.0360306330973603E-2</v>
      </c>
      <c r="BK431" s="73">
        <f t="shared" si="152"/>
        <v>0</v>
      </c>
      <c r="BL431" s="34">
        <v>408</v>
      </c>
      <c r="BM431" s="34" t="s">
        <v>202</v>
      </c>
      <c r="BN431" s="34" t="s">
        <v>643</v>
      </c>
      <c r="BO431" s="71">
        <f t="shared" si="149"/>
        <v>4.7337680267152622E-11</v>
      </c>
      <c r="BP431" s="71">
        <f t="shared" si="150"/>
        <v>0</v>
      </c>
      <c r="BQ431" s="114">
        <f>SUM($BP$23:BP431)</f>
        <v>10.39189247276893</v>
      </c>
      <c r="BS431" s="26">
        <v>428</v>
      </c>
      <c r="BT431" s="71">
        <v>0</v>
      </c>
      <c r="BU431" s="73">
        <f t="shared" si="153"/>
        <v>0</v>
      </c>
      <c r="BV431" s="34">
        <v>408</v>
      </c>
      <c r="BW431" s="34" t="s">
        <v>202</v>
      </c>
      <c r="BX431" s="34" t="s">
        <v>643</v>
      </c>
      <c r="BY431" s="71">
        <f t="shared" si="154"/>
        <v>4.7337680267152622E-11</v>
      </c>
      <c r="BZ431" s="71">
        <f t="shared" si="155"/>
        <v>0</v>
      </c>
      <c r="CA431" s="114">
        <f>SUM($BZ$23:BZ431)</f>
        <v>10.487233235656269</v>
      </c>
    </row>
    <row r="432" spans="1:79" x14ac:dyDescent="0.35">
      <c r="A432" s="26">
        <v>429</v>
      </c>
      <c r="B432" s="71">
        <v>0.24183595236838801</v>
      </c>
      <c r="C432" s="73">
        <f t="shared" si="164"/>
        <v>1.8837758198060904E-220</v>
      </c>
      <c r="D432" s="34">
        <v>399</v>
      </c>
      <c r="E432" s="34" t="s">
        <v>202</v>
      </c>
      <c r="F432" s="34" t="s">
        <v>634</v>
      </c>
      <c r="G432" s="71">
        <f t="shared" si="156"/>
        <v>7.9976014779351315E-11</v>
      </c>
      <c r="H432" s="71">
        <f t="shared" si="157"/>
        <v>1.5065688280579652E-230</v>
      </c>
      <c r="I432" s="71">
        <f>SUM($H$33:H432)</f>
        <v>9.3265529758493759</v>
      </c>
      <c r="K432" s="26">
        <v>429</v>
      </c>
      <c r="L432" s="71">
        <v>0</v>
      </c>
      <c r="M432" s="73">
        <f t="shared" si="165"/>
        <v>0</v>
      </c>
      <c r="N432" s="34">
        <v>399</v>
      </c>
      <c r="O432" s="34" t="s">
        <v>202</v>
      </c>
      <c r="P432" s="34" t="s">
        <v>634</v>
      </c>
      <c r="Q432" s="71">
        <f t="shared" si="158"/>
        <v>7.9976014779351315E-11</v>
      </c>
      <c r="R432" s="71">
        <f t="shared" si="159"/>
        <v>0</v>
      </c>
      <c r="S432" s="71">
        <f>SUM($R$33:R432)</f>
        <v>9.5691597944751994</v>
      </c>
      <c r="U432" s="26">
        <v>429</v>
      </c>
      <c r="V432" s="71">
        <v>1.05443615661261E-11</v>
      </c>
      <c r="W432" s="73">
        <f t="shared" si="166"/>
        <v>0</v>
      </c>
      <c r="X432" s="74">
        <v>399</v>
      </c>
      <c r="Y432" s="34" t="s">
        <v>202</v>
      </c>
      <c r="Z432" s="34" t="s">
        <v>634</v>
      </c>
      <c r="AA432" s="71">
        <f t="shared" si="160"/>
        <v>7.9976014779351315E-11</v>
      </c>
      <c r="AB432" s="71">
        <f t="shared" si="161"/>
        <v>0</v>
      </c>
      <c r="AC432" s="71">
        <f>SUM($AB$33:AB432)</f>
        <v>10.403299508285247</v>
      </c>
      <c r="AE432" s="26">
        <v>429</v>
      </c>
      <c r="AF432" s="71">
        <v>0</v>
      </c>
      <c r="AG432" s="73">
        <f t="shared" si="167"/>
        <v>0</v>
      </c>
      <c r="AH432" s="74">
        <v>399</v>
      </c>
      <c r="AI432" s="34" t="s">
        <v>202</v>
      </c>
      <c r="AJ432" s="34" t="s">
        <v>634</v>
      </c>
      <c r="AK432" s="71">
        <f t="shared" si="162"/>
        <v>7.9976014779351315E-11</v>
      </c>
      <c r="AL432" s="71">
        <f t="shared" si="163"/>
        <v>0</v>
      </c>
      <c r="AM432" s="71">
        <f>SUM($AL$33:AL432)</f>
        <v>10.507780540992837</v>
      </c>
      <c r="AO432" s="26">
        <v>429</v>
      </c>
      <c r="AP432" s="71">
        <v>0.30174843867893297</v>
      </c>
      <c r="AQ432" s="73">
        <f t="shared" si="148"/>
        <v>6.9710105769042069E-193</v>
      </c>
      <c r="AR432" s="34">
        <v>409</v>
      </c>
      <c r="AS432" s="34" t="s">
        <v>202</v>
      </c>
      <c r="AT432" s="34" t="s">
        <v>644</v>
      </c>
      <c r="AU432" s="71">
        <f t="shared" si="144"/>
        <v>4.4658188931276063E-11</v>
      </c>
      <c r="AV432" s="71">
        <f t="shared" si="145"/>
        <v>3.1131270738531182E-203</v>
      </c>
      <c r="AW432" s="114">
        <f>SUM($AV$23:AV432)</f>
        <v>9.3110379369082494</v>
      </c>
      <c r="AY432" s="26">
        <v>429</v>
      </c>
      <c r="AZ432" s="71">
        <v>0</v>
      </c>
      <c r="BA432" s="73">
        <f t="shared" si="151"/>
        <v>0</v>
      </c>
      <c r="BB432" s="34">
        <v>409</v>
      </c>
      <c r="BC432" s="34" t="s">
        <v>202</v>
      </c>
      <c r="BD432" s="34" t="s">
        <v>644</v>
      </c>
      <c r="BE432" s="71">
        <f t="shared" si="146"/>
        <v>4.4658188931276063E-11</v>
      </c>
      <c r="BF432" s="71">
        <f t="shared" si="147"/>
        <v>0</v>
      </c>
      <c r="BG432" s="114">
        <f>SUM($BF$23:BF432)</f>
        <v>9.5467535037849771</v>
      </c>
      <c r="BI432" s="26">
        <v>429</v>
      </c>
      <c r="BJ432" s="71">
        <v>5.0360306330973902E-2</v>
      </c>
      <c r="BK432" s="73">
        <f t="shared" si="152"/>
        <v>0</v>
      </c>
      <c r="BL432" s="34">
        <v>409</v>
      </c>
      <c r="BM432" s="34" t="s">
        <v>202</v>
      </c>
      <c r="BN432" s="34" t="s">
        <v>644</v>
      </c>
      <c r="BO432" s="71">
        <f t="shared" si="149"/>
        <v>4.4658188931276063E-11</v>
      </c>
      <c r="BP432" s="71">
        <f t="shared" si="150"/>
        <v>0</v>
      </c>
      <c r="BQ432" s="114">
        <f>SUM($BP$23:BP432)</f>
        <v>10.39189247276893</v>
      </c>
      <c r="BS432" s="26">
        <v>429</v>
      </c>
      <c r="BT432" s="71">
        <v>0</v>
      </c>
      <c r="BU432" s="73">
        <f t="shared" si="153"/>
        <v>0</v>
      </c>
      <c r="BV432" s="34">
        <v>409</v>
      </c>
      <c r="BW432" s="34" t="s">
        <v>202</v>
      </c>
      <c r="BX432" s="34" t="s">
        <v>644</v>
      </c>
      <c r="BY432" s="71">
        <f t="shared" si="154"/>
        <v>4.4658188931276063E-11</v>
      </c>
      <c r="BZ432" s="71">
        <f t="shared" si="155"/>
        <v>0</v>
      </c>
      <c r="CA432" s="114">
        <f>SUM($BZ$23:BZ432)</f>
        <v>10.487233235656269</v>
      </c>
    </row>
    <row r="433" spans="1:79" x14ac:dyDescent="0.35">
      <c r="A433" s="26">
        <v>430</v>
      </c>
      <c r="B433" s="71">
        <v>0.24183595236838801</v>
      </c>
      <c r="C433" s="73">
        <f t="shared" si="164"/>
        <v>4.5556471943134675E-221</v>
      </c>
      <c r="D433" s="34">
        <v>400</v>
      </c>
      <c r="E433" s="34" t="s">
        <v>202</v>
      </c>
      <c r="F433" s="34" t="s">
        <v>635</v>
      </c>
      <c r="G433" s="71">
        <f t="shared" si="156"/>
        <v>7.5449070546557859E-11</v>
      </c>
      <c r="H433" s="71">
        <f t="shared" si="157"/>
        <v>3.437193465489852E-231</v>
      </c>
      <c r="I433" s="71">
        <f>SUM($H$33:H433)</f>
        <v>9.3265529758493759</v>
      </c>
      <c r="K433" s="26">
        <v>430</v>
      </c>
      <c r="L433" s="71">
        <v>0</v>
      </c>
      <c r="M433" s="73">
        <f t="shared" si="165"/>
        <v>0</v>
      </c>
      <c r="N433" s="34">
        <v>400</v>
      </c>
      <c r="O433" s="34" t="s">
        <v>202</v>
      </c>
      <c r="P433" s="34" t="s">
        <v>635</v>
      </c>
      <c r="Q433" s="71">
        <f t="shared" si="158"/>
        <v>7.5449070546557859E-11</v>
      </c>
      <c r="R433" s="71">
        <f t="shared" si="159"/>
        <v>0</v>
      </c>
      <c r="S433" s="71">
        <f>SUM($R$33:R433)</f>
        <v>9.5691597944751994</v>
      </c>
      <c r="U433" s="26">
        <v>430</v>
      </c>
      <c r="V433" s="71">
        <v>1.05443615661152E-11</v>
      </c>
      <c r="W433" s="73">
        <f t="shared" si="166"/>
        <v>0</v>
      </c>
      <c r="X433" s="74">
        <v>400</v>
      </c>
      <c r="Y433" s="34" t="s">
        <v>202</v>
      </c>
      <c r="Z433" s="34" t="s">
        <v>635</v>
      </c>
      <c r="AA433" s="71">
        <f t="shared" si="160"/>
        <v>7.5449070546557859E-11</v>
      </c>
      <c r="AB433" s="71">
        <f t="shared" si="161"/>
        <v>0</v>
      </c>
      <c r="AC433" s="71">
        <f>SUM($AB$33:AB433)</f>
        <v>10.403299508285247</v>
      </c>
      <c r="AE433" s="26">
        <v>430</v>
      </c>
      <c r="AF433" s="71">
        <v>0</v>
      </c>
      <c r="AG433" s="73">
        <f t="shared" si="167"/>
        <v>0</v>
      </c>
      <c r="AH433" s="74">
        <v>400</v>
      </c>
      <c r="AI433" s="34" t="s">
        <v>202</v>
      </c>
      <c r="AJ433" s="34" t="s">
        <v>635</v>
      </c>
      <c r="AK433" s="71">
        <f t="shared" si="162"/>
        <v>7.5449070546557859E-11</v>
      </c>
      <c r="AL433" s="71">
        <f t="shared" si="163"/>
        <v>0</v>
      </c>
      <c r="AM433" s="71">
        <f>SUM($AL$33:AL433)</f>
        <v>10.507780540992837</v>
      </c>
      <c r="AO433" s="26">
        <v>430</v>
      </c>
      <c r="AP433" s="71">
        <v>0.30174843867890599</v>
      </c>
      <c r="AQ433" s="73">
        <f t="shared" si="148"/>
        <v>2.1034915575951721E-193</v>
      </c>
      <c r="AR433" s="34">
        <v>410</v>
      </c>
      <c r="AS433" s="34" t="s">
        <v>202</v>
      </c>
      <c r="AT433" s="34" t="s">
        <v>645</v>
      </c>
      <c r="AU433" s="71">
        <f t="shared" si="144"/>
        <v>4.2130366916298168E-11</v>
      </c>
      <c r="AV433" s="71">
        <f t="shared" si="145"/>
        <v>8.8620871126820142E-204</v>
      </c>
      <c r="AW433" s="114">
        <f>SUM($AV$23:AV433)</f>
        <v>9.3110379369082494</v>
      </c>
      <c r="AY433" s="26">
        <v>430</v>
      </c>
      <c r="AZ433" s="71">
        <v>0</v>
      </c>
      <c r="BA433" s="73">
        <f t="shared" si="151"/>
        <v>0</v>
      </c>
      <c r="BB433" s="34">
        <v>410</v>
      </c>
      <c r="BC433" s="34" t="s">
        <v>202</v>
      </c>
      <c r="BD433" s="34" t="s">
        <v>645</v>
      </c>
      <c r="BE433" s="71">
        <f t="shared" si="146"/>
        <v>4.2130366916298168E-11</v>
      </c>
      <c r="BF433" s="71">
        <f t="shared" si="147"/>
        <v>0</v>
      </c>
      <c r="BG433" s="114">
        <f>SUM($BF$23:BF433)</f>
        <v>9.5467535037849771</v>
      </c>
      <c r="BI433" s="26">
        <v>430</v>
      </c>
      <c r="BJ433" s="71">
        <v>5.0360306330973298E-2</v>
      </c>
      <c r="BK433" s="73">
        <f t="shared" si="152"/>
        <v>0</v>
      </c>
      <c r="BL433" s="34">
        <v>410</v>
      </c>
      <c r="BM433" s="34" t="s">
        <v>202</v>
      </c>
      <c r="BN433" s="34" t="s">
        <v>645</v>
      </c>
      <c r="BO433" s="71">
        <f t="shared" si="149"/>
        <v>4.2130366916298168E-11</v>
      </c>
      <c r="BP433" s="71">
        <f t="shared" si="150"/>
        <v>0</v>
      </c>
      <c r="BQ433" s="114">
        <f>SUM($BP$23:BP433)</f>
        <v>10.39189247276893</v>
      </c>
      <c r="BS433" s="26">
        <v>430</v>
      </c>
      <c r="BT433" s="71">
        <v>0</v>
      </c>
      <c r="BU433" s="73">
        <f t="shared" si="153"/>
        <v>0</v>
      </c>
      <c r="BV433" s="34">
        <v>410</v>
      </c>
      <c r="BW433" s="34" t="s">
        <v>202</v>
      </c>
      <c r="BX433" s="34" t="s">
        <v>645</v>
      </c>
      <c r="BY433" s="71">
        <f t="shared" si="154"/>
        <v>4.2130366916298168E-11</v>
      </c>
      <c r="BZ433" s="71">
        <f t="shared" si="155"/>
        <v>0</v>
      </c>
      <c r="CA433" s="114">
        <f>SUM($BZ$23:BZ433)</f>
        <v>10.487233235656269</v>
      </c>
    </row>
    <row r="434" spans="1:79" x14ac:dyDescent="0.35">
      <c r="A434" s="26">
        <v>431</v>
      </c>
      <c r="B434" s="71">
        <v>0.24183595236838801</v>
      </c>
      <c r="C434" s="73">
        <f t="shared" si="164"/>
        <v>1.1017192778911723E-221</v>
      </c>
      <c r="D434" s="34">
        <v>401</v>
      </c>
      <c r="E434" s="34" t="s">
        <v>202</v>
      </c>
      <c r="F434" s="34" t="s">
        <v>636</v>
      </c>
      <c r="G434" s="71">
        <f t="shared" si="156"/>
        <v>7.1178368440148925E-11</v>
      </c>
      <c r="H434" s="71">
        <f t="shared" si="157"/>
        <v>7.8418580679352672E-232</v>
      </c>
      <c r="I434" s="71">
        <f>SUM($H$33:H434)</f>
        <v>9.3265529758493759</v>
      </c>
      <c r="K434" s="26">
        <v>431</v>
      </c>
      <c r="L434" s="71">
        <v>0</v>
      </c>
      <c r="M434" s="73">
        <f t="shared" si="165"/>
        <v>0</v>
      </c>
      <c r="N434" s="34">
        <v>401</v>
      </c>
      <c r="O434" s="34" t="s">
        <v>202</v>
      </c>
      <c r="P434" s="34" t="s">
        <v>636</v>
      </c>
      <c r="Q434" s="71">
        <f t="shared" si="158"/>
        <v>7.1178368440148925E-11</v>
      </c>
      <c r="R434" s="71">
        <f t="shared" si="159"/>
        <v>0</v>
      </c>
      <c r="S434" s="71">
        <f>SUM($R$33:R434)</f>
        <v>9.5691597944751994</v>
      </c>
      <c r="U434" s="26">
        <v>431</v>
      </c>
      <c r="V434" s="71">
        <v>1.0544361566106101E-11</v>
      </c>
      <c r="W434" s="73">
        <f t="shared" si="166"/>
        <v>0</v>
      </c>
      <c r="X434" s="74">
        <v>401</v>
      </c>
      <c r="Y434" s="34" t="s">
        <v>202</v>
      </c>
      <c r="Z434" s="34" t="s">
        <v>636</v>
      </c>
      <c r="AA434" s="71">
        <f t="shared" si="160"/>
        <v>7.1178368440148925E-11</v>
      </c>
      <c r="AB434" s="71">
        <f t="shared" si="161"/>
        <v>0</v>
      </c>
      <c r="AC434" s="71">
        <f>SUM($AB$33:AB434)</f>
        <v>10.403299508285247</v>
      </c>
      <c r="AE434" s="26">
        <v>431</v>
      </c>
      <c r="AF434" s="71">
        <v>0</v>
      </c>
      <c r="AG434" s="73">
        <f t="shared" si="167"/>
        <v>0</v>
      </c>
      <c r="AH434" s="74">
        <v>401</v>
      </c>
      <c r="AI434" s="34" t="s">
        <v>202</v>
      </c>
      <c r="AJ434" s="34" t="s">
        <v>636</v>
      </c>
      <c r="AK434" s="71">
        <f t="shared" si="162"/>
        <v>7.1178368440148925E-11</v>
      </c>
      <c r="AL434" s="71">
        <f t="shared" si="163"/>
        <v>0</v>
      </c>
      <c r="AM434" s="71">
        <f>SUM($AL$33:AL434)</f>
        <v>10.507780540992837</v>
      </c>
      <c r="AO434" s="26">
        <v>431</v>
      </c>
      <c r="AP434" s="71">
        <v>0.30174843867893197</v>
      </c>
      <c r="AQ434" s="73">
        <f t="shared" si="148"/>
        <v>6.3472529327860321E-194</v>
      </c>
      <c r="AR434" s="34">
        <v>411</v>
      </c>
      <c r="AS434" s="34" t="s">
        <v>202</v>
      </c>
      <c r="AT434" s="34" t="s">
        <v>646</v>
      </c>
      <c r="AU434" s="71">
        <f t="shared" si="144"/>
        <v>3.9745629166319023E-11</v>
      </c>
      <c r="AV434" s="71">
        <f t="shared" si="145"/>
        <v>2.5227556129134449E-204</v>
      </c>
      <c r="AW434" s="114">
        <f>SUM($AV$23:AV434)</f>
        <v>9.3110379369082494</v>
      </c>
      <c r="AY434" s="26">
        <v>431</v>
      </c>
      <c r="AZ434" s="71">
        <v>0</v>
      </c>
      <c r="BA434" s="73">
        <f t="shared" si="151"/>
        <v>0</v>
      </c>
      <c r="BB434" s="34">
        <v>411</v>
      </c>
      <c r="BC434" s="34" t="s">
        <v>202</v>
      </c>
      <c r="BD434" s="34" t="s">
        <v>646</v>
      </c>
      <c r="BE434" s="71">
        <f t="shared" si="146"/>
        <v>3.9745629166319023E-11</v>
      </c>
      <c r="BF434" s="71">
        <f t="shared" si="147"/>
        <v>0</v>
      </c>
      <c r="BG434" s="114">
        <f>SUM($BF$23:BF434)</f>
        <v>9.5467535037849771</v>
      </c>
      <c r="BI434" s="26">
        <v>431</v>
      </c>
      <c r="BJ434" s="71">
        <v>5.0360306330973603E-2</v>
      </c>
      <c r="BK434" s="73">
        <f t="shared" si="152"/>
        <v>0</v>
      </c>
      <c r="BL434" s="34">
        <v>411</v>
      </c>
      <c r="BM434" s="34" t="s">
        <v>202</v>
      </c>
      <c r="BN434" s="34" t="s">
        <v>646</v>
      </c>
      <c r="BO434" s="71">
        <f t="shared" si="149"/>
        <v>3.9745629166319023E-11</v>
      </c>
      <c r="BP434" s="71">
        <f t="shared" si="150"/>
        <v>0</v>
      </c>
      <c r="BQ434" s="114">
        <f>SUM($BP$23:BP434)</f>
        <v>10.39189247276893</v>
      </c>
      <c r="BS434" s="26">
        <v>431</v>
      </c>
      <c r="BT434" s="71">
        <v>0</v>
      </c>
      <c r="BU434" s="73">
        <f t="shared" si="153"/>
        <v>0</v>
      </c>
      <c r="BV434" s="34">
        <v>411</v>
      </c>
      <c r="BW434" s="34" t="s">
        <v>202</v>
      </c>
      <c r="BX434" s="34" t="s">
        <v>646</v>
      </c>
      <c r="BY434" s="71">
        <f t="shared" si="154"/>
        <v>3.9745629166319023E-11</v>
      </c>
      <c r="BZ434" s="71">
        <f t="shared" si="155"/>
        <v>0</v>
      </c>
      <c r="CA434" s="114">
        <f>SUM($BZ$23:BZ434)</f>
        <v>10.487233235656269</v>
      </c>
    </row>
    <row r="435" spans="1:79" x14ac:dyDescent="0.35">
      <c r="A435" s="26">
        <v>432</v>
      </c>
      <c r="B435" s="71">
        <v>0.241835952368361</v>
      </c>
      <c r="C435" s="73">
        <f t="shared" si="164"/>
        <v>2.6643533081142438E-222</v>
      </c>
      <c r="D435" s="34">
        <v>402</v>
      </c>
      <c r="E435" s="34" t="s">
        <v>202</v>
      </c>
      <c r="F435" s="34" t="s">
        <v>637</v>
      </c>
      <c r="G435" s="71">
        <f t="shared" si="156"/>
        <v>6.7149404188819731E-11</v>
      </c>
      <c r="H435" s="71">
        <f t="shared" si="157"/>
        <v>1.7890973718838229E-232</v>
      </c>
      <c r="I435" s="71">
        <f>SUM($H$33:H435)</f>
        <v>9.3265529758493759</v>
      </c>
      <c r="K435" s="26">
        <v>432</v>
      </c>
      <c r="L435" s="71">
        <v>0</v>
      </c>
      <c r="M435" s="73">
        <f t="shared" si="165"/>
        <v>0</v>
      </c>
      <c r="N435" s="34">
        <v>402</v>
      </c>
      <c r="O435" s="34" t="s">
        <v>202</v>
      </c>
      <c r="P435" s="34" t="s">
        <v>637</v>
      </c>
      <c r="Q435" s="71">
        <f t="shared" si="158"/>
        <v>6.7149404188819731E-11</v>
      </c>
      <c r="R435" s="71">
        <f t="shared" si="159"/>
        <v>0</v>
      </c>
      <c r="S435" s="71">
        <f>SUM($R$33:R435)</f>
        <v>9.5691597944751994</v>
      </c>
      <c r="U435" s="26">
        <v>432</v>
      </c>
      <c r="V435" s="71">
        <v>1.05443615661177E-11</v>
      </c>
      <c r="W435" s="73">
        <f t="shared" si="166"/>
        <v>0</v>
      </c>
      <c r="X435" s="74">
        <v>402</v>
      </c>
      <c r="Y435" s="34" t="s">
        <v>202</v>
      </c>
      <c r="Z435" s="34" t="s">
        <v>637</v>
      </c>
      <c r="AA435" s="71">
        <f t="shared" si="160"/>
        <v>6.7149404188819731E-11</v>
      </c>
      <c r="AB435" s="71">
        <f t="shared" si="161"/>
        <v>0</v>
      </c>
      <c r="AC435" s="71">
        <f>SUM($AB$33:AB435)</f>
        <v>10.403299508285247</v>
      </c>
      <c r="AE435" s="26">
        <v>432</v>
      </c>
      <c r="AF435" s="71">
        <v>0</v>
      </c>
      <c r="AG435" s="73">
        <f t="shared" si="167"/>
        <v>0</v>
      </c>
      <c r="AH435" s="74">
        <v>402</v>
      </c>
      <c r="AI435" s="34" t="s">
        <v>202</v>
      </c>
      <c r="AJ435" s="34" t="s">
        <v>637</v>
      </c>
      <c r="AK435" s="71">
        <f t="shared" si="162"/>
        <v>6.7149404188819731E-11</v>
      </c>
      <c r="AL435" s="71">
        <f t="shared" si="163"/>
        <v>0</v>
      </c>
      <c r="AM435" s="71">
        <f>SUM($AL$33:AL435)</f>
        <v>10.507780540992837</v>
      </c>
      <c r="AO435" s="26">
        <v>432</v>
      </c>
      <c r="AP435" s="71">
        <v>0.30174843867890699</v>
      </c>
      <c r="AQ435" s="73">
        <f t="shared" si="148"/>
        <v>1.9152736623684572E-194</v>
      </c>
      <c r="AR435" s="34">
        <v>412</v>
      </c>
      <c r="AS435" s="34" t="s">
        <v>202</v>
      </c>
      <c r="AT435" s="34" t="s">
        <v>647</v>
      </c>
      <c r="AU435" s="71">
        <f t="shared" si="144"/>
        <v>3.7495876571999074E-11</v>
      </c>
      <c r="AV435" s="71">
        <f t="shared" si="145"/>
        <v>7.1814864845768303E-205</v>
      </c>
      <c r="AW435" s="114">
        <f>SUM($AV$23:AV435)</f>
        <v>9.3110379369082494</v>
      </c>
      <c r="AY435" s="26">
        <v>432</v>
      </c>
      <c r="AZ435" s="71">
        <v>0</v>
      </c>
      <c r="BA435" s="73">
        <f t="shared" si="151"/>
        <v>0</v>
      </c>
      <c r="BB435" s="34">
        <v>412</v>
      </c>
      <c r="BC435" s="34" t="s">
        <v>202</v>
      </c>
      <c r="BD435" s="34" t="s">
        <v>647</v>
      </c>
      <c r="BE435" s="71">
        <f t="shared" si="146"/>
        <v>3.7495876571999074E-11</v>
      </c>
      <c r="BF435" s="71">
        <f t="shared" si="147"/>
        <v>0</v>
      </c>
      <c r="BG435" s="114">
        <f>SUM($BF$23:BF435)</f>
        <v>9.5467535037849771</v>
      </c>
      <c r="BI435" s="26">
        <v>432</v>
      </c>
      <c r="BJ435" s="71">
        <v>5.0360306330973603E-2</v>
      </c>
      <c r="BK435" s="73">
        <f t="shared" si="152"/>
        <v>0</v>
      </c>
      <c r="BL435" s="34">
        <v>412</v>
      </c>
      <c r="BM435" s="34" t="s">
        <v>202</v>
      </c>
      <c r="BN435" s="34" t="s">
        <v>647</v>
      </c>
      <c r="BO435" s="71">
        <f t="shared" si="149"/>
        <v>3.7495876571999074E-11</v>
      </c>
      <c r="BP435" s="71">
        <f t="shared" si="150"/>
        <v>0</v>
      </c>
      <c r="BQ435" s="114">
        <f>SUM($BP$23:BP435)</f>
        <v>10.39189247276893</v>
      </c>
      <c r="BS435" s="26">
        <v>432</v>
      </c>
      <c r="BT435" s="71">
        <v>0</v>
      </c>
      <c r="BU435" s="73">
        <f t="shared" si="153"/>
        <v>0</v>
      </c>
      <c r="BV435" s="34">
        <v>412</v>
      </c>
      <c r="BW435" s="34" t="s">
        <v>202</v>
      </c>
      <c r="BX435" s="34" t="s">
        <v>647</v>
      </c>
      <c r="BY435" s="71">
        <f t="shared" si="154"/>
        <v>3.7495876571999074E-11</v>
      </c>
      <c r="BZ435" s="71">
        <f t="shared" si="155"/>
        <v>0</v>
      </c>
      <c r="CA435" s="114">
        <f>SUM($BZ$23:BZ435)</f>
        <v>10.487233235656269</v>
      </c>
    </row>
    <row r="436" spans="1:79" x14ac:dyDescent="0.35">
      <c r="A436" s="26">
        <v>433</v>
      </c>
      <c r="B436" s="71">
        <v>0.24183595236838801</v>
      </c>
      <c r="C436" s="73">
        <f t="shared" si="164"/>
        <v>6.443364197136013E-223</v>
      </c>
      <c r="D436" s="34">
        <v>403</v>
      </c>
      <c r="E436" s="34" t="s">
        <v>202</v>
      </c>
      <c r="F436" s="34" t="s">
        <v>638</v>
      </c>
      <c r="G436" s="71">
        <f t="shared" si="156"/>
        <v>6.3348494517754462E-11</v>
      </c>
      <c r="H436" s="71">
        <f t="shared" si="157"/>
        <v>4.0817742151816614E-233</v>
      </c>
      <c r="I436" s="71">
        <f>SUM($H$33:H436)</f>
        <v>9.3265529758493759</v>
      </c>
      <c r="K436" s="26">
        <v>433</v>
      </c>
      <c r="L436" s="71">
        <v>0</v>
      </c>
      <c r="M436" s="73">
        <f t="shared" si="165"/>
        <v>0</v>
      </c>
      <c r="N436" s="34">
        <v>403</v>
      </c>
      <c r="O436" s="34" t="s">
        <v>202</v>
      </c>
      <c r="P436" s="34" t="s">
        <v>638</v>
      </c>
      <c r="Q436" s="71">
        <f t="shared" si="158"/>
        <v>6.3348494517754462E-11</v>
      </c>
      <c r="R436" s="71">
        <f t="shared" si="159"/>
        <v>0</v>
      </c>
      <c r="S436" s="71">
        <f>SUM($R$33:R436)</f>
        <v>9.5691597944751994</v>
      </c>
      <c r="U436" s="26">
        <v>433</v>
      </c>
      <c r="V436" s="71">
        <v>1.0544361566087899E-11</v>
      </c>
      <c r="W436" s="73">
        <f t="shared" si="166"/>
        <v>0</v>
      </c>
      <c r="X436" s="74">
        <v>403</v>
      </c>
      <c r="Y436" s="34" t="s">
        <v>202</v>
      </c>
      <c r="Z436" s="34" t="s">
        <v>638</v>
      </c>
      <c r="AA436" s="71">
        <f t="shared" si="160"/>
        <v>6.3348494517754462E-11</v>
      </c>
      <c r="AB436" s="71">
        <f t="shared" si="161"/>
        <v>0</v>
      </c>
      <c r="AC436" s="71">
        <f>SUM($AB$33:AB436)</f>
        <v>10.403299508285247</v>
      </c>
      <c r="AE436" s="26">
        <v>433</v>
      </c>
      <c r="AF436" s="71">
        <v>0</v>
      </c>
      <c r="AG436" s="73">
        <f t="shared" si="167"/>
        <v>0</v>
      </c>
      <c r="AH436" s="74">
        <v>403</v>
      </c>
      <c r="AI436" s="34" t="s">
        <v>202</v>
      </c>
      <c r="AJ436" s="34" t="s">
        <v>638</v>
      </c>
      <c r="AK436" s="71">
        <f t="shared" si="162"/>
        <v>6.3348494517754462E-11</v>
      </c>
      <c r="AL436" s="71">
        <f t="shared" si="163"/>
        <v>0</v>
      </c>
      <c r="AM436" s="71">
        <f>SUM($AL$33:AL436)</f>
        <v>10.507780540992837</v>
      </c>
      <c r="AO436" s="26">
        <v>433</v>
      </c>
      <c r="AP436" s="71">
        <v>0.30174843867893197</v>
      </c>
      <c r="AQ436" s="73">
        <f t="shared" si="148"/>
        <v>5.7793083726251407E-195</v>
      </c>
      <c r="AR436" s="34">
        <v>413</v>
      </c>
      <c r="AS436" s="34" t="s">
        <v>202</v>
      </c>
      <c r="AT436" s="34" t="s">
        <v>648</v>
      </c>
      <c r="AU436" s="71">
        <f t="shared" si="144"/>
        <v>3.5373468464150068E-11</v>
      </c>
      <c r="AV436" s="71">
        <f t="shared" si="145"/>
        <v>2.0443418246365388E-205</v>
      </c>
      <c r="AW436" s="114">
        <f>SUM($AV$23:AV436)</f>
        <v>9.3110379369082494</v>
      </c>
      <c r="AY436" s="26">
        <v>433</v>
      </c>
      <c r="AZ436" s="71">
        <v>0</v>
      </c>
      <c r="BA436" s="73">
        <f t="shared" si="151"/>
        <v>0</v>
      </c>
      <c r="BB436" s="34">
        <v>413</v>
      </c>
      <c r="BC436" s="34" t="s">
        <v>202</v>
      </c>
      <c r="BD436" s="34" t="s">
        <v>648</v>
      </c>
      <c r="BE436" s="71">
        <f t="shared" si="146"/>
        <v>3.5373468464150068E-11</v>
      </c>
      <c r="BF436" s="71">
        <f t="shared" si="147"/>
        <v>0</v>
      </c>
      <c r="BG436" s="114">
        <f>SUM($BF$23:BF436)</f>
        <v>9.5467535037849771</v>
      </c>
      <c r="BI436" s="26">
        <v>433</v>
      </c>
      <c r="BJ436" s="71">
        <v>5.0360306330973603E-2</v>
      </c>
      <c r="BK436" s="73">
        <f t="shared" si="152"/>
        <v>0</v>
      </c>
      <c r="BL436" s="34">
        <v>413</v>
      </c>
      <c r="BM436" s="34" t="s">
        <v>202</v>
      </c>
      <c r="BN436" s="34" t="s">
        <v>648</v>
      </c>
      <c r="BO436" s="71">
        <f t="shared" si="149"/>
        <v>3.5373468464150068E-11</v>
      </c>
      <c r="BP436" s="71">
        <f t="shared" si="150"/>
        <v>0</v>
      </c>
      <c r="BQ436" s="114">
        <f>SUM($BP$23:BP436)</f>
        <v>10.39189247276893</v>
      </c>
      <c r="BS436" s="26">
        <v>433</v>
      </c>
      <c r="BT436" s="71">
        <v>0</v>
      </c>
      <c r="BU436" s="73">
        <f t="shared" si="153"/>
        <v>0</v>
      </c>
      <c r="BV436" s="34">
        <v>413</v>
      </c>
      <c r="BW436" s="34" t="s">
        <v>202</v>
      </c>
      <c r="BX436" s="34" t="s">
        <v>648</v>
      </c>
      <c r="BY436" s="71">
        <f t="shared" si="154"/>
        <v>3.5373468464150068E-11</v>
      </c>
      <c r="BZ436" s="71">
        <f t="shared" si="155"/>
        <v>0</v>
      </c>
      <c r="CA436" s="114">
        <f>SUM($BZ$23:BZ436)</f>
        <v>10.487233235656269</v>
      </c>
    </row>
    <row r="437" spans="1:79" x14ac:dyDescent="0.35">
      <c r="A437" s="26">
        <v>434</v>
      </c>
      <c r="B437" s="71">
        <v>0.24183595236838801</v>
      </c>
      <c r="C437" s="73">
        <f t="shared" si="164"/>
        <v>1.5582371170707615E-223</v>
      </c>
      <c r="D437" s="34">
        <v>404</v>
      </c>
      <c r="E437" s="34" t="s">
        <v>202</v>
      </c>
      <c r="F437" s="34" t="s">
        <v>639</v>
      </c>
      <c r="G437" s="71">
        <f t="shared" si="156"/>
        <v>5.9762730677126852E-11</v>
      </c>
      <c r="H437" s="71">
        <f t="shared" si="157"/>
        <v>9.3124505158602506E-234</v>
      </c>
      <c r="I437" s="71">
        <f>SUM($H$33:H437)</f>
        <v>9.3265529758493759</v>
      </c>
      <c r="K437" s="26">
        <v>434</v>
      </c>
      <c r="L437" s="71">
        <v>0</v>
      </c>
      <c r="M437" s="73">
        <f t="shared" si="165"/>
        <v>0</v>
      </c>
      <c r="N437" s="34">
        <v>404</v>
      </c>
      <c r="O437" s="34" t="s">
        <v>202</v>
      </c>
      <c r="P437" s="34" t="s">
        <v>639</v>
      </c>
      <c r="Q437" s="71">
        <f t="shared" si="158"/>
        <v>5.9762730677126852E-11</v>
      </c>
      <c r="R437" s="71">
        <f t="shared" si="159"/>
        <v>0</v>
      </c>
      <c r="S437" s="71">
        <f>SUM($R$33:R437)</f>
        <v>9.5691597944751994</v>
      </c>
      <c r="U437" s="26">
        <v>434</v>
      </c>
      <c r="V437" s="71">
        <v>1.0544361566080099E-11</v>
      </c>
      <c r="W437" s="73">
        <f t="shared" si="166"/>
        <v>0</v>
      </c>
      <c r="X437" s="74">
        <v>404</v>
      </c>
      <c r="Y437" s="34" t="s">
        <v>202</v>
      </c>
      <c r="Z437" s="34" t="s">
        <v>639</v>
      </c>
      <c r="AA437" s="71">
        <f t="shared" si="160"/>
        <v>5.9762730677126852E-11</v>
      </c>
      <c r="AB437" s="71">
        <f t="shared" si="161"/>
        <v>0</v>
      </c>
      <c r="AC437" s="71">
        <f>SUM($AB$33:AB437)</f>
        <v>10.403299508285247</v>
      </c>
      <c r="AE437" s="26">
        <v>434</v>
      </c>
      <c r="AF437" s="71">
        <v>0</v>
      </c>
      <c r="AG437" s="73">
        <f t="shared" si="167"/>
        <v>0</v>
      </c>
      <c r="AH437" s="74">
        <v>404</v>
      </c>
      <c r="AI437" s="34" t="s">
        <v>202</v>
      </c>
      <c r="AJ437" s="34" t="s">
        <v>639</v>
      </c>
      <c r="AK437" s="71">
        <f t="shared" si="162"/>
        <v>5.9762730677126852E-11</v>
      </c>
      <c r="AL437" s="71">
        <f t="shared" si="163"/>
        <v>0</v>
      </c>
      <c r="AM437" s="71">
        <f>SUM($AL$33:AL437)</f>
        <v>10.507780540992837</v>
      </c>
      <c r="AO437" s="26">
        <v>434</v>
      </c>
      <c r="AP437" s="71">
        <v>0.30174843867890599</v>
      </c>
      <c r="AQ437" s="73">
        <f t="shared" si="148"/>
        <v>1.7438972780837156E-195</v>
      </c>
      <c r="AR437" s="34">
        <v>414</v>
      </c>
      <c r="AS437" s="34" t="s">
        <v>202</v>
      </c>
      <c r="AT437" s="34" t="s">
        <v>649</v>
      </c>
      <c r="AU437" s="71">
        <f t="shared" si="144"/>
        <v>3.3371196664292519E-11</v>
      </c>
      <c r="AV437" s="71">
        <f t="shared" si="145"/>
        <v>5.8195939029256094E-206</v>
      </c>
      <c r="AW437" s="114">
        <f>SUM($AV$23:AV437)</f>
        <v>9.3110379369082494</v>
      </c>
      <c r="AY437" s="26">
        <v>434</v>
      </c>
      <c r="AZ437" s="71">
        <v>0</v>
      </c>
      <c r="BA437" s="73">
        <f t="shared" si="151"/>
        <v>0</v>
      </c>
      <c r="BB437" s="34">
        <v>414</v>
      </c>
      <c r="BC437" s="34" t="s">
        <v>202</v>
      </c>
      <c r="BD437" s="34" t="s">
        <v>649</v>
      </c>
      <c r="BE437" s="71">
        <f t="shared" si="146"/>
        <v>3.3371196664292519E-11</v>
      </c>
      <c r="BF437" s="71">
        <f t="shared" si="147"/>
        <v>0</v>
      </c>
      <c r="BG437" s="114">
        <f>SUM($BF$23:BF437)</f>
        <v>9.5467535037849771</v>
      </c>
      <c r="BI437" s="26">
        <v>434</v>
      </c>
      <c r="BJ437" s="71">
        <v>5.0360306330973603E-2</v>
      </c>
      <c r="BK437" s="73">
        <f t="shared" si="152"/>
        <v>0</v>
      </c>
      <c r="BL437" s="34">
        <v>414</v>
      </c>
      <c r="BM437" s="34" t="s">
        <v>202</v>
      </c>
      <c r="BN437" s="34" t="s">
        <v>649</v>
      </c>
      <c r="BO437" s="71">
        <f t="shared" si="149"/>
        <v>3.3371196664292519E-11</v>
      </c>
      <c r="BP437" s="71">
        <f t="shared" si="150"/>
        <v>0</v>
      </c>
      <c r="BQ437" s="114">
        <f>SUM($BP$23:BP437)</f>
        <v>10.39189247276893</v>
      </c>
      <c r="BS437" s="26">
        <v>434</v>
      </c>
      <c r="BT437" s="71">
        <v>0</v>
      </c>
      <c r="BU437" s="73">
        <f t="shared" si="153"/>
        <v>0</v>
      </c>
      <c r="BV437" s="34">
        <v>414</v>
      </c>
      <c r="BW437" s="34" t="s">
        <v>202</v>
      </c>
      <c r="BX437" s="34" t="s">
        <v>649</v>
      </c>
      <c r="BY437" s="71">
        <f t="shared" si="154"/>
        <v>3.3371196664292519E-11</v>
      </c>
      <c r="BZ437" s="71">
        <f t="shared" si="155"/>
        <v>0</v>
      </c>
      <c r="CA437" s="114">
        <f>SUM($BZ$23:BZ437)</f>
        <v>10.487233235656269</v>
      </c>
    </row>
    <row r="438" spans="1:79" x14ac:dyDescent="0.35">
      <c r="A438" s="26">
        <v>435</v>
      </c>
      <c r="B438" s="71">
        <v>0.24183595236838801</v>
      </c>
      <c r="C438" s="73">
        <f t="shared" si="164"/>
        <v>3.7683775722257896E-224</v>
      </c>
      <c r="D438" s="34">
        <v>405</v>
      </c>
      <c r="E438" s="34" t="s">
        <v>202</v>
      </c>
      <c r="F438" s="34" t="s">
        <v>640</v>
      </c>
      <c r="G438" s="71">
        <f t="shared" si="156"/>
        <v>5.6379934601063061E-11</v>
      </c>
      <c r="H438" s="71">
        <f t="shared" si="157"/>
        <v>2.1246088107420281E-234</v>
      </c>
      <c r="I438" s="71">
        <f>SUM($H$33:H438)</f>
        <v>9.3265529758493759</v>
      </c>
      <c r="K438" s="26">
        <v>435</v>
      </c>
      <c r="L438" s="71">
        <v>0</v>
      </c>
      <c r="M438" s="73">
        <f t="shared" si="165"/>
        <v>0</v>
      </c>
      <c r="N438" s="34">
        <v>405</v>
      </c>
      <c r="O438" s="34" t="s">
        <v>202</v>
      </c>
      <c r="P438" s="34" t="s">
        <v>640</v>
      </c>
      <c r="Q438" s="71">
        <f t="shared" si="158"/>
        <v>5.6379934601063061E-11</v>
      </c>
      <c r="R438" s="71">
        <f t="shared" si="159"/>
        <v>0</v>
      </c>
      <c r="S438" s="71">
        <f>SUM($R$33:R438)</f>
        <v>9.5691597944751994</v>
      </c>
      <c r="U438" s="26">
        <v>435</v>
      </c>
      <c r="V438" s="71">
        <v>1.0544361566074E-11</v>
      </c>
      <c r="W438" s="73">
        <f t="shared" si="166"/>
        <v>0</v>
      </c>
      <c r="X438" s="74">
        <v>405</v>
      </c>
      <c r="Y438" s="34" t="s">
        <v>202</v>
      </c>
      <c r="Z438" s="34" t="s">
        <v>640</v>
      </c>
      <c r="AA438" s="71">
        <f t="shared" si="160"/>
        <v>5.6379934601063061E-11</v>
      </c>
      <c r="AB438" s="71">
        <f t="shared" si="161"/>
        <v>0</v>
      </c>
      <c r="AC438" s="71">
        <f>SUM($AB$33:AB438)</f>
        <v>10.403299508285247</v>
      </c>
      <c r="AE438" s="26">
        <v>435</v>
      </c>
      <c r="AF438" s="71">
        <v>0</v>
      </c>
      <c r="AG438" s="73">
        <f t="shared" si="167"/>
        <v>0</v>
      </c>
      <c r="AH438" s="74">
        <v>405</v>
      </c>
      <c r="AI438" s="34" t="s">
        <v>202</v>
      </c>
      <c r="AJ438" s="34" t="s">
        <v>640</v>
      </c>
      <c r="AK438" s="71">
        <f t="shared" si="162"/>
        <v>5.6379934601063061E-11</v>
      </c>
      <c r="AL438" s="71">
        <f t="shared" si="163"/>
        <v>0</v>
      </c>
      <c r="AM438" s="71">
        <f>SUM($AL$33:AL438)</f>
        <v>10.507780540992837</v>
      </c>
      <c r="AO438" s="26">
        <v>435</v>
      </c>
      <c r="AP438" s="71">
        <v>0.30174843867890599</v>
      </c>
      <c r="AQ438" s="73">
        <f t="shared" si="148"/>
        <v>5.2621828087815517E-196</v>
      </c>
      <c r="AR438" s="34">
        <v>415</v>
      </c>
      <c r="AS438" s="34" t="s">
        <v>202</v>
      </c>
      <c r="AT438" s="34" t="s">
        <v>650</v>
      </c>
      <c r="AU438" s="71">
        <f t="shared" si="144"/>
        <v>3.1482261004049538E-11</v>
      </c>
      <c r="AV438" s="71">
        <f t="shared" si="145"/>
        <v>1.6566541263708331E-206</v>
      </c>
      <c r="AW438" s="114">
        <f>SUM($AV$23:AV438)</f>
        <v>9.3110379369082494</v>
      </c>
      <c r="AY438" s="26">
        <v>435</v>
      </c>
      <c r="AZ438" s="71">
        <v>0</v>
      </c>
      <c r="BA438" s="73">
        <f t="shared" si="151"/>
        <v>0</v>
      </c>
      <c r="BB438" s="34">
        <v>415</v>
      </c>
      <c r="BC438" s="34" t="s">
        <v>202</v>
      </c>
      <c r="BD438" s="34" t="s">
        <v>650</v>
      </c>
      <c r="BE438" s="71">
        <f t="shared" si="146"/>
        <v>3.1482261004049538E-11</v>
      </c>
      <c r="BF438" s="71">
        <f t="shared" si="147"/>
        <v>0</v>
      </c>
      <c r="BG438" s="114">
        <f>SUM($BF$23:BF438)</f>
        <v>9.5467535037849771</v>
      </c>
      <c r="BI438" s="26">
        <v>435</v>
      </c>
      <c r="BJ438" s="71">
        <v>5.0360306330973298E-2</v>
      </c>
      <c r="BK438" s="73">
        <f t="shared" si="152"/>
        <v>0</v>
      </c>
      <c r="BL438" s="34">
        <v>415</v>
      </c>
      <c r="BM438" s="34" t="s">
        <v>202</v>
      </c>
      <c r="BN438" s="34" t="s">
        <v>650</v>
      </c>
      <c r="BO438" s="71">
        <f t="shared" si="149"/>
        <v>3.1482261004049538E-11</v>
      </c>
      <c r="BP438" s="71">
        <f t="shared" si="150"/>
        <v>0</v>
      </c>
      <c r="BQ438" s="114">
        <f>SUM($BP$23:BP438)</f>
        <v>10.39189247276893</v>
      </c>
      <c r="BS438" s="26">
        <v>435</v>
      </c>
      <c r="BT438" s="71">
        <v>0</v>
      </c>
      <c r="BU438" s="73">
        <f t="shared" si="153"/>
        <v>0</v>
      </c>
      <c r="BV438" s="34">
        <v>415</v>
      </c>
      <c r="BW438" s="34" t="s">
        <v>202</v>
      </c>
      <c r="BX438" s="34" t="s">
        <v>650</v>
      </c>
      <c r="BY438" s="71">
        <f t="shared" si="154"/>
        <v>3.1482261004049538E-11</v>
      </c>
      <c r="BZ438" s="71">
        <f t="shared" si="155"/>
        <v>0</v>
      </c>
      <c r="CA438" s="114">
        <f>SUM($BZ$23:BZ438)</f>
        <v>10.487233235656269</v>
      </c>
    </row>
    <row r="439" spans="1:79" x14ac:dyDescent="0.35">
      <c r="A439" s="26">
        <v>436</v>
      </c>
      <c r="B439" s="71">
        <v>0.241835952368362</v>
      </c>
      <c r="C439" s="73">
        <f t="shared" si="164"/>
        <v>9.1132917906289773E-225</v>
      </c>
      <c r="D439" s="34">
        <v>406</v>
      </c>
      <c r="E439" s="34" t="s">
        <v>202</v>
      </c>
      <c r="F439" s="34" t="s">
        <v>641</v>
      </c>
      <c r="G439" s="71">
        <f t="shared" si="156"/>
        <v>5.3188617548172691E-11</v>
      </c>
      <c r="H439" s="71">
        <f t="shared" si="157"/>
        <v>4.8472339165666659E-235</v>
      </c>
      <c r="I439" s="71">
        <f>SUM($H$33:H439)</f>
        <v>9.3265529758493759</v>
      </c>
      <c r="K439" s="26">
        <v>436</v>
      </c>
      <c r="L439" s="71">
        <v>0</v>
      </c>
      <c r="M439" s="73">
        <f t="shared" si="165"/>
        <v>0</v>
      </c>
      <c r="N439" s="34">
        <v>406</v>
      </c>
      <c r="O439" s="34" t="s">
        <v>202</v>
      </c>
      <c r="P439" s="34" t="s">
        <v>641</v>
      </c>
      <c r="Q439" s="71">
        <f t="shared" si="158"/>
        <v>5.3188617548172691E-11</v>
      </c>
      <c r="R439" s="71">
        <f t="shared" si="159"/>
        <v>0</v>
      </c>
      <c r="S439" s="71">
        <f>SUM($R$33:R439)</f>
        <v>9.5691597944751994</v>
      </c>
      <c r="U439" s="26">
        <v>436</v>
      </c>
      <c r="V439" s="71">
        <v>1.05443615660679E-11</v>
      </c>
      <c r="W439" s="73">
        <f t="shared" si="166"/>
        <v>0</v>
      </c>
      <c r="X439" s="74">
        <v>406</v>
      </c>
      <c r="Y439" s="34" t="s">
        <v>202</v>
      </c>
      <c r="Z439" s="34" t="s">
        <v>641</v>
      </c>
      <c r="AA439" s="71">
        <f t="shared" si="160"/>
        <v>5.3188617548172691E-11</v>
      </c>
      <c r="AB439" s="71">
        <f t="shared" si="161"/>
        <v>0</v>
      </c>
      <c r="AC439" s="71">
        <f>SUM($AB$33:AB439)</f>
        <v>10.403299508285247</v>
      </c>
      <c r="AE439" s="26">
        <v>436</v>
      </c>
      <c r="AF439" s="71">
        <v>0</v>
      </c>
      <c r="AG439" s="73">
        <f t="shared" si="167"/>
        <v>0</v>
      </c>
      <c r="AH439" s="74">
        <v>406</v>
      </c>
      <c r="AI439" s="34" t="s">
        <v>202</v>
      </c>
      <c r="AJ439" s="34" t="s">
        <v>641</v>
      </c>
      <c r="AK439" s="71">
        <f t="shared" si="162"/>
        <v>5.3188617548172691E-11</v>
      </c>
      <c r="AL439" s="71">
        <f t="shared" si="163"/>
        <v>0</v>
      </c>
      <c r="AM439" s="71">
        <f>SUM($AL$33:AL439)</f>
        <v>10.507780540992837</v>
      </c>
      <c r="AO439" s="26">
        <v>436</v>
      </c>
      <c r="AP439" s="71">
        <v>0.30174843867893297</v>
      </c>
      <c r="AQ439" s="73">
        <f t="shared" si="148"/>
        <v>1.5878554465928134E-196</v>
      </c>
      <c r="AR439" s="34">
        <v>416</v>
      </c>
      <c r="AS439" s="34" t="s">
        <v>202</v>
      </c>
      <c r="AT439" s="34" t="s">
        <v>651</v>
      </c>
      <c r="AU439" s="71">
        <f t="shared" si="144"/>
        <v>2.9700246230235421E-11</v>
      </c>
      <c r="AV439" s="71">
        <f t="shared" si="145"/>
        <v>4.7159697741826983E-207</v>
      </c>
      <c r="AW439" s="114">
        <f>SUM($AV$23:AV439)</f>
        <v>9.3110379369082494</v>
      </c>
      <c r="AY439" s="26">
        <v>436</v>
      </c>
      <c r="AZ439" s="71">
        <v>0</v>
      </c>
      <c r="BA439" s="73">
        <f t="shared" si="151"/>
        <v>0</v>
      </c>
      <c r="BB439" s="34">
        <v>416</v>
      </c>
      <c r="BC439" s="34" t="s">
        <v>202</v>
      </c>
      <c r="BD439" s="34" t="s">
        <v>651</v>
      </c>
      <c r="BE439" s="71">
        <f t="shared" si="146"/>
        <v>2.9700246230235421E-11</v>
      </c>
      <c r="BF439" s="71">
        <f t="shared" si="147"/>
        <v>0</v>
      </c>
      <c r="BG439" s="114">
        <f>SUM($BF$23:BF439)</f>
        <v>9.5467535037849771</v>
      </c>
      <c r="BI439" s="26">
        <v>436</v>
      </c>
      <c r="BJ439" s="71">
        <v>5.0360306330973298E-2</v>
      </c>
      <c r="BK439" s="73">
        <f t="shared" si="152"/>
        <v>0</v>
      </c>
      <c r="BL439" s="34">
        <v>416</v>
      </c>
      <c r="BM439" s="34" t="s">
        <v>202</v>
      </c>
      <c r="BN439" s="34" t="s">
        <v>651</v>
      </c>
      <c r="BO439" s="71">
        <f t="shared" si="149"/>
        <v>2.9700246230235421E-11</v>
      </c>
      <c r="BP439" s="71">
        <f t="shared" si="150"/>
        <v>0</v>
      </c>
      <c r="BQ439" s="114">
        <f>SUM($BP$23:BP439)</f>
        <v>10.39189247276893</v>
      </c>
      <c r="BS439" s="26">
        <v>436</v>
      </c>
      <c r="BT439" s="71">
        <v>0</v>
      </c>
      <c r="BU439" s="73">
        <f t="shared" si="153"/>
        <v>0</v>
      </c>
      <c r="BV439" s="34">
        <v>416</v>
      </c>
      <c r="BW439" s="34" t="s">
        <v>202</v>
      </c>
      <c r="BX439" s="34" t="s">
        <v>651</v>
      </c>
      <c r="BY439" s="71">
        <f t="shared" si="154"/>
        <v>2.9700246230235421E-11</v>
      </c>
      <c r="BZ439" s="71">
        <f t="shared" si="155"/>
        <v>0</v>
      </c>
      <c r="CA439" s="114">
        <f>SUM($BZ$23:BZ439)</f>
        <v>10.487233235656269</v>
      </c>
    </row>
    <row r="440" spans="1:79" x14ac:dyDescent="0.35">
      <c r="A440" s="26">
        <v>437</v>
      </c>
      <c r="B440" s="71">
        <v>0.24183595236838801</v>
      </c>
      <c r="C440" s="73">
        <f t="shared" si="164"/>
        <v>2.2039215993975338E-225</v>
      </c>
      <c r="D440" s="34">
        <v>407</v>
      </c>
      <c r="E440" s="34" t="s">
        <v>202</v>
      </c>
      <c r="F440" s="34" t="s">
        <v>642</v>
      </c>
      <c r="G440" s="71">
        <f t="shared" si="156"/>
        <v>5.0177941083181775E-11</v>
      </c>
      <c r="H440" s="71">
        <f t="shared" si="157"/>
        <v>1.105882481665212E-235</v>
      </c>
      <c r="I440" s="71">
        <f>SUM($H$33:H440)</f>
        <v>9.3265529758493759</v>
      </c>
      <c r="K440" s="26">
        <v>437</v>
      </c>
      <c r="L440" s="71">
        <v>0</v>
      </c>
      <c r="M440" s="73">
        <f t="shared" si="165"/>
        <v>0</v>
      </c>
      <c r="N440" s="34">
        <v>407</v>
      </c>
      <c r="O440" s="34" t="s">
        <v>202</v>
      </c>
      <c r="P440" s="34" t="s">
        <v>642</v>
      </c>
      <c r="Q440" s="71">
        <f t="shared" si="158"/>
        <v>5.0177941083181775E-11</v>
      </c>
      <c r="R440" s="71">
        <f t="shared" si="159"/>
        <v>0</v>
      </c>
      <c r="S440" s="71">
        <f>SUM($R$33:R440)</f>
        <v>9.5691597944751994</v>
      </c>
      <c r="U440" s="26">
        <v>437</v>
      </c>
      <c r="V440" s="71">
        <v>1.0544361566083099E-11</v>
      </c>
      <c r="W440" s="73">
        <f t="shared" si="166"/>
        <v>0</v>
      </c>
      <c r="X440" s="74">
        <v>407</v>
      </c>
      <c r="Y440" s="34" t="s">
        <v>202</v>
      </c>
      <c r="Z440" s="34" t="s">
        <v>642</v>
      </c>
      <c r="AA440" s="71">
        <f t="shared" si="160"/>
        <v>5.0177941083181775E-11</v>
      </c>
      <c r="AB440" s="71">
        <f t="shared" si="161"/>
        <v>0</v>
      </c>
      <c r="AC440" s="71">
        <f>SUM($AB$33:AB440)</f>
        <v>10.403299508285247</v>
      </c>
      <c r="AE440" s="26">
        <v>437</v>
      </c>
      <c r="AF440" s="71">
        <v>0</v>
      </c>
      <c r="AG440" s="73">
        <f t="shared" si="167"/>
        <v>0</v>
      </c>
      <c r="AH440" s="74">
        <v>407</v>
      </c>
      <c r="AI440" s="34" t="s">
        <v>202</v>
      </c>
      <c r="AJ440" s="34" t="s">
        <v>642</v>
      </c>
      <c r="AK440" s="71">
        <f t="shared" si="162"/>
        <v>5.0177941083181775E-11</v>
      </c>
      <c r="AL440" s="71">
        <f t="shared" si="163"/>
        <v>0</v>
      </c>
      <c r="AM440" s="71">
        <f>SUM($AL$33:AL440)</f>
        <v>10.507780540992837</v>
      </c>
      <c r="AO440" s="26">
        <v>437</v>
      </c>
      <c r="AP440" s="71">
        <v>0.30174843867890699</v>
      </c>
      <c r="AQ440" s="73">
        <f t="shared" si="148"/>
        <v>4.791329018572213E-197</v>
      </c>
      <c r="AR440" s="34">
        <v>417</v>
      </c>
      <c r="AS440" s="34" t="s">
        <v>202</v>
      </c>
      <c r="AT440" s="34" t="s">
        <v>652</v>
      </c>
      <c r="AU440" s="71">
        <f t="shared" si="144"/>
        <v>2.8019100217203222E-11</v>
      </c>
      <c r="AV440" s="71">
        <f t="shared" si="145"/>
        <v>1.3424872794496879E-207</v>
      </c>
      <c r="AW440" s="114">
        <f>SUM($AV$23:AV440)</f>
        <v>9.3110379369082494</v>
      </c>
      <c r="AY440" s="26">
        <v>437</v>
      </c>
      <c r="AZ440" s="71">
        <v>0</v>
      </c>
      <c r="BA440" s="73">
        <f t="shared" si="151"/>
        <v>0</v>
      </c>
      <c r="BB440" s="34">
        <v>417</v>
      </c>
      <c r="BC440" s="34" t="s">
        <v>202</v>
      </c>
      <c r="BD440" s="34" t="s">
        <v>652</v>
      </c>
      <c r="BE440" s="71">
        <f t="shared" si="146"/>
        <v>2.8019100217203222E-11</v>
      </c>
      <c r="BF440" s="71">
        <f t="shared" si="147"/>
        <v>0</v>
      </c>
      <c r="BG440" s="114">
        <f>SUM($BF$23:BF440)</f>
        <v>9.5467535037849771</v>
      </c>
      <c r="BI440" s="26">
        <v>437</v>
      </c>
      <c r="BJ440" s="71">
        <v>5.0360306330973298E-2</v>
      </c>
      <c r="BK440" s="73">
        <f t="shared" si="152"/>
        <v>0</v>
      </c>
      <c r="BL440" s="34">
        <v>417</v>
      </c>
      <c r="BM440" s="34" t="s">
        <v>202</v>
      </c>
      <c r="BN440" s="34" t="s">
        <v>652</v>
      </c>
      <c r="BO440" s="71">
        <f t="shared" si="149"/>
        <v>2.8019100217203222E-11</v>
      </c>
      <c r="BP440" s="71">
        <f t="shared" si="150"/>
        <v>0</v>
      </c>
      <c r="BQ440" s="114">
        <f>SUM($BP$23:BP440)</f>
        <v>10.39189247276893</v>
      </c>
      <c r="BS440" s="26">
        <v>437</v>
      </c>
      <c r="BT440" s="71">
        <v>0</v>
      </c>
      <c r="BU440" s="73">
        <f t="shared" si="153"/>
        <v>0</v>
      </c>
      <c r="BV440" s="34">
        <v>417</v>
      </c>
      <c r="BW440" s="34" t="s">
        <v>202</v>
      </c>
      <c r="BX440" s="34" t="s">
        <v>652</v>
      </c>
      <c r="BY440" s="71">
        <f t="shared" si="154"/>
        <v>2.8019100217203222E-11</v>
      </c>
      <c r="BZ440" s="71">
        <f t="shared" si="155"/>
        <v>0</v>
      </c>
      <c r="CA440" s="114">
        <f>SUM($BZ$23:BZ440)</f>
        <v>10.487233235656269</v>
      </c>
    </row>
    <row r="441" spans="1:79" x14ac:dyDescent="0.35">
      <c r="A441" s="26">
        <v>438</v>
      </c>
      <c r="B441" s="71">
        <v>0.24183595236838701</v>
      </c>
      <c r="C441" s="73">
        <f t="shared" si="164"/>
        <v>5.3298747893556354E-226</v>
      </c>
      <c r="D441" s="34">
        <v>408</v>
      </c>
      <c r="E441" s="34" t="s">
        <v>202</v>
      </c>
      <c r="F441" s="34" t="s">
        <v>643</v>
      </c>
      <c r="G441" s="71">
        <f t="shared" si="156"/>
        <v>4.7337680267152622E-11</v>
      </c>
      <c r="H441" s="71">
        <f t="shared" si="157"/>
        <v>2.5230390864247449E-236</v>
      </c>
      <c r="I441" s="71">
        <f>SUM($H$33:H441)</f>
        <v>9.3265529758493759</v>
      </c>
      <c r="K441" s="26">
        <v>438</v>
      </c>
      <c r="L441" s="71">
        <v>0</v>
      </c>
      <c r="M441" s="73">
        <f t="shared" si="165"/>
        <v>0</v>
      </c>
      <c r="N441" s="34">
        <v>408</v>
      </c>
      <c r="O441" s="34" t="s">
        <v>202</v>
      </c>
      <c r="P441" s="34" t="s">
        <v>643</v>
      </c>
      <c r="Q441" s="71">
        <f t="shared" si="158"/>
        <v>4.7337680267152622E-11</v>
      </c>
      <c r="R441" s="71">
        <f t="shared" si="159"/>
        <v>0</v>
      </c>
      <c r="S441" s="71">
        <f>SUM($R$33:R441)</f>
        <v>9.5691597944751994</v>
      </c>
      <c r="U441" s="26">
        <v>438</v>
      </c>
      <c r="V441" s="71">
        <v>1.0544361566055799E-11</v>
      </c>
      <c r="W441" s="73">
        <f t="shared" si="166"/>
        <v>0</v>
      </c>
      <c r="X441" s="74">
        <v>408</v>
      </c>
      <c r="Y441" s="34" t="s">
        <v>202</v>
      </c>
      <c r="Z441" s="34" t="s">
        <v>643</v>
      </c>
      <c r="AA441" s="71">
        <f t="shared" si="160"/>
        <v>4.7337680267152622E-11</v>
      </c>
      <c r="AB441" s="71">
        <f t="shared" si="161"/>
        <v>0</v>
      </c>
      <c r="AC441" s="71">
        <f>SUM($AB$33:AB441)</f>
        <v>10.403299508285247</v>
      </c>
      <c r="AE441" s="26">
        <v>438</v>
      </c>
      <c r="AF441" s="71">
        <v>0</v>
      </c>
      <c r="AG441" s="73">
        <f t="shared" si="167"/>
        <v>0</v>
      </c>
      <c r="AH441" s="74">
        <v>408</v>
      </c>
      <c r="AI441" s="34" t="s">
        <v>202</v>
      </c>
      <c r="AJ441" s="34" t="s">
        <v>643</v>
      </c>
      <c r="AK441" s="71">
        <f t="shared" si="162"/>
        <v>4.7337680267152622E-11</v>
      </c>
      <c r="AL441" s="71">
        <f t="shared" si="163"/>
        <v>0</v>
      </c>
      <c r="AM441" s="71">
        <f>SUM($AL$33:AL441)</f>
        <v>10.507780540992837</v>
      </c>
      <c r="AO441" s="26">
        <v>438</v>
      </c>
      <c r="AP441" s="71">
        <v>0.30174843867893197</v>
      </c>
      <c r="AQ441" s="73">
        <f t="shared" si="148"/>
        <v>1.4457760505511052E-197</v>
      </c>
      <c r="AR441" s="34">
        <v>418</v>
      </c>
      <c r="AS441" s="34" t="s">
        <v>202</v>
      </c>
      <c r="AT441" s="34" t="s">
        <v>653</v>
      </c>
      <c r="AU441" s="71">
        <f t="shared" si="144"/>
        <v>2.6433113412455873E-11</v>
      </c>
      <c r="AV441" s="71">
        <f t="shared" si="145"/>
        <v>3.82163623132299E-208</v>
      </c>
      <c r="AW441" s="114">
        <f>SUM($AV$23:AV441)</f>
        <v>9.3110379369082494</v>
      </c>
      <c r="AY441" s="26">
        <v>438</v>
      </c>
      <c r="AZ441" s="71">
        <v>0</v>
      </c>
      <c r="BA441" s="73">
        <f t="shared" si="151"/>
        <v>0</v>
      </c>
      <c r="BB441" s="34">
        <v>418</v>
      </c>
      <c r="BC441" s="34" t="s">
        <v>202</v>
      </c>
      <c r="BD441" s="34" t="s">
        <v>653</v>
      </c>
      <c r="BE441" s="71">
        <f t="shared" si="146"/>
        <v>2.6433113412455873E-11</v>
      </c>
      <c r="BF441" s="71">
        <f t="shared" si="147"/>
        <v>0</v>
      </c>
      <c r="BG441" s="114">
        <f>SUM($BF$23:BF441)</f>
        <v>9.5467535037849771</v>
      </c>
      <c r="BI441" s="26">
        <v>438</v>
      </c>
      <c r="BJ441" s="71">
        <v>5.0360306330973298E-2</v>
      </c>
      <c r="BK441" s="73">
        <f t="shared" si="152"/>
        <v>0</v>
      </c>
      <c r="BL441" s="34">
        <v>418</v>
      </c>
      <c r="BM441" s="34" t="s">
        <v>202</v>
      </c>
      <c r="BN441" s="34" t="s">
        <v>653</v>
      </c>
      <c r="BO441" s="71">
        <f t="shared" si="149"/>
        <v>2.6433113412455873E-11</v>
      </c>
      <c r="BP441" s="71">
        <f t="shared" si="150"/>
        <v>0</v>
      </c>
      <c r="BQ441" s="114">
        <f>SUM($BP$23:BP441)</f>
        <v>10.39189247276893</v>
      </c>
      <c r="BS441" s="26">
        <v>438</v>
      </c>
      <c r="BT441" s="71">
        <v>0</v>
      </c>
      <c r="BU441" s="73">
        <f t="shared" si="153"/>
        <v>0</v>
      </c>
      <c r="BV441" s="34">
        <v>418</v>
      </c>
      <c r="BW441" s="34" t="s">
        <v>202</v>
      </c>
      <c r="BX441" s="34" t="s">
        <v>653</v>
      </c>
      <c r="BY441" s="71">
        <f t="shared" si="154"/>
        <v>2.6433113412455873E-11</v>
      </c>
      <c r="BZ441" s="71">
        <f t="shared" si="155"/>
        <v>0</v>
      </c>
      <c r="CA441" s="114">
        <f>SUM($BZ$23:BZ441)</f>
        <v>10.487233235656269</v>
      </c>
    </row>
    <row r="442" spans="1:79" x14ac:dyDescent="0.35">
      <c r="A442" s="26">
        <v>439</v>
      </c>
      <c r="B442" s="71">
        <v>0.24183595236838801</v>
      </c>
      <c r="C442" s="73">
        <f t="shared" si="164"/>
        <v>1.2889553456880762E-226</v>
      </c>
      <c r="D442" s="34">
        <v>409</v>
      </c>
      <c r="E442" s="34" t="s">
        <v>202</v>
      </c>
      <c r="F442" s="34" t="s">
        <v>644</v>
      </c>
      <c r="G442" s="71">
        <f t="shared" si="156"/>
        <v>4.4658188931276063E-11</v>
      </c>
      <c r="H442" s="71">
        <f t="shared" si="157"/>
        <v>5.7562411351716358E-237</v>
      </c>
      <c r="I442" s="71">
        <f>SUM($H$33:H442)</f>
        <v>9.3265529758493759</v>
      </c>
      <c r="K442" s="26">
        <v>439</v>
      </c>
      <c r="L442" s="71">
        <v>0</v>
      </c>
      <c r="M442" s="73">
        <f t="shared" si="165"/>
        <v>0</v>
      </c>
      <c r="N442" s="34">
        <v>409</v>
      </c>
      <c r="O442" s="34" t="s">
        <v>202</v>
      </c>
      <c r="P442" s="34" t="s">
        <v>644</v>
      </c>
      <c r="Q442" s="71">
        <f t="shared" si="158"/>
        <v>4.4658188931276063E-11</v>
      </c>
      <c r="R442" s="71">
        <f t="shared" si="159"/>
        <v>0</v>
      </c>
      <c r="S442" s="71">
        <f>SUM($R$33:R442)</f>
        <v>9.5691597944751994</v>
      </c>
      <c r="U442" s="26">
        <v>439</v>
      </c>
      <c r="V442" s="71">
        <v>1.05443615660522E-11</v>
      </c>
      <c r="W442" s="73">
        <f t="shared" si="166"/>
        <v>0</v>
      </c>
      <c r="X442" s="74">
        <v>409</v>
      </c>
      <c r="Y442" s="34" t="s">
        <v>202</v>
      </c>
      <c r="Z442" s="34" t="s">
        <v>644</v>
      </c>
      <c r="AA442" s="71">
        <f t="shared" si="160"/>
        <v>4.4658188931276063E-11</v>
      </c>
      <c r="AB442" s="71">
        <f t="shared" si="161"/>
        <v>0</v>
      </c>
      <c r="AC442" s="71">
        <f>SUM($AB$33:AB442)</f>
        <v>10.403299508285247</v>
      </c>
      <c r="AE442" s="26">
        <v>439</v>
      </c>
      <c r="AF442" s="71">
        <v>0</v>
      </c>
      <c r="AG442" s="73">
        <f t="shared" si="167"/>
        <v>0</v>
      </c>
      <c r="AH442" s="74">
        <v>409</v>
      </c>
      <c r="AI442" s="34" t="s">
        <v>202</v>
      </c>
      <c r="AJ442" s="34" t="s">
        <v>644</v>
      </c>
      <c r="AK442" s="71">
        <f t="shared" si="162"/>
        <v>4.4658188931276063E-11</v>
      </c>
      <c r="AL442" s="71">
        <f t="shared" si="163"/>
        <v>0</v>
      </c>
      <c r="AM442" s="71">
        <f>SUM($AL$33:AL442)</f>
        <v>10.507780540992837</v>
      </c>
      <c r="AO442" s="26">
        <v>439</v>
      </c>
      <c r="AP442" s="71">
        <v>0.30174843867890699</v>
      </c>
      <c r="AQ442" s="73">
        <f t="shared" si="148"/>
        <v>4.362606659331886E-198</v>
      </c>
      <c r="AR442" s="34">
        <v>419</v>
      </c>
      <c r="AS442" s="34" t="s">
        <v>202</v>
      </c>
      <c r="AT442" s="34" t="s">
        <v>654</v>
      </c>
      <c r="AU442" s="71">
        <f t="shared" si="144"/>
        <v>2.493689944571308E-11</v>
      </c>
      <c r="AV442" s="71">
        <f t="shared" si="145"/>
        <v>1.0878988358495749E-208</v>
      </c>
      <c r="AW442" s="114">
        <f>SUM($AV$23:AV442)</f>
        <v>9.3110379369082494</v>
      </c>
      <c r="AY442" s="26">
        <v>439</v>
      </c>
      <c r="AZ442" s="71">
        <v>0</v>
      </c>
      <c r="BA442" s="73">
        <f t="shared" si="151"/>
        <v>0</v>
      </c>
      <c r="BB442" s="34">
        <v>419</v>
      </c>
      <c r="BC442" s="34" t="s">
        <v>202</v>
      </c>
      <c r="BD442" s="34" t="s">
        <v>654</v>
      </c>
      <c r="BE442" s="71">
        <f t="shared" si="146"/>
        <v>2.493689944571308E-11</v>
      </c>
      <c r="BF442" s="71">
        <f t="shared" si="147"/>
        <v>0</v>
      </c>
      <c r="BG442" s="114">
        <f>SUM($BF$23:BF442)</f>
        <v>9.5467535037849771</v>
      </c>
      <c r="BI442" s="26">
        <v>439</v>
      </c>
      <c r="BJ442" s="71">
        <v>5.0360306330973298E-2</v>
      </c>
      <c r="BK442" s="73">
        <f t="shared" si="152"/>
        <v>0</v>
      </c>
      <c r="BL442" s="34">
        <v>419</v>
      </c>
      <c r="BM442" s="34" t="s">
        <v>202</v>
      </c>
      <c r="BN442" s="34" t="s">
        <v>654</v>
      </c>
      <c r="BO442" s="71">
        <f t="shared" si="149"/>
        <v>2.493689944571308E-11</v>
      </c>
      <c r="BP442" s="71">
        <f t="shared" si="150"/>
        <v>0</v>
      </c>
      <c r="BQ442" s="114">
        <f>SUM($BP$23:BP442)</f>
        <v>10.39189247276893</v>
      </c>
      <c r="BS442" s="26">
        <v>439</v>
      </c>
      <c r="BT442" s="71">
        <v>0</v>
      </c>
      <c r="BU442" s="73">
        <f t="shared" si="153"/>
        <v>0</v>
      </c>
      <c r="BV442" s="34">
        <v>419</v>
      </c>
      <c r="BW442" s="34" t="s">
        <v>202</v>
      </c>
      <c r="BX442" s="34" t="s">
        <v>654</v>
      </c>
      <c r="BY442" s="71">
        <f t="shared" si="154"/>
        <v>2.493689944571308E-11</v>
      </c>
      <c r="BZ442" s="71">
        <f t="shared" si="155"/>
        <v>0</v>
      </c>
      <c r="CA442" s="114">
        <f>SUM($BZ$23:BZ442)</f>
        <v>10.487233235656269</v>
      </c>
    </row>
    <row r="443" spans="1:79" x14ac:dyDescent="0.35">
      <c r="A443" s="26">
        <v>440</v>
      </c>
      <c r="B443" s="71">
        <v>0.241835952368362</v>
      </c>
      <c r="C443" s="73">
        <f t="shared" si="164"/>
        <v>3.1171574358480069E-227</v>
      </c>
      <c r="D443" s="34">
        <v>410</v>
      </c>
      <c r="E443" s="34" t="s">
        <v>202</v>
      </c>
      <c r="F443" s="34" t="s">
        <v>645</v>
      </c>
      <c r="G443" s="71">
        <f t="shared" si="156"/>
        <v>4.2130366916298168E-11</v>
      </c>
      <c r="H443" s="71">
        <f t="shared" si="157"/>
        <v>1.3132698650814371E-237</v>
      </c>
      <c r="I443" s="71">
        <f>SUM($H$33:H443)</f>
        <v>9.3265529758493759</v>
      </c>
      <c r="K443" s="26">
        <v>440</v>
      </c>
      <c r="L443" s="71">
        <v>0</v>
      </c>
      <c r="M443" s="73">
        <f t="shared" si="165"/>
        <v>0</v>
      </c>
      <c r="N443" s="34">
        <v>410</v>
      </c>
      <c r="O443" s="34" t="s">
        <v>202</v>
      </c>
      <c r="P443" s="34" t="s">
        <v>645</v>
      </c>
      <c r="Q443" s="71">
        <f t="shared" si="158"/>
        <v>4.2130366916298168E-11</v>
      </c>
      <c r="R443" s="71">
        <f t="shared" si="159"/>
        <v>0</v>
      </c>
      <c r="S443" s="71">
        <f>SUM($R$33:R443)</f>
        <v>9.5691597944751994</v>
      </c>
      <c r="U443" s="26">
        <v>440</v>
      </c>
      <c r="V443" s="71">
        <v>1.05443615660473E-11</v>
      </c>
      <c r="W443" s="73">
        <f t="shared" si="166"/>
        <v>0</v>
      </c>
      <c r="X443" s="74">
        <v>410</v>
      </c>
      <c r="Y443" s="34" t="s">
        <v>202</v>
      </c>
      <c r="Z443" s="34" t="s">
        <v>645</v>
      </c>
      <c r="AA443" s="71">
        <f t="shared" si="160"/>
        <v>4.2130366916298168E-11</v>
      </c>
      <c r="AB443" s="71">
        <f t="shared" si="161"/>
        <v>0</v>
      </c>
      <c r="AC443" s="71">
        <f>SUM($AB$33:AB443)</f>
        <v>10.403299508285247</v>
      </c>
      <c r="AE443" s="26">
        <v>440</v>
      </c>
      <c r="AF443" s="71">
        <v>0</v>
      </c>
      <c r="AG443" s="73">
        <f t="shared" si="167"/>
        <v>0</v>
      </c>
      <c r="AH443" s="74">
        <v>410</v>
      </c>
      <c r="AI443" s="34" t="s">
        <v>202</v>
      </c>
      <c r="AJ443" s="34" t="s">
        <v>645</v>
      </c>
      <c r="AK443" s="71">
        <f t="shared" si="162"/>
        <v>4.2130366916298168E-11</v>
      </c>
      <c r="AL443" s="71">
        <f t="shared" si="163"/>
        <v>0</v>
      </c>
      <c r="AM443" s="71">
        <f>SUM($AL$33:AL443)</f>
        <v>10.507780540992837</v>
      </c>
      <c r="AO443" s="26">
        <v>440</v>
      </c>
      <c r="AP443" s="71">
        <v>0.30174843867893197</v>
      </c>
      <c r="AQ443" s="73">
        <f t="shared" si="148"/>
        <v>1.3164097480235989E-198</v>
      </c>
      <c r="AR443" s="34">
        <v>420</v>
      </c>
      <c r="AS443" s="34" t="s">
        <v>202</v>
      </c>
      <c r="AT443" s="34" t="s">
        <v>655</v>
      </c>
      <c r="AU443" s="71">
        <f t="shared" si="144"/>
        <v>2.3525376835578378E-11</v>
      </c>
      <c r="AV443" s="71">
        <f t="shared" si="145"/>
        <v>3.096903539228394E-209</v>
      </c>
      <c r="AW443" s="114">
        <f>SUM($AV$23:AV443)</f>
        <v>9.3110379369082494</v>
      </c>
      <c r="AY443" s="26">
        <v>440</v>
      </c>
      <c r="AZ443" s="71">
        <v>0</v>
      </c>
      <c r="BA443" s="73">
        <f t="shared" si="151"/>
        <v>0</v>
      </c>
      <c r="BB443" s="34">
        <v>420</v>
      </c>
      <c r="BC443" s="34" t="s">
        <v>202</v>
      </c>
      <c r="BD443" s="34" t="s">
        <v>655</v>
      </c>
      <c r="BE443" s="71">
        <f t="shared" si="146"/>
        <v>2.3525376835578378E-11</v>
      </c>
      <c r="BF443" s="71">
        <f t="shared" si="147"/>
        <v>0</v>
      </c>
      <c r="BG443" s="114">
        <f>SUM($BF$23:BF443)</f>
        <v>9.5467535037849771</v>
      </c>
      <c r="BI443" s="26">
        <v>440</v>
      </c>
      <c r="BJ443" s="71">
        <v>5.0360306330973298E-2</v>
      </c>
      <c r="BK443" s="73">
        <f t="shared" si="152"/>
        <v>0</v>
      </c>
      <c r="BL443" s="34">
        <v>420</v>
      </c>
      <c r="BM443" s="34" t="s">
        <v>202</v>
      </c>
      <c r="BN443" s="34" t="s">
        <v>655</v>
      </c>
      <c r="BO443" s="71">
        <f t="shared" si="149"/>
        <v>2.3525376835578378E-11</v>
      </c>
      <c r="BP443" s="71">
        <f t="shared" si="150"/>
        <v>0</v>
      </c>
      <c r="BQ443" s="114">
        <f>SUM($BP$23:BP443)</f>
        <v>10.39189247276893</v>
      </c>
      <c r="BS443" s="26">
        <v>440</v>
      </c>
      <c r="BT443" s="71">
        <v>0</v>
      </c>
      <c r="BU443" s="73">
        <f t="shared" si="153"/>
        <v>0</v>
      </c>
      <c r="BV443" s="34">
        <v>420</v>
      </c>
      <c r="BW443" s="34" t="s">
        <v>202</v>
      </c>
      <c r="BX443" s="34" t="s">
        <v>655</v>
      </c>
      <c r="BY443" s="71">
        <f t="shared" si="154"/>
        <v>2.3525376835578378E-11</v>
      </c>
      <c r="BZ443" s="71">
        <f t="shared" si="155"/>
        <v>0</v>
      </c>
      <c r="CA443" s="114">
        <f>SUM($BZ$23:BZ443)</f>
        <v>10.487233235656269</v>
      </c>
    </row>
    <row r="444" spans="1:79" x14ac:dyDescent="0.35">
      <c r="A444" s="26">
        <v>441</v>
      </c>
      <c r="B444" s="71">
        <v>0.24183595236838701</v>
      </c>
      <c r="C444" s="73">
        <f t="shared" si="164"/>
        <v>7.5384073718042401E-228</v>
      </c>
      <c r="D444" s="34">
        <v>411</v>
      </c>
      <c r="E444" s="34" t="s">
        <v>202</v>
      </c>
      <c r="F444" s="34" t="s">
        <v>646</v>
      </c>
      <c r="G444" s="71">
        <f t="shared" si="156"/>
        <v>3.9745629166319023E-11</v>
      </c>
      <c r="H444" s="71">
        <f t="shared" si="157"/>
        <v>2.9961874390437693E-238</v>
      </c>
      <c r="I444" s="71">
        <f>SUM($H$33:H444)</f>
        <v>9.3265529758493759</v>
      </c>
      <c r="K444" s="26">
        <v>441</v>
      </c>
      <c r="L444" s="71">
        <v>0</v>
      </c>
      <c r="M444" s="73">
        <f t="shared" si="165"/>
        <v>0</v>
      </c>
      <c r="N444" s="34">
        <v>411</v>
      </c>
      <c r="O444" s="34" t="s">
        <v>202</v>
      </c>
      <c r="P444" s="34" t="s">
        <v>646</v>
      </c>
      <c r="Q444" s="71">
        <f t="shared" si="158"/>
        <v>3.9745629166319023E-11</v>
      </c>
      <c r="R444" s="71">
        <f t="shared" si="159"/>
        <v>0</v>
      </c>
      <c r="S444" s="71">
        <f>SUM($R$33:R444)</f>
        <v>9.5691597944751994</v>
      </c>
      <c r="U444" s="26">
        <v>441</v>
      </c>
      <c r="V444" s="71">
        <v>1.0544361566043101E-11</v>
      </c>
      <c r="W444" s="73">
        <f t="shared" si="166"/>
        <v>0</v>
      </c>
      <c r="X444" s="74">
        <v>411</v>
      </c>
      <c r="Y444" s="34" t="s">
        <v>202</v>
      </c>
      <c r="Z444" s="34" t="s">
        <v>646</v>
      </c>
      <c r="AA444" s="71">
        <f t="shared" si="160"/>
        <v>3.9745629166319023E-11</v>
      </c>
      <c r="AB444" s="71">
        <f t="shared" si="161"/>
        <v>0</v>
      </c>
      <c r="AC444" s="71">
        <f>SUM($AB$33:AB444)</f>
        <v>10.403299508285247</v>
      </c>
      <c r="AE444" s="26">
        <v>441</v>
      </c>
      <c r="AF444" s="71">
        <v>0</v>
      </c>
      <c r="AG444" s="73">
        <f t="shared" si="167"/>
        <v>0</v>
      </c>
      <c r="AH444" s="74">
        <v>411</v>
      </c>
      <c r="AI444" s="34" t="s">
        <v>202</v>
      </c>
      <c r="AJ444" s="34" t="s">
        <v>646</v>
      </c>
      <c r="AK444" s="71">
        <f t="shared" si="162"/>
        <v>3.9745629166319023E-11</v>
      </c>
      <c r="AL444" s="71">
        <f t="shared" si="163"/>
        <v>0</v>
      </c>
      <c r="AM444" s="71">
        <f>SUM($AL$33:AL444)</f>
        <v>10.507780540992837</v>
      </c>
      <c r="AO444" s="26">
        <v>441</v>
      </c>
      <c r="AP444" s="71">
        <v>0.30174843867890699</v>
      </c>
      <c r="AQ444" s="73">
        <f t="shared" si="148"/>
        <v>3.9722458612784722E-199</v>
      </c>
      <c r="AR444" s="34">
        <v>421</v>
      </c>
      <c r="AS444" s="34" t="s">
        <v>202</v>
      </c>
      <c r="AT444" s="34" t="s">
        <v>656</v>
      </c>
      <c r="AU444" s="71">
        <f t="shared" si="144"/>
        <v>2.2193751731677713E-11</v>
      </c>
      <c r="AV444" s="71">
        <f t="shared" si="145"/>
        <v>8.8159038462398721E-210</v>
      </c>
      <c r="AW444" s="114">
        <f>SUM($AV$23:AV444)</f>
        <v>9.3110379369082494</v>
      </c>
      <c r="AY444" s="26">
        <v>441</v>
      </c>
      <c r="AZ444" s="71">
        <v>0</v>
      </c>
      <c r="BA444" s="73">
        <f t="shared" si="151"/>
        <v>0</v>
      </c>
      <c r="BB444" s="34">
        <v>421</v>
      </c>
      <c r="BC444" s="34" t="s">
        <v>202</v>
      </c>
      <c r="BD444" s="34" t="s">
        <v>656</v>
      </c>
      <c r="BE444" s="71">
        <f t="shared" si="146"/>
        <v>2.2193751731677713E-11</v>
      </c>
      <c r="BF444" s="71">
        <f t="shared" si="147"/>
        <v>0</v>
      </c>
      <c r="BG444" s="114">
        <f>SUM($BF$23:BF444)</f>
        <v>9.5467535037849771</v>
      </c>
      <c r="BI444" s="26">
        <v>441</v>
      </c>
      <c r="BJ444" s="71">
        <v>5.0360306330973603E-2</v>
      </c>
      <c r="BK444" s="73">
        <f t="shared" si="152"/>
        <v>0</v>
      </c>
      <c r="BL444" s="34">
        <v>421</v>
      </c>
      <c r="BM444" s="34" t="s">
        <v>202</v>
      </c>
      <c r="BN444" s="34" t="s">
        <v>656</v>
      </c>
      <c r="BO444" s="71">
        <f t="shared" si="149"/>
        <v>2.2193751731677713E-11</v>
      </c>
      <c r="BP444" s="71">
        <f t="shared" si="150"/>
        <v>0</v>
      </c>
      <c r="BQ444" s="114">
        <f>SUM($BP$23:BP444)</f>
        <v>10.39189247276893</v>
      </c>
      <c r="BS444" s="26">
        <v>441</v>
      </c>
      <c r="BT444" s="71">
        <v>0</v>
      </c>
      <c r="BU444" s="73">
        <f t="shared" si="153"/>
        <v>0</v>
      </c>
      <c r="BV444" s="34">
        <v>421</v>
      </c>
      <c r="BW444" s="34" t="s">
        <v>202</v>
      </c>
      <c r="BX444" s="34" t="s">
        <v>656</v>
      </c>
      <c r="BY444" s="71">
        <f t="shared" si="154"/>
        <v>2.2193751731677713E-11</v>
      </c>
      <c r="BZ444" s="71">
        <f t="shared" si="155"/>
        <v>0</v>
      </c>
      <c r="CA444" s="114">
        <f>SUM($BZ$23:BZ444)</f>
        <v>10.487233235656269</v>
      </c>
    </row>
    <row r="445" spans="1:79" x14ac:dyDescent="0.35">
      <c r="A445" s="26">
        <v>442</v>
      </c>
      <c r="B445" s="71">
        <v>0.24183595236838801</v>
      </c>
      <c r="C445" s="73">
        <f t="shared" si="164"/>
        <v>1.8230579261011476E-228</v>
      </c>
      <c r="D445" s="34">
        <v>412</v>
      </c>
      <c r="E445" s="34" t="s">
        <v>202</v>
      </c>
      <c r="F445" s="34" t="s">
        <v>647</v>
      </c>
      <c r="G445" s="71">
        <f t="shared" si="156"/>
        <v>3.7495876571999074E-11</v>
      </c>
      <c r="H445" s="71">
        <f t="shared" si="157"/>
        <v>6.8357154980693236E-239</v>
      </c>
      <c r="I445" s="71">
        <f>SUM($H$33:H445)</f>
        <v>9.3265529758493759</v>
      </c>
      <c r="K445" s="26">
        <v>442</v>
      </c>
      <c r="L445" s="71">
        <v>0</v>
      </c>
      <c r="M445" s="73">
        <f t="shared" si="165"/>
        <v>0</v>
      </c>
      <c r="N445" s="34">
        <v>412</v>
      </c>
      <c r="O445" s="34" t="s">
        <v>202</v>
      </c>
      <c r="P445" s="34" t="s">
        <v>647</v>
      </c>
      <c r="Q445" s="71">
        <f t="shared" si="158"/>
        <v>3.7495876571999074E-11</v>
      </c>
      <c r="R445" s="71">
        <f t="shared" si="159"/>
        <v>0</v>
      </c>
      <c r="S445" s="71">
        <f>SUM($R$33:R445)</f>
        <v>9.5691597944751994</v>
      </c>
      <c r="U445" s="26">
        <v>442</v>
      </c>
      <c r="V445" s="71">
        <v>1.054436156604E-11</v>
      </c>
      <c r="W445" s="73">
        <f t="shared" si="166"/>
        <v>0</v>
      </c>
      <c r="X445" s="74">
        <v>412</v>
      </c>
      <c r="Y445" s="34" t="s">
        <v>202</v>
      </c>
      <c r="Z445" s="34" t="s">
        <v>647</v>
      </c>
      <c r="AA445" s="71">
        <f t="shared" si="160"/>
        <v>3.7495876571999074E-11</v>
      </c>
      <c r="AB445" s="71">
        <f t="shared" si="161"/>
        <v>0</v>
      </c>
      <c r="AC445" s="71">
        <f>SUM($AB$33:AB445)</f>
        <v>10.403299508285247</v>
      </c>
      <c r="AE445" s="26">
        <v>442</v>
      </c>
      <c r="AF445" s="71">
        <v>0</v>
      </c>
      <c r="AG445" s="73">
        <f t="shared" si="167"/>
        <v>0</v>
      </c>
      <c r="AH445" s="74">
        <v>412</v>
      </c>
      <c r="AI445" s="34" t="s">
        <v>202</v>
      </c>
      <c r="AJ445" s="34" t="s">
        <v>647</v>
      </c>
      <c r="AK445" s="71">
        <f t="shared" si="162"/>
        <v>3.7495876571999074E-11</v>
      </c>
      <c r="AL445" s="71">
        <f t="shared" si="163"/>
        <v>0</v>
      </c>
      <c r="AM445" s="71">
        <f>SUM($AL$33:AL445)</f>
        <v>10.507780540992837</v>
      </c>
      <c r="AO445" s="26">
        <v>442</v>
      </c>
      <c r="AP445" s="71">
        <v>0.30174843867893197</v>
      </c>
      <c r="AQ445" s="73">
        <f t="shared" si="148"/>
        <v>1.1986189866895293E-199</v>
      </c>
      <c r="AR445" s="34">
        <v>422</v>
      </c>
      <c r="AS445" s="34" t="s">
        <v>202</v>
      </c>
      <c r="AT445" s="34" t="s">
        <v>657</v>
      </c>
      <c r="AU445" s="71">
        <f t="shared" si="144"/>
        <v>2.0937501633658215E-11</v>
      </c>
      <c r="AV445" s="71">
        <f t="shared" si="145"/>
        <v>2.5096086991945774E-210</v>
      </c>
      <c r="AW445" s="114">
        <f>SUM($AV$23:AV445)</f>
        <v>9.3110379369082494</v>
      </c>
      <c r="AY445" s="26">
        <v>442</v>
      </c>
      <c r="AZ445" s="71">
        <v>0</v>
      </c>
      <c r="BA445" s="73">
        <f t="shared" si="151"/>
        <v>0</v>
      </c>
      <c r="BB445" s="34">
        <v>422</v>
      </c>
      <c r="BC445" s="34" t="s">
        <v>202</v>
      </c>
      <c r="BD445" s="34" t="s">
        <v>657</v>
      </c>
      <c r="BE445" s="71">
        <f t="shared" si="146"/>
        <v>2.0937501633658215E-11</v>
      </c>
      <c r="BF445" s="71">
        <f t="shared" si="147"/>
        <v>0</v>
      </c>
      <c r="BG445" s="114">
        <f>SUM($BF$23:BF445)</f>
        <v>9.5467535037849771</v>
      </c>
      <c r="BI445" s="26">
        <v>442</v>
      </c>
      <c r="BJ445" s="71">
        <v>5.0360306330973298E-2</v>
      </c>
      <c r="BK445" s="73">
        <f t="shared" si="152"/>
        <v>0</v>
      </c>
      <c r="BL445" s="34">
        <v>422</v>
      </c>
      <c r="BM445" s="34" t="s">
        <v>202</v>
      </c>
      <c r="BN445" s="34" t="s">
        <v>657</v>
      </c>
      <c r="BO445" s="71">
        <f t="shared" si="149"/>
        <v>2.0937501633658215E-11</v>
      </c>
      <c r="BP445" s="71">
        <f t="shared" si="150"/>
        <v>0</v>
      </c>
      <c r="BQ445" s="114">
        <f>SUM($BP$23:BP445)</f>
        <v>10.39189247276893</v>
      </c>
      <c r="BS445" s="26">
        <v>442</v>
      </c>
      <c r="BT445" s="71">
        <v>0</v>
      </c>
      <c r="BU445" s="73">
        <f t="shared" si="153"/>
        <v>0</v>
      </c>
      <c r="BV445" s="34">
        <v>422</v>
      </c>
      <c r="BW445" s="34" t="s">
        <v>202</v>
      </c>
      <c r="BX445" s="34" t="s">
        <v>657</v>
      </c>
      <c r="BY445" s="71">
        <f t="shared" si="154"/>
        <v>2.0937501633658215E-11</v>
      </c>
      <c r="BZ445" s="71">
        <f t="shared" si="155"/>
        <v>0</v>
      </c>
      <c r="CA445" s="114">
        <f>SUM($BZ$23:BZ445)</f>
        <v>10.487233235656269</v>
      </c>
    </row>
    <row r="446" spans="1:79" x14ac:dyDescent="0.35">
      <c r="A446" s="26">
        <v>443</v>
      </c>
      <c r="B446" s="71">
        <v>0.24183595236838701</v>
      </c>
      <c r="C446" s="73">
        <f t="shared" si="164"/>
        <v>4.4088094978140936E-229</v>
      </c>
      <c r="D446" s="34">
        <v>413</v>
      </c>
      <c r="E446" s="34" t="s">
        <v>202</v>
      </c>
      <c r="F446" s="34" t="s">
        <v>648</v>
      </c>
      <c r="G446" s="71">
        <f t="shared" si="156"/>
        <v>3.5373468464150068E-11</v>
      </c>
      <c r="H446" s="71">
        <f t="shared" si="157"/>
        <v>1.5595488373537213E-239</v>
      </c>
      <c r="I446" s="71">
        <f>SUM($H$33:H446)</f>
        <v>9.3265529758493759</v>
      </c>
      <c r="K446" s="26">
        <v>443</v>
      </c>
      <c r="L446" s="71">
        <v>0</v>
      </c>
      <c r="M446" s="73">
        <f t="shared" si="165"/>
        <v>0</v>
      </c>
      <c r="N446" s="34">
        <v>413</v>
      </c>
      <c r="O446" s="34" t="s">
        <v>202</v>
      </c>
      <c r="P446" s="34" t="s">
        <v>648</v>
      </c>
      <c r="Q446" s="71">
        <f t="shared" si="158"/>
        <v>3.5373468464150068E-11</v>
      </c>
      <c r="R446" s="71">
        <f t="shared" si="159"/>
        <v>0</v>
      </c>
      <c r="S446" s="71">
        <f>SUM($R$33:R446)</f>
        <v>9.5691597944751994</v>
      </c>
      <c r="U446" s="26">
        <v>443</v>
      </c>
      <c r="V446" s="71">
        <v>1.0544361566057E-11</v>
      </c>
      <c r="W446" s="73">
        <f t="shared" si="166"/>
        <v>0</v>
      </c>
      <c r="X446" s="74">
        <v>413</v>
      </c>
      <c r="Y446" s="34" t="s">
        <v>202</v>
      </c>
      <c r="Z446" s="34" t="s">
        <v>648</v>
      </c>
      <c r="AA446" s="71">
        <f t="shared" si="160"/>
        <v>3.5373468464150068E-11</v>
      </c>
      <c r="AB446" s="71">
        <f t="shared" si="161"/>
        <v>0</v>
      </c>
      <c r="AC446" s="71">
        <f>SUM($AB$33:AB446)</f>
        <v>10.403299508285247</v>
      </c>
      <c r="AE446" s="26">
        <v>443</v>
      </c>
      <c r="AF446" s="71">
        <v>0</v>
      </c>
      <c r="AG446" s="73">
        <f t="shared" si="167"/>
        <v>0</v>
      </c>
      <c r="AH446" s="74">
        <v>413</v>
      </c>
      <c r="AI446" s="34" t="s">
        <v>202</v>
      </c>
      <c r="AJ446" s="34" t="s">
        <v>648</v>
      </c>
      <c r="AK446" s="71">
        <f t="shared" si="162"/>
        <v>3.5373468464150068E-11</v>
      </c>
      <c r="AL446" s="71">
        <f t="shared" si="163"/>
        <v>0</v>
      </c>
      <c r="AM446" s="71">
        <f>SUM($AL$33:AL446)</f>
        <v>10.507780540992837</v>
      </c>
      <c r="AO446" s="26">
        <v>443</v>
      </c>
      <c r="AP446" s="71">
        <v>0.30174843867890599</v>
      </c>
      <c r="AQ446" s="73">
        <f t="shared" si="148"/>
        <v>3.6168140780448898E-200</v>
      </c>
      <c r="AR446" s="34">
        <v>423</v>
      </c>
      <c r="AS446" s="34" t="s">
        <v>202</v>
      </c>
      <c r="AT446" s="34" t="s">
        <v>658</v>
      </c>
      <c r="AU446" s="71">
        <f t="shared" si="144"/>
        <v>1.9752360031753032E-11</v>
      </c>
      <c r="AV446" s="71">
        <f t="shared" si="145"/>
        <v>7.1440613837455571E-211</v>
      </c>
      <c r="AW446" s="114">
        <f>SUM($AV$23:AV446)</f>
        <v>9.3110379369082494</v>
      </c>
      <c r="AY446" s="26">
        <v>443</v>
      </c>
      <c r="AZ446" s="71">
        <v>0</v>
      </c>
      <c r="BA446" s="73">
        <f t="shared" si="151"/>
        <v>0</v>
      </c>
      <c r="BB446" s="34">
        <v>423</v>
      </c>
      <c r="BC446" s="34" t="s">
        <v>202</v>
      </c>
      <c r="BD446" s="34" t="s">
        <v>658</v>
      </c>
      <c r="BE446" s="71">
        <f t="shared" si="146"/>
        <v>1.9752360031753032E-11</v>
      </c>
      <c r="BF446" s="71">
        <f t="shared" si="147"/>
        <v>0</v>
      </c>
      <c r="BG446" s="114">
        <f>SUM($BF$23:BF446)</f>
        <v>9.5467535037849771</v>
      </c>
      <c r="BI446" s="26">
        <v>443</v>
      </c>
      <c r="BJ446" s="71">
        <v>5.0360306330973298E-2</v>
      </c>
      <c r="BK446" s="73">
        <f t="shared" si="152"/>
        <v>0</v>
      </c>
      <c r="BL446" s="34">
        <v>423</v>
      </c>
      <c r="BM446" s="34" t="s">
        <v>202</v>
      </c>
      <c r="BN446" s="34" t="s">
        <v>658</v>
      </c>
      <c r="BO446" s="71">
        <f t="shared" si="149"/>
        <v>1.9752360031753032E-11</v>
      </c>
      <c r="BP446" s="71">
        <f t="shared" si="150"/>
        <v>0</v>
      </c>
      <c r="BQ446" s="114">
        <f>SUM($BP$23:BP446)</f>
        <v>10.39189247276893</v>
      </c>
      <c r="BS446" s="26">
        <v>443</v>
      </c>
      <c r="BT446" s="71">
        <v>0</v>
      </c>
      <c r="BU446" s="73">
        <f t="shared" si="153"/>
        <v>0</v>
      </c>
      <c r="BV446" s="34">
        <v>423</v>
      </c>
      <c r="BW446" s="34" t="s">
        <v>202</v>
      </c>
      <c r="BX446" s="34" t="s">
        <v>658</v>
      </c>
      <c r="BY446" s="71">
        <f t="shared" si="154"/>
        <v>1.9752360031753032E-11</v>
      </c>
      <c r="BZ446" s="71">
        <f t="shared" si="155"/>
        <v>0</v>
      </c>
      <c r="CA446" s="114">
        <f>SUM($BZ$23:BZ446)</f>
        <v>10.487233235656269</v>
      </c>
    </row>
    <row r="447" spans="1:79" x14ac:dyDescent="0.35">
      <c r="A447" s="26">
        <v>444</v>
      </c>
      <c r="B447" s="71">
        <v>0.241835952368361</v>
      </c>
      <c r="C447" s="73">
        <f t="shared" si="164"/>
        <v>1.0662086437146614E-229</v>
      </c>
      <c r="D447" s="34">
        <v>414</v>
      </c>
      <c r="E447" s="34" t="s">
        <v>202</v>
      </c>
      <c r="F447" s="34" t="s">
        <v>649</v>
      </c>
      <c r="G447" s="71">
        <f t="shared" si="156"/>
        <v>3.3371196664292519E-11</v>
      </c>
      <c r="H447" s="71">
        <f t="shared" si="157"/>
        <v>3.5580658334570558E-240</v>
      </c>
      <c r="I447" s="71">
        <f>SUM($H$33:H447)</f>
        <v>9.3265529758493759</v>
      </c>
      <c r="K447" s="26">
        <v>444</v>
      </c>
      <c r="L447" s="71">
        <v>0</v>
      </c>
      <c r="M447" s="73">
        <f t="shared" si="165"/>
        <v>0</v>
      </c>
      <c r="N447" s="34">
        <v>414</v>
      </c>
      <c r="O447" s="34" t="s">
        <v>202</v>
      </c>
      <c r="P447" s="34" t="s">
        <v>649</v>
      </c>
      <c r="Q447" s="71">
        <f t="shared" si="158"/>
        <v>3.3371196664292519E-11</v>
      </c>
      <c r="R447" s="71">
        <f t="shared" si="159"/>
        <v>0</v>
      </c>
      <c r="S447" s="71">
        <f>SUM($R$33:R447)</f>
        <v>9.5691597944751994</v>
      </c>
      <c r="U447" s="26">
        <v>444</v>
      </c>
      <c r="V447" s="71">
        <v>1.05443615660328E-11</v>
      </c>
      <c r="W447" s="73">
        <f t="shared" si="166"/>
        <v>0</v>
      </c>
      <c r="X447" s="74">
        <v>414</v>
      </c>
      <c r="Y447" s="34" t="s">
        <v>202</v>
      </c>
      <c r="Z447" s="34" t="s">
        <v>649</v>
      </c>
      <c r="AA447" s="71">
        <f t="shared" si="160"/>
        <v>3.3371196664292519E-11</v>
      </c>
      <c r="AB447" s="71">
        <f t="shared" si="161"/>
        <v>0</v>
      </c>
      <c r="AC447" s="71">
        <f>SUM($AB$33:AB447)</f>
        <v>10.403299508285247</v>
      </c>
      <c r="AE447" s="26">
        <v>444</v>
      </c>
      <c r="AF447" s="71">
        <v>0</v>
      </c>
      <c r="AG447" s="73">
        <f t="shared" si="167"/>
        <v>0</v>
      </c>
      <c r="AH447" s="74">
        <v>414</v>
      </c>
      <c r="AI447" s="34" t="s">
        <v>202</v>
      </c>
      <c r="AJ447" s="34" t="s">
        <v>649</v>
      </c>
      <c r="AK447" s="71">
        <f t="shared" si="162"/>
        <v>3.3371196664292519E-11</v>
      </c>
      <c r="AL447" s="71">
        <f t="shared" si="163"/>
        <v>0</v>
      </c>
      <c r="AM447" s="71">
        <f>SUM($AL$33:AL447)</f>
        <v>10.507780540992837</v>
      </c>
      <c r="AO447" s="26">
        <v>444</v>
      </c>
      <c r="AP447" s="71">
        <v>0.30174843867893297</v>
      </c>
      <c r="AQ447" s="73">
        <f t="shared" si="148"/>
        <v>1.0913680010419324E-200</v>
      </c>
      <c r="AR447" s="34">
        <v>424</v>
      </c>
      <c r="AS447" s="34" t="s">
        <v>202</v>
      </c>
      <c r="AT447" s="34" t="s">
        <v>659</v>
      </c>
      <c r="AU447" s="71">
        <f t="shared" si="144"/>
        <v>1.8634301916748149E-11</v>
      </c>
      <c r="AV447" s="71">
        <f t="shared" si="145"/>
        <v>2.0336880833693276E-211</v>
      </c>
      <c r="AW447" s="114">
        <f>SUM($AV$23:AV447)</f>
        <v>9.3110379369082494</v>
      </c>
      <c r="AY447" s="26">
        <v>444</v>
      </c>
      <c r="AZ447" s="71">
        <v>0</v>
      </c>
      <c r="BA447" s="73">
        <f t="shared" si="151"/>
        <v>0</v>
      </c>
      <c r="BB447" s="34">
        <v>424</v>
      </c>
      <c r="BC447" s="34" t="s">
        <v>202</v>
      </c>
      <c r="BD447" s="34" t="s">
        <v>659</v>
      </c>
      <c r="BE447" s="71">
        <f t="shared" si="146"/>
        <v>1.8634301916748149E-11</v>
      </c>
      <c r="BF447" s="71">
        <f t="shared" si="147"/>
        <v>0</v>
      </c>
      <c r="BG447" s="114">
        <f>SUM($BF$23:BF447)</f>
        <v>9.5467535037849771</v>
      </c>
      <c r="BI447" s="26">
        <v>444</v>
      </c>
      <c r="BJ447" s="71">
        <v>5.0360306330973298E-2</v>
      </c>
      <c r="BK447" s="73">
        <f t="shared" si="152"/>
        <v>0</v>
      </c>
      <c r="BL447" s="34">
        <v>424</v>
      </c>
      <c r="BM447" s="34" t="s">
        <v>202</v>
      </c>
      <c r="BN447" s="34" t="s">
        <v>659</v>
      </c>
      <c r="BO447" s="71">
        <f t="shared" si="149"/>
        <v>1.8634301916748149E-11</v>
      </c>
      <c r="BP447" s="71">
        <f t="shared" si="150"/>
        <v>0</v>
      </c>
      <c r="BQ447" s="114">
        <f>SUM($BP$23:BP447)</f>
        <v>10.39189247276893</v>
      </c>
      <c r="BS447" s="26">
        <v>444</v>
      </c>
      <c r="BT447" s="71">
        <v>0</v>
      </c>
      <c r="BU447" s="73">
        <f t="shared" si="153"/>
        <v>0</v>
      </c>
      <c r="BV447" s="34">
        <v>424</v>
      </c>
      <c r="BW447" s="34" t="s">
        <v>202</v>
      </c>
      <c r="BX447" s="34" t="s">
        <v>659</v>
      </c>
      <c r="BY447" s="71">
        <f t="shared" si="154"/>
        <v>1.8634301916748149E-11</v>
      </c>
      <c r="BZ447" s="71">
        <f t="shared" si="155"/>
        <v>0</v>
      </c>
      <c r="CA447" s="114">
        <f>SUM($BZ$23:BZ447)</f>
        <v>10.487233235656269</v>
      </c>
    </row>
    <row r="448" spans="1:79" x14ac:dyDescent="0.35">
      <c r="A448" s="26">
        <v>445</v>
      </c>
      <c r="B448" s="71">
        <v>0.24183595236838801</v>
      </c>
      <c r="C448" s="73">
        <f t="shared" si="164"/>
        <v>2.5784758277611366E-230</v>
      </c>
      <c r="D448" s="34">
        <v>415</v>
      </c>
      <c r="E448" s="34" t="s">
        <v>202</v>
      </c>
      <c r="F448" s="34" t="s">
        <v>650</v>
      </c>
      <c r="G448" s="71">
        <f t="shared" si="156"/>
        <v>3.1482261004049538E-11</v>
      </c>
      <c r="H448" s="71">
        <f t="shared" si="157"/>
        <v>8.1176249002208784E-241</v>
      </c>
      <c r="I448" s="71">
        <f>SUM($H$33:H448)</f>
        <v>9.3265529758493759</v>
      </c>
      <c r="K448" s="26">
        <v>445</v>
      </c>
      <c r="L448" s="71">
        <v>0</v>
      </c>
      <c r="M448" s="73">
        <f t="shared" si="165"/>
        <v>0</v>
      </c>
      <c r="N448" s="34">
        <v>415</v>
      </c>
      <c r="O448" s="34" t="s">
        <v>202</v>
      </c>
      <c r="P448" s="34" t="s">
        <v>650</v>
      </c>
      <c r="Q448" s="71">
        <f t="shared" si="158"/>
        <v>3.1482261004049538E-11</v>
      </c>
      <c r="R448" s="71">
        <f t="shared" si="159"/>
        <v>0</v>
      </c>
      <c r="S448" s="71">
        <f>SUM($R$33:R448)</f>
        <v>9.5691597944751994</v>
      </c>
      <c r="U448" s="26">
        <v>445</v>
      </c>
      <c r="V448" s="71">
        <v>1.05443615660303E-11</v>
      </c>
      <c r="W448" s="73">
        <f t="shared" si="166"/>
        <v>0</v>
      </c>
      <c r="X448" s="74">
        <v>415</v>
      </c>
      <c r="Y448" s="34" t="s">
        <v>202</v>
      </c>
      <c r="Z448" s="34" t="s">
        <v>650</v>
      </c>
      <c r="AA448" s="71">
        <f t="shared" si="160"/>
        <v>3.1482261004049538E-11</v>
      </c>
      <c r="AB448" s="71">
        <f t="shared" si="161"/>
        <v>0</v>
      </c>
      <c r="AC448" s="71">
        <f>SUM($AB$33:AB448)</f>
        <v>10.403299508285247</v>
      </c>
      <c r="AE448" s="26">
        <v>445</v>
      </c>
      <c r="AF448" s="71">
        <v>0</v>
      </c>
      <c r="AG448" s="73">
        <f t="shared" si="167"/>
        <v>0</v>
      </c>
      <c r="AH448" s="74">
        <v>415</v>
      </c>
      <c r="AI448" s="34" t="s">
        <v>202</v>
      </c>
      <c r="AJ448" s="34" t="s">
        <v>650</v>
      </c>
      <c r="AK448" s="71">
        <f t="shared" si="162"/>
        <v>3.1482261004049538E-11</v>
      </c>
      <c r="AL448" s="71">
        <f t="shared" si="163"/>
        <v>0</v>
      </c>
      <c r="AM448" s="71">
        <f>SUM($AL$33:AL448)</f>
        <v>10.507780540992837</v>
      </c>
      <c r="AO448" s="26">
        <v>445</v>
      </c>
      <c r="AP448" s="71">
        <v>0.30174843867890599</v>
      </c>
      <c r="AQ448" s="73">
        <f t="shared" si="148"/>
        <v>3.2931859033855117E-201</v>
      </c>
      <c r="AR448" s="34">
        <v>425</v>
      </c>
      <c r="AS448" s="34" t="s">
        <v>202</v>
      </c>
      <c r="AT448" s="34" t="s">
        <v>660</v>
      </c>
      <c r="AU448" s="71">
        <f t="shared" si="144"/>
        <v>1.7579530110139763E-11</v>
      </c>
      <c r="AV448" s="71">
        <f t="shared" si="145"/>
        <v>5.7892660746853422E-212</v>
      </c>
      <c r="AW448" s="114">
        <f>SUM($AV$23:AV448)</f>
        <v>9.3110379369082494</v>
      </c>
      <c r="AY448" s="26">
        <v>445</v>
      </c>
      <c r="AZ448" s="71">
        <v>0</v>
      </c>
      <c r="BA448" s="73">
        <f t="shared" si="151"/>
        <v>0</v>
      </c>
      <c r="BB448" s="34">
        <v>425</v>
      </c>
      <c r="BC448" s="34" t="s">
        <v>202</v>
      </c>
      <c r="BD448" s="34" t="s">
        <v>660</v>
      </c>
      <c r="BE448" s="71">
        <f t="shared" si="146"/>
        <v>1.7579530110139763E-11</v>
      </c>
      <c r="BF448" s="71">
        <f t="shared" si="147"/>
        <v>0</v>
      </c>
      <c r="BG448" s="114">
        <f>SUM($BF$23:BF448)</f>
        <v>9.5467535037849771</v>
      </c>
      <c r="BI448" s="26">
        <v>445</v>
      </c>
      <c r="BJ448" s="71">
        <v>5.0360306330973298E-2</v>
      </c>
      <c r="BK448" s="73">
        <f t="shared" si="152"/>
        <v>0</v>
      </c>
      <c r="BL448" s="34">
        <v>425</v>
      </c>
      <c r="BM448" s="34" t="s">
        <v>202</v>
      </c>
      <c r="BN448" s="34" t="s">
        <v>660</v>
      </c>
      <c r="BO448" s="71">
        <f t="shared" si="149"/>
        <v>1.7579530110139763E-11</v>
      </c>
      <c r="BP448" s="71">
        <f t="shared" si="150"/>
        <v>0</v>
      </c>
      <c r="BQ448" s="114">
        <f>SUM($BP$23:BP448)</f>
        <v>10.39189247276893</v>
      </c>
      <c r="BS448" s="26">
        <v>445</v>
      </c>
      <c r="BT448" s="71">
        <v>0</v>
      </c>
      <c r="BU448" s="73">
        <f t="shared" si="153"/>
        <v>0</v>
      </c>
      <c r="BV448" s="34">
        <v>425</v>
      </c>
      <c r="BW448" s="34" t="s">
        <v>202</v>
      </c>
      <c r="BX448" s="34" t="s">
        <v>660</v>
      </c>
      <c r="BY448" s="71">
        <f t="shared" si="154"/>
        <v>1.7579530110139763E-11</v>
      </c>
      <c r="BZ448" s="71">
        <f t="shared" si="155"/>
        <v>0</v>
      </c>
      <c r="CA448" s="114">
        <f>SUM($BZ$23:BZ448)</f>
        <v>10.487233235656269</v>
      </c>
    </row>
    <row r="449" spans="1:79" x14ac:dyDescent="0.35">
      <c r="A449" s="26">
        <v>446</v>
      </c>
      <c r="B449" s="71">
        <v>0.24183595236838801</v>
      </c>
      <c r="C449" s="73">
        <f t="shared" si="164"/>
        <v>6.2356815746548205E-231</v>
      </c>
      <c r="D449" s="34">
        <v>416</v>
      </c>
      <c r="E449" s="34" t="s">
        <v>202</v>
      </c>
      <c r="F449" s="34" t="s">
        <v>651</v>
      </c>
      <c r="G449" s="71">
        <f t="shared" si="156"/>
        <v>2.9700246230235421E-11</v>
      </c>
      <c r="H449" s="71">
        <f t="shared" si="157"/>
        <v>1.8520127818059031E-241</v>
      </c>
      <c r="I449" s="71">
        <f>SUM($H$33:H449)</f>
        <v>9.3265529758493759</v>
      </c>
      <c r="K449" s="26">
        <v>446</v>
      </c>
      <c r="L449" s="71">
        <v>0</v>
      </c>
      <c r="M449" s="73">
        <f t="shared" si="165"/>
        <v>0</v>
      </c>
      <c r="N449" s="34">
        <v>416</v>
      </c>
      <c r="O449" s="34" t="s">
        <v>202</v>
      </c>
      <c r="P449" s="34" t="s">
        <v>651</v>
      </c>
      <c r="Q449" s="71">
        <f t="shared" si="158"/>
        <v>2.9700246230235421E-11</v>
      </c>
      <c r="R449" s="71">
        <f t="shared" si="159"/>
        <v>0</v>
      </c>
      <c r="S449" s="71">
        <f>SUM($R$33:R449)</f>
        <v>9.5691597944751994</v>
      </c>
      <c r="U449" s="26">
        <v>446</v>
      </c>
      <c r="V449" s="71">
        <v>1.05443615660279E-11</v>
      </c>
      <c r="W449" s="73">
        <f t="shared" si="166"/>
        <v>0</v>
      </c>
      <c r="X449" s="74">
        <v>416</v>
      </c>
      <c r="Y449" s="34" t="s">
        <v>202</v>
      </c>
      <c r="Z449" s="34" t="s">
        <v>651</v>
      </c>
      <c r="AA449" s="71">
        <f t="shared" si="160"/>
        <v>2.9700246230235421E-11</v>
      </c>
      <c r="AB449" s="71">
        <f t="shared" si="161"/>
        <v>0</v>
      </c>
      <c r="AC449" s="71">
        <f>SUM($AB$33:AB449)</f>
        <v>10.403299508285247</v>
      </c>
      <c r="AE449" s="26">
        <v>446</v>
      </c>
      <c r="AF449" s="71">
        <v>0</v>
      </c>
      <c r="AG449" s="73">
        <f t="shared" si="167"/>
        <v>0</v>
      </c>
      <c r="AH449" s="74">
        <v>416</v>
      </c>
      <c r="AI449" s="34" t="s">
        <v>202</v>
      </c>
      <c r="AJ449" s="34" t="s">
        <v>651</v>
      </c>
      <c r="AK449" s="71">
        <f t="shared" si="162"/>
        <v>2.9700246230235421E-11</v>
      </c>
      <c r="AL449" s="71">
        <f t="shared" si="163"/>
        <v>0</v>
      </c>
      <c r="AM449" s="71">
        <f>SUM($AL$33:AL449)</f>
        <v>10.507780540992837</v>
      </c>
      <c r="AO449" s="26">
        <v>446</v>
      </c>
      <c r="AP449" s="71">
        <v>0.30174843867893297</v>
      </c>
      <c r="AQ449" s="73">
        <f t="shared" si="148"/>
        <v>9.9371370462596072E-202</v>
      </c>
      <c r="AR449" s="34">
        <v>426</v>
      </c>
      <c r="AS449" s="34" t="s">
        <v>202</v>
      </c>
      <c r="AT449" s="34" t="s">
        <v>661</v>
      </c>
      <c r="AU449" s="71">
        <f t="shared" si="144"/>
        <v>1.6584462368056375E-11</v>
      </c>
      <c r="AV449" s="71">
        <f t="shared" si="145"/>
        <v>1.6480207538991134E-212</v>
      </c>
      <c r="AW449" s="114">
        <f>SUM($AV$23:AV449)</f>
        <v>9.3110379369082494</v>
      </c>
      <c r="AY449" s="26">
        <v>446</v>
      </c>
      <c r="AZ449" s="71">
        <v>0</v>
      </c>
      <c r="BA449" s="73">
        <f t="shared" si="151"/>
        <v>0</v>
      </c>
      <c r="BB449" s="34">
        <v>426</v>
      </c>
      <c r="BC449" s="34" t="s">
        <v>202</v>
      </c>
      <c r="BD449" s="34" t="s">
        <v>661</v>
      </c>
      <c r="BE449" s="71">
        <f t="shared" si="146"/>
        <v>1.6584462368056375E-11</v>
      </c>
      <c r="BF449" s="71">
        <f t="shared" si="147"/>
        <v>0</v>
      </c>
      <c r="BG449" s="114">
        <f>SUM($BF$23:BF449)</f>
        <v>9.5467535037849771</v>
      </c>
      <c r="BI449" s="26">
        <v>446</v>
      </c>
      <c r="BJ449" s="71">
        <v>5.0360306330972902E-2</v>
      </c>
      <c r="BK449" s="73">
        <f t="shared" si="152"/>
        <v>0</v>
      </c>
      <c r="BL449" s="34">
        <v>426</v>
      </c>
      <c r="BM449" s="34" t="s">
        <v>202</v>
      </c>
      <c r="BN449" s="34" t="s">
        <v>661</v>
      </c>
      <c r="BO449" s="71">
        <f t="shared" si="149"/>
        <v>1.6584462368056375E-11</v>
      </c>
      <c r="BP449" s="71">
        <f t="shared" si="150"/>
        <v>0</v>
      </c>
      <c r="BQ449" s="114">
        <f>SUM($BP$23:BP449)</f>
        <v>10.39189247276893</v>
      </c>
      <c r="BS449" s="26">
        <v>446</v>
      </c>
      <c r="BT449" s="71">
        <v>0</v>
      </c>
      <c r="BU449" s="73">
        <f t="shared" si="153"/>
        <v>0</v>
      </c>
      <c r="BV449" s="34">
        <v>426</v>
      </c>
      <c r="BW449" s="34" t="s">
        <v>202</v>
      </c>
      <c r="BX449" s="34" t="s">
        <v>661</v>
      </c>
      <c r="BY449" s="71">
        <f t="shared" si="154"/>
        <v>1.6584462368056375E-11</v>
      </c>
      <c r="BZ449" s="71">
        <f t="shared" si="155"/>
        <v>0</v>
      </c>
      <c r="CA449" s="114">
        <f>SUM($BZ$23:BZ449)</f>
        <v>10.487233235656269</v>
      </c>
    </row>
    <row r="450" spans="1:79" x14ac:dyDescent="0.35">
      <c r="A450" s="26">
        <v>447</v>
      </c>
      <c r="B450" s="71">
        <v>0.241835952368361</v>
      </c>
      <c r="C450" s="73">
        <f t="shared" si="164"/>
        <v>1.508011992272658E-231</v>
      </c>
      <c r="D450" s="34">
        <v>417</v>
      </c>
      <c r="E450" s="34" t="s">
        <v>202</v>
      </c>
      <c r="F450" s="34" t="s">
        <v>652</v>
      </c>
      <c r="G450" s="71">
        <f t="shared" si="156"/>
        <v>2.8019100217203222E-11</v>
      </c>
      <c r="H450" s="71">
        <f t="shared" si="157"/>
        <v>4.2253139140231893E-242</v>
      </c>
      <c r="I450" s="71">
        <f>SUM($H$33:H450)</f>
        <v>9.3265529758493759</v>
      </c>
      <c r="K450" s="26">
        <v>447</v>
      </c>
      <c r="L450" s="71">
        <v>0</v>
      </c>
      <c r="M450" s="73">
        <f t="shared" si="165"/>
        <v>0</v>
      </c>
      <c r="N450" s="34">
        <v>417</v>
      </c>
      <c r="O450" s="34" t="s">
        <v>202</v>
      </c>
      <c r="P450" s="34" t="s">
        <v>652</v>
      </c>
      <c r="Q450" s="71">
        <f t="shared" si="158"/>
        <v>2.8019100217203222E-11</v>
      </c>
      <c r="R450" s="71">
        <f t="shared" si="159"/>
        <v>0</v>
      </c>
      <c r="S450" s="71">
        <f>SUM($R$33:R450)</f>
        <v>9.5691597944751994</v>
      </c>
      <c r="U450" s="26">
        <v>447</v>
      </c>
      <c r="V450" s="71">
        <v>1.05443615660249E-11</v>
      </c>
      <c r="W450" s="73">
        <f t="shared" si="166"/>
        <v>0</v>
      </c>
      <c r="X450" s="74">
        <v>417</v>
      </c>
      <c r="Y450" s="34" t="s">
        <v>202</v>
      </c>
      <c r="Z450" s="34" t="s">
        <v>652</v>
      </c>
      <c r="AA450" s="71">
        <f t="shared" si="160"/>
        <v>2.8019100217203222E-11</v>
      </c>
      <c r="AB450" s="71">
        <f t="shared" si="161"/>
        <v>0</v>
      </c>
      <c r="AC450" s="71">
        <f>SUM($AB$33:AB450)</f>
        <v>10.403299508285247</v>
      </c>
      <c r="AE450" s="26">
        <v>447</v>
      </c>
      <c r="AF450" s="71">
        <v>0</v>
      </c>
      <c r="AG450" s="73">
        <f t="shared" si="167"/>
        <v>0</v>
      </c>
      <c r="AH450" s="74">
        <v>417</v>
      </c>
      <c r="AI450" s="34" t="s">
        <v>202</v>
      </c>
      <c r="AJ450" s="34" t="s">
        <v>652</v>
      </c>
      <c r="AK450" s="71">
        <f t="shared" si="162"/>
        <v>2.8019100217203222E-11</v>
      </c>
      <c r="AL450" s="71">
        <f t="shared" si="163"/>
        <v>0</v>
      </c>
      <c r="AM450" s="71">
        <f>SUM($AL$33:AL450)</f>
        <v>10.507780540992837</v>
      </c>
      <c r="AO450" s="26">
        <v>447</v>
      </c>
      <c r="AP450" s="71">
        <v>0.301748438678905</v>
      </c>
      <c r="AQ450" s="73">
        <f t="shared" si="148"/>
        <v>2.99851558864742E-202</v>
      </c>
      <c r="AR450" s="34">
        <v>427</v>
      </c>
      <c r="AS450" s="34" t="s">
        <v>202</v>
      </c>
      <c r="AT450" s="34" t="s">
        <v>662</v>
      </c>
      <c r="AU450" s="71">
        <f t="shared" si="144"/>
        <v>1.5645719215147522E-11</v>
      </c>
      <c r="AV450" s="71">
        <f t="shared" si="145"/>
        <v>4.6913932962220324E-213</v>
      </c>
      <c r="AW450" s="114">
        <f>SUM($AV$23:AV450)</f>
        <v>9.3110379369082494</v>
      </c>
      <c r="AY450" s="26">
        <v>447</v>
      </c>
      <c r="AZ450" s="71">
        <v>0</v>
      </c>
      <c r="BA450" s="73">
        <f t="shared" si="151"/>
        <v>0</v>
      </c>
      <c r="BB450" s="34">
        <v>427</v>
      </c>
      <c r="BC450" s="34" t="s">
        <v>202</v>
      </c>
      <c r="BD450" s="34" t="s">
        <v>662</v>
      </c>
      <c r="BE450" s="71">
        <f t="shared" si="146"/>
        <v>1.5645719215147522E-11</v>
      </c>
      <c r="BF450" s="71">
        <f t="shared" si="147"/>
        <v>0</v>
      </c>
      <c r="BG450" s="114">
        <f>SUM($BF$23:BF450)</f>
        <v>9.5467535037849771</v>
      </c>
      <c r="BI450" s="26">
        <v>447</v>
      </c>
      <c r="BJ450" s="71">
        <v>5.0360306330973603E-2</v>
      </c>
      <c r="BK450" s="73">
        <f t="shared" si="152"/>
        <v>0</v>
      </c>
      <c r="BL450" s="34">
        <v>427</v>
      </c>
      <c r="BM450" s="34" t="s">
        <v>202</v>
      </c>
      <c r="BN450" s="34" t="s">
        <v>662</v>
      </c>
      <c r="BO450" s="71">
        <f t="shared" si="149"/>
        <v>1.5645719215147522E-11</v>
      </c>
      <c r="BP450" s="71">
        <f t="shared" si="150"/>
        <v>0</v>
      </c>
      <c r="BQ450" s="114">
        <f>SUM($BP$23:BP450)</f>
        <v>10.39189247276893</v>
      </c>
      <c r="BS450" s="26">
        <v>447</v>
      </c>
      <c r="BT450" s="71">
        <v>0</v>
      </c>
      <c r="BU450" s="73">
        <f t="shared" si="153"/>
        <v>0</v>
      </c>
      <c r="BV450" s="34">
        <v>427</v>
      </c>
      <c r="BW450" s="34" t="s">
        <v>202</v>
      </c>
      <c r="BX450" s="34" t="s">
        <v>662</v>
      </c>
      <c r="BY450" s="71">
        <f t="shared" si="154"/>
        <v>1.5645719215147522E-11</v>
      </c>
      <c r="BZ450" s="71">
        <f t="shared" si="155"/>
        <v>0</v>
      </c>
      <c r="CA450" s="114">
        <f>SUM($BZ$23:BZ450)</f>
        <v>10.487233235656269</v>
      </c>
    </row>
    <row r="451" spans="1:79" x14ac:dyDescent="0.35">
      <c r="A451" s="26">
        <v>448</v>
      </c>
      <c r="B451" s="71">
        <v>0.24183595236838801</v>
      </c>
      <c r="C451" s="73">
        <f t="shared" si="164"/>
        <v>3.6469151633416769E-232</v>
      </c>
      <c r="D451" s="34">
        <v>418</v>
      </c>
      <c r="E451" s="34" t="s">
        <v>202</v>
      </c>
      <c r="F451" s="34" t="s">
        <v>653</v>
      </c>
      <c r="G451" s="71">
        <f t="shared" si="156"/>
        <v>2.6433113412455873E-11</v>
      </c>
      <c r="H451" s="71">
        <f t="shared" si="157"/>
        <v>9.6399322118215575E-243</v>
      </c>
      <c r="I451" s="71">
        <f>SUM($H$33:H451)</f>
        <v>9.3265529758493759</v>
      </c>
      <c r="K451" s="26">
        <v>448</v>
      </c>
      <c r="L451" s="71">
        <v>0</v>
      </c>
      <c r="M451" s="73">
        <f t="shared" si="165"/>
        <v>0</v>
      </c>
      <c r="N451" s="34">
        <v>418</v>
      </c>
      <c r="O451" s="34" t="s">
        <v>202</v>
      </c>
      <c r="P451" s="34" t="s">
        <v>653</v>
      </c>
      <c r="Q451" s="71">
        <f t="shared" si="158"/>
        <v>2.6433113412455873E-11</v>
      </c>
      <c r="R451" s="71">
        <f t="shared" si="159"/>
        <v>0</v>
      </c>
      <c r="S451" s="71">
        <f>SUM($R$33:R451)</f>
        <v>9.5691597944751994</v>
      </c>
      <c r="U451" s="26">
        <v>448</v>
      </c>
      <c r="V451" s="71">
        <v>1.05443615660449E-11</v>
      </c>
      <c r="W451" s="73">
        <f t="shared" si="166"/>
        <v>0</v>
      </c>
      <c r="X451" s="74">
        <v>418</v>
      </c>
      <c r="Y451" s="34" t="s">
        <v>202</v>
      </c>
      <c r="Z451" s="34" t="s">
        <v>653</v>
      </c>
      <c r="AA451" s="71">
        <f t="shared" si="160"/>
        <v>2.6433113412455873E-11</v>
      </c>
      <c r="AB451" s="71">
        <f t="shared" si="161"/>
        <v>0</v>
      </c>
      <c r="AC451" s="71">
        <f>SUM($AB$33:AB451)</f>
        <v>10.403299508285247</v>
      </c>
      <c r="AE451" s="26">
        <v>448</v>
      </c>
      <c r="AF451" s="71">
        <v>0</v>
      </c>
      <c r="AG451" s="73">
        <f t="shared" si="167"/>
        <v>0</v>
      </c>
      <c r="AH451" s="74">
        <v>418</v>
      </c>
      <c r="AI451" s="34" t="s">
        <v>202</v>
      </c>
      <c r="AJ451" s="34" t="s">
        <v>653</v>
      </c>
      <c r="AK451" s="71">
        <f t="shared" si="162"/>
        <v>2.6433113412455873E-11</v>
      </c>
      <c r="AL451" s="71">
        <f t="shared" si="163"/>
        <v>0</v>
      </c>
      <c r="AM451" s="71">
        <f>SUM($AL$33:AL451)</f>
        <v>10.507780540992837</v>
      </c>
      <c r="AO451" s="26">
        <v>448</v>
      </c>
      <c r="AP451" s="71">
        <v>0.30174843867893297</v>
      </c>
      <c r="AQ451" s="73">
        <f t="shared" si="148"/>
        <v>9.0479739722871676E-203</v>
      </c>
      <c r="AR451" s="34">
        <v>428</v>
      </c>
      <c r="AS451" s="34" t="s">
        <v>202</v>
      </c>
      <c r="AT451" s="34" t="s">
        <v>663</v>
      </c>
      <c r="AU451" s="71">
        <f t="shared" si="144"/>
        <v>1.4760112467120304E-11</v>
      </c>
      <c r="AV451" s="71">
        <f t="shared" si="145"/>
        <v>1.3354911343053584E-213</v>
      </c>
      <c r="AW451" s="114">
        <f>SUM($AV$23:AV451)</f>
        <v>9.3110379369082494</v>
      </c>
      <c r="AY451" s="26">
        <v>448</v>
      </c>
      <c r="AZ451" s="71">
        <v>0</v>
      </c>
      <c r="BA451" s="73">
        <f t="shared" si="151"/>
        <v>0</v>
      </c>
      <c r="BB451" s="34">
        <v>428</v>
      </c>
      <c r="BC451" s="34" t="s">
        <v>202</v>
      </c>
      <c r="BD451" s="34" t="s">
        <v>663</v>
      </c>
      <c r="BE451" s="71">
        <f t="shared" si="146"/>
        <v>1.4760112467120304E-11</v>
      </c>
      <c r="BF451" s="71">
        <f t="shared" si="147"/>
        <v>0</v>
      </c>
      <c r="BG451" s="114">
        <f>SUM($BF$23:BF451)</f>
        <v>9.5467535037849771</v>
      </c>
      <c r="BI451" s="26">
        <v>448</v>
      </c>
      <c r="BJ451" s="71">
        <v>5.0360306330973298E-2</v>
      </c>
      <c r="BK451" s="73">
        <f t="shared" si="152"/>
        <v>0</v>
      </c>
      <c r="BL451" s="34">
        <v>428</v>
      </c>
      <c r="BM451" s="34" t="s">
        <v>202</v>
      </c>
      <c r="BN451" s="34" t="s">
        <v>663</v>
      </c>
      <c r="BO451" s="71">
        <f t="shared" si="149"/>
        <v>1.4760112467120304E-11</v>
      </c>
      <c r="BP451" s="71">
        <f t="shared" si="150"/>
        <v>0</v>
      </c>
      <c r="BQ451" s="114">
        <f>SUM($BP$23:BP451)</f>
        <v>10.39189247276893</v>
      </c>
      <c r="BS451" s="26">
        <v>448</v>
      </c>
      <c r="BT451" s="71">
        <v>0</v>
      </c>
      <c r="BU451" s="73">
        <f t="shared" si="153"/>
        <v>0</v>
      </c>
      <c r="BV451" s="34">
        <v>428</v>
      </c>
      <c r="BW451" s="34" t="s">
        <v>202</v>
      </c>
      <c r="BX451" s="34" t="s">
        <v>663</v>
      </c>
      <c r="BY451" s="71">
        <f t="shared" si="154"/>
        <v>1.4760112467120304E-11</v>
      </c>
      <c r="BZ451" s="71">
        <f t="shared" si="155"/>
        <v>0</v>
      </c>
      <c r="CA451" s="114">
        <f>SUM($BZ$23:BZ451)</f>
        <v>10.487233235656269</v>
      </c>
    </row>
    <row r="452" spans="1:79" x14ac:dyDescent="0.35">
      <c r="A452" s="26">
        <v>449</v>
      </c>
      <c r="B452" s="71">
        <v>0.24183595236838801</v>
      </c>
      <c r="C452" s="73">
        <f t="shared" si="164"/>
        <v>8.8195520173344975E-233</v>
      </c>
      <c r="D452" s="34">
        <v>419</v>
      </c>
      <c r="E452" s="34" t="s">
        <v>202</v>
      </c>
      <c r="F452" s="34" t="s">
        <v>654</v>
      </c>
      <c r="G452" s="71">
        <f t="shared" si="156"/>
        <v>2.493689944571308E-11</v>
      </c>
      <c r="H452" s="71">
        <f t="shared" si="157"/>
        <v>2.1993228181250631E-243</v>
      </c>
      <c r="I452" s="71">
        <f>SUM($H$33:H452)</f>
        <v>9.3265529758493759</v>
      </c>
      <c r="K452" s="26">
        <v>449</v>
      </c>
      <c r="L452" s="71">
        <v>0</v>
      </c>
      <c r="M452" s="73">
        <f t="shared" si="165"/>
        <v>0</v>
      </c>
      <c r="N452" s="34">
        <v>419</v>
      </c>
      <c r="O452" s="34" t="s">
        <v>202</v>
      </c>
      <c r="P452" s="34" t="s">
        <v>654</v>
      </c>
      <c r="Q452" s="71">
        <f t="shared" si="158"/>
        <v>2.493689944571308E-11</v>
      </c>
      <c r="R452" s="71">
        <f t="shared" si="159"/>
        <v>0</v>
      </c>
      <c r="S452" s="71">
        <f>SUM($R$33:R452)</f>
        <v>9.5691597944751994</v>
      </c>
      <c r="U452" s="26">
        <v>449</v>
      </c>
      <c r="V452" s="71">
        <v>1.05443615660212E-11</v>
      </c>
      <c r="W452" s="73">
        <f t="shared" si="166"/>
        <v>0</v>
      </c>
      <c r="X452" s="74">
        <v>419</v>
      </c>
      <c r="Y452" s="34" t="s">
        <v>202</v>
      </c>
      <c r="Z452" s="34" t="s">
        <v>654</v>
      </c>
      <c r="AA452" s="71">
        <f t="shared" si="160"/>
        <v>2.493689944571308E-11</v>
      </c>
      <c r="AB452" s="71">
        <f t="shared" si="161"/>
        <v>0</v>
      </c>
      <c r="AC452" s="71">
        <f>SUM($AB$33:AB452)</f>
        <v>10.403299508285247</v>
      </c>
      <c r="AE452" s="26">
        <v>449</v>
      </c>
      <c r="AF452" s="71">
        <v>0</v>
      </c>
      <c r="AG452" s="73">
        <f t="shared" si="167"/>
        <v>0</v>
      </c>
      <c r="AH452" s="74">
        <v>419</v>
      </c>
      <c r="AI452" s="34" t="s">
        <v>202</v>
      </c>
      <c r="AJ452" s="34" t="s">
        <v>654</v>
      </c>
      <c r="AK452" s="71">
        <f t="shared" si="162"/>
        <v>2.493689944571308E-11</v>
      </c>
      <c r="AL452" s="71">
        <f t="shared" si="163"/>
        <v>0</v>
      </c>
      <c r="AM452" s="71">
        <f>SUM($AL$33:AL452)</f>
        <v>10.507780540992837</v>
      </c>
      <c r="AO452" s="26">
        <v>449</v>
      </c>
      <c r="AP452" s="71">
        <v>0.30174843867890599</v>
      </c>
      <c r="AQ452" s="73">
        <f t="shared" si="148"/>
        <v>2.7302120193452761E-203</v>
      </c>
      <c r="AR452" s="34">
        <v>429</v>
      </c>
      <c r="AS452" s="34" t="s">
        <v>202</v>
      </c>
      <c r="AT452" s="34" t="s">
        <v>664</v>
      </c>
      <c r="AU452" s="71">
        <f t="shared" si="144"/>
        <v>1.3924634402943684E-11</v>
      </c>
      <c r="AV452" s="71">
        <f t="shared" si="145"/>
        <v>3.8017204211905578E-214</v>
      </c>
      <c r="AW452" s="114">
        <f>SUM($AV$23:AV452)</f>
        <v>9.3110379369082494</v>
      </c>
      <c r="AY452" s="26">
        <v>449</v>
      </c>
      <c r="AZ452" s="71">
        <v>0</v>
      </c>
      <c r="BA452" s="73">
        <f t="shared" si="151"/>
        <v>0</v>
      </c>
      <c r="BB452" s="34">
        <v>429</v>
      </c>
      <c r="BC452" s="34" t="s">
        <v>202</v>
      </c>
      <c r="BD452" s="34" t="s">
        <v>664</v>
      </c>
      <c r="BE452" s="71">
        <f t="shared" si="146"/>
        <v>1.3924634402943684E-11</v>
      </c>
      <c r="BF452" s="71">
        <f t="shared" si="147"/>
        <v>0</v>
      </c>
      <c r="BG452" s="114">
        <f>SUM($BF$23:BF452)</f>
        <v>9.5467535037849771</v>
      </c>
      <c r="BI452" s="26">
        <v>449</v>
      </c>
      <c r="BJ452" s="71">
        <v>5.0360306330972902E-2</v>
      </c>
      <c r="BK452" s="73">
        <f t="shared" si="152"/>
        <v>0</v>
      </c>
      <c r="BL452" s="34">
        <v>429</v>
      </c>
      <c r="BM452" s="34" t="s">
        <v>202</v>
      </c>
      <c r="BN452" s="34" t="s">
        <v>664</v>
      </c>
      <c r="BO452" s="71">
        <f t="shared" si="149"/>
        <v>1.3924634402943684E-11</v>
      </c>
      <c r="BP452" s="71">
        <f t="shared" si="150"/>
        <v>0</v>
      </c>
      <c r="BQ452" s="114">
        <f>SUM($BP$23:BP452)</f>
        <v>10.39189247276893</v>
      </c>
      <c r="BS452" s="26">
        <v>449</v>
      </c>
      <c r="BT452" s="71">
        <v>0</v>
      </c>
      <c r="BU452" s="73">
        <f t="shared" si="153"/>
        <v>0</v>
      </c>
      <c r="BV452" s="34">
        <v>429</v>
      </c>
      <c r="BW452" s="34" t="s">
        <v>202</v>
      </c>
      <c r="BX452" s="34" t="s">
        <v>664</v>
      </c>
      <c r="BY452" s="71">
        <f t="shared" si="154"/>
        <v>1.3924634402943684E-11</v>
      </c>
      <c r="BZ452" s="71">
        <f t="shared" si="155"/>
        <v>0</v>
      </c>
      <c r="CA452" s="114">
        <f>SUM($BZ$23:BZ452)</f>
        <v>10.487233235656269</v>
      </c>
    </row>
    <row r="453" spans="1:79" x14ac:dyDescent="0.35">
      <c r="A453" s="26">
        <v>450</v>
      </c>
      <c r="B453" s="71">
        <v>0.24183595236838701</v>
      </c>
      <c r="C453" s="73">
        <f t="shared" si="164"/>
        <v>2.1328847615746258E-233</v>
      </c>
      <c r="D453" s="34">
        <v>420</v>
      </c>
      <c r="E453" s="34" t="s">
        <v>202</v>
      </c>
      <c r="F453" s="34" t="s">
        <v>655</v>
      </c>
      <c r="G453" s="71">
        <f t="shared" si="156"/>
        <v>2.3525376835578378E-11</v>
      </c>
      <c r="H453" s="71">
        <f t="shared" si="157"/>
        <v>5.0176917762905814E-244</v>
      </c>
      <c r="I453" s="71">
        <f>SUM($H$33:H453)</f>
        <v>9.3265529758493759</v>
      </c>
      <c r="K453" s="26">
        <v>450</v>
      </c>
      <c r="L453" s="71">
        <v>0</v>
      </c>
      <c r="M453" s="73">
        <f t="shared" si="165"/>
        <v>0</v>
      </c>
      <c r="N453" s="34">
        <v>420</v>
      </c>
      <c r="O453" s="34" t="s">
        <v>202</v>
      </c>
      <c r="P453" s="34" t="s">
        <v>655</v>
      </c>
      <c r="Q453" s="71">
        <f t="shared" si="158"/>
        <v>2.3525376835578378E-11</v>
      </c>
      <c r="R453" s="71">
        <f t="shared" si="159"/>
        <v>0</v>
      </c>
      <c r="S453" s="71">
        <f>SUM($R$33:R453)</f>
        <v>9.5691597944751994</v>
      </c>
      <c r="U453" s="26">
        <v>450</v>
      </c>
      <c r="V453" s="71">
        <v>1.0544361566018801E-11</v>
      </c>
      <c r="W453" s="73">
        <f t="shared" si="166"/>
        <v>0</v>
      </c>
      <c r="X453" s="74">
        <v>420</v>
      </c>
      <c r="Y453" s="34" t="s">
        <v>202</v>
      </c>
      <c r="Z453" s="34" t="s">
        <v>655</v>
      </c>
      <c r="AA453" s="71">
        <f t="shared" si="160"/>
        <v>2.3525376835578378E-11</v>
      </c>
      <c r="AB453" s="71">
        <f t="shared" si="161"/>
        <v>0</v>
      </c>
      <c r="AC453" s="71">
        <f>SUM($AB$33:AB453)</f>
        <v>10.403299508285247</v>
      </c>
      <c r="AE453" s="26">
        <v>450</v>
      </c>
      <c r="AF453" s="71">
        <v>0</v>
      </c>
      <c r="AG453" s="73">
        <f t="shared" si="167"/>
        <v>0</v>
      </c>
      <c r="AH453" s="74">
        <v>420</v>
      </c>
      <c r="AI453" s="34" t="s">
        <v>202</v>
      </c>
      <c r="AJ453" s="34" t="s">
        <v>655</v>
      </c>
      <c r="AK453" s="71">
        <f t="shared" si="162"/>
        <v>2.3525376835578378E-11</v>
      </c>
      <c r="AL453" s="71">
        <f t="shared" si="163"/>
        <v>0</v>
      </c>
      <c r="AM453" s="71">
        <f>SUM($AL$33:AL453)</f>
        <v>10.507780540992837</v>
      </c>
      <c r="AO453" s="26">
        <v>450</v>
      </c>
      <c r="AP453" s="71">
        <v>0.30174843867893297</v>
      </c>
      <c r="AQ453" s="73">
        <f t="shared" si="148"/>
        <v>8.2383721409982014E-204</v>
      </c>
      <c r="AR453" s="34">
        <v>430</v>
      </c>
      <c r="AS453" s="34" t="s">
        <v>202</v>
      </c>
      <c r="AT453" s="34" t="s">
        <v>665</v>
      </c>
      <c r="AU453" s="71">
        <f t="shared" si="144"/>
        <v>1.313644754994687E-11</v>
      </c>
      <c r="AV453" s="71">
        <f t="shared" si="145"/>
        <v>1.0822294352716636E-214</v>
      </c>
      <c r="AW453" s="114">
        <f>SUM($AV$23:AV453)</f>
        <v>9.3110379369082494</v>
      </c>
      <c r="AY453" s="26">
        <v>450</v>
      </c>
      <c r="AZ453" s="71">
        <v>0</v>
      </c>
      <c r="BA453" s="73">
        <f t="shared" si="151"/>
        <v>0</v>
      </c>
      <c r="BB453" s="34">
        <v>430</v>
      </c>
      <c r="BC453" s="34" t="s">
        <v>202</v>
      </c>
      <c r="BD453" s="34" t="s">
        <v>665</v>
      </c>
      <c r="BE453" s="71">
        <f t="shared" si="146"/>
        <v>1.313644754994687E-11</v>
      </c>
      <c r="BF453" s="71">
        <f t="shared" si="147"/>
        <v>0</v>
      </c>
      <c r="BG453" s="114">
        <f>SUM($BF$23:BF453)</f>
        <v>9.5467535037849771</v>
      </c>
      <c r="BI453" s="26">
        <v>450</v>
      </c>
      <c r="BJ453" s="71">
        <v>5.0360306330972902E-2</v>
      </c>
      <c r="BK453" s="73">
        <f t="shared" si="152"/>
        <v>0</v>
      </c>
      <c r="BL453" s="34">
        <v>430</v>
      </c>
      <c r="BM453" s="34" t="s">
        <v>202</v>
      </c>
      <c r="BN453" s="34" t="s">
        <v>665</v>
      </c>
      <c r="BO453" s="71">
        <f t="shared" si="149"/>
        <v>1.313644754994687E-11</v>
      </c>
      <c r="BP453" s="71">
        <f t="shared" si="150"/>
        <v>0</v>
      </c>
      <c r="BQ453" s="114">
        <f>SUM($BP$23:BP453)</f>
        <v>10.39189247276893</v>
      </c>
      <c r="BS453" s="26">
        <v>450</v>
      </c>
      <c r="BT453" s="71">
        <v>0</v>
      </c>
      <c r="BU453" s="73">
        <f t="shared" si="153"/>
        <v>0</v>
      </c>
      <c r="BV453" s="34">
        <v>430</v>
      </c>
      <c r="BW453" s="34" t="s">
        <v>202</v>
      </c>
      <c r="BX453" s="34" t="s">
        <v>665</v>
      </c>
      <c r="BY453" s="71">
        <f t="shared" si="154"/>
        <v>1.313644754994687E-11</v>
      </c>
      <c r="BZ453" s="71">
        <f t="shared" si="155"/>
        <v>0</v>
      </c>
      <c r="CA453" s="114">
        <f>SUM($BZ$23:BZ453)</f>
        <v>10.487233235656269</v>
      </c>
    </row>
    <row r="454" spans="1:79" x14ac:dyDescent="0.35">
      <c r="A454" s="26">
        <v>451</v>
      </c>
      <c r="B454" s="71">
        <v>0.241835952368361</v>
      </c>
      <c r="C454" s="73">
        <f t="shared" si="164"/>
        <v>5.1580821760741967E-234</v>
      </c>
      <c r="D454" s="34">
        <v>421</v>
      </c>
      <c r="E454" s="34" t="s">
        <v>202</v>
      </c>
      <c r="F454" s="34" t="s">
        <v>656</v>
      </c>
      <c r="G454" s="71">
        <f t="shared" si="156"/>
        <v>2.2193751731677713E-11</v>
      </c>
      <c r="H454" s="71">
        <f t="shared" si="157"/>
        <v>1.1447719522738266E-244</v>
      </c>
      <c r="I454" s="71">
        <f>SUM($H$33:H454)</f>
        <v>9.3265529758493759</v>
      </c>
      <c r="K454" s="26">
        <v>451</v>
      </c>
      <c r="L454" s="71">
        <v>0</v>
      </c>
      <c r="M454" s="73">
        <f t="shared" si="165"/>
        <v>0</v>
      </c>
      <c r="N454" s="34">
        <v>421</v>
      </c>
      <c r="O454" s="34" t="s">
        <v>202</v>
      </c>
      <c r="P454" s="34" t="s">
        <v>656</v>
      </c>
      <c r="Q454" s="71">
        <f t="shared" si="158"/>
        <v>2.2193751731677713E-11</v>
      </c>
      <c r="R454" s="71">
        <f t="shared" si="159"/>
        <v>0</v>
      </c>
      <c r="S454" s="71">
        <f>SUM($R$33:R454)</f>
        <v>9.5691597944751994</v>
      </c>
      <c r="U454" s="26">
        <v>451</v>
      </c>
      <c r="V454" s="71">
        <v>1.05443615660182E-11</v>
      </c>
      <c r="W454" s="73">
        <f t="shared" si="166"/>
        <v>0</v>
      </c>
      <c r="X454" s="74">
        <v>421</v>
      </c>
      <c r="Y454" s="34" t="s">
        <v>202</v>
      </c>
      <c r="Z454" s="34" t="s">
        <v>656</v>
      </c>
      <c r="AA454" s="71">
        <f t="shared" si="160"/>
        <v>2.2193751731677713E-11</v>
      </c>
      <c r="AB454" s="71">
        <f t="shared" si="161"/>
        <v>0</v>
      </c>
      <c r="AC454" s="71">
        <f>SUM($AB$33:AB454)</f>
        <v>10.403299508285247</v>
      </c>
      <c r="AE454" s="26">
        <v>451</v>
      </c>
      <c r="AF454" s="71">
        <v>0</v>
      </c>
      <c r="AG454" s="73">
        <f t="shared" si="167"/>
        <v>0</v>
      </c>
      <c r="AH454" s="74">
        <v>421</v>
      </c>
      <c r="AI454" s="34" t="s">
        <v>202</v>
      </c>
      <c r="AJ454" s="34" t="s">
        <v>656</v>
      </c>
      <c r="AK454" s="71">
        <f t="shared" si="162"/>
        <v>2.2193751731677713E-11</v>
      </c>
      <c r="AL454" s="71">
        <f t="shared" si="163"/>
        <v>0</v>
      </c>
      <c r="AM454" s="71">
        <f>SUM($AL$33:AL454)</f>
        <v>10.507780540992837</v>
      </c>
      <c r="AO454" s="26">
        <v>451</v>
      </c>
      <c r="AP454" s="71">
        <v>0.30174843867890599</v>
      </c>
      <c r="AQ454" s="73">
        <f t="shared" si="148"/>
        <v>2.4859159308022255E-204</v>
      </c>
      <c r="AR454" s="34">
        <v>431</v>
      </c>
      <c r="AS454" s="34" t="s">
        <v>202</v>
      </c>
      <c r="AT454" s="34" t="s">
        <v>666</v>
      </c>
      <c r="AU454" s="71">
        <f t="shared" si="144"/>
        <v>1.2392875047119684E-11</v>
      </c>
      <c r="AV454" s="71">
        <f t="shared" si="145"/>
        <v>3.0807645508076201E-215</v>
      </c>
      <c r="AW454" s="114">
        <f>SUM($AV$23:AV454)</f>
        <v>9.3110379369082494</v>
      </c>
      <c r="AY454" s="26">
        <v>451</v>
      </c>
      <c r="AZ454" s="71">
        <v>0</v>
      </c>
      <c r="BA454" s="73">
        <f t="shared" si="151"/>
        <v>0</v>
      </c>
      <c r="BB454" s="34">
        <v>431</v>
      </c>
      <c r="BC454" s="34" t="s">
        <v>202</v>
      </c>
      <c r="BD454" s="34" t="s">
        <v>666</v>
      </c>
      <c r="BE454" s="71">
        <f t="shared" si="146"/>
        <v>1.2392875047119684E-11</v>
      </c>
      <c r="BF454" s="71">
        <f t="shared" si="147"/>
        <v>0</v>
      </c>
      <c r="BG454" s="114">
        <f>SUM($BF$23:BF454)</f>
        <v>9.5467535037849771</v>
      </c>
      <c r="BI454" s="26">
        <v>451</v>
      </c>
      <c r="BJ454" s="71">
        <v>5.0360306330973603E-2</v>
      </c>
      <c r="BK454" s="73">
        <f t="shared" si="152"/>
        <v>0</v>
      </c>
      <c r="BL454" s="34">
        <v>431</v>
      </c>
      <c r="BM454" s="34" t="s">
        <v>202</v>
      </c>
      <c r="BN454" s="34" t="s">
        <v>666</v>
      </c>
      <c r="BO454" s="71">
        <f t="shared" si="149"/>
        <v>1.2392875047119684E-11</v>
      </c>
      <c r="BP454" s="71">
        <f t="shared" si="150"/>
        <v>0</v>
      </c>
      <c r="BQ454" s="114">
        <f>SUM($BP$23:BP454)</f>
        <v>10.39189247276893</v>
      </c>
      <c r="BS454" s="26">
        <v>451</v>
      </c>
      <c r="BT454" s="71">
        <v>0</v>
      </c>
      <c r="BU454" s="73">
        <f t="shared" si="153"/>
        <v>0</v>
      </c>
      <c r="BV454" s="34">
        <v>431</v>
      </c>
      <c r="BW454" s="34" t="s">
        <v>202</v>
      </c>
      <c r="BX454" s="34" t="s">
        <v>666</v>
      </c>
      <c r="BY454" s="71">
        <f t="shared" si="154"/>
        <v>1.2392875047119684E-11</v>
      </c>
      <c r="BZ454" s="71">
        <f t="shared" si="155"/>
        <v>0</v>
      </c>
      <c r="CA454" s="114">
        <f>SUM($BZ$23:BZ454)</f>
        <v>10.487233235656269</v>
      </c>
    </row>
    <row r="455" spans="1:79" x14ac:dyDescent="0.35">
      <c r="A455" s="26">
        <v>452</v>
      </c>
      <c r="B455" s="71">
        <v>0.24183595236838701</v>
      </c>
      <c r="C455" s="73">
        <f t="shared" si="164"/>
        <v>1.2474097154451713E-234</v>
      </c>
      <c r="D455" s="34">
        <v>422</v>
      </c>
      <c r="E455" s="34" t="s">
        <v>202</v>
      </c>
      <c r="F455" s="34" t="s">
        <v>657</v>
      </c>
      <c r="G455" s="71">
        <f t="shared" si="156"/>
        <v>2.0937501633658215E-11</v>
      </c>
      <c r="H455" s="71">
        <f t="shared" si="157"/>
        <v>2.61176429549744E-245</v>
      </c>
      <c r="I455" s="71">
        <f>SUM($H$33:H455)</f>
        <v>9.3265529758493759</v>
      </c>
      <c r="K455" s="26">
        <v>452</v>
      </c>
      <c r="L455" s="71">
        <v>0</v>
      </c>
      <c r="M455" s="73">
        <f t="shared" si="165"/>
        <v>0</v>
      </c>
      <c r="N455" s="34">
        <v>422</v>
      </c>
      <c r="O455" s="34" t="s">
        <v>202</v>
      </c>
      <c r="P455" s="34" t="s">
        <v>657</v>
      </c>
      <c r="Q455" s="71">
        <f t="shared" si="158"/>
        <v>2.0937501633658215E-11</v>
      </c>
      <c r="R455" s="71">
        <f t="shared" si="159"/>
        <v>0</v>
      </c>
      <c r="S455" s="71">
        <f>SUM($R$33:R455)</f>
        <v>9.5691597944751994</v>
      </c>
      <c r="U455" s="26">
        <v>452</v>
      </c>
      <c r="V455" s="71">
        <v>1.0544361566015801E-11</v>
      </c>
      <c r="W455" s="73">
        <f t="shared" si="166"/>
        <v>0</v>
      </c>
      <c r="X455" s="74">
        <v>422</v>
      </c>
      <c r="Y455" s="34" t="s">
        <v>202</v>
      </c>
      <c r="Z455" s="34" t="s">
        <v>657</v>
      </c>
      <c r="AA455" s="71">
        <f t="shared" si="160"/>
        <v>2.0937501633658215E-11</v>
      </c>
      <c r="AB455" s="71">
        <f t="shared" si="161"/>
        <v>0</v>
      </c>
      <c r="AC455" s="71">
        <f>SUM($AB$33:AB455)</f>
        <v>10.403299508285247</v>
      </c>
      <c r="AE455" s="26">
        <v>452</v>
      </c>
      <c r="AF455" s="71">
        <v>0</v>
      </c>
      <c r="AG455" s="73">
        <f t="shared" si="167"/>
        <v>0</v>
      </c>
      <c r="AH455" s="74">
        <v>422</v>
      </c>
      <c r="AI455" s="34" t="s">
        <v>202</v>
      </c>
      <c r="AJ455" s="34" t="s">
        <v>657</v>
      </c>
      <c r="AK455" s="71">
        <f t="shared" si="162"/>
        <v>2.0937501633658215E-11</v>
      </c>
      <c r="AL455" s="71">
        <f t="shared" si="163"/>
        <v>0</v>
      </c>
      <c r="AM455" s="71">
        <f>SUM($AL$33:AL455)</f>
        <v>10.507780540992837</v>
      </c>
      <c r="AO455" s="26">
        <v>452</v>
      </c>
      <c r="AP455" s="71">
        <v>0.30174843867893297</v>
      </c>
      <c r="AQ455" s="73">
        <f t="shared" si="148"/>
        <v>7.5012125080659083E-205</v>
      </c>
      <c r="AR455" s="34">
        <v>432</v>
      </c>
      <c r="AS455" s="34" t="s">
        <v>202</v>
      </c>
      <c r="AT455" s="34" t="s">
        <v>667</v>
      </c>
      <c r="AU455" s="71">
        <f t="shared" si="144"/>
        <v>1.1691391553886499E-11</v>
      </c>
      <c r="AV455" s="71">
        <f t="shared" si="145"/>
        <v>8.7699612560709523E-216</v>
      </c>
      <c r="AW455" s="114">
        <f>SUM($AV$23:AV455)</f>
        <v>9.3110379369082494</v>
      </c>
      <c r="AY455" s="26">
        <v>452</v>
      </c>
      <c r="AZ455" s="71">
        <v>0</v>
      </c>
      <c r="BA455" s="73">
        <f t="shared" si="151"/>
        <v>0</v>
      </c>
      <c r="BB455" s="34">
        <v>432</v>
      </c>
      <c r="BC455" s="34" t="s">
        <v>202</v>
      </c>
      <c r="BD455" s="34" t="s">
        <v>667</v>
      </c>
      <c r="BE455" s="71">
        <f t="shared" si="146"/>
        <v>1.1691391553886499E-11</v>
      </c>
      <c r="BF455" s="71">
        <f t="shared" si="147"/>
        <v>0</v>
      </c>
      <c r="BG455" s="114">
        <f>SUM($BF$23:BF455)</f>
        <v>9.5467535037849771</v>
      </c>
      <c r="BI455" s="26">
        <v>452</v>
      </c>
      <c r="BJ455" s="71">
        <v>5.0360306330973298E-2</v>
      </c>
      <c r="BK455" s="73">
        <f t="shared" si="152"/>
        <v>0</v>
      </c>
      <c r="BL455" s="34">
        <v>432</v>
      </c>
      <c r="BM455" s="34" t="s">
        <v>202</v>
      </c>
      <c r="BN455" s="34" t="s">
        <v>667</v>
      </c>
      <c r="BO455" s="71">
        <f t="shared" si="149"/>
        <v>1.1691391553886499E-11</v>
      </c>
      <c r="BP455" s="71">
        <f t="shared" si="150"/>
        <v>0</v>
      </c>
      <c r="BQ455" s="114">
        <f>SUM($BP$23:BP455)</f>
        <v>10.39189247276893</v>
      </c>
      <c r="BS455" s="26">
        <v>452</v>
      </c>
      <c r="BT455" s="71">
        <v>0</v>
      </c>
      <c r="BU455" s="73">
        <f t="shared" si="153"/>
        <v>0</v>
      </c>
      <c r="BV455" s="34">
        <v>432</v>
      </c>
      <c r="BW455" s="34" t="s">
        <v>202</v>
      </c>
      <c r="BX455" s="34" t="s">
        <v>667</v>
      </c>
      <c r="BY455" s="71">
        <f t="shared" si="154"/>
        <v>1.1691391553886499E-11</v>
      </c>
      <c r="BZ455" s="71">
        <f t="shared" si="155"/>
        <v>0</v>
      </c>
      <c r="CA455" s="114">
        <f>SUM($BZ$23:BZ455)</f>
        <v>10.487233235656269</v>
      </c>
    </row>
    <row r="456" spans="1:79" x14ac:dyDescent="0.35">
      <c r="A456" s="26">
        <v>453</v>
      </c>
      <c r="B456" s="71">
        <v>0.24183595236838701</v>
      </c>
      <c r="C456" s="73">
        <f t="shared" si="164"/>
        <v>3.0166851652826164E-235</v>
      </c>
      <c r="D456" s="34">
        <v>423</v>
      </c>
      <c r="E456" s="34" t="s">
        <v>202</v>
      </c>
      <c r="F456" s="34" t="s">
        <v>658</v>
      </c>
      <c r="G456" s="71">
        <f t="shared" si="156"/>
        <v>1.9752360031753032E-11</v>
      </c>
      <c r="H456" s="71">
        <f t="shared" si="157"/>
        <v>5.9586651487110644E-246</v>
      </c>
      <c r="I456" s="71">
        <f>SUM($H$33:H456)</f>
        <v>9.3265529758493759</v>
      </c>
      <c r="K456" s="26">
        <v>453</v>
      </c>
      <c r="L456" s="71">
        <v>0</v>
      </c>
      <c r="M456" s="73">
        <f t="shared" si="165"/>
        <v>0</v>
      </c>
      <c r="N456" s="34">
        <v>423</v>
      </c>
      <c r="O456" s="34" t="s">
        <v>202</v>
      </c>
      <c r="P456" s="34" t="s">
        <v>658</v>
      </c>
      <c r="Q456" s="71">
        <f t="shared" si="158"/>
        <v>1.9752360031753032E-11</v>
      </c>
      <c r="R456" s="71">
        <f t="shared" si="159"/>
        <v>0</v>
      </c>
      <c r="S456" s="71">
        <f>SUM($R$33:R456)</f>
        <v>9.5691597944751994</v>
      </c>
      <c r="U456" s="26">
        <v>453</v>
      </c>
      <c r="V456" s="71">
        <v>1.05443615660152E-11</v>
      </c>
      <c r="W456" s="73">
        <f t="shared" si="166"/>
        <v>0</v>
      </c>
      <c r="X456" s="74">
        <v>423</v>
      </c>
      <c r="Y456" s="34" t="s">
        <v>202</v>
      </c>
      <c r="Z456" s="34" t="s">
        <v>658</v>
      </c>
      <c r="AA456" s="71">
        <f t="shared" si="160"/>
        <v>1.9752360031753032E-11</v>
      </c>
      <c r="AB456" s="71">
        <f t="shared" si="161"/>
        <v>0</v>
      </c>
      <c r="AC456" s="71">
        <f>SUM($AB$33:AB456)</f>
        <v>10.403299508285247</v>
      </c>
      <c r="AE456" s="26">
        <v>453</v>
      </c>
      <c r="AF456" s="71">
        <v>0</v>
      </c>
      <c r="AG456" s="73">
        <f t="shared" si="167"/>
        <v>0</v>
      </c>
      <c r="AH456" s="74">
        <v>423</v>
      </c>
      <c r="AI456" s="34" t="s">
        <v>202</v>
      </c>
      <c r="AJ456" s="34" t="s">
        <v>658</v>
      </c>
      <c r="AK456" s="71">
        <f t="shared" si="162"/>
        <v>1.9752360031753032E-11</v>
      </c>
      <c r="AL456" s="71">
        <f t="shared" si="163"/>
        <v>0</v>
      </c>
      <c r="AM456" s="71">
        <f>SUM($AL$33:AL456)</f>
        <v>10.507780540992837</v>
      </c>
      <c r="AO456" s="26">
        <v>453</v>
      </c>
      <c r="AP456" s="71">
        <v>0.301748438678905</v>
      </c>
      <c r="AQ456" s="73">
        <f t="shared" si="148"/>
        <v>2.2634791625077706E-205</v>
      </c>
      <c r="AR456" s="34">
        <v>433</v>
      </c>
      <c r="AS456" s="34" t="s">
        <v>202</v>
      </c>
      <c r="AT456" s="34" t="s">
        <v>668</v>
      </c>
      <c r="AU456" s="71">
        <f t="shared" si="144"/>
        <v>1.1029614673477827E-11</v>
      </c>
      <c r="AV456" s="71">
        <f t="shared" si="145"/>
        <v>2.4965302983907008E-216</v>
      </c>
      <c r="AW456" s="114">
        <f>SUM($AV$23:AV456)</f>
        <v>9.3110379369082494</v>
      </c>
      <c r="AY456" s="26">
        <v>453</v>
      </c>
      <c r="AZ456" s="71">
        <v>0</v>
      </c>
      <c r="BA456" s="73">
        <f t="shared" si="151"/>
        <v>0</v>
      </c>
      <c r="BB456" s="34">
        <v>433</v>
      </c>
      <c r="BC456" s="34" t="s">
        <v>202</v>
      </c>
      <c r="BD456" s="34" t="s">
        <v>668</v>
      </c>
      <c r="BE456" s="71">
        <f t="shared" si="146"/>
        <v>1.1029614673477827E-11</v>
      </c>
      <c r="BF456" s="71">
        <f t="shared" si="147"/>
        <v>0</v>
      </c>
      <c r="BG456" s="114">
        <f>SUM($BF$23:BF456)</f>
        <v>9.5467535037849771</v>
      </c>
      <c r="BI456" s="26">
        <v>453</v>
      </c>
      <c r="BJ456" s="71">
        <v>5.0360306330972902E-2</v>
      </c>
      <c r="BK456" s="73">
        <f t="shared" si="152"/>
        <v>0</v>
      </c>
      <c r="BL456" s="34">
        <v>433</v>
      </c>
      <c r="BM456" s="34" t="s">
        <v>202</v>
      </c>
      <c r="BN456" s="34" t="s">
        <v>668</v>
      </c>
      <c r="BO456" s="71">
        <f t="shared" si="149"/>
        <v>1.1029614673477827E-11</v>
      </c>
      <c r="BP456" s="71">
        <f t="shared" si="150"/>
        <v>0</v>
      </c>
      <c r="BQ456" s="114">
        <f>SUM($BP$23:BP456)</f>
        <v>10.39189247276893</v>
      </c>
      <c r="BS456" s="26">
        <v>453</v>
      </c>
      <c r="BT456" s="71">
        <v>0</v>
      </c>
      <c r="BU456" s="73">
        <f t="shared" si="153"/>
        <v>0</v>
      </c>
      <c r="BV456" s="34">
        <v>433</v>
      </c>
      <c r="BW456" s="34" t="s">
        <v>202</v>
      </c>
      <c r="BX456" s="34" t="s">
        <v>668</v>
      </c>
      <c r="BY456" s="71">
        <f t="shared" si="154"/>
        <v>1.1029614673477827E-11</v>
      </c>
      <c r="BZ456" s="71">
        <f t="shared" si="155"/>
        <v>0</v>
      </c>
      <c r="CA456" s="114">
        <f>SUM($BZ$23:BZ456)</f>
        <v>10.487233235656269</v>
      </c>
    </row>
    <row r="457" spans="1:79" x14ac:dyDescent="0.35">
      <c r="A457" s="26">
        <v>454</v>
      </c>
      <c r="B457" s="71">
        <v>0.24183595236838801</v>
      </c>
      <c r="C457" s="73">
        <f t="shared" si="164"/>
        <v>7.295429299417065E-236</v>
      </c>
      <c r="D457" s="34">
        <v>424</v>
      </c>
      <c r="E457" s="34" t="s">
        <v>202</v>
      </c>
      <c r="F457" s="34" t="s">
        <v>659</v>
      </c>
      <c r="G457" s="71">
        <f t="shared" si="156"/>
        <v>1.8634301916748149E-11</v>
      </c>
      <c r="H457" s="71">
        <f t="shared" si="157"/>
        <v>1.3594523217762803E-246</v>
      </c>
      <c r="I457" s="71">
        <f>SUM($H$33:H457)</f>
        <v>9.3265529758493759</v>
      </c>
      <c r="K457" s="26">
        <v>454</v>
      </c>
      <c r="L457" s="71">
        <v>0</v>
      </c>
      <c r="M457" s="73">
        <f t="shared" si="165"/>
        <v>0</v>
      </c>
      <c r="N457" s="34">
        <v>424</v>
      </c>
      <c r="O457" s="34" t="s">
        <v>202</v>
      </c>
      <c r="P457" s="34" t="s">
        <v>659</v>
      </c>
      <c r="Q457" s="71">
        <f t="shared" si="158"/>
        <v>1.8634301916748149E-11</v>
      </c>
      <c r="R457" s="71">
        <f t="shared" si="159"/>
        <v>0</v>
      </c>
      <c r="S457" s="71">
        <f>SUM($R$33:R457)</f>
        <v>9.5691597944751994</v>
      </c>
      <c r="U457" s="26">
        <v>454</v>
      </c>
      <c r="V457" s="71">
        <v>1.0544361566035201E-11</v>
      </c>
      <c r="W457" s="73">
        <f t="shared" si="166"/>
        <v>0</v>
      </c>
      <c r="X457" s="74">
        <v>424</v>
      </c>
      <c r="Y457" s="34" t="s">
        <v>202</v>
      </c>
      <c r="Z457" s="34" t="s">
        <v>659</v>
      </c>
      <c r="AA457" s="71">
        <f t="shared" si="160"/>
        <v>1.8634301916748149E-11</v>
      </c>
      <c r="AB457" s="71">
        <f t="shared" si="161"/>
        <v>0</v>
      </c>
      <c r="AC457" s="71">
        <f>SUM($AB$33:AB457)</f>
        <v>10.403299508285247</v>
      </c>
      <c r="AE457" s="26">
        <v>454</v>
      </c>
      <c r="AF457" s="71">
        <v>0</v>
      </c>
      <c r="AG457" s="73">
        <f t="shared" si="167"/>
        <v>0</v>
      </c>
      <c r="AH457" s="74">
        <v>424</v>
      </c>
      <c r="AI457" s="34" t="s">
        <v>202</v>
      </c>
      <c r="AJ457" s="34" t="s">
        <v>659</v>
      </c>
      <c r="AK457" s="71">
        <f t="shared" si="162"/>
        <v>1.8634301916748149E-11</v>
      </c>
      <c r="AL457" s="71">
        <f t="shared" si="163"/>
        <v>0</v>
      </c>
      <c r="AM457" s="71">
        <f>SUM($AL$33:AL457)</f>
        <v>10.507780540992837</v>
      </c>
      <c r="AO457" s="26">
        <v>454</v>
      </c>
      <c r="AP457" s="71">
        <v>0.30174843867893297</v>
      </c>
      <c r="AQ457" s="73">
        <f t="shared" si="148"/>
        <v>6.8300130326895523E-206</v>
      </c>
      <c r="AR457" s="34">
        <v>434</v>
      </c>
      <c r="AS457" s="34" t="s">
        <v>202</v>
      </c>
      <c r="AT457" s="34" t="s">
        <v>669</v>
      </c>
      <c r="AU457" s="71">
        <f t="shared" si="144"/>
        <v>1.0405296861771537E-11</v>
      </c>
      <c r="AV457" s="71">
        <f t="shared" si="145"/>
        <v>7.1068313174903293E-217</v>
      </c>
      <c r="AW457" s="114">
        <f>SUM($AV$23:AV457)</f>
        <v>9.3110379369082494</v>
      </c>
      <c r="AY457" s="26">
        <v>454</v>
      </c>
      <c r="AZ457" s="71">
        <v>0</v>
      </c>
      <c r="BA457" s="73">
        <f t="shared" si="151"/>
        <v>0</v>
      </c>
      <c r="BB457" s="34">
        <v>434</v>
      </c>
      <c r="BC457" s="34" t="s">
        <v>202</v>
      </c>
      <c r="BD457" s="34" t="s">
        <v>669</v>
      </c>
      <c r="BE457" s="71">
        <f t="shared" si="146"/>
        <v>1.0405296861771537E-11</v>
      </c>
      <c r="BF457" s="71">
        <f t="shared" si="147"/>
        <v>0</v>
      </c>
      <c r="BG457" s="114">
        <f>SUM($BF$23:BF457)</f>
        <v>9.5467535037849771</v>
      </c>
      <c r="BI457" s="26">
        <v>454</v>
      </c>
      <c r="BJ457" s="71">
        <v>5.0360306330973298E-2</v>
      </c>
      <c r="BK457" s="73">
        <f t="shared" si="152"/>
        <v>0</v>
      </c>
      <c r="BL457" s="34">
        <v>434</v>
      </c>
      <c r="BM457" s="34" t="s">
        <v>202</v>
      </c>
      <c r="BN457" s="34" t="s">
        <v>669</v>
      </c>
      <c r="BO457" s="71">
        <f t="shared" si="149"/>
        <v>1.0405296861771537E-11</v>
      </c>
      <c r="BP457" s="71">
        <f t="shared" si="150"/>
        <v>0</v>
      </c>
      <c r="BQ457" s="114">
        <f>SUM($BP$23:BP457)</f>
        <v>10.39189247276893</v>
      </c>
      <c r="BS457" s="26">
        <v>454</v>
      </c>
      <c r="BT457" s="71">
        <v>0</v>
      </c>
      <c r="BU457" s="73">
        <f t="shared" si="153"/>
        <v>0</v>
      </c>
      <c r="BV457" s="34">
        <v>434</v>
      </c>
      <c r="BW457" s="34" t="s">
        <v>202</v>
      </c>
      <c r="BX457" s="34" t="s">
        <v>669</v>
      </c>
      <c r="BY457" s="71">
        <f t="shared" si="154"/>
        <v>1.0405296861771537E-11</v>
      </c>
      <c r="BZ457" s="71">
        <f t="shared" si="155"/>
        <v>0</v>
      </c>
      <c r="CA457" s="114">
        <f>SUM($BZ$23:BZ457)</f>
        <v>10.487233235656269</v>
      </c>
    </row>
    <row r="458" spans="1:79" x14ac:dyDescent="0.35">
      <c r="A458" s="26">
        <v>455</v>
      </c>
      <c r="B458" s="71">
        <v>0.241835952368362</v>
      </c>
      <c r="C458" s="73">
        <f t="shared" si="164"/>
        <v>1.7642970925607677E-236</v>
      </c>
      <c r="D458" s="34">
        <v>425</v>
      </c>
      <c r="E458" s="34" t="s">
        <v>202</v>
      </c>
      <c r="F458" s="34" t="s">
        <v>660</v>
      </c>
      <c r="G458" s="71">
        <f t="shared" si="156"/>
        <v>1.7579530110139763E-11</v>
      </c>
      <c r="H458" s="71">
        <f t="shared" si="157"/>
        <v>3.1015513861904055E-247</v>
      </c>
      <c r="I458" s="71">
        <f>SUM($H$33:H458)</f>
        <v>9.3265529758493759</v>
      </c>
      <c r="K458" s="26">
        <v>455</v>
      </c>
      <c r="L458" s="71">
        <v>0</v>
      </c>
      <c r="M458" s="73">
        <f t="shared" si="165"/>
        <v>0</v>
      </c>
      <c r="N458" s="34">
        <v>425</v>
      </c>
      <c r="O458" s="34" t="s">
        <v>202</v>
      </c>
      <c r="P458" s="34" t="s">
        <v>660</v>
      </c>
      <c r="Q458" s="71">
        <f t="shared" si="158"/>
        <v>1.7579530110139763E-11</v>
      </c>
      <c r="R458" s="71">
        <f t="shared" si="159"/>
        <v>0</v>
      </c>
      <c r="S458" s="71">
        <f>SUM($R$33:R458)</f>
        <v>9.5691597944751994</v>
      </c>
      <c r="U458" s="26">
        <v>455</v>
      </c>
      <c r="V458" s="71">
        <v>1.0544361566012099E-11</v>
      </c>
      <c r="W458" s="73">
        <f t="shared" si="166"/>
        <v>0</v>
      </c>
      <c r="X458" s="74">
        <v>425</v>
      </c>
      <c r="Y458" s="34" t="s">
        <v>202</v>
      </c>
      <c r="Z458" s="34" t="s">
        <v>660</v>
      </c>
      <c r="AA458" s="71">
        <f t="shared" si="160"/>
        <v>1.7579530110139763E-11</v>
      </c>
      <c r="AB458" s="71">
        <f t="shared" si="161"/>
        <v>0</v>
      </c>
      <c r="AC458" s="71">
        <f>SUM($AB$33:AB458)</f>
        <v>10.403299508285247</v>
      </c>
      <c r="AE458" s="26">
        <v>455</v>
      </c>
      <c r="AF458" s="71">
        <v>0</v>
      </c>
      <c r="AG458" s="73">
        <f t="shared" si="167"/>
        <v>0</v>
      </c>
      <c r="AH458" s="74">
        <v>425</v>
      </c>
      <c r="AI458" s="34" t="s">
        <v>202</v>
      </c>
      <c r="AJ458" s="34" t="s">
        <v>660</v>
      </c>
      <c r="AK458" s="71">
        <f t="shared" si="162"/>
        <v>1.7579530110139763E-11</v>
      </c>
      <c r="AL458" s="71">
        <f t="shared" si="163"/>
        <v>0</v>
      </c>
      <c r="AM458" s="71">
        <f>SUM($AL$33:AL458)</f>
        <v>10.507780540992837</v>
      </c>
      <c r="AO458" s="26">
        <v>455</v>
      </c>
      <c r="AP458" s="71">
        <v>0.30174843867890699</v>
      </c>
      <c r="AQ458" s="73">
        <f t="shared" si="148"/>
        <v>2.0609457687708364E-206</v>
      </c>
      <c r="AR458" s="34">
        <v>435</v>
      </c>
      <c r="AS458" s="34" t="s">
        <v>202</v>
      </c>
      <c r="AT458" s="34" t="s">
        <v>670</v>
      </c>
      <c r="AU458" s="71">
        <f t="shared" si="144"/>
        <v>9.8163177941240889E-12</v>
      </c>
      <c r="AV458" s="71">
        <f t="shared" si="145"/>
        <v>2.0230898622709911E-217</v>
      </c>
      <c r="AW458" s="114">
        <f>SUM($AV$23:AV458)</f>
        <v>9.3110379369082494</v>
      </c>
      <c r="AY458" s="26">
        <v>455</v>
      </c>
      <c r="AZ458" s="71">
        <v>0</v>
      </c>
      <c r="BA458" s="73">
        <f t="shared" si="151"/>
        <v>0</v>
      </c>
      <c r="BB458" s="34">
        <v>435</v>
      </c>
      <c r="BC458" s="34" t="s">
        <v>202</v>
      </c>
      <c r="BD458" s="34" t="s">
        <v>670</v>
      </c>
      <c r="BE458" s="71">
        <f t="shared" si="146"/>
        <v>9.8163177941240889E-12</v>
      </c>
      <c r="BF458" s="71">
        <f t="shared" si="147"/>
        <v>0</v>
      </c>
      <c r="BG458" s="114">
        <f>SUM($BF$23:BF458)</f>
        <v>9.5467535037849771</v>
      </c>
      <c r="BI458" s="26">
        <v>455</v>
      </c>
      <c r="BJ458" s="71">
        <v>5.0360306330973298E-2</v>
      </c>
      <c r="BK458" s="73">
        <f t="shared" si="152"/>
        <v>0</v>
      </c>
      <c r="BL458" s="34">
        <v>435</v>
      </c>
      <c r="BM458" s="34" t="s">
        <v>202</v>
      </c>
      <c r="BN458" s="34" t="s">
        <v>670</v>
      </c>
      <c r="BO458" s="71">
        <f t="shared" si="149"/>
        <v>9.8163177941240889E-12</v>
      </c>
      <c r="BP458" s="71">
        <f t="shared" si="150"/>
        <v>0</v>
      </c>
      <c r="BQ458" s="114">
        <f>SUM($BP$23:BP458)</f>
        <v>10.39189247276893</v>
      </c>
      <c r="BS458" s="26">
        <v>455</v>
      </c>
      <c r="BT458" s="71">
        <v>0</v>
      </c>
      <c r="BU458" s="73">
        <f t="shared" si="153"/>
        <v>0</v>
      </c>
      <c r="BV458" s="34">
        <v>435</v>
      </c>
      <c r="BW458" s="34" t="s">
        <v>202</v>
      </c>
      <c r="BX458" s="34" t="s">
        <v>670</v>
      </c>
      <c r="BY458" s="71">
        <f t="shared" si="154"/>
        <v>9.8163177941240889E-12</v>
      </c>
      <c r="BZ458" s="71">
        <f t="shared" si="155"/>
        <v>0</v>
      </c>
      <c r="CA458" s="114">
        <f>SUM($BZ$23:BZ458)</f>
        <v>10.487233235656269</v>
      </c>
    </row>
    <row r="459" spans="1:79" x14ac:dyDescent="0.35">
      <c r="A459" s="26">
        <v>456</v>
      </c>
      <c r="B459" s="71">
        <v>0.24183595236838801</v>
      </c>
      <c r="C459" s="73">
        <f t="shared" si="164"/>
        <v>4.2667046764016538E-237</v>
      </c>
      <c r="D459" s="34">
        <v>426</v>
      </c>
      <c r="E459" s="34" t="s">
        <v>202</v>
      </c>
      <c r="F459" s="34" t="s">
        <v>661</v>
      </c>
      <c r="G459" s="71">
        <f t="shared" si="156"/>
        <v>1.6584462368056375E-11</v>
      </c>
      <c r="H459" s="71">
        <f t="shared" si="157"/>
        <v>7.0761003141393382E-248</v>
      </c>
      <c r="I459" s="71">
        <f>SUM($H$33:H459)</f>
        <v>9.3265529758493759</v>
      </c>
      <c r="K459" s="26">
        <v>456</v>
      </c>
      <c r="L459" s="71">
        <v>0</v>
      </c>
      <c r="M459" s="73">
        <f t="shared" si="165"/>
        <v>0</v>
      </c>
      <c r="N459" s="34">
        <v>426</v>
      </c>
      <c r="O459" s="34" t="s">
        <v>202</v>
      </c>
      <c r="P459" s="34" t="s">
        <v>661</v>
      </c>
      <c r="Q459" s="71">
        <f t="shared" si="158"/>
        <v>1.6584462368056375E-11</v>
      </c>
      <c r="R459" s="71">
        <f t="shared" si="159"/>
        <v>0</v>
      </c>
      <c r="S459" s="71">
        <f>SUM($R$33:R459)</f>
        <v>9.5691597944751994</v>
      </c>
      <c r="U459" s="26">
        <v>456</v>
      </c>
      <c r="V459" s="71">
        <v>1.05443615660115E-11</v>
      </c>
      <c r="W459" s="73">
        <f t="shared" si="166"/>
        <v>0</v>
      </c>
      <c r="X459" s="74">
        <v>426</v>
      </c>
      <c r="Y459" s="34" t="s">
        <v>202</v>
      </c>
      <c r="Z459" s="34" t="s">
        <v>661</v>
      </c>
      <c r="AA459" s="71">
        <f t="shared" si="160"/>
        <v>1.6584462368056375E-11</v>
      </c>
      <c r="AB459" s="71">
        <f t="shared" si="161"/>
        <v>0</v>
      </c>
      <c r="AC459" s="71">
        <f>SUM($AB$33:AB459)</f>
        <v>10.403299508285247</v>
      </c>
      <c r="AE459" s="26">
        <v>456</v>
      </c>
      <c r="AF459" s="71">
        <v>0</v>
      </c>
      <c r="AG459" s="73">
        <f t="shared" si="167"/>
        <v>0</v>
      </c>
      <c r="AH459" s="74">
        <v>426</v>
      </c>
      <c r="AI459" s="34" t="s">
        <v>202</v>
      </c>
      <c r="AJ459" s="34" t="s">
        <v>661</v>
      </c>
      <c r="AK459" s="71">
        <f t="shared" si="162"/>
        <v>1.6584462368056375E-11</v>
      </c>
      <c r="AL459" s="71">
        <f t="shared" si="163"/>
        <v>0</v>
      </c>
      <c r="AM459" s="71">
        <f>SUM($AL$33:AL459)</f>
        <v>10.507780540992837</v>
      </c>
      <c r="AO459" s="26">
        <v>456</v>
      </c>
      <c r="AP459" s="71">
        <v>0.30174843867893297</v>
      </c>
      <c r="AQ459" s="73">
        <f t="shared" si="148"/>
        <v>6.2188716792849957E-207</v>
      </c>
      <c r="AR459" s="34">
        <v>436</v>
      </c>
      <c r="AS459" s="34" t="s">
        <v>202</v>
      </c>
      <c r="AT459" s="34" t="s">
        <v>671</v>
      </c>
      <c r="AU459" s="71">
        <f t="shared" si="144"/>
        <v>9.2606771642680098E-12</v>
      </c>
      <c r="AV459" s="71">
        <f t="shared" si="145"/>
        <v>5.759096294786761E-218</v>
      </c>
      <c r="AW459" s="114">
        <f>SUM($AV$23:AV459)</f>
        <v>9.3110379369082494</v>
      </c>
      <c r="AY459" s="26">
        <v>456</v>
      </c>
      <c r="AZ459" s="71">
        <v>0</v>
      </c>
      <c r="BA459" s="73">
        <f t="shared" si="151"/>
        <v>0</v>
      </c>
      <c r="BB459" s="34">
        <v>436</v>
      </c>
      <c r="BC459" s="34" t="s">
        <v>202</v>
      </c>
      <c r="BD459" s="34" t="s">
        <v>671</v>
      </c>
      <c r="BE459" s="71">
        <f t="shared" si="146"/>
        <v>9.2606771642680098E-12</v>
      </c>
      <c r="BF459" s="71">
        <f t="shared" si="147"/>
        <v>0</v>
      </c>
      <c r="BG459" s="114">
        <f>SUM($BF$23:BF459)</f>
        <v>9.5467535037849771</v>
      </c>
      <c r="BI459" s="26">
        <v>456</v>
      </c>
      <c r="BJ459" s="71">
        <v>5.0360306330972902E-2</v>
      </c>
      <c r="BK459" s="73">
        <f t="shared" si="152"/>
        <v>0</v>
      </c>
      <c r="BL459" s="34">
        <v>436</v>
      </c>
      <c r="BM459" s="34" t="s">
        <v>202</v>
      </c>
      <c r="BN459" s="34" t="s">
        <v>671</v>
      </c>
      <c r="BO459" s="71">
        <f t="shared" si="149"/>
        <v>9.2606771642680098E-12</v>
      </c>
      <c r="BP459" s="71">
        <f t="shared" si="150"/>
        <v>0</v>
      </c>
      <c r="BQ459" s="114">
        <f>SUM($BP$23:BP459)</f>
        <v>10.39189247276893</v>
      </c>
      <c r="BS459" s="26">
        <v>456</v>
      </c>
      <c r="BT459" s="71">
        <v>0</v>
      </c>
      <c r="BU459" s="73">
        <f t="shared" si="153"/>
        <v>0</v>
      </c>
      <c r="BV459" s="34">
        <v>436</v>
      </c>
      <c r="BW459" s="34" t="s">
        <v>202</v>
      </c>
      <c r="BX459" s="34" t="s">
        <v>671</v>
      </c>
      <c r="BY459" s="71">
        <f t="shared" si="154"/>
        <v>9.2606771642680098E-12</v>
      </c>
      <c r="BZ459" s="71">
        <f t="shared" si="155"/>
        <v>0</v>
      </c>
      <c r="CA459" s="114">
        <f>SUM($BZ$23:BZ459)</f>
        <v>10.487233235656269</v>
      </c>
    </row>
    <row r="460" spans="1:79" x14ac:dyDescent="0.35">
      <c r="A460" s="26">
        <v>457</v>
      </c>
      <c r="B460" s="71">
        <v>0.24183595236838701</v>
      </c>
      <c r="C460" s="73">
        <f t="shared" si="164"/>
        <v>1.0318425888922487E-237</v>
      </c>
      <c r="D460" s="34">
        <v>427</v>
      </c>
      <c r="E460" s="34" t="s">
        <v>202</v>
      </c>
      <c r="F460" s="34" t="s">
        <v>662</v>
      </c>
      <c r="G460" s="71">
        <f t="shared" si="156"/>
        <v>1.5645719215147522E-11</v>
      </c>
      <c r="H460" s="71">
        <f t="shared" si="157"/>
        <v>1.6143919420039021E-248</v>
      </c>
      <c r="I460" s="71">
        <f>SUM($H$33:H460)</f>
        <v>9.3265529758493759</v>
      </c>
      <c r="K460" s="26">
        <v>457</v>
      </c>
      <c r="L460" s="71">
        <v>0</v>
      </c>
      <c r="M460" s="73">
        <f t="shared" si="165"/>
        <v>0</v>
      </c>
      <c r="N460" s="34">
        <v>427</v>
      </c>
      <c r="O460" s="34" t="s">
        <v>202</v>
      </c>
      <c r="P460" s="34" t="s">
        <v>662</v>
      </c>
      <c r="Q460" s="71">
        <f t="shared" si="158"/>
        <v>1.5645719215147522E-11</v>
      </c>
      <c r="R460" s="71">
        <f t="shared" si="159"/>
        <v>0</v>
      </c>
      <c r="S460" s="71">
        <f>SUM($R$33:R460)</f>
        <v>9.5691597944751994</v>
      </c>
      <c r="U460" s="26">
        <v>457</v>
      </c>
      <c r="V460" s="71">
        <v>1.0544361566010299E-11</v>
      </c>
      <c r="W460" s="73">
        <f t="shared" si="166"/>
        <v>0</v>
      </c>
      <c r="X460" s="74">
        <v>427</v>
      </c>
      <c r="Y460" s="34" t="s">
        <v>202</v>
      </c>
      <c r="Z460" s="34" t="s">
        <v>662</v>
      </c>
      <c r="AA460" s="71">
        <f t="shared" si="160"/>
        <v>1.5645719215147522E-11</v>
      </c>
      <c r="AB460" s="71">
        <f t="shared" si="161"/>
        <v>0</v>
      </c>
      <c r="AC460" s="71">
        <f>SUM($AB$33:AB460)</f>
        <v>10.403299508285247</v>
      </c>
      <c r="AE460" s="26">
        <v>457</v>
      </c>
      <c r="AF460" s="71">
        <v>0</v>
      </c>
      <c r="AG460" s="73">
        <f t="shared" si="167"/>
        <v>0</v>
      </c>
      <c r="AH460" s="74">
        <v>427</v>
      </c>
      <c r="AI460" s="34" t="s">
        <v>202</v>
      </c>
      <c r="AJ460" s="34" t="s">
        <v>662</v>
      </c>
      <c r="AK460" s="71">
        <f t="shared" si="162"/>
        <v>1.5645719215147522E-11</v>
      </c>
      <c r="AL460" s="71">
        <f t="shared" si="163"/>
        <v>0</v>
      </c>
      <c r="AM460" s="71">
        <f>SUM($AL$33:AL460)</f>
        <v>10.507780540992837</v>
      </c>
      <c r="AO460" s="26">
        <v>457</v>
      </c>
      <c r="AP460" s="71">
        <v>0.30174843867890599</v>
      </c>
      <c r="AQ460" s="73">
        <f t="shared" si="148"/>
        <v>1.8765348195688814E-207</v>
      </c>
      <c r="AR460" s="34">
        <v>437</v>
      </c>
      <c r="AS460" s="34" t="s">
        <v>202</v>
      </c>
      <c r="AT460" s="34" t="s">
        <v>672</v>
      </c>
      <c r="AU460" s="71">
        <f t="shared" si="144"/>
        <v>8.7364878908188724E-12</v>
      </c>
      <c r="AV460" s="71">
        <f t="shared" si="145"/>
        <v>1.6394323727863509E-218</v>
      </c>
      <c r="AW460" s="114">
        <f>SUM($AV$23:AV460)</f>
        <v>9.3110379369082494</v>
      </c>
      <c r="AY460" s="26">
        <v>457</v>
      </c>
      <c r="AZ460" s="71">
        <v>0</v>
      </c>
      <c r="BA460" s="73">
        <f t="shared" si="151"/>
        <v>0</v>
      </c>
      <c r="BB460" s="34">
        <v>437</v>
      </c>
      <c r="BC460" s="34" t="s">
        <v>202</v>
      </c>
      <c r="BD460" s="34" t="s">
        <v>672</v>
      </c>
      <c r="BE460" s="71">
        <f t="shared" si="146"/>
        <v>8.7364878908188724E-12</v>
      </c>
      <c r="BF460" s="71">
        <f t="shared" si="147"/>
        <v>0</v>
      </c>
      <c r="BG460" s="114">
        <f>SUM($BF$23:BF460)</f>
        <v>9.5467535037849771</v>
      </c>
      <c r="BI460" s="26">
        <v>457</v>
      </c>
      <c r="BJ460" s="71">
        <v>5.0360306330973298E-2</v>
      </c>
      <c r="BK460" s="73">
        <f t="shared" si="152"/>
        <v>0</v>
      </c>
      <c r="BL460" s="34">
        <v>437</v>
      </c>
      <c r="BM460" s="34" t="s">
        <v>202</v>
      </c>
      <c r="BN460" s="34" t="s">
        <v>672</v>
      </c>
      <c r="BO460" s="71">
        <f t="shared" si="149"/>
        <v>8.7364878908188724E-12</v>
      </c>
      <c r="BP460" s="71">
        <f t="shared" si="150"/>
        <v>0</v>
      </c>
      <c r="BQ460" s="114">
        <f>SUM($BP$23:BP460)</f>
        <v>10.39189247276893</v>
      </c>
      <c r="BS460" s="26">
        <v>457</v>
      </c>
      <c r="BT460" s="71">
        <v>0</v>
      </c>
      <c r="BU460" s="73">
        <f t="shared" si="153"/>
        <v>0</v>
      </c>
      <c r="BV460" s="34">
        <v>437</v>
      </c>
      <c r="BW460" s="34" t="s">
        <v>202</v>
      </c>
      <c r="BX460" s="34" t="s">
        <v>672</v>
      </c>
      <c r="BY460" s="71">
        <f t="shared" si="154"/>
        <v>8.7364878908188724E-12</v>
      </c>
      <c r="BZ460" s="71">
        <f t="shared" si="155"/>
        <v>0</v>
      </c>
      <c r="CA460" s="114">
        <f>SUM($BZ$23:BZ460)</f>
        <v>10.487233235656269</v>
      </c>
    </row>
    <row r="461" spans="1:79" x14ac:dyDescent="0.35">
      <c r="A461" s="26">
        <v>458</v>
      </c>
      <c r="B461" s="71">
        <v>0.24183595236838701</v>
      </c>
      <c r="C461" s="73">
        <f t="shared" si="164"/>
        <v>2.4953663517901899E-238</v>
      </c>
      <c r="D461" s="34">
        <v>428</v>
      </c>
      <c r="E461" s="34" t="s">
        <v>202</v>
      </c>
      <c r="F461" s="34" t="s">
        <v>663</v>
      </c>
      <c r="G461" s="71">
        <f t="shared" si="156"/>
        <v>1.4760112467120304E-11</v>
      </c>
      <c r="H461" s="71">
        <f t="shared" si="157"/>
        <v>3.6831887999090894E-249</v>
      </c>
      <c r="I461" s="71">
        <f>SUM($H$33:H461)</f>
        <v>9.3265529758493759</v>
      </c>
      <c r="K461" s="26">
        <v>458</v>
      </c>
      <c r="L461" s="71">
        <v>0</v>
      </c>
      <c r="M461" s="73">
        <f t="shared" si="165"/>
        <v>0</v>
      </c>
      <c r="N461" s="34">
        <v>428</v>
      </c>
      <c r="O461" s="34" t="s">
        <v>202</v>
      </c>
      <c r="P461" s="34" t="s">
        <v>663</v>
      </c>
      <c r="Q461" s="71">
        <f t="shared" si="158"/>
        <v>1.4760112467120304E-11</v>
      </c>
      <c r="R461" s="71">
        <f t="shared" si="159"/>
        <v>0</v>
      </c>
      <c r="S461" s="71">
        <f>SUM($R$33:R461)</f>
        <v>9.5691597944751994</v>
      </c>
      <c r="U461" s="26">
        <v>458</v>
      </c>
      <c r="V461" s="71">
        <v>1.0544361566009101E-11</v>
      </c>
      <c r="W461" s="73">
        <f t="shared" si="166"/>
        <v>0</v>
      </c>
      <c r="X461" s="74">
        <v>428</v>
      </c>
      <c r="Y461" s="34" t="s">
        <v>202</v>
      </c>
      <c r="Z461" s="34" t="s">
        <v>663</v>
      </c>
      <c r="AA461" s="71">
        <f t="shared" si="160"/>
        <v>1.4760112467120304E-11</v>
      </c>
      <c r="AB461" s="71">
        <f t="shared" si="161"/>
        <v>0</v>
      </c>
      <c r="AC461" s="71">
        <f>SUM($AB$33:AB461)</f>
        <v>10.403299508285247</v>
      </c>
      <c r="AE461" s="26">
        <v>458</v>
      </c>
      <c r="AF461" s="71">
        <v>0</v>
      </c>
      <c r="AG461" s="73">
        <f t="shared" si="167"/>
        <v>0</v>
      </c>
      <c r="AH461" s="74">
        <v>428</v>
      </c>
      <c r="AI461" s="34" t="s">
        <v>202</v>
      </c>
      <c r="AJ461" s="34" t="s">
        <v>663</v>
      </c>
      <c r="AK461" s="71">
        <f t="shared" si="162"/>
        <v>1.4760112467120304E-11</v>
      </c>
      <c r="AL461" s="71">
        <f t="shared" si="163"/>
        <v>0</v>
      </c>
      <c r="AM461" s="71">
        <f>SUM($AL$33:AL461)</f>
        <v>10.507780540992837</v>
      </c>
      <c r="AO461" s="26">
        <v>458</v>
      </c>
      <c r="AP461" s="71">
        <v>0.30174843867893297</v>
      </c>
      <c r="AQ461" s="73">
        <f t="shared" si="148"/>
        <v>5.6624145193151253E-208</v>
      </c>
      <c r="AR461" s="34">
        <v>438</v>
      </c>
      <c r="AS461" s="34" t="s">
        <v>202</v>
      </c>
      <c r="AT461" s="34" t="s">
        <v>673</v>
      </c>
      <c r="AU461" s="71">
        <f t="shared" si="144"/>
        <v>8.2419697083196922E-12</v>
      </c>
      <c r="AV461" s="71">
        <f t="shared" si="145"/>
        <v>4.6669448944144872E-219</v>
      </c>
      <c r="AW461" s="114">
        <f>SUM($AV$23:AV461)</f>
        <v>9.3110379369082494</v>
      </c>
      <c r="AY461" s="26">
        <v>458</v>
      </c>
      <c r="AZ461" s="71">
        <v>0</v>
      </c>
      <c r="BA461" s="73">
        <f t="shared" si="151"/>
        <v>0</v>
      </c>
      <c r="BB461" s="34">
        <v>438</v>
      </c>
      <c r="BC461" s="34" t="s">
        <v>202</v>
      </c>
      <c r="BD461" s="34" t="s">
        <v>673</v>
      </c>
      <c r="BE461" s="71">
        <f t="shared" si="146"/>
        <v>8.2419697083196922E-12</v>
      </c>
      <c r="BF461" s="71">
        <f t="shared" si="147"/>
        <v>0</v>
      </c>
      <c r="BG461" s="114">
        <f>SUM($BF$23:BF461)</f>
        <v>9.5467535037849771</v>
      </c>
      <c r="BI461" s="26">
        <v>458</v>
      </c>
      <c r="BJ461" s="71">
        <v>5.0360306330973298E-2</v>
      </c>
      <c r="BK461" s="73">
        <f t="shared" si="152"/>
        <v>0</v>
      </c>
      <c r="BL461" s="34">
        <v>438</v>
      </c>
      <c r="BM461" s="34" t="s">
        <v>202</v>
      </c>
      <c r="BN461" s="34" t="s">
        <v>673</v>
      </c>
      <c r="BO461" s="71">
        <f t="shared" si="149"/>
        <v>8.2419697083196922E-12</v>
      </c>
      <c r="BP461" s="71">
        <f t="shared" si="150"/>
        <v>0</v>
      </c>
      <c r="BQ461" s="114">
        <f>SUM($BP$23:BP461)</f>
        <v>10.39189247276893</v>
      </c>
      <c r="BS461" s="26">
        <v>458</v>
      </c>
      <c r="BT461" s="71">
        <v>0</v>
      </c>
      <c r="BU461" s="73">
        <f t="shared" si="153"/>
        <v>0</v>
      </c>
      <c r="BV461" s="34">
        <v>438</v>
      </c>
      <c r="BW461" s="34" t="s">
        <v>202</v>
      </c>
      <c r="BX461" s="34" t="s">
        <v>673</v>
      </c>
      <c r="BY461" s="71">
        <f t="shared" si="154"/>
        <v>8.2419697083196922E-12</v>
      </c>
      <c r="BZ461" s="71">
        <f t="shared" si="155"/>
        <v>0</v>
      </c>
      <c r="CA461" s="114">
        <f>SUM($BZ$23:BZ461)</f>
        <v>10.487233235656269</v>
      </c>
    </row>
    <row r="462" spans="1:79" x14ac:dyDescent="0.35">
      <c r="A462" s="26">
        <v>459</v>
      </c>
      <c r="B462" s="71">
        <v>0.241835952368362</v>
      </c>
      <c r="C462" s="73">
        <f t="shared" si="164"/>
        <v>6.0346929819320801E-239</v>
      </c>
      <c r="D462" s="34">
        <v>429</v>
      </c>
      <c r="E462" s="34" t="s">
        <v>202</v>
      </c>
      <c r="F462" s="34" t="s">
        <v>664</v>
      </c>
      <c r="G462" s="71">
        <f t="shared" si="156"/>
        <v>1.3924634402943684E-11</v>
      </c>
      <c r="H462" s="71">
        <f t="shared" si="157"/>
        <v>8.4030893507414246E-250</v>
      </c>
      <c r="I462" s="71">
        <f>SUM($H$33:H462)</f>
        <v>9.3265529758493759</v>
      </c>
      <c r="K462" s="26">
        <v>459</v>
      </c>
      <c r="L462" s="71">
        <v>0</v>
      </c>
      <c r="M462" s="73">
        <f t="shared" si="165"/>
        <v>0</v>
      </c>
      <c r="N462" s="34">
        <v>429</v>
      </c>
      <c r="O462" s="34" t="s">
        <v>202</v>
      </c>
      <c r="P462" s="34" t="s">
        <v>664</v>
      </c>
      <c r="Q462" s="71">
        <f t="shared" si="158"/>
        <v>1.3924634402943684E-11</v>
      </c>
      <c r="R462" s="71">
        <f t="shared" si="159"/>
        <v>0</v>
      </c>
      <c r="S462" s="71">
        <f>SUM($R$33:R462)</f>
        <v>9.5691597944751994</v>
      </c>
      <c r="U462" s="26">
        <v>459</v>
      </c>
      <c r="V462" s="71">
        <v>1.05443615660303E-11</v>
      </c>
      <c r="W462" s="73">
        <f t="shared" si="166"/>
        <v>0</v>
      </c>
      <c r="X462" s="74">
        <v>429</v>
      </c>
      <c r="Y462" s="34" t="s">
        <v>202</v>
      </c>
      <c r="Z462" s="34" t="s">
        <v>664</v>
      </c>
      <c r="AA462" s="71">
        <f t="shared" si="160"/>
        <v>1.3924634402943684E-11</v>
      </c>
      <c r="AB462" s="71">
        <f t="shared" si="161"/>
        <v>0</v>
      </c>
      <c r="AC462" s="71">
        <f>SUM($AB$33:AB462)</f>
        <v>10.403299508285247</v>
      </c>
      <c r="AE462" s="26">
        <v>459</v>
      </c>
      <c r="AF462" s="71">
        <v>0</v>
      </c>
      <c r="AG462" s="73">
        <f t="shared" si="167"/>
        <v>0</v>
      </c>
      <c r="AH462" s="74">
        <v>429</v>
      </c>
      <c r="AI462" s="34" t="s">
        <v>202</v>
      </c>
      <c r="AJ462" s="34" t="s">
        <v>664</v>
      </c>
      <c r="AK462" s="71">
        <f t="shared" si="162"/>
        <v>1.3924634402943684E-11</v>
      </c>
      <c r="AL462" s="71">
        <f t="shared" si="163"/>
        <v>0</v>
      </c>
      <c r="AM462" s="71">
        <f>SUM($AL$33:AL462)</f>
        <v>10.507780540992837</v>
      </c>
      <c r="AO462" s="26">
        <v>459</v>
      </c>
      <c r="AP462" s="71">
        <v>0.30174843867890699</v>
      </c>
      <c r="AQ462" s="73">
        <f t="shared" si="148"/>
        <v>1.7086247403562598E-208</v>
      </c>
      <c r="AR462" s="34">
        <v>439</v>
      </c>
      <c r="AS462" s="34" t="s">
        <v>202</v>
      </c>
      <c r="AT462" s="34" t="s">
        <v>674</v>
      </c>
      <c r="AU462" s="71">
        <f t="shared" si="144"/>
        <v>7.7754431210563114E-12</v>
      </c>
      <c r="AV462" s="71">
        <f t="shared" si="145"/>
        <v>1.3285314483869706E-219</v>
      </c>
      <c r="AW462" s="114">
        <f>SUM($AV$23:AV462)</f>
        <v>9.3110379369082494</v>
      </c>
      <c r="AY462" s="26">
        <v>459</v>
      </c>
      <c r="AZ462" s="71">
        <v>0</v>
      </c>
      <c r="BA462" s="73">
        <f t="shared" si="151"/>
        <v>0</v>
      </c>
      <c r="BB462" s="34">
        <v>439</v>
      </c>
      <c r="BC462" s="34" t="s">
        <v>202</v>
      </c>
      <c r="BD462" s="34" t="s">
        <v>674</v>
      </c>
      <c r="BE462" s="71">
        <f t="shared" si="146"/>
        <v>7.7754431210563114E-12</v>
      </c>
      <c r="BF462" s="71">
        <f t="shared" si="147"/>
        <v>0</v>
      </c>
      <c r="BG462" s="114">
        <f>SUM($BF$23:BF462)</f>
        <v>9.5467535037849771</v>
      </c>
      <c r="BI462" s="26">
        <v>459</v>
      </c>
      <c r="BJ462" s="71">
        <v>5.0360306330972902E-2</v>
      </c>
      <c r="BK462" s="73">
        <f t="shared" si="152"/>
        <v>0</v>
      </c>
      <c r="BL462" s="34">
        <v>439</v>
      </c>
      <c r="BM462" s="34" t="s">
        <v>202</v>
      </c>
      <c r="BN462" s="34" t="s">
        <v>674</v>
      </c>
      <c r="BO462" s="71">
        <f t="shared" si="149"/>
        <v>7.7754431210563114E-12</v>
      </c>
      <c r="BP462" s="71">
        <f t="shared" si="150"/>
        <v>0</v>
      </c>
      <c r="BQ462" s="114">
        <f>SUM($BP$23:BP462)</f>
        <v>10.39189247276893</v>
      </c>
      <c r="BS462" s="26">
        <v>459</v>
      </c>
      <c r="BT462" s="71">
        <v>0</v>
      </c>
      <c r="BU462" s="73">
        <f t="shared" si="153"/>
        <v>0</v>
      </c>
      <c r="BV462" s="34">
        <v>439</v>
      </c>
      <c r="BW462" s="34" t="s">
        <v>202</v>
      </c>
      <c r="BX462" s="34" t="s">
        <v>674</v>
      </c>
      <c r="BY462" s="71">
        <f t="shared" si="154"/>
        <v>7.7754431210563114E-12</v>
      </c>
      <c r="BZ462" s="71">
        <f t="shared" si="155"/>
        <v>0</v>
      </c>
      <c r="CA462" s="114">
        <f>SUM($BZ$23:BZ462)</f>
        <v>10.487233235656269</v>
      </c>
    </row>
    <row r="463" spans="1:79" x14ac:dyDescent="0.35">
      <c r="A463" s="26">
        <v>460</v>
      </c>
      <c r="B463" s="71">
        <v>0.24183595236838801</v>
      </c>
      <c r="C463" s="73">
        <f t="shared" si="164"/>
        <v>1.459405724536215E-239</v>
      </c>
      <c r="D463" s="34">
        <v>430</v>
      </c>
      <c r="E463" s="34" t="s">
        <v>202</v>
      </c>
      <c r="F463" s="34" t="s">
        <v>665</v>
      </c>
      <c r="G463" s="71">
        <f t="shared" si="156"/>
        <v>1.313644754994687E-11</v>
      </c>
      <c r="H463" s="71">
        <f t="shared" si="157"/>
        <v>1.9171406754462199E-250</v>
      </c>
      <c r="I463" s="71">
        <f>SUM($H$33:H463)</f>
        <v>9.3265529758493759</v>
      </c>
      <c r="K463" s="26">
        <v>460</v>
      </c>
      <c r="L463" s="71">
        <v>0</v>
      </c>
      <c r="M463" s="73">
        <f t="shared" si="165"/>
        <v>0</v>
      </c>
      <c r="N463" s="34">
        <v>430</v>
      </c>
      <c r="O463" s="34" t="s">
        <v>202</v>
      </c>
      <c r="P463" s="34" t="s">
        <v>665</v>
      </c>
      <c r="Q463" s="71">
        <f t="shared" si="158"/>
        <v>1.313644754994687E-11</v>
      </c>
      <c r="R463" s="71">
        <f t="shared" si="159"/>
        <v>0</v>
      </c>
      <c r="S463" s="71">
        <f>SUM($R$33:R463)</f>
        <v>9.5691597944751994</v>
      </c>
      <c r="U463" s="26">
        <v>460</v>
      </c>
      <c r="V463" s="71">
        <v>1.05443615660079E-11</v>
      </c>
      <c r="W463" s="73">
        <f t="shared" si="166"/>
        <v>0</v>
      </c>
      <c r="X463" s="74">
        <v>430</v>
      </c>
      <c r="Y463" s="34" t="s">
        <v>202</v>
      </c>
      <c r="Z463" s="34" t="s">
        <v>665</v>
      </c>
      <c r="AA463" s="71">
        <f t="shared" si="160"/>
        <v>1.313644754994687E-11</v>
      </c>
      <c r="AB463" s="71">
        <f t="shared" si="161"/>
        <v>0</v>
      </c>
      <c r="AC463" s="71">
        <f>SUM($AB$33:AB463)</f>
        <v>10.403299508285247</v>
      </c>
      <c r="AE463" s="26">
        <v>460</v>
      </c>
      <c r="AF463" s="71">
        <v>0</v>
      </c>
      <c r="AG463" s="73">
        <f t="shared" si="167"/>
        <v>0</v>
      </c>
      <c r="AH463" s="74">
        <v>430</v>
      </c>
      <c r="AI463" s="34" t="s">
        <v>202</v>
      </c>
      <c r="AJ463" s="34" t="s">
        <v>665</v>
      </c>
      <c r="AK463" s="71">
        <f t="shared" si="162"/>
        <v>1.313644754994687E-11</v>
      </c>
      <c r="AL463" s="71">
        <f t="shared" si="163"/>
        <v>0</v>
      </c>
      <c r="AM463" s="71">
        <f>SUM($AL$33:AL463)</f>
        <v>10.507780540992837</v>
      </c>
      <c r="AO463" s="26">
        <v>460</v>
      </c>
      <c r="AP463" s="71">
        <v>0.30174843867890699</v>
      </c>
      <c r="AQ463" s="73">
        <f t="shared" si="148"/>
        <v>5.1557484769065426E-209</v>
      </c>
      <c r="AR463" s="34">
        <v>440</v>
      </c>
      <c r="AS463" s="34" t="s">
        <v>202</v>
      </c>
      <c r="AT463" s="34" t="s">
        <v>675</v>
      </c>
      <c r="AU463" s="71">
        <f t="shared" si="144"/>
        <v>7.3353236991097299E-12</v>
      </c>
      <c r="AV463" s="71">
        <f t="shared" si="145"/>
        <v>3.7819083989301454E-220</v>
      </c>
      <c r="AW463" s="114">
        <f>SUM($AV$23:AV463)</f>
        <v>9.3110379369082494</v>
      </c>
      <c r="AY463" s="26">
        <v>460</v>
      </c>
      <c r="AZ463" s="71">
        <v>0</v>
      </c>
      <c r="BA463" s="73">
        <f t="shared" si="151"/>
        <v>0</v>
      </c>
      <c r="BB463" s="34">
        <v>440</v>
      </c>
      <c r="BC463" s="34" t="s">
        <v>202</v>
      </c>
      <c r="BD463" s="34" t="s">
        <v>675</v>
      </c>
      <c r="BE463" s="71">
        <f t="shared" si="146"/>
        <v>7.3353236991097299E-12</v>
      </c>
      <c r="BF463" s="71">
        <f t="shared" si="147"/>
        <v>0</v>
      </c>
      <c r="BG463" s="114">
        <f>SUM($BF$23:BF463)</f>
        <v>9.5467535037849771</v>
      </c>
      <c r="BI463" s="26">
        <v>460</v>
      </c>
      <c r="BJ463" s="71">
        <v>5.0360306330961599E-2</v>
      </c>
      <c r="BK463" s="73">
        <f t="shared" si="152"/>
        <v>0</v>
      </c>
      <c r="BL463" s="34">
        <v>440</v>
      </c>
      <c r="BM463" s="34" t="s">
        <v>202</v>
      </c>
      <c r="BN463" s="34" t="s">
        <v>675</v>
      </c>
      <c r="BO463" s="71">
        <f t="shared" si="149"/>
        <v>7.3353236991097299E-12</v>
      </c>
      <c r="BP463" s="71">
        <f t="shared" si="150"/>
        <v>0</v>
      </c>
      <c r="BQ463" s="114">
        <f>SUM($BP$23:BP463)</f>
        <v>10.39189247276893</v>
      </c>
      <c r="BS463" s="26">
        <v>460</v>
      </c>
      <c r="BT463" s="71">
        <v>0</v>
      </c>
      <c r="BU463" s="73">
        <f t="shared" si="153"/>
        <v>0</v>
      </c>
      <c r="BV463" s="34">
        <v>440</v>
      </c>
      <c r="BW463" s="34" t="s">
        <v>202</v>
      </c>
      <c r="BX463" s="34" t="s">
        <v>675</v>
      </c>
      <c r="BY463" s="71">
        <f t="shared" si="154"/>
        <v>7.3353236991097299E-12</v>
      </c>
      <c r="BZ463" s="71">
        <f t="shared" si="155"/>
        <v>0</v>
      </c>
      <c r="CA463" s="114">
        <f>SUM($BZ$23:BZ463)</f>
        <v>10.487233235656269</v>
      </c>
    </row>
    <row r="464" spans="1:79" x14ac:dyDescent="0.35">
      <c r="A464" s="26">
        <v>461</v>
      </c>
      <c r="B464" s="71">
        <v>0.24183595236838701</v>
      </c>
      <c r="C464" s="73">
        <f t="shared" si="164"/>
        <v>3.5293677328509289E-240</v>
      </c>
      <c r="D464" s="34">
        <v>431</v>
      </c>
      <c r="E464" s="34" t="s">
        <v>202</v>
      </c>
      <c r="F464" s="34" t="s">
        <v>666</v>
      </c>
      <c r="G464" s="71">
        <f t="shared" si="156"/>
        <v>1.2392875047119684E-11</v>
      </c>
      <c r="H464" s="71">
        <f t="shared" si="157"/>
        <v>4.3739013308557647E-251</v>
      </c>
      <c r="I464" s="71">
        <f>SUM($H$33:H464)</f>
        <v>9.3265529758493759</v>
      </c>
      <c r="K464" s="26">
        <v>461</v>
      </c>
      <c r="L464" s="71">
        <v>0</v>
      </c>
      <c r="M464" s="73">
        <f t="shared" si="165"/>
        <v>0</v>
      </c>
      <c r="N464" s="34">
        <v>431</v>
      </c>
      <c r="O464" s="34" t="s">
        <v>202</v>
      </c>
      <c r="P464" s="34" t="s">
        <v>666</v>
      </c>
      <c r="Q464" s="71">
        <f t="shared" si="158"/>
        <v>1.2392875047119684E-11</v>
      </c>
      <c r="R464" s="71">
        <f t="shared" si="159"/>
        <v>0</v>
      </c>
      <c r="S464" s="71">
        <f>SUM($R$33:R464)</f>
        <v>9.5691597944751994</v>
      </c>
      <c r="U464" s="26">
        <v>461</v>
      </c>
      <c r="V464" s="71">
        <v>1.0544361566007299E-11</v>
      </c>
      <c r="W464" s="73">
        <f t="shared" si="166"/>
        <v>0</v>
      </c>
      <c r="X464" s="74">
        <v>431</v>
      </c>
      <c r="Y464" s="34" t="s">
        <v>202</v>
      </c>
      <c r="Z464" s="34" t="s">
        <v>666</v>
      </c>
      <c r="AA464" s="71">
        <f t="shared" si="160"/>
        <v>1.2392875047119684E-11</v>
      </c>
      <c r="AB464" s="71">
        <f t="shared" si="161"/>
        <v>0</v>
      </c>
      <c r="AC464" s="71">
        <f>SUM($AB$33:AB464)</f>
        <v>10.403299508285247</v>
      </c>
      <c r="AE464" s="26">
        <v>461</v>
      </c>
      <c r="AF464" s="71">
        <v>0</v>
      </c>
      <c r="AG464" s="73">
        <f t="shared" si="167"/>
        <v>0</v>
      </c>
      <c r="AH464" s="74">
        <v>431</v>
      </c>
      <c r="AI464" s="34" t="s">
        <v>202</v>
      </c>
      <c r="AJ464" s="34" t="s">
        <v>666</v>
      </c>
      <c r="AK464" s="71">
        <f t="shared" si="162"/>
        <v>1.2392875047119684E-11</v>
      </c>
      <c r="AL464" s="71">
        <f t="shared" si="163"/>
        <v>0</v>
      </c>
      <c r="AM464" s="71">
        <f>SUM($AL$33:AL464)</f>
        <v>10.507780540992837</v>
      </c>
      <c r="AO464" s="26">
        <v>461</v>
      </c>
      <c r="AP464" s="71">
        <v>0.30174843867893197</v>
      </c>
      <c r="AQ464" s="73">
        <f t="shared" si="148"/>
        <v>1.5557390531277021E-209</v>
      </c>
      <c r="AR464" s="34">
        <v>441</v>
      </c>
      <c r="AS464" s="34" t="s">
        <v>202</v>
      </c>
      <c r="AT464" s="34" t="s">
        <v>676</v>
      </c>
      <c r="AU464" s="71">
        <f t="shared" si="144"/>
        <v>6.9201166972733299E-12</v>
      </c>
      <c r="AV464" s="71">
        <f t="shared" si="145"/>
        <v>1.0765895798149212E-220</v>
      </c>
      <c r="AW464" s="114">
        <f>SUM($AV$23:AV464)</f>
        <v>9.3110379369082494</v>
      </c>
      <c r="AY464" s="26">
        <v>461</v>
      </c>
      <c r="AZ464" s="71">
        <v>0</v>
      </c>
      <c r="BA464" s="73">
        <f t="shared" si="151"/>
        <v>0</v>
      </c>
      <c r="BB464" s="34">
        <v>441</v>
      </c>
      <c r="BC464" s="34" t="s">
        <v>202</v>
      </c>
      <c r="BD464" s="34" t="s">
        <v>676</v>
      </c>
      <c r="BE464" s="71">
        <f t="shared" si="146"/>
        <v>6.9201166972733299E-12</v>
      </c>
      <c r="BF464" s="71">
        <f t="shared" si="147"/>
        <v>0</v>
      </c>
      <c r="BG464" s="114">
        <f>SUM($BF$23:BF464)</f>
        <v>9.5467535037849771</v>
      </c>
      <c r="BI464" s="26">
        <v>461</v>
      </c>
      <c r="BJ464" s="71">
        <v>5.0360306330973603E-2</v>
      </c>
      <c r="BK464" s="73">
        <f t="shared" si="152"/>
        <v>0</v>
      </c>
      <c r="BL464" s="34">
        <v>441</v>
      </c>
      <c r="BM464" s="34" t="s">
        <v>202</v>
      </c>
      <c r="BN464" s="34" t="s">
        <v>676</v>
      </c>
      <c r="BO464" s="71">
        <f t="shared" si="149"/>
        <v>6.9201166972733299E-12</v>
      </c>
      <c r="BP464" s="71">
        <f t="shared" si="150"/>
        <v>0</v>
      </c>
      <c r="BQ464" s="114">
        <f>SUM($BP$23:BP464)</f>
        <v>10.39189247276893</v>
      </c>
      <c r="BS464" s="26">
        <v>461</v>
      </c>
      <c r="BT464" s="71">
        <v>0</v>
      </c>
      <c r="BU464" s="73">
        <f t="shared" si="153"/>
        <v>0</v>
      </c>
      <c r="BV464" s="34">
        <v>441</v>
      </c>
      <c r="BW464" s="34" t="s">
        <v>202</v>
      </c>
      <c r="BX464" s="34" t="s">
        <v>676</v>
      </c>
      <c r="BY464" s="71">
        <f t="shared" si="154"/>
        <v>6.9201166972733299E-12</v>
      </c>
      <c r="BZ464" s="71">
        <f t="shared" si="155"/>
        <v>0</v>
      </c>
      <c r="CA464" s="114">
        <f>SUM($BZ$23:BZ464)</f>
        <v>10.487233235656269</v>
      </c>
    </row>
    <row r="465" spans="1:79" x14ac:dyDescent="0.35">
      <c r="A465" s="26">
        <v>462</v>
      </c>
      <c r="B465" s="71">
        <v>0.24183595236838701</v>
      </c>
      <c r="C465" s="73">
        <f t="shared" si="164"/>
        <v>8.5352800693225923E-241</v>
      </c>
      <c r="D465" s="34">
        <v>432</v>
      </c>
      <c r="E465" s="34" t="s">
        <v>202</v>
      </c>
      <c r="F465" s="34" t="s">
        <v>667</v>
      </c>
      <c r="G465" s="71">
        <f t="shared" si="156"/>
        <v>1.1691391553886499E-11</v>
      </c>
      <c r="H465" s="71">
        <f t="shared" si="157"/>
        <v>9.9789301312533933E-252</v>
      </c>
      <c r="I465" s="71">
        <f>SUM($H$33:H465)</f>
        <v>9.3265529758493759</v>
      </c>
      <c r="K465" s="26">
        <v>462</v>
      </c>
      <c r="L465" s="71">
        <v>0</v>
      </c>
      <c r="M465" s="73">
        <f t="shared" si="165"/>
        <v>0</v>
      </c>
      <c r="N465" s="34">
        <v>432</v>
      </c>
      <c r="O465" s="34" t="s">
        <v>202</v>
      </c>
      <c r="P465" s="34" t="s">
        <v>667</v>
      </c>
      <c r="Q465" s="71">
        <f t="shared" si="158"/>
        <v>1.1691391553886499E-11</v>
      </c>
      <c r="R465" s="71">
        <f t="shared" si="159"/>
        <v>0</v>
      </c>
      <c r="S465" s="71">
        <f>SUM($R$33:R465)</f>
        <v>9.5691597944751994</v>
      </c>
      <c r="U465" s="26">
        <v>462</v>
      </c>
      <c r="V465" s="71">
        <v>1.05443615660067E-11</v>
      </c>
      <c r="W465" s="73">
        <f t="shared" si="166"/>
        <v>0</v>
      </c>
      <c r="X465" s="74">
        <v>432</v>
      </c>
      <c r="Y465" s="34" t="s">
        <v>202</v>
      </c>
      <c r="Z465" s="34" t="s">
        <v>667</v>
      </c>
      <c r="AA465" s="71">
        <f t="shared" si="160"/>
        <v>1.1691391553886499E-11</v>
      </c>
      <c r="AB465" s="71">
        <f t="shared" si="161"/>
        <v>0</v>
      </c>
      <c r="AC465" s="71">
        <f>SUM($AB$33:AB465)</f>
        <v>10.403299508285247</v>
      </c>
      <c r="AE465" s="26">
        <v>462</v>
      </c>
      <c r="AF465" s="71">
        <v>0</v>
      </c>
      <c r="AG465" s="73">
        <f t="shared" si="167"/>
        <v>0</v>
      </c>
      <c r="AH465" s="74">
        <v>432</v>
      </c>
      <c r="AI465" s="34" t="s">
        <v>202</v>
      </c>
      <c r="AJ465" s="34" t="s">
        <v>667</v>
      </c>
      <c r="AK465" s="71">
        <f t="shared" si="162"/>
        <v>1.1691391553886499E-11</v>
      </c>
      <c r="AL465" s="71">
        <f t="shared" si="163"/>
        <v>0</v>
      </c>
      <c r="AM465" s="71">
        <f>SUM($AL$33:AL465)</f>
        <v>10.507780540992837</v>
      </c>
      <c r="AO465" s="26">
        <v>462</v>
      </c>
      <c r="AP465" s="71">
        <v>0.30174843867890699</v>
      </c>
      <c r="AQ465" s="73">
        <f t="shared" si="148"/>
        <v>4.6944183027312412E-210</v>
      </c>
      <c r="AR465" s="34">
        <v>442</v>
      </c>
      <c r="AS465" s="34" t="s">
        <v>202</v>
      </c>
      <c r="AT465" s="34" t="s">
        <v>677</v>
      </c>
      <c r="AU465" s="71">
        <f t="shared" si="144"/>
        <v>6.5284119785597459E-12</v>
      </c>
      <c r="AV465" s="71">
        <f t="shared" si="145"/>
        <v>3.0647096679920747E-221</v>
      </c>
      <c r="AW465" s="114">
        <f>SUM($AV$23:AV465)</f>
        <v>9.3110379369082494</v>
      </c>
      <c r="AY465" s="26">
        <v>462</v>
      </c>
      <c r="AZ465" s="71">
        <v>0</v>
      </c>
      <c r="BA465" s="73">
        <f t="shared" si="151"/>
        <v>0</v>
      </c>
      <c r="BB465" s="34">
        <v>442</v>
      </c>
      <c r="BC465" s="34" t="s">
        <v>202</v>
      </c>
      <c r="BD465" s="34" t="s">
        <v>677</v>
      </c>
      <c r="BE465" s="71">
        <f t="shared" si="146"/>
        <v>6.5284119785597459E-12</v>
      </c>
      <c r="BF465" s="71">
        <f t="shared" si="147"/>
        <v>0</v>
      </c>
      <c r="BG465" s="114">
        <f>SUM($BF$23:BF465)</f>
        <v>9.5467535037849771</v>
      </c>
      <c r="BI465" s="26">
        <v>462</v>
      </c>
      <c r="BJ465" s="71">
        <v>5.0360306330972902E-2</v>
      </c>
      <c r="BK465" s="73">
        <f t="shared" si="152"/>
        <v>0</v>
      </c>
      <c r="BL465" s="34">
        <v>442</v>
      </c>
      <c r="BM465" s="34" t="s">
        <v>202</v>
      </c>
      <c r="BN465" s="34" t="s">
        <v>677</v>
      </c>
      <c r="BO465" s="71">
        <f t="shared" si="149"/>
        <v>6.5284119785597459E-12</v>
      </c>
      <c r="BP465" s="71">
        <f t="shared" si="150"/>
        <v>0</v>
      </c>
      <c r="BQ465" s="114">
        <f>SUM($BP$23:BP465)</f>
        <v>10.39189247276893</v>
      </c>
      <c r="BS465" s="26">
        <v>462</v>
      </c>
      <c r="BT465" s="71">
        <v>0</v>
      </c>
      <c r="BU465" s="73">
        <f t="shared" si="153"/>
        <v>0</v>
      </c>
      <c r="BV465" s="34">
        <v>442</v>
      </c>
      <c r="BW465" s="34" t="s">
        <v>202</v>
      </c>
      <c r="BX465" s="34" t="s">
        <v>677</v>
      </c>
      <c r="BY465" s="71">
        <f t="shared" si="154"/>
        <v>6.5284119785597459E-12</v>
      </c>
      <c r="BZ465" s="71">
        <f t="shared" si="155"/>
        <v>0</v>
      </c>
      <c r="CA465" s="114">
        <f>SUM($BZ$23:BZ465)</f>
        <v>10.487233235656269</v>
      </c>
    </row>
    <row r="466" spans="1:79" x14ac:dyDescent="0.35">
      <c r="A466" s="26">
        <v>463</v>
      </c>
      <c r="B466" s="71">
        <v>0.241835952368361</v>
      </c>
      <c r="C466" s="73">
        <f t="shared" si="164"/>
        <v>2.0641375842955414E-241</v>
      </c>
      <c r="D466" s="34">
        <v>433</v>
      </c>
      <c r="E466" s="34" t="s">
        <v>202</v>
      </c>
      <c r="F466" s="34" t="s">
        <v>668</v>
      </c>
      <c r="G466" s="71">
        <f t="shared" si="156"/>
        <v>1.1029614673477827E-11</v>
      </c>
      <c r="H466" s="71">
        <f t="shared" si="157"/>
        <v>2.2766642187823177E-252</v>
      </c>
      <c r="I466" s="71">
        <f>SUM($H$33:H466)</f>
        <v>9.3265529758493759</v>
      </c>
      <c r="K466" s="26">
        <v>463</v>
      </c>
      <c r="L466" s="71">
        <v>0</v>
      </c>
      <c r="M466" s="73">
        <f t="shared" si="165"/>
        <v>0</v>
      </c>
      <c r="N466" s="34">
        <v>433</v>
      </c>
      <c r="O466" s="34" t="s">
        <v>202</v>
      </c>
      <c r="P466" s="34" t="s">
        <v>668</v>
      </c>
      <c r="Q466" s="71">
        <f t="shared" si="158"/>
        <v>1.1029614673477827E-11</v>
      </c>
      <c r="R466" s="71">
        <f t="shared" si="159"/>
        <v>0</v>
      </c>
      <c r="S466" s="71">
        <f>SUM($R$33:R466)</f>
        <v>9.5691597944751994</v>
      </c>
      <c r="U466" s="26">
        <v>463</v>
      </c>
      <c r="V466" s="71">
        <v>1.0544361566006101E-11</v>
      </c>
      <c r="W466" s="73">
        <f t="shared" si="166"/>
        <v>0</v>
      </c>
      <c r="X466" s="74">
        <v>433</v>
      </c>
      <c r="Y466" s="34" t="s">
        <v>202</v>
      </c>
      <c r="Z466" s="34" t="s">
        <v>668</v>
      </c>
      <c r="AA466" s="71">
        <f t="shared" si="160"/>
        <v>1.1029614673477827E-11</v>
      </c>
      <c r="AB466" s="71">
        <f t="shared" si="161"/>
        <v>0</v>
      </c>
      <c r="AC466" s="71">
        <f>SUM($AB$33:AB466)</f>
        <v>10.403299508285247</v>
      </c>
      <c r="AE466" s="26">
        <v>463</v>
      </c>
      <c r="AF466" s="71">
        <v>0</v>
      </c>
      <c r="AG466" s="73">
        <f t="shared" si="167"/>
        <v>0</v>
      </c>
      <c r="AH466" s="74">
        <v>433</v>
      </c>
      <c r="AI466" s="34" t="s">
        <v>202</v>
      </c>
      <c r="AJ466" s="34" t="s">
        <v>668</v>
      </c>
      <c r="AK466" s="71">
        <f t="shared" si="162"/>
        <v>1.1029614673477827E-11</v>
      </c>
      <c r="AL466" s="71">
        <f t="shared" si="163"/>
        <v>0</v>
      </c>
      <c r="AM466" s="71">
        <f>SUM($AL$33:AL466)</f>
        <v>10.507780540992837</v>
      </c>
      <c r="AO466" s="26">
        <v>463</v>
      </c>
      <c r="AP466" s="71">
        <v>0.30174843867893197</v>
      </c>
      <c r="AQ466" s="73">
        <f t="shared" si="148"/>
        <v>1.4165333933548366E-210</v>
      </c>
      <c r="AR466" s="34">
        <v>443</v>
      </c>
      <c r="AS466" s="34" t="s">
        <v>202</v>
      </c>
      <c r="AT466" s="34" t="s">
        <v>678</v>
      </c>
      <c r="AU466" s="71">
        <f t="shared" si="144"/>
        <v>6.1588792250563618E-12</v>
      </c>
      <c r="AV466" s="71">
        <f t="shared" si="145"/>
        <v>8.7242580879316948E-222</v>
      </c>
      <c r="AW466" s="114">
        <f>SUM($AV$23:AV466)</f>
        <v>9.3110379369082494</v>
      </c>
      <c r="AY466" s="26">
        <v>463</v>
      </c>
      <c r="AZ466" s="71">
        <v>0</v>
      </c>
      <c r="BA466" s="73">
        <f t="shared" si="151"/>
        <v>0</v>
      </c>
      <c r="BB466" s="34">
        <v>443</v>
      </c>
      <c r="BC466" s="34" t="s">
        <v>202</v>
      </c>
      <c r="BD466" s="34" t="s">
        <v>678</v>
      </c>
      <c r="BE466" s="71">
        <f t="shared" si="146"/>
        <v>6.1588792250563618E-12</v>
      </c>
      <c r="BF466" s="71">
        <f t="shared" si="147"/>
        <v>0</v>
      </c>
      <c r="BG466" s="114">
        <f>SUM($BF$23:BF466)</f>
        <v>9.5467535037849771</v>
      </c>
      <c r="BI466" s="26">
        <v>463</v>
      </c>
      <c r="BJ466" s="71">
        <v>5.0360306330972902E-2</v>
      </c>
      <c r="BK466" s="73">
        <f t="shared" si="152"/>
        <v>0</v>
      </c>
      <c r="BL466" s="34">
        <v>443</v>
      </c>
      <c r="BM466" s="34" t="s">
        <v>202</v>
      </c>
      <c r="BN466" s="34" t="s">
        <v>678</v>
      </c>
      <c r="BO466" s="71">
        <f t="shared" si="149"/>
        <v>6.1588792250563618E-12</v>
      </c>
      <c r="BP466" s="71">
        <f t="shared" si="150"/>
        <v>0</v>
      </c>
      <c r="BQ466" s="114">
        <f>SUM($BP$23:BP466)</f>
        <v>10.39189247276893</v>
      </c>
      <c r="BS466" s="26">
        <v>463</v>
      </c>
      <c r="BT466" s="71">
        <v>0</v>
      </c>
      <c r="BU466" s="73">
        <f t="shared" si="153"/>
        <v>0</v>
      </c>
      <c r="BV466" s="34">
        <v>443</v>
      </c>
      <c r="BW466" s="34" t="s">
        <v>202</v>
      </c>
      <c r="BX466" s="34" t="s">
        <v>678</v>
      </c>
      <c r="BY466" s="71">
        <f t="shared" si="154"/>
        <v>6.1588792250563618E-12</v>
      </c>
      <c r="BZ466" s="71">
        <f t="shared" si="155"/>
        <v>0</v>
      </c>
      <c r="CA466" s="114">
        <f>SUM($BZ$23:BZ466)</f>
        <v>10.487233235656269</v>
      </c>
    </row>
    <row r="467" spans="1:79" x14ac:dyDescent="0.35">
      <c r="A467" s="26">
        <v>464</v>
      </c>
      <c r="B467" s="71">
        <v>0.24183595236838801</v>
      </c>
      <c r="C467" s="73">
        <f t="shared" si="164"/>
        <v>4.9918267851744028E-242</v>
      </c>
      <c r="D467" s="34">
        <v>434</v>
      </c>
      <c r="E467" s="34" t="s">
        <v>202</v>
      </c>
      <c r="F467" s="34" t="s">
        <v>669</v>
      </c>
      <c r="G467" s="71">
        <f t="shared" si="156"/>
        <v>1.0405296861771537E-11</v>
      </c>
      <c r="H467" s="71">
        <f t="shared" si="157"/>
        <v>5.1941439582282313E-253</v>
      </c>
      <c r="I467" s="71">
        <f>SUM($H$33:H467)</f>
        <v>9.3265529758493759</v>
      </c>
      <c r="K467" s="26">
        <v>464</v>
      </c>
      <c r="L467" s="71">
        <v>0</v>
      </c>
      <c r="M467" s="73">
        <f t="shared" si="165"/>
        <v>0</v>
      </c>
      <c r="N467" s="34">
        <v>434</v>
      </c>
      <c r="O467" s="34" t="s">
        <v>202</v>
      </c>
      <c r="P467" s="34" t="s">
        <v>669</v>
      </c>
      <c r="Q467" s="71">
        <f t="shared" si="158"/>
        <v>1.0405296861771537E-11</v>
      </c>
      <c r="R467" s="71">
        <f t="shared" si="159"/>
        <v>0</v>
      </c>
      <c r="S467" s="71">
        <f>SUM($R$33:R467)</f>
        <v>9.5691597944751994</v>
      </c>
      <c r="U467" s="26">
        <v>464</v>
      </c>
      <c r="V467" s="71">
        <v>1.05443615660055E-11</v>
      </c>
      <c r="W467" s="73">
        <f t="shared" si="166"/>
        <v>0</v>
      </c>
      <c r="X467" s="74">
        <v>434</v>
      </c>
      <c r="Y467" s="34" t="s">
        <v>202</v>
      </c>
      <c r="Z467" s="34" t="s">
        <v>669</v>
      </c>
      <c r="AA467" s="71">
        <f t="shared" si="160"/>
        <v>1.0405296861771537E-11</v>
      </c>
      <c r="AB467" s="71">
        <f t="shared" si="161"/>
        <v>0</v>
      </c>
      <c r="AC467" s="71">
        <f>SUM($AB$33:AB467)</f>
        <v>10.403299508285247</v>
      </c>
      <c r="AE467" s="26">
        <v>464</v>
      </c>
      <c r="AF467" s="71">
        <v>0</v>
      </c>
      <c r="AG467" s="73">
        <f t="shared" si="167"/>
        <v>0</v>
      </c>
      <c r="AH467" s="74">
        <v>434</v>
      </c>
      <c r="AI467" s="34" t="s">
        <v>202</v>
      </c>
      <c r="AJ467" s="34" t="s">
        <v>669</v>
      </c>
      <c r="AK467" s="71">
        <f t="shared" si="162"/>
        <v>1.0405296861771537E-11</v>
      </c>
      <c r="AL467" s="71">
        <f t="shared" si="163"/>
        <v>0</v>
      </c>
      <c r="AM467" s="71">
        <f>SUM($AL$33:AL467)</f>
        <v>10.507780540992837</v>
      </c>
      <c r="AO467" s="26">
        <v>464</v>
      </c>
      <c r="AP467" s="71">
        <v>0.30174843867890699</v>
      </c>
      <c r="AQ467" s="73">
        <f t="shared" si="148"/>
        <v>4.2743673978139131E-211</v>
      </c>
      <c r="AR467" s="34">
        <v>444</v>
      </c>
      <c r="AS467" s="34" t="s">
        <v>202</v>
      </c>
      <c r="AT467" s="34" t="s">
        <v>679</v>
      </c>
      <c r="AU467" s="71">
        <f t="shared" si="144"/>
        <v>5.8102634198644927E-12</v>
      </c>
      <c r="AV467" s="71">
        <f t="shared" si="145"/>
        <v>2.4835200534579558E-222</v>
      </c>
      <c r="AW467" s="114">
        <f>SUM($AV$23:AV467)</f>
        <v>9.3110379369082494</v>
      </c>
      <c r="AY467" s="26">
        <v>464</v>
      </c>
      <c r="AZ467" s="71">
        <v>0</v>
      </c>
      <c r="BA467" s="73">
        <f t="shared" si="151"/>
        <v>0</v>
      </c>
      <c r="BB467" s="34">
        <v>444</v>
      </c>
      <c r="BC467" s="34" t="s">
        <v>202</v>
      </c>
      <c r="BD467" s="34" t="s">
        <v>679</v>
      </c>
      <c r="BE467" s="71">
        <f t="shared" si="146"/>
        <v>5.8102634198644927E-12</v>
      </c>
      <c r="BF467" s="71">
        <f t="shared" si="147"/>
        <v>0</v>
      </c>
      <c r="BG467" s="114">
        <f>SUM($BF$23:BF467)</f>
        <v>9.5467535037849771</v>
      </c>
      <c r="BI467" s="26">
        <v>464</v>
      </c>
      <c r="BJ467" s="71">
        <v>5.0360306330973603E-2</v>
      </c>
      <c r="BK467" s="73">
        <f t="shared" si="152"/>
        <v>0</v>
      </c>
      <c r="BL467" s="34">
        <v>444</v>
      </c>
      <c r="BM467" s="34" t="s">
        <v>202</v>
      </c>
      <c r="BN467" s="34" t="s">
        <v>679</v>
      </c>
      <c r="BO467" s="71">
        <f t="shared" si="149"/>
        <v>5.8102634198644927E-12</v>
      </c>
      <c r="BP467" s="71">
        <f t="shared" si="150"/>
        <v>0</v>
      </c>
      <c r="BQ467" s="114">
        <f>SUM($BP$23:BP467)</f>
        <v>10.39189247276893</v>
      </c>
      <c r="BS467" s="26">
        <v>464</v>
      </c>
      <c r="BT467" s="71">
        <v>0</v>
      </c>
      <c r="BU467" s="73">
        <f t="shared" si="153"/>
        <v>0</v>
      </c>
      <c r="BV467" s="34">
        <v>444</v>
      </c>
      <c r="BW467" s="34" t="s">
        <v>202</v>
      </c>
      <c r="BX467" s="34" t="s">
        <v>679</v>
      </c>
      <c r="BY467" s="71">
        <f t="shared" si="154"/>
        <v>5.8102634198644927E-12</v>
      </c>
      <c r="BZ467" s="71">
        <f t="shared" si="155"/>
        <v>0</v>
      </c>
      <c r="CA467" s="114">
        <f>SUM($BZ$23:BZ467)</f>
        <v>10.487233235656269</v>
      </c>
    </row>
    <row r="468" spans="1:79" x14ac:dyDescent="0.35">
      <c r="A468" s="26">
        <v>465</v>
      </c>
      <c r="B468" s="71">
        <v>0.24183595236838801</v>
      </c>
      <c r="C468" s="73">
        <f t="shared" si="164"/>
        <v>1.2072031846506804E-242</v>
      </c>
      <c r="D468" s="34">
        <v>435</v>
      </c>
      <c r="E468" s="34" t="s">
        <v>202</v>
      </c>
      <c r="F468" s="34" t="s">
        <v>670</v>
      </c>
      <c r="G468" s="71">
        <f t="shared" si="156"/>
        <v>9.8163177941240889E-12</v>
      </c>
      <c r="H468" s="71">
        <f t="shared" si="157"/>
        <v>1.1850290102609742E-253</v>
      </c>
      <c r="I468" s="71">
        <f>SUM($H$33:H468)</f>
        <v>9.3265529758493759</v>
      </c>
      <c r="K468" s="26">
        <v>465</v>
      </c>
      <c r="L468" s="71">
        <v>0</v>
      </c>
      <c r="M468" s="73">
        <f t="shared" si="165"/>
        <v>0</v>
      </c>
      <c r="N468" s="34">
        <v>435</v>
      </c>
      <c r="O468" s="34" t="s">
        <v>202</v>
      </c>
      <c r="P468" s="34" t="s">
        <v>670</v>
      </c>
      <c r="Q468" s="71">
        <f t="shared" si="158"/>
        <v>9.8163177941240889E-12</v>
      </c>
      <c r="R468" s="71">
        <f t="shared" si="159"/>
        <v>0</v>
      </c>
      <c r="S468" s="71">
        <f>SUM($R$33:R468)</f>
        <v>9.5691597944751994</v>
      </c>
      <c r="U468" s="26">
        <v>465</v>
      </c>
      <c r="V468" s="71">
        <v>1.05443615660261E-11</v>
      </c>
      <c r="W468" s="73">
        <f t="shared" si="166"/>
        <v>0</v>
      </c>
      <c r="X468" s="74">
        <v>435</v>
      </c>
      <c r="Y468" s="34" t="s">
        <v>202</v>
      </c>
      <c r="Z468" s="34" t="s">
        <v>670</v>
      </c>
      <c r="AA468" s="71">
        <f t="shared" si="160"/>
        <v>9.8163177941240889E-12</v>
      </c>
      <c r="AB468" s="71">
        <f t="shared" si="161"/>
        <v>0</v>
      </c>
      <c r="AC468" s="71">
        <f>SUM($AB$33:AB468)</f>
        <v>10.403299508285247</v>
      </c>
      <c r="AE468" s="26">
        <v>465</v>
      </c>
      <c r="AF468" s="71">
        <v>0</v>
      </c>
      <c r="AG468" s="73">
        <f t="shared" si="167"/>
        <v>0</v>
      </c>
      <c r="AH468" s="74">
        <v>435</v>
      </c>
      <c r="AI468" s="34" t="s">
        <v>202</v>
      </c>
      <c r="AJ468" s="34" t="s">
        <v>670</v>
      </c>
      <c r="AK468" s="71">
        <f t="shared" si="162"/>
        <v>9.8163177941240889E-12</v>
      </c>
      <c r="AL468" s="71">
        <f t="shared" si="163"/>
        <v>0</v>
      </c>
      <c r="AM468" s="71">
        <f>SUM($AL$33:AL468)</f>
        <v>10.507780540992837</v>
      </c>
      <c r="AO468" s="26">
        <v>465</v>
      </c>
      <c r="AP468" s="71">
        <v>0.30174843867893197</v>
      </c>
      <c r="AQ468" s="73">
        <f t="shared" si="148"/>
        <v>1.2897836886303708E-211</v>
      </c>
      <c r="AR468" s="34">
        <v>445</v>
      </c>
      <c r="AS468" s="34" t="s">
        <v>202</v>
      </c>
      <c r="AT468" s="34" t="s">
        <v>680</v>
      </c>
      <c r="AU468" s="71">
        <f t="shared" si="144"/>
        <v>5.4813805847778223E-12</v>
      </c>
      <c r="AV468" s="71">
        <f t="shared" si="145"/>
        <v>7.0697952694216381E-223</v>
      </c>
      <c r="AW468" s="114">
        <f>SUM($AV$23:AV468)</f>
        <v>9.3110379369082494</v>
      </c>
      <c r="AY468" s="26">
        <v>465</v>
      </c>
      <c r="AZ468" s="71">
        <v>0</v>
      </c>
      <c r="BA468" s="73">
        <f t="shared" si="151"/>
        <v>0</v>
      </c>
      <c r="BB468" s="34">
        <v>445</v>
      </c>
      <c r="BC468" s="34" t="s">
        <v>202</v>
      </c>
      <c r="BD468" s="34" t="s">
        <v>680</v>
      </c>
      <c r="BE468" s="71">
        <f t="shared" si="146"/>
        <v>5.4813805847778223E-12</v>
      </c>
      <c r="BF468" s="71">
        <f t="shared" si="147"/>
        <v>0</v>
      </c>
      <c r="BG468" s="114">
        <f>SUM($BF$23:BF468)</f>
        <v>9.5467535037849771</v>
      </c>
      <c r="BI468" s="26">
        <v>465</v>
      </c>
      <c r="BJ468" s="71">
        <v>5.0360306330972902E-2</v>
      </c>
      <c r="BK468" s="73">
        <f t="shared" si="152"/>
        <v>0</v>
      </c>
      <c r="BL468" s="34">
        <v>445</v>
      </c>
      <c r="BM468" s="34" t="s">
        <v>202</v>
      </c>
      <c r="BN468" s="34" t="s">
        <v>680</v>
      </c>
      <c r="BO468" s="71">
        <f t="shared" si="149"/>
        <v>5.4813805847778223E-12</v>
      </c>
      <c r="BP468" s="71">
        <f t="shared" si="150"/>
        <v>0</v>
      </c>
      <c r="BQ468" s="114">
        <f>SUM($BP$23:BP468)</f>
        <v>10.39189247276893</v>
      </c>
      <c r="BS468" s="26">
        <v>465</v>
      </c>
      <c r="BT468" s="71">
        <v>0</v>
      </c>
      <c r="BU468" s="73">
        <f t="shared" si="153"/>
        <v>0</v>
      </c>
      <c r="BV468" s="34">
        <v>445</v>
      </c>
      <c r="BW468" s="34" t="s">
        <v>202</v>
      </c>
      <c r="BX468" s="34" t="s">
        <v>680</v>
      </c>
      <c r="BY468" s="71">
        <f t="shared" si="154"/>
        <v>5.4813805847778223E-12</v>
      </c>
      <c r="BZ468" s="71">
        <f t="shared" si="155"/>
        <v>0</v>
      </c>
      <c r="CA468" s="114">
        <f>SUM($BZ$23:BZ468)</f>
        <v>10.487233235656269</v>
      </c>
    </row>
    <row r="469" spans="1:79" x14ac:dyDescent="0.35">
      <c r="A469" s="26">
        <v>466</v>
      </c>
      <c r="B469" s="71">
        <v>0.24183595236838701</v>
      </c>
      <c r="C469" s="73">
        <f t="shared" si="164"/>
        <v>2.9194513186214823E-243</v>
      </c>
      <c r="D469" s="34">
        <v>436</v>
      </c>
      <c r="E469" s="34" t="s">
        <v>202</v>
      </c>
      <c r="F469" s="34" t="s">
        <v>671</v>
      </c>
      <c r="G469" s="71">
        <f t="shared" si="156"/>
        <v>9.2606771642680098E-12</v>
      </c>
      <c r="H469" s="71">
        <f t="shared" si="157"/>
        <v>2.703609615855009E-254</v>
      </c>
      <c r="I469" s="71">
        <f>SUM($H$33:H469)</f>
        <v>9.3265529758493759</v>
      </c>
      <c r="K469" s="26">
        <v>466</v>
      </c>
      <c r="L469" s="71">
        <v>0</v>
      </c>
      <c r="M469" s="73">
        <f t="shared" si="165"/>
        <v>0</v>
      </c>
      <c r="N469" s="34">
        <v>436</v>
      </c>
      <c r="O469" s="34" t="s">
        <v>202</v>
      </c>
      <c r="P469" s="34" t="s">
        <v>671</v>
      </c>
      <c r="Q469" s="71">
        <f t="shared" si="158"/>
        <v>9.2606771642680098E-12</v>
      </c>
      <c r="R469" s="71">
        <f t="shared" si="159"/>
        <v>0</v>
      </c>
      <c r="S469" s="71">
        <f>SUM($R$33:R469)</f>
        <v>9.5691597944751994</v>
      </c>
      <c r="U469" s="26">
        <v>466</v>
      </c>
      <c r="V469" s="71">
        <v>1.05443615660049E-11</v>
      </c>
      <c r="W469" s="73">
        <f t="shared" si="166"/>
        <v>0</v>
      </c>
      <c r="X469" s="74">
        <v>436</v>
      </c>
      <c r="Y469" s="34" t="s">
        <v>202</v>
      </c>
      <c r="Z469" s="34" t="s">
        <v>671</v>
      </c>
      <c r="AA469" s="71">
        <f t="shared" si="160"/>
        <v>9.2606771642680098E-12</v>
      </c>
      <c r="AB469" s="71">
        <f t="shared" si="161"/>
        <v>0</v>
      </c>
      <c r="AC469" s="71">
        <f>SUM($AB$33:AB469)</f>
        <v>10.403299508285247</v>
      </c>
      <c r="AE469" s="26">
        <v>466</v>
      </c>
      <c r="AF469" s="71">
        <v>0</v>
      </c>
      <c r="AG469" s="73">
        <f t="shared" si="167"/>
        <v>0</v>
      </c>
      <c r="AH469" s="74">
        <v>436</v>
      </c>
      <c r="AI469" s="34" t="s">
        <v>202</v>
      </c>
      <c r="AJ469" s="34" t="s">
        <v>671</v>
      </c>
      <c r="AK469" s="71">
        <f t="shared" si="162"/>
        <v>9.2606771642680098E-12</v>
      </c>
      <c r="AL469" s="71">
        <f t="shared" si="163"/>
        <v>0</v>
      </c>
      <c r="AM469" s="71">
        <f>SUM($AL$33:AL469)</f>
        <v>10.507780540992837</v>
      </c>
      <c r="AO469" s="26">
        <v>466</v>
      </c>
      <c r="AP469" s="71">
        <v>0.30174843867890699</v>
      </c>
      <c r="AQ469" s="73">
        <f t="shared" si="148"/>
        <v>3.891902142777681E-212</v>
      </c>
      <c r="AR469" s="34">
        <v>446</v>
      </c>
      <c r="AS469" s="34" t="s">
        <v>202</v>
      </c>
      <c r="AT469" s="34" t="s">
        <v>681</v>
      </c>
      <c r="AU469" s="71">
        <f t="shared" si="144"/>
        <v>5.1711137592243611E-12</v>
      </c>
      <c r="AV469" s="71">
        <f t="shared" si="145"/>
        <v>2.0125468720072441E-223</v>
      </c>
      <c r="AW469" s="114">
        <f>SUM($AV$23:AV469)</f>
        <v>9.3110379369082494</v>
      </c>
      <c r="AY469" s="26">
        <v>466</v>
      </c>
      <c r="AZ469" s="71">
        <v>0</v>
      </c>
      <c r="BA469" s="73">
        <f t="shared" si="151"/>
        <v>0</v>
      </c>
      <c r="BB469" s="34">
        <v>446</v>
      </c>
      <c r="BC469" s="34" t="s">
        <v>202</v>
      </c>
      <c r="BD469" s="34" t="s">
        <v>681</v>
      </c>
      <c r="BE469" s="71">
        <f t="shared" si="146"/>
        <v>5.1711137592243611E-12</v>
      </c>
      <c r="BF469" s="71">
        <f t="shared" si="147"/>
        <v>0</v>
      </c>
      <c r="BG469" s="114">
        <f>SUM($BF$23:BF469)</f>
        <v>9.5467535037849771</v>
      </c>
      <c r="BI469" s="26">
        <v>466</v>
      </c>
      <c r="BJ469" s="71">
        <v>5.0360306330972902E-2</v>
      </c>
      <c r="BK469" s="73">
        <f t="shared" si="152"/>
        <v>0</v>
      </c>
      <c r="BL469" s="34">
        <v>446</v>
      </c>
      <c r="BM469" s="34" t="s">
        <v>202</v>
      </c>
      <c r="BN469" s="34" t="s">
        <v>681</v>
      </c>
      <c r="BO469" s="71">
        <f t="shared" si="149"/>
        <v>5.1711137592243611E-12</v>
      </c>
      <c r="BP469" s="71">
        <f t="shared" si="150"/>
        <v>0</v>
      </c>
      <c r="BQ469" s="114">
        <f>SUM($BP$23:BP469)</f>
        <v>10.39189247276893</v>
      </c>
      <c r="BS469" s="26">
        <v>466</v>
      </c>
      <c r="BT469" s="71">
        <v>0</v>
      </c>
      <c r="BU469" s="73">
        <f t="shared" si="153"/>
        <v>0</v>
      </c>
      <c r="BV469" s="34">
        <v>446</v>
      </c>
      <c r="BW469" s="34" t="s">
        <v>202</v>
      </c>
      <c r="BX469" s="34" t="s">
        <v>681</v>
      </c>
      <c r="BY469" s="71">
        <f t="shared" si="154"/>
        <v>5.1711137592243611E-12</v>
      </c>
      <c r="BZ469" s="71">
        <f t="shared" si="155"/>
        <v>0</v>
      </c>
      <c r="CA469" s="114">
        <f>SUM($BZ$23:BZ469)</f>
        <v>10.487233235656269</v>
      </c>
    </row>
    <row r="470" spans="1:79" x14ac:dyDescent="0.35">
      <c r="A470" s="26">
        <v>467</v>
      </c>
      <c r="B470" s="71">
        <v>0.241835952368361</v>
      </c>
      <c r="C470" s="73">
        <f t="shared" si="164"/>
        <v>7.060282900319695E-244</v>
      </c>
      <c r="D470" s="34">
        <v>437</v>
      </c>
      <c r="E470" s="34" t="s">
        <v>202</v>
      </c>
      <c r="F470" s="34" t="s">
        <v>672</v>
      </c>
      <c r="G470" s="71">
        <f t="shared" si="156"/>
        <v>8.7364878908188724E-12</v>
      </c>
      <c r="H470" s="71">
        <f t="shared" si="157"/>
        <v>6.1682076064398565E-255</v>
      </c>
      <c r="I470" s="71">
        <f>SUM($H$33:H470)</f>
        <v>9.3265529758493759</v>
      </c>
      <c r="K470" s="26">
        <v>467</v>
      </c>
      <c r="L470" s="71">
        <v>0</v>
      </c>
      <c r="M470" s="73">
        <f t="shared" si="165"/>
        <v>0</v>
      </c>
      <c r="N470" s="34">
        <v>437</v>
      </c>
      <c r="O470" s="34" t="s">
        <v>202</v>
      </c>
      <c r="P470" s="34" t="s">
        <v>672</v>
      </c>
      <c r="Q470" s="71">
        <f t="shared" si="158"/>
        <v>8.7364878908188724E-12</v>
      </c>
      <c r="R470" s="71">
        <f t="shared" si="159"/>
        <v>0</v>
      </c>
      <c r="S470" s="71">
        <f>SUM($R$33:R470)</f>
        <v>9.5691597944751994</v>
      </c>
      <c r="U470" s="26">
        <v>467</v>
      </c>
      <c r="V470" s="71">
        <v>1.0544361566004301E-11</v>
      </c>
      <c r="W470" s="73">
        <f t="shared" si="166"/>
        <v>0</v>
      </c>
      <c r="X470" s="74">
        <v>437</v>
      </c>
      <c r="Y470" s="34" t="s">
        <v>202</v>
      </c>
      <c r="Z470" s="34" t="s">
        <v>672</v>
      </c>
      <c r="AA470" s="71">
        <f t="shared" si="160"/>
        <v>8.7364878908188724E-12</v>
      </c>
      <c r="AB470" s="71">
        <f t="shared" si="161"/>
        <v>0</v>
      </c>
      <c r="AC470" s="71">
        <f>SUM($AB$33:AB470)</f>
        <v>10.403299508285247</v>
      </c>
      <c r="AE470" s="26">
        <v>467</v>
      </c>
      <c r="AF470" s="71">
        <v>0</v>
      </c>
      <c r="AG470" s="73">
        <f t="shared" si="167"/>
        <v>0</v>
      </c>
      <c r="AH470" s="74">
        <v>437</v>
      </c>
      <c r="AI470" s="34" t="s">
        <v>202</v>
      </c>
      <c r="AJ470" s="34" t="s">
        <v>672</v>
      </c>
      <c r="AK470" s="71">
        <f t="shared" si="162"/>
        <v>8.7364878908188724E-12</v>
      </c>
      <c r="AL470" s="71">
        <f t="shared" si="163"/>
        <v>0</v>
      </c>
      <c r="AM470" s="71">
        <f>SUM($AL$33:AL470)</f>
        <v>10.507780540992837</v>
      </c>
      <c r="AO470" s="26">
        <v>467</v>
      </c>
      <c r="AP470" s="71">
        <v>0.30174843867893197</v>
      </c>
      <c r="AQ470" s="73">
        <f t="shared" si="148"/>
        <v>1.1743753950742578E-212</v>
      </c>
      <c r="AR470" s="34">
        <v>447</v>
      </c>
      <c r="AS470" s="34" t="s">
        <v>202</v>
      </c>
      <c r="AT470" s="34" t="s">
        <v>682</v>
      </c>
      <c r="AU470" s="71">
        <f t="shared" si="144"/>
        <v>4.878409206815433E-12</v>
      </c>
      <c r="AV470" s="71">
        <f t="shared" si="145"/>
        <v>5.7290837395877708E-224</v>
      </c>
      <c r="AW470" s="114">
        <f>SUM($AV$23:AV470)</f>
        <v>9.3110379369082494</v>
      </c>
      <c r="AY470" s="26">
        <v>467</v>
      </c>
      <c r="AZ470" s="71">
        <v>0</v>
      </c>
      <c r="BA470" s="73">
        <f t="shared" si="151"/>
        <v>0</v>
      </c>
      <c r="BB470" s="34">
        <v>447</v>
      </c>
      <c r="BC470" s="34" t="s">
        <v>202</v>
      </c>
      <c r="BD470" s="34" t="s">
        <v>682</v>
      </c>
      <c r="BE470" s="71">
        <f t="shared" si="146"/>
        <v>4.878409206815433E-12</v>
      </c>
      <c r="BF470" s="71">
        <f t="shared" si="147"/>
        <v>0</v>
      </c>
      <c r="BG470" s="114">
        <f>SUM($BF$23:BF470)</f>
        <v>9.5467535037849771</v>
      </c>
      <c r="BI470" s="26">
        <v>467</v>
      </c>
      <c r="BJ470" s="71">
        <v>5.0360306330973603E-2</v>
      </c>
      <c r="BK470" s="73">
        <f t="shared" si="152"/>
        <v>0</v>
      </c>
      <c r="BL470" s="34">
        <v>447</v>
      </c>
      <c r="BM470" s="34" t="s">
        <v>202</v>
      </c>
      <c r="BN470" s="34" t="s">
        <v>682</v>
      </c>
      <c r="BO470" s="71">
        <f t="shared" si="149"/>
        <v>4.878409206815433E-12</v>
      </c>
      <c r="BP470" s="71">
        <f t="shared" si="150"/>
        <v>0</v>
      </c>
      <c r="BQ470" s="114">
        <f>SUM($BP$23:BP470)</f>
        <v>10.39189247276893</v>
      </c>
      <c r="BS470" s="26">
        <v>467</v>
      </c>
      <c r="BT470" s="71">
        <v>0</v>
      </c>
      <c r="BU470" s="73">
        <f t="shared" si="153"/>
        <v>0</v>
      </c>
      <c r="BV470" s="34">
        <v>447</v>
      </c>
      <c r="BW470" s="34" t="s">
        <v>202</v>
      </c>
      <c r="BX470" s="34" t="s">
        <v>682</v>
      </c>
      <c r="BY470" s="71">
        <f t="shared" si="154"/>
        <v>4.878409206815433E-12</v>
      </c>
      <c r="BZ470" s="71">
        <f t="shared" si="155"/>
        <v>0</v>
      </c>
      <c r="CA470" s="114">
        <f>SUM($BZ$23:BZ470)</f>
        <v>10.487233235656269</v>
      </c>
    </row>
    <row r="471" spans="1:79" x14ac:dyDescent="0.35">
      <c r="A471" s="26">
        <v>468</v>
      </c>
      <c r="B471" s="71">
        <v>0.24183595236838801</v>
      </c>
      <c r="C471" s="73">
        <f t="shared" si="164"/>
        <v>1.7074302391888674E-244</v>
      </c>
      <c r="D471" s="34">
        <v>438</v>
      </c>
      <c r="E471" s="34" t="s">
        <v>202</v>
      </c>
      <c r="F471" s="34" t="s">
        <v>673</v>
      </c>
      <c r="G471" s="71">
        <f t="shared" si="156"/>
        <v>8.2419697083196922E-12</v>
      </c>
      <c r="H471" s="71">
        <f t="shared" si="157"/>
        <v>1.4072588310463693E-255</v>
      </c>
      <c r="I471" s="71">
        <f>SUM($H$33:H471)</f>
        <v>9.3265529758493759</v>
      </c>
      <c r="K471" s="26">
        <v>468</v>
      </c>
      <c r="L471" s="71">
        <v>0</v>
      </c>
      <c r="M471" s="73">
        <f t="shared" si="165"/>
        <v>0</v>
      </c>
      <c r="N471" s="34">
        <v>438</v>
      </c>
      <c r="O471" s="34" t="s">
        <v>202</v>
      </c>
      <c r="P471" s="34" t="s">
        <v>673</v>
      </c>
      <c r="Q471" s="71">
        <f t="shared" si="158"/>
        <v>8.2419697083196922E-12</v>
      </c>
      <c r="R471" s="71">
        <f t="shared" si="159"/>
        <v>0</v>
      </c>
      <c r="S471" s="71">
        <f>SUM($R$33:R471)</f>
        <v>9.5691597944751994</v>
      </c>
      <c r="U471" s="26">
        <v>468</v>
      </c>
      <c r="V471" s="71">
        <v>1.0544361566004301E-11</v>
      </c>
      <c r="W471" s="73">
        <f t="shared" si="166"/>
        <v>0</v>
      </c>
      <c r="X471" s="74">
        <v>438</v>
      </c>
      <c r="Y471" s="34" t="s">
        <v>202</v>
      </c>
      <c r="Z471" s="34" t="s">
        <v>673</v>
      </c>
      <c r="AA471" s="71">
        <f t="shared" si="160"/>
        <v>8.2419697083196922E-12</v>
      </c>
      <c r="AB471" s="71">
        <f t="shared" si="161"/>
        <v>0</v>
      </c>
      <c r="AC471" s="71">
        <f>SUM($AB$33:AB471)</f>
        <v>10.403299508285247</v>
      </c>
      <c r="AE471" s="26">
        <v>468</v>
      </c>
      <c r="AF471" s="71">
        <v>0</v>
      </c>
      <c r="AG471" s="73">
        <f t="shared" si="167"/>
        <v>0</v>
      </c>
      <c r="AH471" s="74">
        <v>438</v>
      </c>
      <c r="AI471" s="34" t="s">
        <v>202</v>
      </c>
      <c r="AJ471" s="34" t="s">
        <v>673</v>
      </c>
      <c r="AK471" s="71">
        <f t="shared" si="162"/>
        <v>8.2419697083196922E-12</v>
      </c>
      <c r="AL471" s="71">
        <f t="shared" si="163"/>
        <v>0</v>
      </c>
      <c r="AM471" s="71">
        <f>SUM($AL$33:AL471)</f>
        <v>10.507780540992837</v>
      </c>
      <c r="AO471" s="26">
        <v>468</v>
      </c>
      <c r="AP471" s="71">
        <v>0.30174843867890699</v>
      </c>
      <c r="AQ471" s="73">
        <f t="shared" si="148"/>
        <v>3.5436594188661119E-213</v>
      </c>
      <c r="AR471" s="34">
        <v>448</v>
      </c>
      <c r="AS471" s="34" t="s">
        <v>202</v>
      </c>
      <c r="AT471" s="34" t="s">
        <v>683</v>
      </c>
      <c r="AU471" s="71">
        <f t="shared" si="144"/>
        <v>4.6022728366183349E-12</v>
      </c>
      <c r="AV471" s="71">
        <f t="shared" si="145"/>
        <v>1.6308887485674221E-224</v>
      </c>
      <c r="AW471" s="114">
        <f>SUM($AV$23:AV471)</f>
        <v>9.3110379369082494</v>
      </c>
      <c r="AY471" s="26">
        <v>468</v>
      </c>
      <c r="AZ471" s="71">
        <v>0</v>
      </c>
      <c r="BA471" s="73">
        <f t="shared" si="151"/>
        <v>0</v>
      </c>
      <c r="BB471" s="34">
        <v>448</v>
      </c>
      <c r="BC471" s="34" t="s">
        <v>202</v>
      </c>
      <c r="BD471" s="34" t="s">
        <v>683</v>
      </c>
      <c r="BE471" s="71">
        <f t="shared" si="146"/>
        <v>4.6022728366183349E-12</v>
      </c>
      <c r="BF471" s="71">
        <f t="shared" si="147"/>
        <v>0</v>
      </c>
      <c r="BG471" s="114">
        <f>SUM($BF$23:BF471)</f>
        <v>9.5467535037849771</v>
      </c>
      <c r="BI471" s="26">
        <v>468</v>
      </c>
      <c r="BJ471" s="71">
        <v>5.0360306330972902E-2</v>
      </c>
      <c r="BK471" s="73">
        <f t="shared" si="152"/>
        <v>0</v>
      </c>
      <c r="BL471" s="34">
        <v>448</v>
      </c>
      <c r="BM471" s="34" t="s">
        <v>202</v>
      </c>
      <c r="BN471" s="34" t="s">
        <v>683</v>
      </c>
      <c r="BO471" s="71">
        <f t="shared" si="149"/>
        <v>4.6022728366183349E-12</v>
      </c>
      <c r="BP471" s="71">
        <f t="shared" si="150"/>
        <v>0</v>
      </c>
      <c r="BQ471" s="114">
        <f>SUM($BP$23:BP471)</f>
        <v>10.39189247276893</v>
      </c>
      <c r="BS471" s="26">
        <v>468</v>
      </c>
      <c r="BT471" s="71">
        <v>0</v>
      </c>
      <c r="BU471" s="73">
        <f t="shared" si="153"/>
        <v>0</v>
      </c>
      <c r="BV471" s="34">
        <v>448</v>
      </c>
      <c r="BW471" s="34" t="s">
        <v>202</v>
      </c>
      <c r="BX471" s="34" t="s">
        <v>683</v>
      </c>
      <c r="BY471" s="71">
        <f t="shared" si="154"/>
        <v>4.6022728366183349E-12</v>
      </c>
      <c r="BZ471" s="71">
        <f t="shared" si="155"/>
        <v>0</v>
      </c>
      <c r="CA471" s="114">
        <f>SUM($BZ$23:BZ471)</f>
        <v>10.487233235656269</v>
      </c>
    </row>
    <row r="472" spans="1:79" x14ac:dyDescent="0.35">
      <c r="A472" s="26">
        <v>469</v>
      </c>
      <c r="B472" s="71">
        <v>0.24183595236838701</v>
      </c>
      <c r="C472" s="73">
        <f t="shared" si="164"/>
        <v>4.1291801799682431E-245</v>
      </c>
      <c r="D472" s="34">
        <v>439</v>
      </c>
      <c r="E472" s="34" t="s">
        <v>202</v>
      </c>
      <c r="F472" s="34" t="s">
        <v>674</v>
      </c>
      <c r="G472" s="71">
        <f t="shared" si="156"/>
        <v>7.7754431210563114E-12</v>
      </c>
      <c r="H472" s="71">
        <f t="shared" si="157"/>
        <v>3.210620562593614E-256</v>
      </c>
      <c r="I472" s="71">
        <f>SUM($H$33:H472)</f>
        <v>9.3265529758493759</v>
      </c>
      <c r="K472" s="26">
        <v>469</v>
      </c>
      <c r="L472" s="71">
        <v>0</v>
      </c>
      <c r="M472" s="73">
        <f t="shared" si="165"/>
        <v>0</v>
      </c>
      <c r="N472" s="34">
        <v>439</v>
      </c>
      <c r="O472" s="34" t="s">
        <v>202</v>
      </c>
      <c r="P472" s="34" t="s">
        <v>674</v>
      </c>
      <c r="Q472" s="71">
        <f t="shared" si="158"/>
        <v>7.7754431210563114E-12</v>
      </c>
      <c r="R472" s="71">
        <f t="shared" si="159"/>
        <v>0</v>
      </c>
      <c r="S472" s="71">
        <f>SUM($R$33:R472)</f>
        <v>9.5691597944751994</v>
      </c>
      <c r="U472" s="26">
        <v>469</v>
      </c>
      <c r="V472" s="71">
        <v>1.0544361566003E-11</v>
      </c>
      <c r="W472" s="73">
        <f t="shared" si="166"/>
        <v>0</v>
      </c>
      <c r="X472" s="74">
        <v>439</v>
      </c>
      <c r="Y472" s="34" t="s">
        <v>202</v>
      </c>
      <c r="Z472" s="34" t="s">
        <v>674</v>
      </c>
      <c r="AA472" s="71">
        <f t="shared" si="160"/>
        <v>7.7754431210563114E-12</v>
      </c>
      <c r="AB472" s="71">
        <f t="shared" si="161"/>
        <v>0</v>
      </c>
      <c r="AC472" s="71">
        <f>SUM($AB$33:AB472)</f>
        <v>10.403299508285247</v>
      </c>
      <c r="AE472" s="26">
        <v>469</v>
      </c>
      <c r="AF472" s="71">
        <v>0</v>
      </c>
      <c r="AG472" s="73">
        <f t="shared" si="167"/>
        <v>0</v>
      </c>
      <c r="AH472" s="74">
        <v>439</v>
      </c>
      <c r="AI472" s="34" t="s">
        <v>202</v>
      </c>
      <c r="AJ472" s="34" t="s">
        <v>674</v>
      </c>
      <c r="AK472" s="71">
        <f t="shared" si="162"/>
        <v>7.7754431210563114E-12</v>
      </c>
      <c r="AL472" s="71">
        <f t="shared" si="163"/>
        <v>0</v>
      </c>
      <c r="AM472" s="71">
        <f>SUM($AL$33:AL472)</f>
        <v>10.507780540992837</v>
      </c>
      <c r="AO472" s="26">
        <v>469</v>
      </c>
      <c r="AP472" s="71">
        <v>0.30174843867893197</v>
      </c>
      <c r="AQ472" s="73">
        <f t="shared" si="148"/>
        <v>1.0692936968526522E-213</v>
      </c>
      <c r="AR472" s="34">
        <v>449</v>
      </c>
      <c r="AS472" s="34" t="s">
        <v>202</v>
      </c>
      <c r="AT472" s="34" t="s">
        <v>684</v>
      </c>
      <c r="AU472" s="71">
        <f t="shared" ref="AU472:AU503" si="168">1/(1+6%)^AR472</f>
        <v>4.341766826998429E-12</v>
      </c>
      <c r="AV472" s="71">
        <f t="shared" ref="AV472:AV503" si="169">AU472*AQ472</f>
        <v>4.6426239013133593E-225</v>
      </c>
      <c r="AW472" s="114">
        <f>SUM($AV$23:AV472)</f>
        <v>9.3110379369082494</v>
      </c>
      <c r="AY472" s="26">
        <v>469</v>
      </c>
      <c r="AZ472" s="71">
        <v>0</v>
      </c>
      <c r="BA472" s="73">
        <f t="shared" si="151"/>
        <v>0</v>
      </c>
      <c r="BB472" s="34">
        <v>449</v>
      </c>
      <c r="BC472" s="34" t="s">
        <v>202</v>
      </c>
      <c r="BD472" s="34" t="s">
        <v>684</v>
      </c>
      <c r="BE472" s="71">
        <f t="shared" ref="BE472:BE503" si="170">1/(1+6%)^BB472</f>
        <v>4.341766826998429E-12</v>
      </c>
      <c r="BF472" s="71">
        <f t="shared" ref="BF472:BF503" si="171">BE472*BA472</f>
        <v>0</v>
      </c>
      <c r="BG472" s="114">
        <f>SUM($BF$23:BF472)</f>
        <v>9.5467535037849771</v>
      </c>
      <c r="BI472" s="26">
        <v>469</v>
      </c>
      <c r="BJ472" s="71">
        <v>5.0360306330972597E-2</v>
      </c>
      <c r="BK472" s="73">
        <f t="shared" si="152"/>
        <v>0</v>
      </c>
      <c r="BL472" s="34">
        <v>449</v>
      </c>
      <c r="BM472" s="34" t="s">
        <v>202</v>
      </c>
      <c r="BN472" s="34" t="s">
        <v>684</v>
      </c>
      <c r="BO472" s="71">
        <f t="shared" si="149"/>
        <v>4.341766826998429E-12</v>
      </c>
      <c r="BP472" s="71">
        <f t="shared" si="150"/>
        <v>0</v>
      </c>
      <c r="BQ472" s="114">
        <f>SUM($BP$23:BP472)</f>
        <v>10.39189247276893</v>
      </c>
      <c r="BS472" s="26">
        <v>469</v>
      </c>
      <c r="BT472" s="71">
        <v>0</v>
      </c>
      <c r="BU472" s="73">
        <f t="shared" si="153"/>
        <v>0</v>
      </c>
      <c r="BV472" s="34">
        <v>449</v>
      </c>
      <c r="BW472" s="34" t="s">
        <v>202</v>
      </c>
      <c r="BX472" s="34" t="s">
        <v>684</v>
      </c>
      <c r="BY472" s="71">
        <f t="shared" si="154"/>
        <v>4.341766826998429E-12</v>
      </c>
      <c r="BZ472" s="71">
        <f t="shared" si="155"/>
        <v>0</v>
      </c>
      <c r="CA472" s="114">
        <f>SUM($BZ$23:BZ472)</f>
        <v>10.487233235656269</v>
      </c>
    </row>
    <row r="473" spans="1:79" x14ac:dyDescent="0.35">
      <c r="A473" s="26">
        <v>470</v>
      </c>
      <c r="B473" s="71">
        <v>0.24183595236838701</v>
      </c>
      <c r="C473" s="73">
        <f t="shared" si="164"/>
        <v>9.9858422132328774E-246</v>
      </c>
      <c r="D473" s="34">
        <v>440</v>
      </c>
      <c r="E473" s="34" t="s">
        <v>202</v>
      </c>
      <c r="F473" s="34" t="s">
        <v>675</v>
      </c>
      <c r="G473" s="71">
        <f t="shared" si="156"/>
        <v>7.3353236991097299E-12</v>
      </c>
      <c r="H473" s="71">
        <f t="shared" si="157"/>
        <v>7.3249385042297482E-257</v>
      </c>
      <c r="I473" s="71">
        <f>SUM($H$33:H473)</f>
        <v>9.3265529758493759</v>
      </c>
      <c r="K473" s="26">
        <v>470</v>
      </c>
      <c r="L473" s="71">
        <v>0</v>
      </c>
      <c r="M473" s="73">
        <f t="shared" si="165"/>
        <v>0</v>
      </c>
      <c r="N473" s="34">
        <v>440</v>
      </c>
      <c r="O473" s="34" t="s">
        <v>202</v>
      </c>
      <c r="P473" s="34" t="s">
        <v>675</v>
      </c>
      <c r="Q473" s="71">
        <f t="shared" si="158"/>
        <v>7.3353236991097299E-12</v>
      </c>
      <c r="R473" s="71">
        <f t="shared" si="159"/>
        <v>0</v>
      </c>
      <c r="S473" s="71">
        <f>SUM($R$33:R473)</f>
        <v>9.5691597944751994</v>
      </c>
      <c r="U473" s="26">
        <v>470</v>
      </c>
      <c r="V473" s="71">
        <v>1.05443615660249E-11</v>
      </c>
      <c r="W473" s="73">
        <f t="shared" si="166"/>
        <v>0</v>
      </c>
      <c r="X473" s="74">
        <v>440</v>
      </c>
      <c r="Y473" s="34" t="s">
        <v>202</v>
      </c>
      <c r="Z473" s="34" t="s">
        <v>675</v>
      </c>
      <c r="AA473" s="71">
        <f t="shared" si="160"/>
        <v>7.3353236991097299E-12</v>
      </c>
      <c r="AB473" s="71">
        <f t="shared" si="161"/>
        <v>0</v>
      </c>
      <c r="AC473" s="71">
        <f>SUM($AB$33:AB473)</f>
        <v>10.403299508285247</v>
      </c>
      <c r="AE473" s="26">
        <v>470</v>
      </c>
      <c r="AF473" s="71">
        <v>0</v>
      </c>
      <c r="AG473" s="73">
        <f t="shared" si="167"/>
        <v>0</v>
      </c>
      <c r="AH473" s="74">
        <v>440</v>
      </c>
      <c r="AI473" s="34" t="s">
        <v>202</v>
      </c>
      <c r="AJ473" s="34" t="s">
        <v>675</v>
      </c>
      <c r="AK473" s="71">
        <f t="shared" si="162"/>
        <v>7.3353236991097299E-12</v>
      </c>
      <c r="AL473" s="71">
        <f t="shared" si="163"/>
        <v>0</v>
      </c>
      <c r="AM473" s="71">
        <f>SUM($AL$33:AL473)</f>
        <v>10.507780540992837</v>
      </c>
      <c r="AO473" s="26">
        <v>470</v>
      </c>
      <c r="AP473" s="71">
        <v>0.30174843867890699</v>
      </c>
      <c r="AQ473" s="73">
        <f t="shared" ref="AQ473:AQ503" si="172">AQ472*AP472</f>
        <v>3.2265770351451099E-214</v>
      </c>
      <c r="AR473" s="34">
        <v>450</v>
      </c>
      <c r="AS473" s="34" t="s">
        <v>202</v>
      </c>
      <c r="AT473" s="34" t="s">
        <v>685</v>
      </c>
      <c r="AU473" s="71">
        <f t="shared" si="168"/>
        <v>4.0960064405645551E-12</v>
      </c>
      <c r="AV473" s="71">
        <f t="shared" si="169"/>
        <v>1.3216080316932058E-225</v>
      </c>
      <c r="AW473" s="114">
        <f>SUM($AV$23:AV473)</f>
        <v>9.3110379369082494</v>
      </c>
      <c r="AY473" s="26">
        <v>470</v>
      </c>
      <c r="AZ473" s="71">
        <v>0</v>
      </c>
      <c r="BA473" s="73">
        <f t="shared" si="151"/>
        <v>0</v>
      </c>
      <c r="BB473" s="34">
        <v>450</v>
      </c>
      <c r="BC473" s="34" t="s">
        <v>202</v>
      </c>
      <c r="BD473" s="34" t="s">
        <v>685</v>
      </c>
      <c r="BE473" s="71">
        <f t="shared" si="170"/>
        <v>4.0960064405645551E-12</v>
      </c>
      <c r="BF473" s="71">
        <f t="shared" si="171"/>
        <v>0</v>
      </c>
      <c r="BG473" s="114">
        <f>SUM($BF$23:BF473)</f>
        <v>9.5467535037849771</v>
      </c>
      <c r="BI473" s="26">
        <v>470</v>
      </c>
      <c r="BJ473" s="71">
        <v>5.0360306330973603E-2</v>
      </c>
      <c r="BK473" s="73">
        <f t="shared" si="152"/>
        <v>0</v>
      </c>
      <c r="BL473" s="34">
        <v>450</v>
      </c>
      <c r="BM473" s="34" t="s">
        <v>202</v>
      </c>
      <c r="BN473" s="34" t="s">
        <v>685</v>
      </c>
      <c r="BO473" s="71">
        <f t="shared" ref="BO473:BO503" si="173">1/(1+6%)^BL473</f>
        <v>4.0960064405645551E-12</v>
      </c>
      <c r="BP473" s="71">
        <f t="shared" ref="BP473:BP503" si="174">BO473*BK473</f>
        <v>0</v>
      </c>
      <c r="BQ473" s="114">
        <f>SUM($BP$23:BP473)</f>
        <v>10.39189247276893</v>
      </c>
      <c r="BS473" s="26">
        <v>470</v>
      </c>
      <c r="BT473" s="71">
        <v>0</v>
      </c>
      <c r="BU473" s="73">
        <f t="shared" si="153"/>
        <v>0</v>
      </c>
      <c r="BV473" s="34">
        <v>450</v>
      </c>
      <c r="BW473" s="34" t="s">
        <v>202</v>
      </c>
      <c r="BX473" s="34" t="s">
        <v>685</v>
      </c>
      <c r="BY473" s="71">
        <f t="shared" si="154"/>
        <v>4.0960064405645551E-12</v>
      </c>
      <c r="BZ473" s="71">
        <f t="shared" si="155"/>
        <v>0</v>
      </c>
      <c r="CA473" s="114">
        <f>SUM($BZ$23:BZ473)</f>
        <v>10.487233235656269</v>
      </c>
    </row>
    <row r="474" spans="1:79" x14ac:dyDescent="0.35">
      <c r="A474" s="26">
        <v>471</v>
      </c>
      <c r="B474" s="71">
        <v>0.241835952368362</v>
      </c>
      <c r="C474" s="73">
        <f t="shared" si="164"/>
        <v>2.4149356618376142E-246</v>
      </c>
      <c r="D474" s="34">
        <v>441</v>
      </c>
      <c r="E474" s="34" t="s">
        <v>202</v>
      </c>
      <c r="F474" s="34" t="s">
        <v>676</v>
      </c>
      <c r="G474" s="71">
        <f t="shared" si="156"/>
        <v>6.9201166972733299E-12</v>
      </c>
      <c r="H474" s="71">
        <f t="shared" si="157"/>
        <v>1.6711636596323292E-257</v>
      </c>
      <c r="I474" s="71">
        <f>SUM($H$33:H474)</f>
        <v>9.3265529758493759</v>
      </c>
      <c r="K474" s="26">
        <v>471</v>
      </c>
      <c r="L474" s="71">
        <v>0</v>
      </c>
      <c r="M474" s="73">
        <f t="shared" si="165"/>
        <v>0</v>
      </c>
      <c r="N474" s="34">
        <v>441</v>
      </c>
      <c r="O474" s="34" t="s">
        <v>202</v>
      </c>
      <c r="P474" s="34" t="s">
        <v>676</v>
      </c>
      <c r="Q474" s="71">
        <f t="shared" si="158"/>
        <v>6.9201166972733299E-12</v>
      </c>
      <c r="R474" s="71">
        <f t="shared" si="159"/>
        <v>0</v>
      </c>
      <c r="S474" s="71">
        <f>SUM($R$33:R474)</f>
        <v>9.5691597944751994</v>
      </c>
      <c r="U474" s="26">
        <v>471</v>
      </c>
      <c r="V474" s="71">
        <v>1.0544361566003E-11</v>
      </c>
      <c r="W474" s="73">
        <f t="shared" si="166"/>
        <v>0</v>
      </c>
      <c r="X474" s="74">
        <v>441</v>
      </c>
      <c r="Y474" s="34" t="s">
        <v>202</v>
      </c>
      <c r="Z474" s="34" t="s">
        <v>676</v>
      </c>
      <c r="AA474" s="71">
        <f t="shared" si="160"/>
        <v>6.9201166972733299E-12</v>
      </c>
      <c r="AB474" s="71">
        <f t="shared" si="161"/>
        <v>0</v>
      </c>
      <c r="AC474" s="71">
        <f>SUM($AB$33:AB474)</f>
        <v>10.403299508285247</v>
      </c>
      <c r="AE474" s="26">
        <v>471</v>
      </c>
      <c r="AF474" s="71">
        <v>0</v>
      </c>
      <c r="AG474" s="73">
        <f t="shared" si="167"/>
        <v>0</v>
      </c>
      <c r="AH474" s="74">
        <v>441</v>
      </c>
      <c r="AI474" s="34" t="s">
        <v>202</v>
      </c>
      <c r="AJ474" s="34" t="s">
        <v>676</v>
      </c>
      <c r="AK474" s="71">
        <f t="shared" si="162"/>
        <v>6.9201166972733299E-12</v>
      </c>
      <c r="AL474" s="71">
        <f t="shared" si="163"/>
        <v>0</v>
      </c>
      <c r="AM474" s="71">
        <f>SUM($AL$33:AL474)</f>
        <v>10.507780540992837</v>
      </c>
      <c r="AO474" s="26">
        <v>471</v>
      </c>
      <c r="AP474" s="71">
        <v>0.30174843867893197</v>
      </c>
      <c r="AQ474" s="73">
        <f t="shared" si="172"/>
        <v>9.7361458263225379E-215</v>
      </c>
      <c r="AR474" s="34">
        <v>451</v>
      </c>
      <c r="AS474" s="34" t="s">
        <v>202</v>
      </c>
      <c r="AT474" s="34" t="s">
        <v>686</v>
      </c>
      <c r="AU474" s="71">
        <f t="shared" si="168"/>
        <v>3.8641570194005235E-12</v>
      </c>
      <c r="AV474" s="71">
        <f t="shared" si="169"/>
        <v>3.7621996236691345E-226</v>
      </c>
      <c r="AW474" s="114">
        <f>SUM($AV$23:AV474)</f>
        <v>9.3110379369082494</v>
      </c>
      <c r="AY474" s="26">
        <v>471</v>
      </c>
      <c r="AZ474" s="71">
        <v>0</v>
      </c>
      <c r="BA474" s="73">
        <f t="shared" ref="BA474:BA503" si="175">BA473*AZ473</f>
        <v>0</v>
      </c>
      <c r="BB474" s="34">
        <v>451</v>
      </c>
      <c r="BC474" s="34" t="s">
        <v>202</v>
      </c>
      <c r="BD474" s="34" t="s">
        <v>686</v>
      </c>
      <c r="BE474" s="71">
        <f t="shared" si="170"/>
        <v>3.8641570194005235E-12</v>
      </c>
      <c r="BF474" s="71">
        <f t="shared" si="171"/>
        <v>0</v>
      </c>
      <c r="BG474" s="114">
        <f>SUM($BF$23:BF474)</f>
        <v>9.5467535037849771</v>
      </c>
      <c r="BI474" s="26">
        <v>471</v>
      </c>
      <c r="BJ474" s="71">
        <v>5.0360306330972902E-2</v>
      </c>
      <c r="BK474" s="73">
        <f t="shared" si="152"/>
        <v>0</v>
      </c>
      <c r="BL474" s="34">
        <v>451</v>
      </c>
      <c r="BM474" s="34" t="s">
        <v>202</v>
      </c>
      <c r="BN474" s="34" t="s">
        <v>686</v>
      </c>
      <c r="BO474" s="71">
        <f t="shared" si="173"/>
        <v>3.8641570194005235E-12</v>
      </c>
      <c r="BP474" s="71">
        <f t="shared" si="174"/>
        <v>0</v>
      </c>
      <c r="BQ474" s="114">
        <f>SUM($BP$23:BP474)</f>
        <v>10.39189247276893</v>
      </c>
      <c r="BS474" s="26">
        <v>471</v>
      </c>
      <c r="BT474" s="71">
        <v>0</v>
      </c>
      <c r="BU474" s="73">
        <f t="shared" si="153"/>
        <v>0</v>
      </c>
      <c r="BV474" s="34">
        <v>451</v>
      </c>
      <c r="BW474" s="34" t="s">
        <v>202</v>
      </c>
      <c r="BX474" s="34" t="s">
        <v>686</v>
      </c>
      <c r="BY474" s="71">
        <f t="shared" si="154"/>
        <v>3.8641570194005235E-12</v>
      </c>
      <c r="BZ474" s="71">
        <f t="shared" si="155"/>
        <v>0</v>
      </c>
      <c r="CA474" s="114">
        <f>SUM($BZ$23:BZ474)</f>
        <v>10.487233235656269</v>
      </c>
    </row>
    <row r="475" spans="1:79" x14ac:dyDescent="0.35">
      <c r="A475" s="26">
        <v>472</v>
      </c>
      <c r="B475" s="71">
        <v>0.24183595236838701</v>
      </c>
      <c r="C475" s="73">
        <f t="shared" si="164"/>
        <v>5.8401826568881997E-247</v>
      </c>
      <c r="D475" s="34">
        <v>442</v>
      </c>
      <c r="E475" s="34" t="s">
        <v>202</v>
      </c>
      <c r="F475" s="34" t="s">
        <v>677</v>
      </c>
      <c r="G475" s="71">
        <f t="shared" si="156"/>
        <v>6.5284119785597459E-12</v>
      </c>
      <c r="H475" s="71">
        <f t="shared" si="157"/>
        <v>3.8127118414205807E-258</v>
      </c>
      <c r="I475" s="71">
        <f>SUM($H$33:H475)</f>
        <v>9.3265529758493759</v>
      </c>
      <c r="K475" s="26">
        <v>472</v>
      </c>
      <c r="L475" s="71">
        <v>0</v>
      </c>
      <c r="M475" s="73">
        <f t="shared" si="165"/>
        <v>0</v>
      </c>
      <c r="N475" s="34">
        <v>442</v>
      </c>
      <c r="O475" s="34" t="s">
        <v>202</v>
      </c>
      <c r="P475" s="34" t="s">
        <v>677</v>
      </c>
      <c r="Q475" s="71">
        <f t="shared" si="158"/>
        <v>6.5284119785597459E-12</v>
      </c>
      <c r="R475" s="71">
        <f t="shared" si="159"/>
        <v>0</v>
      </c>
      <c r="S475" s="71">
        <f>SUM($R$33:R475)</f>
        <v>9.5691597944751994</v>
      </c>
      <c r="U475" s="26">
        <v>472</v>
      </c>
      <c r="V475" s="71">
        <v>1.0544361566002399E-11</v>
      </c>
      <c r="W475" s="73">
        <f t="shared" si="166"/>
        <v>0</v>
      </c>
      <c r="X475" s="74">
        <v>442</v>
      </c>
      <c r="Y475" s="34" t="s">
        <v>202</v>
      </c>
      <c r="Z475" s="34" t="s">
        <v>677</v>
      </c>
      <c r="AA475" s="71">
        <f t="shared" si="160"/>
        <v>6.5284119785597459E-12</v>
      </c>
      <c r="AB475" s="71">
        <f t="shared" si="161"/>
        <v>0</v>
      </c>
      <c r="AC475" s="71">
        <f>SUM($AB$33:AB475)</f>
        <v>10.403299508285247</v>
      </c>
      <c r="AE475" s="26">
        <v>472</v>
      </c>
      <c r="AF475" s="71">
        <v>0</v>
      </c>
      <c r="AG475" s="73">
        <f t="shared" si="167"/>
        <v>0</v>
      </c>
      <c r="AH475" s="74">
        <v>442</v>
      </c>
      <c r="AI475" s="34" t="s">
        <v>202</v>
      </c>
      <c r="AJ475" s="34" t="s">
        <v>677</v>
      </c>
      <c r="AK475" s="71">
        <f t="shared" si="162"/>
        <v>6.5284119785597459E-12</v>
      </c>
      <c r="AL475" s="71">
        <f t="shared" si="163"/>
        <v>0</v>
      </c>
      <c r="AM475" s="71">
        <f>SUM($AL$33:AL475)</f>
        <v>10.507780540992837</v>
      </c>
      <c r="AO475" s="26">
        <v>472</v>
      </c>
      <c r="AP475" s="71">
        <v>0.30174843867890699</v>
      </c>
      <c r="AQ475" s="73">
        <f t="shared" si="172"/>
        <v>2.9378668018432257E-215</v>
      </c>
      <c r="AR475" s="34">
        <v>452</v>
      </c>
      <c r="AS475" s="34" t="s">
        <v>202</v>
      </c>
      <c r="AT475" s="34" t="s">
        <v>687</v>
      </c>
      <c r="AU475" s="71">
        <f t="shared" si="168"/>
        <v>3.6454311503778519E-12</v>
      </c>
      <c r="AV475" s="71">
        <f t="shared" si="169"/>
        <v>1.070979115510025E-226</v>
      </c>
      <c r="AW475" s="114">
        <f>SUM($AV$23:AV475)</f>
        <v>9.3110379369082494</v>
      </c>
      <c r="AY475" s="26">
        <v>472</v>
      </c>
      <c r="AZ475" s="71">
        <v>0</v>
      </c>
      <c r="BA475" s="73">
        <f t="shared" si="175"/>
        <v>0</v>
      </c>
      <c r="BB475" s="34">
        <v>452</v>
      </c>
      <c r="BC475" s="34" t="s">
        <v>202</v>
      </c>
      <c r="BD475" s="34" t="s">
        <v>687</v>
      </c>
      <c r="BE475" s="71">
        <f t="shared" si="170"/>
        <v>3.6454311503778519E-12</v>
      </c>
      <c r="BF475" s="71">
        <f t="shared" si="171"/>
        <v>0</v>
      </c>
      <c r="BG475" s="114">
        <f>SUM($BF$23:BF475)</f>
        <v>9.5467535037849771</v>
      </c>
      <c r="BI475" s="26">
        <v>472</v>
      </c>
      <c r="BJ475" s="71">
        <v>5.0360306330972902E-2</v>
      </c>
      <c r="BK475" s="73">
        <f t="shared" ref="BK475:BK503" si="176">BK474*BJ474</f>
        <v>0</v>
      </c>
      <c r="BL475" s="34">
        <v>452</v>
      </c>
      <c r="BM475" s="34" t="s">
        <v>202</v>
      </c>
      <c r="BN475" s="34" t="s">
        <v>687</v>
      </c>
      <c r="BO475" s="71">
        <f t="shared" si="173"/>
        <v>3.6454311503778519E-12</v>
      </c>
      <c r="BP475" s="71">
        <f t="shared" si="174"/>
        <v>0</v>
      </c>
      <c r="BQ475" s="114">
        <f>SUM($BP$23:BP475)</f>
        <v>10.39189247276893</v>
      </c>
      <c r="BS475" s="26">
        <v>472</v>
      </c>
      <c r="BT475" s="71">
        <v>0</v>
      </c>
      <c r="BU475" s="73">
        <f t="shared" ref="BU475:BU503" si="177">BU474*BT474</f>
        <v>0</v>
      </c>
      <c r="BV475" s="34">
        <v>452</v>
      </c>
      <c r="BW475" s="34" t="s">
        <v>202</v>
      </c>
      <c r="BX475" s="34" t="s">
        <v>687</v>
      </c>
      <c r="BY475" s="71">
        <f t="shared" ref="BY475:BY503" si="178">1/(1+6%)^BV475</f>
        <v>3.6454311503778519E-12</v>
      </c>
      <c r="BZ475" s="71">
        <f t="shared" ref="BZ475:BZ503" si="179">BY475*BU475</f>
        <v>0</v>
      </c>
      <c r="CA475" s="114">
        <f>SUM($BZ$23:BZ475)</f>
        <v>10.487233235656269</v>
      </c>
    </row>
    <row r="476" spans="1:79" x14ac:dyDescent="0.35">
      <c r="A476" s="26">
        <v>473</v>
      </c>
      <c r="B476" s="71">
        <v>0.24183595236838701</v>
      </c>
      <c r="C476" s="73">
        <f t="shared" si="164"/>
        <v>1.4123661348338945E-247</v>
      </c>
      <c r="D476" s="34">
        <v>443</v>
      </c>
      <c r="E476" s="34" t="s">
        <v>202</v>
      </c>
      <c r="F476" s="34" t="s">
        <v>678</v>
      </c>
      <c r="G476" s="71">
        <f t="shared" si="156"/>
        <v>6.1588792250563618E-12</v>
      </c>
      <c r="H476" s="71">
        <f t="shared" si="157"/>
        <v>8.6985924460016256E-259</v>
      </c>
      <c r="I476" s="71">
        <f>SUM($H$33:H476)</f>
        <v>9.3265529758493759</v>
      </c>
      <c r="K476" s="26">
        <v>473</v>
      </c>
      <c r="L476" s="71">
        <v>0</v>
      </c>
      <c r="M476" s="73">
        <f t="shared" si="165"/>
        <v>0</v>
      </c>
      <c r="N476" s="34">
        <v>443</v>
      </c>
      <c r="O476" s="34" t="s">
        <v>202</v>
      </c>
      <c r="P476" s="34" t="s">
        <v>678</v>
      </c>
      <c r="Q476" s="71">
        <f t="shared" si="158"/>
        <v>6.1588792250563618E-12</v>
      </c>
      <c r="R476" s="71">
        <f t="shared" si="159"/>
        <v>0</v>
      </c>
      <c r="S476" s="71">
        <f>SUM($R$33:R476)</f>
        <v>9.5691597944751994</v>
      </c>
      <c r="U476" s="26">
        <v>473</v>
      </c>
      <c r="V476" s="71">
        <v>1.0544361566002399E-11</v>
      </c>
      <c r="W476" s="73">
        <f t="shared" si="166"/>
        <v>0</v>
      </c>
      <c r="X476" s="74">
        <v>443</v>
      </c>
      <c r="Y476" s="34" t="s">
        <v>202</v>
      </c>
      <c r="Z476" s="34" t="s">
        <v>678</v>
      </c>
      <c r="AA476" s="71">
        <f t="shared" si="160"/>
        <v>6.1588792250563618E-12</v>
      </c>
      <c r="AB476" s="71">
        <f t="shared" si="161"/>
        <v>0</v>
      </c>
      <c r="AC476" s="71">
        <f>SUM($AB$33:AB476)</f>
        <v>10.403299508285247</v>
      </c>
      <c r="AE476" s="26">
        <v>473</v>
      </c>
      <c r="AF476" s="71">
        <v>0</v>
      </c>
      <c r="AG476" s="73">
        <f t="shared" si="167"/>
        <v>0</v>
      </c>
      <c r="AH476" s="74">
        <v>443</v>
      </c>
      <c r="AI476" s="34" t="s">
        <v>202</v>
      </c>
      <c r="AJ476" s="34" t="s">
        <v>678</v>
      </c>
      <c r="AK476" s="71">
        <f t="shared" si="162"/>
        <v>6.1588792250563618E-12</v>
      </c>
      <c r="AL476" s="71">
        <f t="shared" si="163"/>
        <v>0</v>
      </c>
      <c r="AM476" s="71">
        <f>SUM($AL$33:AL476)</f>
        <v>10.507780540992837</v>
      </c>
      <c r="AO476" s="26">
        <v>473</v>
      </c>
      <c r="AP476" s="71">
        <v>0.30174843867893297</v>
      </c>
      <c r="AQ476" s="73">
        <f t="shared" si="172"/>
        <v>8.8649672050278723E-216</v>
      </c>
      <c r="AR476" s="34">
        <v>453</v>
      </c>
      <c r="AS476" s="34" t="s">
        <v>202</v>
      </c>
      <c r="AT476" s="34" t="s">
        <v>688</v>
      </c>
      <c r="AU476" s="71">
        <f t="shared" si="168"/>
        <v>3.4390859909225019E-12</v>
      </c>
      <c r="AV476" s="71">
        <f t="shared" si="169"/>
        <v>3.0487384524798762E-227</v>
      </c>
      <c r="AW476" s="114">
        <f>SUM($AV$23:AV476)</f>
        <v>9.3110379369082494</v>
      </c>
      <c r="AY476" s="26">
        <v>473</v>
      </c>
      <c r="AZ476" s="71">
        <v>0</v>
      </c>
      <c r="BA476" s="73">
        <f t="shared" si="175"/>
        <v>0</v>
      </c>
      <c r="BB476" s="34">
        <v>453</v>
      </c>
      <c r="BC476" s="34" t="s">
        <v>202</v>
      </c>
      <c r="BD476" s="34" t="s">
        <v>688</v>
      </c>
      <c r="BE476" s="71">
        <f t="shared" si="170"/>
        <v>3.4390859909225019E-12</v>
      </c>
      <c r="BF476" s="71">
        <f t="shared" si="171"/>
        <v>0</v>
      </c>
      <c r="BG476" s="114">
        <f>SUM($BF$23:BF476)</f>
        <v>9.5467535037849771</v>
      </c>
      <c r="BI476" s="26">
        <v>473</v>
      </c>
      <c r="BJ476" s="71">
        <v>5.0360306330973298E-2</v>
      </c>
      <c r="BK476" s="73">
        <f t="shared" si="176"/>
        <v>0</v>
      </c>
      <c r="BL476" s="34">
        <v>453</v>
      </c>
      <c r="BM476" s="34" t="s">
        <v>202</v>
      </c>
      <c r="BN476" s="34" t="s">
        <v>688</v>
      </c>
      <c r="BO476" s="71">
        <f t="shared" si="173"/>
        <v>3.4390859909225019E-12</v>
      </c>
      <c r="BP476" s="71">
        <f t="shared" si="174"/>
        <v>0</v>
      </c>
      <c r="BQ476" s="114">
        <f>SUM($BP$23:BP476)</f>
        <v>10.39189247276893</v>
      </c>
      <c r="BS476" s="26">
        <v>473</v>
      </c>
      <c r="BT476" s="71">
        <v>0</v>
      </c>
      <c r="BU476" s="73">
        <f t="shared" si="177"/>
        <v>0</v>
      </c>
      <c r="BV476" s="34">
        <v>453</v>
      </c>
      <c r="BW476" s="34" t="s">
        <v>202</v>
      </c>
      <c r="BX476" s="34" t="s">
        <v>688</v>
      </c>
      <c r="BY476" s="71">
        <f t="shared" si="178"/>
        <v>3.4390859909225019E-12</v>
      </c>
      <c r="BZ476" s="71">
        <f t="shared" si="179"/>
        <v>0</v>
      </c>
      <c r="CA476" s="114">
        <f>SUM($BZ$23:BZ476)</f>
        <v>10.487233235656269</v>
      </c>
    </row>
    <row r="477" spans="1:79" x14ac:dyDescent="0.35">
      <c r="A477" s="26">
        <v>474</v>
      </c>
      <c r="B477" s="71">
        <v>0.24183595236838801</v>
      </c>
      <c r="C477" s="73">
        <f t="shared" si="164"/>
        <v>3.4156090931041258E-248</v>
      </c>
      <c r="D477" s="34">
        <v>444</v>
      </c>
      <c r="E477" s="34" t="s">
        <v>202</v>
      </c>
      <c r="F477" s="34" t="s">
        <v>679</v>
      </c>
      <c r="G477" s="71">
        <f t="shared" si="156"/>
        <v>5.8102634198644927E-12</v>
      </c>
      <c r="H477" s="71">
        <f t="shared" si="157"/>
        <v>1.9845588570219437E-259</v>
      </c>
      <c r="I477" s="71">
        <f>SUM($H$33:H477)</f>
        <v>9.3265529758493759</v>
      </c>
      <c r="K477" s="26">
        <v>474</v>
      </c>
      <c r="L477" s="71">
        <v>0</v>
      </c>
      <c r="M477" s="73">
        <f t="shared" si="165"/>
        <v>0</v>
      </c>
      <c r="N477" s="34">
        <v>444</v>
      </c>
      <c r="O477" s="34" t="s">
        <v>202</v>
      </c>
      <c r="P477" s="34" t="s">
        <v>679</v>
      </c>
      <c r="Q477" s="71">
        <f t="shared" si="158"/>
        <v>5.8102634198644927E-12</v>
      </c>
      <c r="R477" s="71">
        <f t="shared" si="159"/>
        <v>0</v>
      </c>
      <c r="S477" s="71">
        <f>SUM($R$33:R477)</f>
        <v>9.5691597944751994</v>
      </c>
      <c r="U477" s="26">
        <v>474</v>
      </c>
      <c r="V477" s="71">
        <v>1.05443615660018E-11</v>
      </c>
      <c r="W477" s="73">
        <f t="shared" si="166"/>
        <v>0</v>
      </c>
      <c r="X477" s="74">
        <v>444</v>
      </c>
      <c r="Y477" s="34" t="s">
        <v>202</v>
      </c>
      <c r="Z477" s="34" t="s">
        <v>679</v>
      </c>
      <c r="AA477" s="71">
        <f t="shared" si="160"/>
        <v>5.8102634198644927E-12</v>
      </c>
      <c r="AB477" s="71">
        <f t="shared" si="161"/>
        <v>0</v>
      </c>
      <c r="AC477" s="71">
        <f>SUM($AB$33:AB477)</f>
        <v>10.403299508285247</v>
      </c>
      <c r="AE477" s="26">
        <v>474</v>
      </c>
      <c r="AF477" s="71">
        <v>0</v>
      </c>
      <c r="AG477" s="73">
        <f t="shared" si="167"/>
        <v>0</v>
      </c>
      <c r="AH477" s="74">
        <v>444</v>
      </c>
      <c r="AI477" s="34" t="s">
        <v>202</v>
      </c>
      <c r="AJ477" s="34" t="s">
        <v>679</v>
      </c>
      <c r="AK477" s="71">
        <f t="shared" si="162"/>
        <v>5.8102634198644927E-12</v>
      </c>
      <c r="AL477" s="71">
        <f t="shared" si="163"/>
        <v>0</v>
      </c>
      <c r="AM477" s="71">
        <f>SUM($AL$33:AL477)</f>
        <v>10.507780540992837</v>
      </c>
      <c r="AO477" s="26">
        <v>474</v>
      </c>
      <c r="AP477" s="71">
        <v>0.301748438678905</v>
      </c>
      <c r="AQ477" s="73">
        <f t="shared" si="172"/>
        <v>2.6749900130571049E-216</v>
      </c>
      <c r="AR477" s="34">
        <v>454</v>
      </c>
      <c r="AS477" s="34" t="s">
        <v>202</v>
      </c>
      <c r="AT477" s="34" t="s">
        <v>689</v>
      </c>
      <c r="AU477" s="71">
        <f t="shared" si="168"/>
        <v>3.2444207461533032E-12</v>
      </c>
      <c r="AV477" s="71">
        <f t="shared" si="169"/>
        <v>8.6787930941153668E-228</v>
      </c>
      <c r="AW477" s="114">
        <f>SUM($AV$23:AV477)</f>
        <v>9.3110379369082494</v>
      </c>
      <c r="AY477" s="26">
        <v>474</v>
      </c>
      <c r="AZ477" s="71">
        <v>0</v>
      </c>
      <c r="BA477" s="73">
        <f t="shared" si="175"/>
        <v>0</v>
      </c>
      <c r="BB477" s="34">
        <v>454</v>
      </c>
      <c r="BC477" s="34" t="s">
        <v>202</v>
      </c>
      <c r="BD477" s="34" t="s">
        <v>689</v>
      </c>
      <c r="BE477" s="71">
        <f t="shared" si="170"/>
        <v>3.2444207461533032E-12</v>
      </c>
      <c r="BF477" s="71">
        <f t="shared" si="171"/>
        <v>0</v>
      </c>
      <c r="BG477" s="114">
        <f>SUM($BF$23:BF477)</f>
        <v>9.5467535037849771</v>
      </c>
      <c r="BI477" s="26">
        <v>474</v>
      </c>
      <c r="BJ477" s="71">
        <v>5.0360306330972902E-2</v>
      </c>
      <c r="BK477" s="73">
        <f t="shared" si="176"/>
        <v>0</v>
      </c>
      <c r="BL477" s="34">
        <v>454</v>
      </c>
      <c r="BM477" s="34" t="s">
        <v>202</v>
      </c>
      <c r="BN477" s="34" t="s">
        <v>689</v>
      </c>
      <c r="BO477" s="71">
        <f t="shared" si="173"/>
        <v>3.2444207461533032E-12</v>
      </c>
      <c r="BP477" s="71">
        <f t="shared" si="174"/>
        <v>0</v>
      </c>
      <c r="BQ477" s="114">
        <f>SUM($BP$23:BP477)</f>
        <v>10.39189247276893</v>
      </c>
      <c r="BS477" s="26">
        <v>474</v>
      </c>
      <c r="BT477" s="71">
        <v>0</v>
      </c>
      <c r="BU477" s="73">
        <f t="shared" si="177"/>
        <v>0</v>
      </c>
      <c r="BV477" s="34">
        <v>454</v>
      </c>
      <c r="BW477" s="34" t="s">
        <v>202</v>
      </c>
      <c r="BX477" s="34" t="s">
        <v>689</v>
      </c>
      <c r="BY477" s="71">
        <f t="shared" si="178"/>
        <v>3.2444207461533032E-12</v>
      </c>
      <c r="BZ477" s="71">
        <f t="shared" si="179"/>
        <v>0</v>
      </c>
      <c r="CA477" s="114">
        <f>SUM($BZ$23:BZ477)</f>
        <v>10.487233235656269</v>
      </c>
    </row>
    <row r="478" spans="1:79" x14ac:dyDescent="0.35">
      <c r="A478" s="26">
        <v>475</v>
      </c>
      <c r="B478" s="71">
        <v>0.241835952368361</v>
      </c>
      <c r="C478" s="73">
        <f t="shared" si="164"/>
        <v>8.2601707794896228E-249</v>
      </c>
      <c r="D478" s="34">
        <v>445</v>
      </c>
      <c r="E478" s="34" t="s">
        <v>202</v>
      </c>
      <c r="F478" s="34" t="s">
        <v>680</v>
      </c>
      <c r="G478" s="71">
        <f t="shared" si="156"/>
        <v>5.4813805847778223E-12</v>
      </c>
      <c r="H478" s="71">
        <f t="shared" si="157"/>
        <v>4.5277139737643506E-260</v>
      </c>
      <c r="I478" s="71">
        <f>SUM($H$33:H478)</f>
        <v>9.3265529758493759</v>
      </c>
      <c r="K478" s="26">
        <v>475</v>
      </c>
      <c r="L478" s="71">
        <v>0</v>
      </c>
      <c r="M478" s="73">
        <f t="shared" si="165"/>
        <v>0</v>
      </c>
      <c r="N478" s="34">
        <v>445</v>
      </c>
      <c r="O478" s="34" t="s">
        <v>202</v>
      </c>
      <c r="P478" s="34" t="s">
        <v>680</v>
      </c>
      <c r="Q478" s="71">
        <f t="shared" si="158"/>
        <v>5.4813805847778223E-12</v>
      </c>
      <c r="R478" s="71">
        <f t="shared" si="159"/>
        <v>0</v>
      </c>
      <c r="S478" s="71">
        <f>SUM($R$33:R478)</f>
        <v>9.5691597944751994</v>
      </c>
      <c r="U478" s="26">
        <v>475</v>
      </c>
      <c r="V478" s="71">
        <v>1.0544361566002399E-11</v>
      </c>
      <c r="W478" s="73">
        <f t="shared" si="166"/>
        <v>0</v>
      </c>
      <c r="X478" s="74">
        <v>445</v>
      </c>
      <c r="Y478" s="34" t="s">
        <v>202</v>
      </c>
      <c r="Z478" s="34" t="s">
        <v>680</v>
      </c>
      <c r="AA478" s="71">
        <f t="shared" si="160"/>
        <v>5.4813805847778223E-12</v>
      </c>
      <c r="AB478" s="71">
        <f t="shared" si="161"/>
        <v>0</v>
      </c>
      <c r="AC478" s="71">
        <f>SUM($AB$33:AB478)</f>
        <v>10.403299508285247</v>
      </c>
      <c r="AE478" s="26">
        <v>475</v>
      </c>
      <c r="AF478" s="71">
        <v>0</v>
      </c>
      <c r="AG478" s="73">
        <f t="shared" si="167"/>
        <v>0</v>
      </c>
      <c r="AH478" s="74">
        <v>445</v>
      </c>
      <c r="AI478" s="34" t="s">
        <v>202</v>
      </c>
      <c r="AJ478" s="34" t="s">
        <v>680</v>
      </c>
      <c r="AK478" s="71">
        <f t="shared" si="162"/>
        <v>5.4813805847778223E-12</v>
      </c>
      <c r="AL478" s="71">
        <f t="shared" si="163"/>
        <v>0</v>
      </c>
      <c r="AM478" s="71">
        <f>SUM($AL$33:AL478)</f>
        <v>10.507780540992837</v>
      </c>
      <c r="AO478" s="26">
        <v>475</v>
      </c>
      <c r="AP478" s="71">
        <v>0.30174843867893197</v>
      </c>
      <c r="AQ478" s="73">
        <f t="shared" si="172"/>
        <v>8.0717405992164505E-217</v>
      </c>
      <c r="AR478" s="34">
        <v>455</v>
      </c>
      <c r="AS478" s="34" t="s">
        <v>202</v>
      </c>
      <c r="AT478" s="34" t="s">
        <v>690</v>
      </c>
      <c r="AU478" s="71">
        <f t="shared" si="168"/>
        <v>3.06077428882387E-12</v>
      </c>
      <c r="AV478" s="71">
        <f t="shared" si="169"/>
        <v>2.4705776092137489E-228</v>
      </c>
      <c r="AW478" s="114">
        <f>SUM($AV$23:AV478)</f>
        <v>9.3110379369082494</v>
      </c>
      <c r="AY478" s="26">
        <v>475</v>
      </c>
      <c r="AZ478" s="71">
        <v>0</v>
      </c>
      <c r="BA478" s="73">
        <f t="shared" si="175"/>
        <v>0</v>
      </c>
      <c r="BB478" s="34">
        <v>455</v>
      </c>
      <c r="BC478" s="34" t="s">
        <v>202</v>
      </c>
      <c r="BD478" s="34" t="s">
        <v>690</v>
      </c>
      <c r="BE478" s="71">
        <f t="shared" si="170"/>
        <v>3.06077428882387E-12</v>
      </c>
      <c r="BF478" s="71">
        <f t="shared" si="171"/>
        <v>0</v>
      </c>
      <c r="BG478" s="114">
        <f>SUM($BF$23:BF478)</f>
        <v>9.5467535037849771</v>
      </c>
      <c r="BI478" s="26">
        <v>475</v>
      </c>
      <c r="BJ478" s="71">
        <v>5.0360306330973298E-2</v>
      </c>
      <c r="BK478" s="73">
        <f t="shared" si="176"/>
        <v>0</v>
      </c>
      <c r="BL478" s="34">
        <v>455</v>
      </c>
      <c r="BM478" s="34" t="s">
        <v>202</v>
      </c>
      <c r="BN478" s="34" t="s">
        <v>690</v>
      </c>
      <c r="BO478" s="71">
        <f t="shared" si="173"/>
        <v>3.06077428882387E-12</v>
      </c>
      <c r="BP478" s="71">
        <f t="shared" si="174"/>
        <v>0</v>
      </c>
      <c r="BQ478" s="114">
        <f>SUM($BP$23:BP478)</f>
        <v>10.39189247276893</v>
      </c>
      <c r="BS478" s="26">
        <v>475</v>
      </c>
      <c r="BT478" s="71">
        <v>0</v>
      </c>
      <c r="BU478" s="73">
        <f t="shared" si="177"/>
        <v>0</v>
      </c>
      <c r="BV478" s="34">
        <v>455</v>
      </c>
      <c r="BW478" s="34" t="s">
        <v>202</v>
      </c>
      <c r="BX478" s="34" t="s">
        <v>690</v>
      </c>
      <c r="BY478" s="71">
        <f t="shared" si="178"/>
        <v>3.06077428882387E-12</v>
      </c>
      <c r="BZ478" s="71">
        <f t="shared" si="179"/>
        <v>0</v>
      </c>
      <c r="CA478" s="114">
        <f>SUM($BZ$23:BZ478)</f>
        <v>10.487233235656269</v>
      </c>
    </row>
    <row r="479" spans="1:79" x14ac:dyDescent="0.35">
      <c r="A479" s="26">
        <v>476</v>
      </c>
      <c r="B479" s="71">
        <v>0.24183595236838601</v>
      </c>
      <c r="C479" s="73">
        <f t="shared" si="164"/>
        <v>1.9976062671831797E-249</v>
      </c>
      <c r="D479" s="34">
        <v>446</v>
      </c>
      <c r="E479" s="34" t="s">
        <v>202</v>
      </c>
      <c r="F479" s="34" t="s">
        <v>681</v>
      </c>
      <c r="G479" s="71">
        <f t="shared" si="156"/>
        <v>5.1711137592243611E-12</v>
      </c>
      <c r="H479" s="71">
        <f t="shared" si="157"/>
        <v>1.0329849253743756E-260</v>
      </c>
      <c r="I479" s="71">
        <f>SUM($H$33:H479)</f>
        <v>9.3265529758493759</v>
      </c>
      <c r="K479" s="26">
        <v>476</v>
      </c>
      <c r="L479" s="71">
        <v>0</v>
      </c>
      <c r="M479" s="73">
        <f t="shared" si="165"/>
        <v>0</v>
      </c>
      <c r="N479" s="34">
        <v>446</v>
      </c>
      <c r="O479" s="34" t="s">
        <v>202</v>
      </c>
      <c r="P479" s="34" t="s">
        <v>681</v>
      </c>
      <c r="Q479" s="71">
        <f t="shared" si="158"/>
        <v>5.1711137592243611E-12</v>
      </c>
      <c r="R479" s="71">
        <f t="shared" si="159"/>
        <v>0</v>
      </c>
      <c r="S479" s="71">
        <f>SUM($R$33:R479)</f>
        <v>9.5691597944751994</v>
      </c>
      <c r="U479" s="26">
        <v>476</v>
      </c>
      <c r="V479" s="71">
        <v>1.05443615660225E-11</v>
      </c>
      <c r="W479" s="73">
        <f t="shared" si="166"/>
        <v>0</v>
      </c>
      <c r="X479" s="74">
        <v>446</v>
      </c>
      <c r="Y479" s="34" t="s">
        <v>202</v>
      </c>
      <c r="Z479" s="34" t="s">
        <v>681</v>
      </c>
      <c r="AA479" s="71">
        <f t="shared" si="160"/>
        <v>5.1711137592243611E-12</v>
      </c>
      <c r="AB479" s="71">
        <f t="shared" si="161"/>
        <v>0</v>
      </c>
      <c r="AC479" s="71">
        <f>SUM($AB$33:AB479)</f>
        <v>10.403299508285247</v>
      </c>
      <c r="AE479" s="26">
        <v>476</v>
      </c>
      <c r="AF479" s="71">
        <v>0</v>
      </c>
      <c r="AG479" s="73">
        <f t="shared" si="167"/>
        <v>0</v>
      </c>
      <c r="AH479" s="74">
        <v>446</v>
      </c>
      <c r="AI479" s="34" t="s">
        <v>202</v>
      </c>
      <c r="AJ479" s="34" t="s">
        <v>681</v>
      </c>
      <c r="AK479" s="71">
        <f t="shared" si="162"/>
        <v>5.1711137592243611E-12</v>
      </c>
      <c r="AL479" s="71">
        <f t="shared" si="163"/>
        <v>0</v>
      </c>
      <c r="AM479" s="71">
        <f>SUM($AL$33:AL479)</f>
        <v>10.507780540992837</v>
      </c>
      <c r="AO479" s="26">
        <v>476</v>
      </c>
      <c r="AP479" s="71">
        <v>0.30174843867890699</v>
      </c>
      <c r="AQ479" s="73">
        <f t="shared" si="172"/>
        <v>2.4356351232349107E-217</v>
      </c>
      <c r="AR479" s="34">
        <v>456</v>
      </c>
      <c r="AS479" s="34" t="s">
        <v>202</v>
      </c>
      <c r="AT479" s="34" t="s">
        <v>691</v>
      </c>
      <c r="AU479" s="71">
        <f t="shared" si="168"/>
        <v>2.8875229139847834E-12</v>
      </c>
      <c r="AV479" s="71">
        <f t="shared" si="169"/>
        <v>7.0329522284469562E-229</v>
      </c>
      <c r="AW479" s="114">
        <f>SUM($AV$23:AV479)</f>
        <v>9.3110379369082494</v>
      </c>
      <c r="AY479" s="26">
        <v>476</v>
      </c>
      <c r="AZ479" s="71">
        <v>0</v>
      </c>
      <c r="BA479" s="73">
        <f t="shared" si="175"/>
        <v>0</v>
      </c>
      <c r="BB479" s="34">
        <v>456</v>
      </c>
      <c r="BC479" s="34" t="s">
        <v>202</v>
      </c>
      <c r="BD479" s="34" t="s">
        <v>691</v>
      </c>
      <c r="BE479" s="71">
        <f t="shared" si="170"/>
        <v>2.8875229139847834E-12</v>
      </c>
      <c r="BF479" s="71">
        <f t="shared" si="171"/>
        <v>0</v>
      </c>
      <c r="BG479" s="114">
        <f>SUM($BF$23:BF479)</f>
        <v>9.5467535037849771</v>
      </c>
      <c r="BI479" s="26">
        <v>476</v>
      </c>
      <c r="BJ479" s="71">
        <v>5.0360306330972902E-2</v>
      </c>
      <c r="BK479" s="73">
        <f t="shared" si="176"/>
        <v>0</v>
      </c>
      <c r="BL479" s="34">
        <v>456</v>
      </c>
      <c r="BM479" s="34" t="s">
        <v>202</v>
      </c>
      <c r="BN479" s="34" t="s">
        <v>691</v>
      </c>
      <c r="BO479" s="71">
        <f t="shared" si="173"/>
        <v>2.8875229139847834E-12</v>
      </c>
      <c r="BP479" s="71">
        <f t="shared" si="174"/>
        <v>0</v>
      </c>
      <c r="BQ479" s="114">
        <f>SUM($BP$23:BP479)</f>
        <v>10.39189247276893</v>
      </c>
      <c r="BS479" s="26">
        <v>476</v>
      </c>
      <c r="BT479" s="71">
        <v>0</v>
      </c>
      <c r="BU479" s="73">
        <f t="shared" si="177"/>
        <v>0</v>
      </c>
      <c r="BV479" s="34">
        <v>456</v>
      </c>
      <c r="BW479" s="34" t="s">
        <v>202</v>
      </c>
      <c r="BX479" s="34" t="s">
        <v>691</v>
      </c>
      <c r="BY479" s="71">
        <f t="shared" si="178"/>
        <v>2.8875229139847834E-12</v>
      </c>
      <c r="BZ479" s="71">
        <f t="shared" si="179"/>
        <v>0</v>
      </c>
      <c r="CA479" s="114">
        <f>SUM($BZ$23:BZ479)</f>
        <v>10.487233235656269</v>
      </c>
    </row>
    <row r="480" spans="1:79" x14ac:dyDescent="0.35">
      <c r="A480" s="26">
        <v>477</v>
      </c>
      <c r="B480" s="71">
        <v>0.24183595236838801</v>
      </c>
      <c r="C480" s="73">
        <f t="shared" si="164"/>
        <v>4.830930140813008E-250</v>
      </c>
      <c r="D480" s="34">
        <v>447</v>
      </c>
      <c r="E480" s="34" t="s">
        <v>202</v>
      </c>
      <c r="F480" s="34" t="s">
        <v>682</v>
      </c>
      <c r="G480" s="71">
        <f t="shared" si="156"/>
        <v>4.878409206815433E-12</v>
      </c>
      <c r="H480" s="71">
        <f t="shared" si="157"/>
        <v>2.3567254076424355E-261</v>
      </c>
      <c r="I480" s="71">
        <f>SUM($H$33:H480)</f>
        <v>9.3265529758493759</v>
      </c>
      <c r="K480" s="26">
        <v>477</v>
      </c>
      <c r="L480" s="71">
        <v>0</v>
      </c>
      <c r="M480" s="73">
        <f t="shared" si="165"/>
        <v>0</v>
      </c>
      <c r="N480" s="34">
        <v>447</v>
      </c>
      <c r="O480" s="34" t="s">
        <v>202</v>
      </c>
      <c r="P480" s="34" t="s">
        <v>682</v>
      </c>
      <c r="Q480" s="71">
        <f t="shared" si="158"/>
        <v>4.878409206815433E-12</v>
      </c>
      <c r="R480" s="71">
        <f t="shared" si="159"/>
        <v>0</v>
      </c>
      <c r="S480" s="71">
        <f>SUM($R$33:R480)</f>
        <v>9.5691597944751994</v>
      </c>
      <c r="U480" s="26">
        <v>477</v>
      </c>
      <c r="V480" s="71">
        <v>1.0544361566003E-11</v>
      </c>
      <c r="W480" s="73">
        <f t="shared" si="166"/>
        <v>0</v>
      </c>
      <c r="X480" s="74">
        <v>447</v>
      </c>
      <c r="Y480" s="34" t="s">
        <v>202</v>
      </c>
      <c r="Z480" s="34" t="s">
        <v>682</v>
      </c>
      <c r="AA480" s="71">
        <f t="shared" si="160"/>
        <v>4.878409206815433E-12</v>
      </c>
      <c r="AB480" s="71">
        <f t="shared" si="161"/>
        <v>0</v>
      </c>
      <c r="AC480" s="71">
        <f>SUM($AB$33:AB480)</f>
        <v>10.403299508285247</v>
      </c>
      <c r="AE480" s="26">
        <v>477</v>
      </c>
      <c r="AF480" s="71">
        <v>0</v>
      </c>
      <c r="AG480" s="73">
        <f t="shared" si="167"/>
        <v>0</v>
      </c>
      <c r="AH480" s="74">
        <v>447</v>
      </c>
      <c r="AI480" s="34" t="s">
        <v>202</v>
      </c>
      <c r="AJ480" s="34" t="s">
        <v>682</v>
      </c>
      <c r="AK480" s="71">
        <f t="shared" si="162"/>
        <v>4.878409206815433E-12</v>
      </c>
      <c r="AL480" s="71">
        <f t="shared" si="163"/>
        <v>0</v>
      </c>
      <c r="AM480" s="71">
        <f>SUM($AL$33:AL480)</f>
        <v>10.507780540992837</v>
      </c>
      <c r="AO480" s="26">
        <v>477</v>
      </c>
      <c r="AP480" s="71">
        <v>0.30174843867893197</v>
      </c>
      <c r="AQ480" s="73">
        <f t="shared" si="172"/>
        <v>7.3494909562764154E-218</v>
      </c>
      <c r="AR480" s="34">
        <v>457</v>
      </c>
      <c r="AS480" s="34" t="s">
        <v>202</v>
      </c>
      <c r="AT480" s="34" t="s">
        <v>692</v>
      </c>
      <c r="AU480" s="71">
        <f t="shared" si="168"/>
        <v>2.7240782207403624E-12</v>
      </c>
      <c r="AV480" s="71">
        <f t="shared" si="169"/>
        <v>2.0020588247520843E-229</v>
      </c>
      <c r="AW480" s="114">
        <f>SUM($AV$23:AV480)</f>
        <v>9.3110379369082494</v>
      </c>
      <c r="AY480" s="26">
        <v>477</v>
      </c>
      <c r="AZ480" s="71">
        <v>0</v>
      </c>
      <c r="BA480" s="73">
        <f t="shared" si="175"/>
        <v>0</v>
      </c>
      <c r="BB480" s="34">
        <v>457</v>
      </c>
      <c r="BC480" s="34" t="s">
        <v>202</v>
      </c>
      <c r="BD480" s="34" t="s">
        <v>692</v>
      </c>
      <c r="BE480" s="71">
        <f t="shared" si="170"/>
        <v>2.7240782207403624E-12</v>
      </c>
      <c r="BF480" s="71">
        <f t="shared" si="171"/>
        <v>0</v>
      </c>
      <c r="BG480" s="114">
        <f>SUM($BF$23:BF480)</f>
        <v>9.5467535037849771</v>
      </c>
      <c r="BI480" s="26">
        <v>477</v>
      </c>
      <c r="BJ480" s="71">
        <v>5.0360306330973298E-2</v>
      </c>
      <c r="BK480" s="73">
        <f t="shared" si="176"/>
        <v>0</v>
      </c>
      <c r="BL480" s="34">
        <v>457</v>
      </c>
      <c r="BM480" s="34" t="s">
        <v>202</v>
      </c>
      <c r="BN480" s="34" t="s">
        <v>692</v>
      </c>
      <c r="BO480" s="71">
        <f t="shared" si="173"/>
        <v>2.7240782207403624E-12</v>
      </c>
      <c r="BP480" s="71">
        <f t="shared" si="174"/>
        <v>0</v>
      </c>
      <c r="BQ480" s="114">
        <f>SUM($BP$23:BP480)</f>
        <v>10.39189247276893</v>
      </c>
      <c r="BS480" s="26">
        <v>477</v>
      </c>
      <c r="BT480" s="71">
        <v>0</v>
      </c>
      <c r="BU480" s="73">
        <f t="shared" si="177"/>
        <v>0</v>
      </c>
      <c r="BV480" s="34">
        <v>457</v>
      </c>
      <c r="BW480" s="34" t="s">
        <v>202</v>
      </c>
      <c r="BX480" s="34" t="s">
        <v>692</v>
      </c>
      <c r="BY480" s="71">
        <f t="shared" si="178"/>
        <v>2.7240782207403624E-12</v>
      </c>
      <c r="BZ480" s="71">
        <f t="shared" si="179"/>
        <v>0</v>
      </c>
      <c r="CA480" s="114">
        <f>SUM($BZ$23:BZ480)</f>
        <v>10.487233235656269</v>
      </c>
    </row>
    <row r="481" spans="1:79" x14ac:dyDescent="0.35">
      <c r="A481" s="26">
        <v>478</v>
      </c>
      <c r="B481" s="71">
        <v>0.24183595236838601</v>
      </c>
      <c r="C481" s="73">
        <f t="shared" si="164"/>
        <v>1.1682925914286645E-250</v>
      </c>
      <c r="D481" s="34">
        <v>448</v>
      </c>
      <c r="E481" s="34" t="s">
        <v>202</v>
      </c>
      <c r="F481" s="34" t="s">
        <v>683</v>
      </c>
      <c r="G481" s="71">
        <f t="shared" si="156"/>
        <v>4.6022728366183349E-12</v>
      </c>
      <c r="H481" s="71">
        <f t="shared" si="157"/>
        <v>5.376801258754585E-262</v>
      </c>
      <c r="I481" s="71">
        <f>SUM($H$33:H481)</f>
        <v>9.3265529758493759</v>
      </c>
      <c r="K481" s="26">
        <v>478</v>
      </c>
      <c r="L481" s="71">
        <v>0</v>
      </c>
      <c r="M481" s="73">
        <f t="shared" si="165"/>
        <v>0</v>
      </c>
      <c r="N481" s="34">
        <v>448</v>
      </c>
      <c r="O481" s="34" t="s">
        <v>202</v>
      </c>
      <c r="P481" s="34" t="s">
        <v>683</v>
      </c>
      <c r="Q481" s="71">
        <f t="shared" si="158"/>
        <v>4.6022728366183349E-12</v>
      </c>
      <c r="R481" s="71">
        <f t="shared" si="159"/>
        <v>0</v>
      </c>
      <c r="S481" s="71">
        <f>SUM($R$33:R481)</f>
        <v>9.5691597944751994</v>
      </c>
      <c r="U481" s="26">
        <v>478</v>
      </c>
      <c r="V481" s="71">
        <v>1.0544361566000599E-11</v>
      </c>
      <c r="W481" s="73">
        <f t="shared" si="166"/>
        <v>0</v>
      </c>
      <c r="X481" s="74">
        <v>448</v>
      </c>
      <c r="Y481" s="34" t="s">
        <v>202</v>
      </c>
      <c r="Z481" s="34" t="s">
        <v>683</v>
      </c>
      <c r="AA481" s="71">
        <f t="shared" si="160"/>
        <v>4.6022728366183349E-12</v>
      </c>
      <c r="AB481" s="71">
        <f t="shared" si="161"/>
        <v>0</v>
      </c>
      <c r="AC481" s="71">
        <f>SUM($AB$33:AB481)</f>
        <v>10.403299508285247</v>
      </c>
      <c r="AE481" s="26">
        <v>478</v>
      </c>
      <c r="AF481" s="71">
        <v>0</v>
      </c>
      <c r="AG481" s="73">
        <f t="shared" si="167"/>
        <v>0</v>
      </c>
      <c r="AH481" s="74">
        <v>448</v>
      </c>
      <c r="AI481" s="34" t="s">
        <v>202</v>
      </c>
      <c r="AJ481" s="34" t="s">
        <v>683</v>
      </c>
      <c r="AK481" s="71">
        <f t="shared" si="162"/>
        <v>4.6022728366183349E-12</v>
      </c>
      <c r="AL481" s="71">
        <f t="shared" si="163"/>
        <v>0</v>
      </c>
      <c r="AM481" s="71">
        <f>SUM($AL$33:AL481)</f>
        <v>10.507780540992837</v>
      </c>
      <c r="AO481" s="26">
        <v>478</v>
      </c>
      <c r="AP481" s="71">
        <v>0.30174843867890699</v>
      </c>
      <c r="AQ481" s="73">
        <f t="shared" si="172"/>
        <v>2.217697421141339E-218</v>
      </c>
      <c r="AR481" s="34">
        <v>458</v>
      </c>
      <c r="AS481" s="34" t="s">
        <v>202</v>
      </c>
      <c r="AT481" s="34" t="s">
        <v>693</v>
      </c>
      <c r="AU481" s="71">
        <f t="shared" si="168"/>
        <v>2.5698851139060015E-12</v>
      </c>
      <c r="AV481" s="71">
        <f t="shared" si="169"/>
        <v>5.6992275897388562E-230</v>
      </c>
      <c r="AW481" s="114">
        <f>SUM($AV$23:AV481)</f>
        <v>9.3110379369082494</v>
      </c>
      <c r="AY481" s="26">
        <v>478</v>
      </c>
      <c r="AZ481" s="71">
        <v>0</v>
      </c>
      <c r="BA481" s="73">
        <f t="shared" si="175"/>
        <v>0</v>
      </c>
      <c r="BB481" s="34">
        <v>458</v>
      </c>
      <c r="BC481" s="34" t="s">
        <v>202</v>
      </c>
      <c r="BD481" s="34" t="s">
        <v>693</v>
      </c>
      <c r="BE481" s="71">
        <f t="shared" si="170"/>
        <v>2.5698851139060015E-12</v>
      </c>
      <c r="BF481" s="71">
        <f t="shared" si="171"/>
        <v>0</v>
      </c>
      <c r="BG481" s="114">
        <f>SUM($BF$23:BF481)</f>
        <v>9.5467535037849771</v>
      </c>
      <c r="BI481" s="26">
        <v>478</v>
      </c>
      <c r="BJ481" s="71">
        <v>5.0360306330973298E-2</v>
      </c>
      <c r="BK481" s="73">
        <f t="shared" si="176"/>
        <v>0</v>
      </c>
      <c r="BL481" s="34">
        <v>458</v>
      </c>
      <c r="BM481" s="34" t="s">
        <v>202</v>
      </c>
      <c r="BN481" s="34" t="s">
        <v>693</v>
      </c>
      <c r="BO481" s="71">
        <f t="shared" si="173"/>
        <v>2.5698851139060015E-12</v>
      </c>
      <c r="BP481" s="71">
        <f t="shared" si="174"/>
        <v>0</v>
      </c>
      <c r="BQ481" s="114">
        <f>SUM($BP$23:BP481)</f>
        <v>10.39189247276893</v>
      </c>
      <c r="BS481" s="26">
        <v>478</v>
      </c>
      <c r="BT481" s="71">
        <v>0</v>
      </c>
      <c r="BU481" s="73">
        <f t="shared" si="177"/>
        <v>0</v>
      </c>
      <c r="BV481" s="34">
        <v>458</v>
      </c>
      <c r="BW481" s="34" t="s">
        <v>202</v>
      </c>
      <c r="BX481" s="34" t="s">
        <v>693</v>
      </c>
      <c r="BY481" s="71">
        <f t="shared" si="178"/>
        <v>2.5698851139060015E-12</v>
      </c>
      <c r="BZ481" s="71">
        <f t="shared" si="179"/>
        <v>0</v>
      </c>
      <c r="CA481" s="114">
        <f>SUM($BZ$23:BZ481)</f>
        <v>10.487233235656269</v>
      </c>
    </row>
    <row r="482" spans="1:79" x14ac:dyDescent="0.35">
      <c r="A482" s="26">
        <v>479</v>
      </c>
      <c r="B482" s="71">
        <v>0.241835952368361</v>
      </c>
      <c r="C482" s="73">
        <f t="shared" si="164"/>
        <v>2.8253515149308079E-251</v>
      </c>
      <c r="D482" s="34">
        <v>449</v>
      </c>
      <c r="E482" s="34" t="s">
        <v>202</v>
      </c>
      <c r="F482" s="34" t="s">
        <v>684</v>
      </c>
      <c r="G482" s="71">
        <f t="shared" ref="G482:G503" si="180">1/(1+6%)^D482</f>
        <v>4.341766826998429E-12</v>
      </c>
      <c r="H482" s="71">
        <f t="shared" ref="H482:H503" si="181">G482*C482</f>
        <v>1.2267017482136339E-262</v>
      </c>
      <c r="I482" s="71">
        <f>SUM($H$33:H482)</f>
        <v>9.3265529758493759</v>
      </c>
      <c r="K482" s="26">
        <v>479</v>
      </c>
      <c r="L482" s="71">
        <v>0</v>
      </c>
      <c r="M482" s="73">
        <f t="shared" si="165"/>
        <v>0</v>
      </c>
      <c r="N482" s="34">
        <v>449</v>
      </c>
      <c r="O482" s="34" t="s">
        <v>202</v>
      </c>
      <c r="P482" s="34" t="s">
        <v>684</v>
      </c>
      <c r="Q482" s="71">
        <f t="shared" ref="Q482:Q503" si="182">1/(1+6%)^N482</f>
        <v>4.341766826998429E-12</v>
      </c>
      <c r="R482" s="71">
        <f t="shared" ref="R482:R503" si="183">Q482*M482</f>
        <v>0</v>
      </c>
      <c r="S482" s="71">
        <f>SUM($R$33:R482)</f>
        <v>9.5691597944751994</v>
      </c>
      <c r="U482" s="26">
        <v>479</v>
      </c>
      <c r="V482" s="71">
        <v>1.05443615660018E-11</v>
      </c>
      <c r="W482" s="73">
        <f t="shared" si="166"/>
        <v>0</v>
      </c>
      <c r="X482" s="74">
        <v>449</v>
      </c>
      <c r="Y482" s="34" t="s">
        <v>202</v>
      </c>
      <c r="Z482" s="34" t="s">
        <v>684</v>
      </c>
      <c r="AA482" s="71">
        <f t="shared" ref="AA482:AA503" si="184">1/(1+6%)^X482</f>
        <v>4.341766826998429E-12</v>
      </c>
      <c r="AB482" s="71">
        <f t="shared" ref="AB482:AB503" si="185">AA482*W482</f>
        <v>0</v>
      </c>
      <c r="AC482" s="71">
        <f>SUM($AB$33:AB482)</f>
        <v>10.403299508285247</v>
      </c>
      <c r="AE482" s="26">
        <v>479</v>
      </c>
      <c r="AF482" s="71">
        <v>0</v>
      </c>
      <c r="AG482" s="73">
        <f t="shared" si="167"/>
        <v>0</v>
      </c>
      <c r="AH482" s="74">
        <v>449</v>
      </c>
      <c r="AI482" s="34" t="s">
        <v>202</v>
      </c>
      <c r="AJ482" s="34" t="s">
        <v>684</v>
      </c>
      <c r="AK482" s="71">
        <f t="shared" ref="AK482:AK503" si="186">1/(1+6%)^AH482</f>
        <v>4.341766826998429E-12</v>
      </c>
      <c r="AL482" s="71">
        <f t="shared" ref="AL482:AL503" si="187">AK482*AG482</f>
        <v>0</v>
      </c>
      <c r="AM482" s="71">
        <f>SUM($AL$33:AL482)</f>
        <v>10.507780540992837</v>
      </c>
      <c r="AO482" s="26">
        <v>479</v>
      </c>
      <c r="AP482" s="71">
        <v>0.30174843867893297</v>
      </c>
      <c r="AQ482" s="73">
        <f t="shared" si="172"/>
        <v>6.6918673429163755E-219</v>
      </c>
      <c r="AR482" s="34">
        <v>459</v>
      </c>
      <c r="AS482" s="34" t="s">
        <v>202</v>
      </c>
      <c r="AT482" s="34" t="s">
        <v>694</v>
      </c>
      <c r="AU482" s="71">
        <f t="shared" si="168"/>
        <v>2.424419918779247E-12</v>
      </c>
      <c r="AV482" s="71">
        <f t="shared" si="169"/>
        <v>1.6223896479994814E-230</v>
      </c>
      <c r="AW482" s="114">
        <f>SUM($AV$23:AV482)</f>
        <v>9.3110379369082494</v>
      </c>
      <c r="AY482" s="26">
        <v>479</v>
      </c>
      <c r="AZ482" s="71">
        <v>0</v>
      </c>
      <c r="BA482" s="73">
        <f t="shared" si="175"/>
        <v>0</v>
      </c>
      <c r="BB482" s="34">
        <v>459</v>
      </c>
      <c r="BC482" s="34" t="s">
        <v>202</v>
      </c>
      <c r="BD482" s="34" t="s">
        <v>694</v>
      </c>
      <c r="BE482" s="71">
        <f t="shared" si="170"/>
        <v>2.424419918779247E-12</v>
      </c>
      <c r="BF482" s="71">
        <f t="shared" si="171"/>
        <v>0</v>
      </c>
      <c r="BG482" s="114">
        <f>SUM($BF$23:BF482)</f>
        <v>9.5467535037849771</v>
      </c>
      <c r="BI482" s="26">
        <v>479</v>
      </c>
      <c r="BJ482" s="71">
        <v>5.0360306330973298E-2</v>
      </c>
      <c r="BK482" s="73">
        <f t="shared" si="176"/>
        <v>0</v>
      </c>
      <c r="BL482" s="34">
        <v>459</v>
      </c>
      <c r="BM482" s="34" t="s">
        <v>202</v>
      </c>
      <c r="BN482" s="34" t="s">
        <v>694</v>
      </c>
      <c r="BO482" s="71">
        <f t="shared" si="173"/>
        <v>2.424419918779247E-12</v>
      </c>
      <c r="BP482" s="71">
        <f t="shared" si="174"/>
        <v>0</v>
      </c>
      <c r="BQ482" s="114">
        <f>SUM($BP$23:BP482)</f>
        <v>10.39189247276893</v>
      </c>
      <c r="BS482" s="26">
        <v>479</v>
      </c>
      <c r="BT482" s="71">
        <v>0</v>
      </c>
      <c r="BU482" s="73">
        <f t="shared" si="177"/>
        <v>0</v>
      </c>
      <c r="BV482" s="34">
        <v>459</v>
      </c>
      <c r="BW482" s="34" t="s">
        <v>202</v>
      </c>
      <c r="BX482" s="34" t="s">
        <v>694</v>
      </c>
      <c r="BY482" s="71">
        <f t="shared" si="178"/>
        <v>2.424419918779247E-12</v>
      </c>
      <c r="BZ482" s="71">
        <f t="shared" si="179"/>
        <v>0</v>
      </c>
      <c r="CA482" s="114">
        <f>SUM($BZ$23:BZ482)</f>
        <v>10.487233235656269</v>
      </c>
    </row>
    <row r="483" spans="1:79" x14ac:dyDescent="0.35">
      <c r="A483" s="26">
        <v>480</v>
      </c>
      <c r="B483" s="71">
        <v>0.24183595236838801</v>
      </c>
      <c r="C483" s="73">
        <f t="shared" ref="C483:C503" si="188">C482*B482</f>
        <v>6.8327157438868349E-252</v>
      </c>
      <c r="D483" s="34">
        <v>450</v>
      </c>
      <c r="E483" s="34" t="s">
        <v>202</v>
      </c>
      <c r="F483" s="34" t="s">
        <v>685</v>
      </c>
      <c r="G483" s="71">
        <f t="shared" si="180"/>
        <v>4.0960064405645551E-12</v>
      </c>
      <c r="H483" s="71">
        <f t="shared" si="181"/>
        <v>2.7986847693507313E-263</v>
      </c>
      <c r="I483" s="71">
        <f>SUM($H$33:H483)</f>
        <v>9.3265529758493759</v>
      </c>
      <c r="K483" s="26">
        <v>480</v>
      </c>
      <c r="L483" s="71">
        <v>0</v>
      </c>
      <c r="M483" s="73">
        <f t="shared" ref="M483:M503" si="189">M482*L482</f>
        <v>0</v>
      </c>
      <c r="N483" s="34">
        <v>450</v>
      </c>
      <c r="O483" s="34" t="s">
        <v>202</v>
      </c>
      <c r="P483" s="34" t="s">
        <v>685</v>
      </c>
      <c r="Q483" s="71">
        <f t="shared" si="182"/>
        <v>4.0960064405645551E-12</v>
      </c>
      <c r="R483" s="71">
        <f t="shared" si="183"/>
        <v>0</v>
      </c>
      <c r="S483" s="71">
        <f>SUM($R$33:R483)</f>
        <v>9.5691597944751994</v>
      </c>
      <c r="U483" s="26">
        <v>480</v>
      </c>
      <c r="V483" s="71">
        <v>1.05443615660018E-11</v>
      </c>
      <c r="W483" s="73">
        <f t="shared" ref="W483:W503" si="190">W482*V482</f>
        <v>0</v>
      </c>
      <c r="X483" s="74">
        <v>450</v>
      </c>
      <c r="Y483" s="34" t="s">
        <v>202</v>
      </c>
      <c r="Z483" s="34" t="s">
        <v>685</v>
      </c>
      <c r="AA483" s="71">
        <f t="shared" si="184"/>
        <v>4.0960064405645551E-12</v>
      </c>
      <c r="AB483" s="71">
        <f t="shared" si="185"/>
        <v>0</v>
      </c>
      <c r="AC483" s="71">
        <f>SUM($AB$33:AB483)</f>
        <v>10.403299508285247</v>
      </c>
      <c r="AE483" s="26">
        <v>480</v>
      </c>
      <c r="AF483" s="71">
        <v>0</v>
      </c>
      <c r="AG483" s="73">
        <f t="shared" ref="AG483:AG503" si="191">AG482*AF482</f>
        <v>0</v>
      </c>
      <c r="AH483" s="74">
        <v>450</v>
      </c>
      <c r="AI483" s="34" t="s">
        <v>202</v>
      </c>
      <c r="AJ483" s="34" t="s">
        <v>685</v>
      </c>
      <c r="AK483" s="71">
        <f t="shared" si="186"/>
        <v>4.0960064405645551E-12</v>
      </c>
      <c r="AL483" s="71">
        <f t="shared" si="187"/>
        <v>0</v>
      </c>
      <c r="AM483" s="71">
        <f>SUM($AL$33:AL483)</f>
        <v>10.507780540992837</v>
      </c>
      <c r="AO483" s="26">
        <v>480</v>
      </c>
      <c r="AP483" s="71">
        <v>0.30174843867890599</v>
      </c>
      <c r="AQ483" s="73">
        <f t="shared" si="172"/>
        <v>2.019260522571556E-219</v>
      </c>
      <c r="AR483" s="34">
        <v>460</v>
      </c>
      <c r="AS483" s="34" t="s">
        <v>202</v>
      </c>
      <c r="AT483" s="34" t="s">
        <v>695</v>
      </c>
      <c r="AU483" s="71">
        <f t="shared" si="168"/>
        <v>2.2871886026219308E-12</v>
      </c>
      <c r="AV483" s="71">
        <f t="shared" si="169"/>
        <v>4.618429652950067E-231</v>
      </c>
      <c r="AW483" s="114">
        <f>SUM($AV$23:AV483)</f>
        <v>9.3110379369082494</v>
      </c>
      <c r="AY483" s="26">
        <v>480</v>
      </c>
      <c r="AZ483" s="71">
        <v>0</v>
      </c>
      <c r="BA483" s="73">
        <f t="shared" si="175"/>
        <v>0</v>
      </c>
      <c r="BB483" s="34">
        <v>460</v>
      </c>
      <c r="BC483" s="34" t="s">
        <v>202</v>
      </c>
      <c r="BD483" s="34" t="s">
        <v>695</v>
      </c>
      <c r="BE483" s="71">
        <f t="shared" si="170"/>
        <v>2.2871886026219308E-12</v>
      </c>
      <c r="BF483" s="71">
        <f t="shared" si="171"/>
        <v>0</v>
      </c>
      <c r="BG483" s="114">
        <f>SUM($BF$23:BF483)</f>
        <v>9.5467535037849771</v>
      </c>
      <c r="BI483" s="26">
        <v>480</v>
      </c>
      <c r="BJ483" s="71">
        <v>5.0360306330972902E-2</v>
      </c>
      <c r="BK483" s="73">
        <f t="shared" si="176"/>
        <v>0</v>
      </c>
      <c r="BL483" s="34">
        <v>460</v>
      </c>
      <c r="BM483" s="34" t="s">
        <v>202</v>
      </c>
      <c r="BN483" s="34" t="s">
        <v>695</v>
      </c>
      <c r="BO483" s="71">
        <f t="shared" si="173"/>
        <v>2.2871886026219308E-12</v>
      </c>
      <c r="BP483" s="71">
        <f t="shared" si="174"/>
        <v>0</v>
      </c>
      <c r="BQ483" s="114">
        <f>SUM($BP$23:BP483)</f>
        <v>10.39189247276893</v>
      </c>
      <c r="BS483" s="26">
        <v>480</v>
      </c>
      <c r="BT483" s="71">
        <v>0</v>
      </c>
      <c r="BU483" s="73">
        <f t="shared" si="177"/>
        <v>0</v>
      </c>
      <c r="BV483" s="34">
        <v>460</v>
      </c>
      <c r="BW483" s="34" t="s">
        <v>202</v>
      </c>
      <c r="BX483" s="34" t="s">
        <v>695</v>
      </c>
      <c r="BY483" s="71">
        <f t="shared" si="178"/>
        <v>2.2871886026219308E-12</v>
      </c>
      <c r="BZ483" s="71">
        <f t="shared" si="179"/>
        <v>0</v>
      </c>
      <c r="CA483" s="114">
        <f>SUM($BZ$23:BZ483)</f>
        <v>10.487233235656269</v>
      </c>
    </row>
    <row r="484" spans="1:79" x14ac:dyDescent="0.35">
      <c r="A484" s="26">
        <v>481</v>
      </c>
      <c r="B484" s="71">
        <v>0.24183595236838601</v>
      </c>
      <c r="C484" s="73">
        <f t="shared" si="188"/>
        <v>1.6523963191853515E-252</v>
      </c>
      <c r="D484" s="34">
        <v>451</v>
      </c>
      <c r="E484" s="34" t="s">
        <v>202</v>
      </c>
      <c r="F484" s="34" t="s">
        <v>686</v>
      </c>
      <c r="G484" s="71">
        <f t="shared" si="180"/>
        <v>3.8641570194005235E-12</v>
      </c>
      <c r="H484" s="71">
        <f t="shared" si="181"/>
        <v>6.3851188356116638E-264</v>
      </c>
      <c r="I484" s="71">
        <f>SUM($H$33:H484)</f>
        <v>9.3265529758493759</v>
      </c>
      <c r="K484" s="26">
        <v>481</v>
      </c>
      <c r="L484" s="71">
        <v>0</v>
      </c>
      <c r="M484" s="73">
        <f t="shared" si="189"/>
        <v>0</v>
      </c>
      <c r="N484" s="34">
        <v>451</v>
      </c>
      <c r="O484" s="34" t="s">
        <v>202</v>
      </c>
      <c r="P484" s="34" t="s">
        <v>686</v>
      </c>
      <c r="Q484" s="71">
        <f t="shared" si="182"/>
        <v>3.8641570194005235E-12</v>
      </c>
      <c r="R484" s="71">
        <f t="shared" si="183"/>
        <v>0</v>
      </c>
      <c r="S484" s="71">
        <f>SUM($R$33:R484)</f>
        <v>9.5691597944751994</v>
      </c>
      <c r="U484" s="26">
        <v>481</v>
      </c>
      <c r="V484" s="71">
        <v>1.05443615660225E-11</v>
      </c>
      <c r="W484" s="73">
        <f t="shared" si="190"/>
        <v>0</v>
      </c>
      <c r="X484" s="74">
        <v>451</v>
      </c>
      <c r="Y484" s="34" t="s">
        <v>202</v>
      </c>
      <c r="Z484" s="34" t="s">
        <v>686</v>
      </c>
      <c r="AA484" s="71">
        <f t="shared" si="184"/>
        <v>3.8641570194005235E-12</v>
      </c>
      <c r="AB484" s="71">
        <f t="shared" si="185"/>
        <v>0</v>
      </c>
      <c r="AC484" s="71">
        <f>SUM($AB$33:AB484)</f>
        <v>10.403299508285247</v>
      </c>
      <c r="AE484" s="26">
        <v>481</v>
      </c>
      <c r="AF484" s="71">
        <v>0</v>
      </c>
      <c r="AG484" s="73">
        <f t="shared" si="191"/>
        <v>0</v>
      </c>
      <c r="AH484" s="74">
        <v>451</v>
      </c>
      <c r="AI484" s="34" t="s">
        <v>202</v>
      </c>
      <c r="AJ484" s="34" t="s">
        <v>686</v>
      </c>
      <c r="AK484" s="71">
        <f t="shared" si="186"/>
        <v>3.8641570194005235E-12</v>
      </c>
      <c r="AL484" s="71">
        <f t="shared" si="187"/>
        <v>0</v>
      </c>
      <c r="AM484" s="71">
        <f>SUM($AL$33:AL484)</f>
        <v>10.507780540992837</v>
      </c>
      <c r="AO484" s="26">
        <v>481</v>
      </c>
      <c r="AP484" s="71">
        <v>0.30174843867893197</v>
      </c>
      <c r="AQ484" s="73">
        <f t="shared" si="172"/>
        <v>6.0930870997191888E-220</v>
      </c>
      <c r="AR484" s="34">
        <v>461</v>
      </c>
      <c r="AS484" s="34" t="s">
        <v>202</v>
      </c>
      <c r="AT484" s="34" t="s">
        <v>696</v>
      </c>
      <c r="AU484" s="71">
        <f t="shared" si="168"/>
        <v>2.157725096813142E-12</v>
      </c>
      <c r="AV484" s="71">
        <f t="shared" si="169"/>
        <v>1.3147206952132494E-231</v>
      </c>
      <c r="AW484" s="114">
        <f>SUM($AV$23:AV484)</f>
        <v>9.3110379369082494</v>
      </c>
      <c r="AY484" s="26">
        <v>481</v>
      </c>
      <c r="AZ484" s="71">
        <v>0</v>
      </c>
      <c r="BA484" s="73">
        <f t="shared" si="175"/>
        <v>0</v>
      </c>
      <c r="BB484" s="34">
        <v>461</v>
      </c>
      <c r="BC484" s="34" t="s">
        <v>202</v>
      </c>
      <c r="BD484" s="34" t="s">
        <v>696</v>
      </c>
      <c r="BE484" s="71">
        <f t="shared" si="170"/>
        <v>2.157725096813142E-12</v>
      </c>
      <c r="BF484" s="71">
        <f t="shared" si="171"/>
        <v>0</v>
      </c>
      <c r="BG484" s="114">
        <f>SUM($BF$23:BF484)</f>
        <v>9.5467535037849771</v>
      </c>
      <c r="BI484" s="26">
        <v>481</v>
      </c>
      <c r="BJ484" s="71">
        <v>5.0360306330972597E-2</v>
      </c>
      <c r="BK484" s="73">
        <f t="shared" si="176"/>
        <v>0</v>
      </c>
      <c r="BL484" s="34">
        <v>461</v>
      </c>
      <c r="BM484" s="34" t="s">
        <v>202</v>
      </c>
      <c r="BN484" s="34" t="s">
        <v>696</v>
      </c>
      <c r="BO484" s="71">
        <f t="shared" si="173"/>
        <v>2.157725096813142E-12</v>
      </c>
      <c r="BP484" s="71">
        <f t="shared" si="174"/>
        <v>0</v>
      </c>
      <c r="BQ484" s="114">
        <f>SUM($BP$23:BP484)</f>
        <v>10.39189247276893</v>
      </c>
      <c r="BS484" s="26">
        <v>481</v>
      </c>
      <c r="BT484" s="71">
        <v>0</v>
      </c>
      <c r="BU484" s="73">
        <f t="shared" si="177"/>
        <v>0</v>
      </c>
      <c r="BV484" s="34">
        <v>461</v>
      </c>
      <c r="BW484" s="34" t="s">
        <v>202</v>
      </c>
      <c r="BX484" s="34" t="s">
        <v>696</v>
      </c>
      <c r="BY484" s="71">
        <f t="shared" si="178"/>
        <v>2.157725096813142E-12</v>
      </c>
      <c r="BZ484" s="71">
        <f t="shared" si="179"/>
        <v>0</v>
      </c>
      <c r="CA484" s="114">
        <f>SUM($BZ$23:BZ484)</f>
        <v>10.487233235656269</v>
      </c>
    </row>
    <row r="485" spans="1:79" x14ac:dyDescent="0.35">
      <c r="A485" s="26">
        <v>482</v>
      </c>
      <c r="B485" s="71">
        <v>0.241835952368362</v>
      </c>
      <c r="C485" s="73">
        <f t="shared" si="188"/>
        <v>3.9960883754020504E-253</v>
      </c>
      <c r="D485" s="34">
        <v>452</v>
      </c>
      <c r="E485" s="34" t="s">
        <v>202</v>
      </c>
      <c r="F485" s="34" t="s">
        <v>687</v>
      </c>
      <c r="G485" s="71">
        <f t="shared" si="180"/>
        <v>3.6454311503778519E-12</v>
      </c>
      <c r="H485" s="71">
        <f t="shared" si="181"/>
        <v>1.4567465043353457E-264</v>
      </c>
      <c r="I485" s="71">
        <f>SUM($H$33:H485)</f>
        <v>9.3265529758493759</v>
      </c>
      <c r="K485" s="26">
        <v>482</v>
      </c>
      <c r="L485" s="71">
        <v>0</v>
      </c>
      <c r="M485" s="73">
        <f t="shared" si="189"/>
        <v>0</v>
      </c>
      <c r="N485" s="34">
        <v>452</v>
      </c>
      <c r="O485" s="34" t="s">
        <v>202</v>
      </c>
      <c r="P485" s="34" t="s">
        <v>687</v>
      </c>
      <c r="Q485" s="71">
        <f t="shared" si="182"/>
        <v>3.6454311503778519E-12</v>
      </c>
      <c r="R485" s="71">
        <f t="shared" si="183"/>
        <v>0</v>
      </c>
      <c r="S485" s="71">
        <f>SUM($R$33:R485)</f>
        <v>9.5691597944751994</v>
      </c>
      <c r="U485" s="26">
        <v>482</v>
      </c>
      <c r="V485" s="71">
        <v>1.05443615660012E-11</v>
      </c>
      <c r="W485" s="73">
        <f t="shared" si="190"/>
        <v>0</v>
      </c>
      <c r="X485" s="74">
        <v>452</v>
      </c>
      <c r="Y485" s="34" t="s">
        <v>202</v>
      </c>
      <c r="Z485" s="34" t="s">
        <v>687</v>
      </c>
      <c r="AA485" s="71">
        <f t="shared" si="184"/>
        <v>3.6454311503778519E-12</v>
      </c>
      <c r="AB485" s="71">
        <f t="shared" si="185"/>
        <v>0</v>
      </c>
      <c r="AC485" s="71">
        <f>SUM($AB$33:AB485)</f>
        <v>10.403299508285247</v>
      </c>
      <c r="AE485" s="26">
        <v>482</v>
      </c>
      <c r="AF485" s="71">
        <v>0</v>
      </c>
      <c r="AG485" s="73">
        <f t="shared" si="191"/>
        <v>0</v>
      </c>
      <c r="AH485" s="74">
        <v>452</v>
      </c>
      <c r="AI485" s="34" t="s">
        <v>202</v>
      </c>
      <c r="AJ485" s="34" t="s">
        <v>687</v>
      </c>
      <c r="AK485" s="71">
        <f t="shared" si="186"/>
        <v>3.6454311503778519E-12</v>
      </c>
      <c r="AL485" s="71">
        <f t="shared" si="187"/>
        <v>0</v>
      </c>
      <c r="AM485" s="71">
        <f>SUM($AL$33:AL485)</f>
        <v>10.507780540992837</v>
      </c>
      <c r="AO485" s="26">
        <v>482</v>
      </c>
      <c r="AP485" s="71">
        <v>0.30174843867890599</v>
      </c>
      <c r="AQ485" s="73">
        <f t="shared" si="172"/>
        <v>1.838579519075007E-220</v>
      </c>
      <c r="AR485" s="34">
        <v>462</v>
      </c>
      <c r="AS485" s="34" t="s">
        <v>202</v>
      </c>
      <c r="AT485" s="34" t="s">
        <v>697</v>
      </c>
      <c r="AU485" s="71">
        <f t="shared" si="168"/>
        <v>2.0355897139746623E-12</v>
      </c>
      <c r="AV485" s="71">
        <f t="shared" si="169"/>
        <v>3.7425935573535659E-232</v>
      </c>
      <c r="AW485" s="114">
        <f>SUM($AV$23:AV485)</f>
        <v>9.3110379369082494</v>
      </c>
      <c r="AY485" s="26">
        <v>482</v>
      </c>
      <c r="AZ485" s="71">
        <v>0</v>
      </c>
      <c r="BA485" s="73">
        <f t="shared" si="175"/>
        <v>0</v>
      </c>
      <c r="BB485" s="34">
        <v>462</v>
      </c>
      <c r="BC485" s="34" t="s">
        <v>202</v>
      </c>
      <c r="BD485" s="34" t="s">
        <v>697</v>
      </c>
      <c r="BE485" s="71">
        <f t="shared" si="170"/>
        <v>2.0355897139746623E-12</v>
      </c>
      <c r="BF485" s="71">
        <f t="shared" si="171"/>
        <v>0</v>
      </c>
      <c r="BG485" s="114">
        <f>SUM($BF$23:BF485)</f>
        <v>9.5467535037849771</v>
      </c>
      <c r="BI485" s="26">
        <v>482</v>
      </c>
      <c r="BJ485" s="71">
        <v>5.0360306330973298E-2</v>
      </c>
      <c r="BK485" s="73">
        <f t="shared" si="176"/>
        <v>0</v>
      </c>
      <c r="BL485" s="34">
        <v>462</v>
      </c>
      <c r="BM485" s="34" t="s">
        <v>202</v>
      </c>
      <c r="BN485" s="34" t="s">
        <v>697</v>
      </c>
      <c r="BO485" s="71">
        <f t="shared" si="173"/>
        <v>2.0355897139746623E-12</v>
      </c>
      <c r="BP485" s="71">
        <f t="shared" si="174"/>
        <v>0</v>
      </c>
      <c r="BQ485" s="114">
        <f>SUM($BP$23:BP485)</f>
        <v>10.39189247276893</v>
      </c>
      <c r="BS485" s="26">
        <v>482</v>
      </c>
      <c r="BT485" s="71">
        <v>0</v>
      </c>
      <c r="BU485" s="73">
        <f t="shared" si="177"/>
        <v>0</v>
      </c>
      <c r="BV485" s="34">
        <v>462</v>
      </c>
      <c r="BW485" s="34" t="s">
        <v>202</v>
      </c>
      <c r="BX485" s="34" t="s">
        <v>697</v>
      </c>
      <c r="BY485" s="71">
        <f t="shared" si="178"/>
        <v>2.0355897139746623E-12</v>
      </c>
      <c r="BZ485" s="71">
        <f t="shared" si="179"/>
        <v>0</v>
      </c>
      <c r="CA485" s="114">
        <f>SUM($BZ$23:BZ485)</f>
        <v>10.487233235656269</v>
      </c>
    </row>
    <row r="486" spans="1:79" x14ac:dyDescent="0.35">
      <c r="A486" s="26">
        <v>483</v>
      </c>
      <c r="B486" s="71">
        <v>0.24183595236838701</v>
      </c>
      <c r="C486" s="73">
        <f t="shared" si="188"/>
        <v>9.6639783801349532E-254</v>
      </c>
      <c r="D486" s="34">
        <v>453</v>
      </c>
      <c r="E486" s="34" t="s">
        <v>202</v>
      </c>
      <c r="F486" s="34" t="s">
        <v>688</v>
      </c>
      <c r="G486" s="71">
        <f t="shared" si="180"/>
        <v>3.4390859909225019E-12</v>
      </c>
      <c r="H486" s="71">
        <f t="shared" si="181"/>
        <v>3.3235252663700053E-265</v>
      </c>
      <c r="I486" s="71">
        <f>SUM($H$33:H486)</f>
        <v>9.3265529758493759</v>
      </c>
      <c r="K486" s="26">
        <v>483</v>
      </c>
      <c r="L486" s="71">
        <v>0</v>
      </c>
      <c r="M486" s="73">
        <f t="shared" si="189"/>
        <v>0</v>
      </c>
      <c r="N486" s="34">
        <v>453</v>
      </c>
      <c r="O486" s="34" t="s">
        <v>202</v>
      </c>
      <c r="P486" s="34" t="s">
        <v>688</v>
      </c>
      <c r="Q486" s="71">
        <f t="shared" si="182"/>
        <v>3.4390859909225019E-12</v>
      </c>
      <c r="R486" s="71">
        <f t="shared" si="183"/>
        <v>0</v>
      </c>
      <c r="S486" s="71">
        <f>SUM($R$33:R486)</f>
        <v>9.5691597944751994</v>
      </c>
      <c r="U486" s="26">
        <v>483</v>
      </c>
      <c r="V486" s="71">
        <v>1.05443615660012E-11</v>
      </c>
      <c r="W486" s="73">
        <f t="shared" si="190"/>
        <v>0</v>
      </c>
      <c r="X486" s="74">
        <v>453</v>
      </c>
      <c r="Y486" s="34" t="s">
        <v>202</v>
      </c>
      <c r="Z486" s="34" t="s">
        <v>688</v>
      </c>
      <c r="AA486" s="71">
        <f t="shared" si="184"/>
        <v>3.4390859909225019E-12</v>
      </c>
      <c r="AB486" s="71">
        <f t="shared" si="185"/>
        <v>0</v>
      </c>
      <c r="AC486" s="71">
        <f>SUM($AB$33:AB486)</f>
        <v>10.403299508285247</v>
      </c>
      <c r="AE486" s="26">
        <v>483</v>
      </c>
      <c r="AF486" s="71">
        <v>0</v>
      </c>
      <c r="AG486" s="73">
        <f t="shared" si="191"/>
        <v>0</v>
      </c>
      <c r="AH486" s="74">
        <v>453</v>
      </c>
      <c r="AI486" s="34" t="s">
        <v>202</v>
      </c>
      <c r="AJ486" s="34" t="s">
        <v>688</v>
      </c>
      <c r="AK486" s="71">
        <f t="shared" si="186"/>
        <v>3.4390859909225019E-12</v>
      </c>
      <c r="AL486" s="71">
        <f t="shared" si="187"/>
        <v>0</v>
      </c>
      <c r="AM486" s="71">
        <f>SUM($AL$33:AL486)</f>
        <v>10.507780540992837</v>
      </c>
      <c r="AO486" s="26">
        <v>483</v>
      </c>
      <c r="AP486" s="71">
        <v>0.30174843867893297</v>
      </c>
      <c r="AQ486" s="73">
        <f t="shared" si="172"/>
        <v>5.5478849926789724E-221</v>
      </c>
      <c r="AR486" s="34">
        <v>463</v>
      </c>
      <c r="AS486" s="34" t="s">
        <v>202</v>
      </c>
      <c r="AT486" s="34" t="s">
        <v>698</v>
      </c>
      <c r="AU486" s="71">
        <f t="shared" si="168"/>
        <v>1.9203676546930767E-12</v>
      </c>
      <c r="AV486" s="71">
        <f t="shared" si="169"/>
        <v>1.0653978891897835E-232</v>
      </c>
      <c r="AW486" s="114">
        <f>SUM($AV$23:AV486)</f>
        <v>9.3110379369082494</v>
      </c>
      <c r="AY486" s="26">
        <v>483</v>
      </c>
      <c r="AZ486" s="71">
        <v>0</v>
      </c>
      <c r="BA486" s="73">
        <f t="shared" si="175"/>
        <v>0</v>
      </c>
      <c r="BB486" s="34">
        <v>463</v>
      </c>
      <c r="BC486" s="34" t="s">
        <v>202</v>
      </c>
      <c r="BD486" s="34" t="s">
        <v>698</v>
      </c>
      <c r="BE486" s="71">
        <f t="shared" si="170"/>
        <v>1.9203676546930767E-12</v>
      </c>
      <c r="BF486" s="71">
        <f t="shared" si="171"/>
        <v>0</v>
      </c>
      <c r="BG486" s="114">
        <f>SUM($BF$23:BF486)</f>
        <v>9.5467535037849771</v>
      </c>
      <c r="BI486" s="26">
        <v>483</v>
      </c>
      <c r="BJ486" s="71">
        <v>5.0360306330973298E-2</v>
      </c>
      <c r="BK486" s="73">
        <f t="shared" si="176"/>
        <v>0</v>
      </c>
      <c r="BL486" s="34">
        <v>463</v>
      </c>
      <c r="BM486" s="34" t="s">
        <v>202</v>
      </c>
      <c r="BN486" s="34" t="s">
        <v>698</v>
      </c>
      <c r="BO486" s="71">
        <f t="shared" si="173"/>
        <v>1.9203676546930767E-12</v>
      </c>
      <c r="BP486" s="71">
        <f t="shared" si="174"/>
        <v>0</v>
      </c>
      <c r="BQ486" s="114">
        <f>SUM($BP$23:BP486)</f>
        <v>10.39189247276893</v>
      </c>
      <c r="BS486" s="26">
        <v>483</v>
      </c>
      <c r="BT486" s="71">
        <v>0</v>
      </c>
      <c r="BU486" s="73">
        <f t="shared" si="177"/>
        <v>0</v>
      </c>
      <c r="BV486" s="34">
        <v>463</v>
      </c>
      <c r="BW486" s="34" t="s">
        <v>202</v>
      </c>
      <c r="BX486" s="34" t="s">
        <v>698</v>
      </c>
      <c r="BY486" s="71">
        <f t="shared" si="178"/>
        <v>1.9203676546930767E-12</v>
      </c>
      <c r="BZ486" s="71">
        <f t="shared" si="179"/>
        <v>0</v>
      </c>
      <c r="CA486" s="114">
        <f>SUM($BZ$23:BZ486)</f>
        <v>10.487233235656269</v>
      </c>
    </row>
    <row r="487" spans="1:79" x14ac:dyDescent="0.35">
      <c r="A487" s="26">
        <v>484</v>
      </c>
      <c r="B487" s="71">
        <v>0.24183595236838701</v>
      </c>
      <c r="C487" s="73">
        <f t="shared" si="188"/>
        <v>2.3370974152274385E-254</v>
      </c>
      <c r="D487" s="34">
        <v>454</v>
      </c>
      <c r="E487" s="34" t="s">
        <v>202</v>
      </c>
      <c r="F487" s="34" t="s">
        <v>689</v>
      </c>
      <c r="G487" s="71">
        <f t="shared" si="180"/>
        <v>3.2444207461533032E-12</v>
      </c>
      <c r="H487" s="71">
        <f t="shared" si="181"/>
        <v>7.5825273397451631E-266</v>
      </c>
      <c r="I487" s="71">
        <f>SUM($H$33:H487)</f>
        <v>9.3265529758493759</v>
      </c>
      <c r="K487" s="26">
        <v>484</v>
      </c>
      <c r="L487" s="71">
        <v>0</v>
      </c>
      <c r="M487" s="73">
        <f t="shared" si="189"/>
        <v>0</v>
      </c>
      <c r="N487" s="34">
        <v>454</v>
      </c>
      <c r="O487" s="34" t="s">
        <v>202</v>
      </c>
      <c r="P487" s="34" t="s">
        <v>689</v>
      </c>
      <c r="Q487" s="71">
        <f t="shared" si="182"/>
        <v>3.2444207461533032E-12</v>
      </c>
      <c r="R487" s="71">
        <f t="shared" si="183"/>
        <v>0</v>
      </c>
      <c r="S487" s="71">
        <f>SUM($R$33:R487)</f>
        <v>9.5691597944751994</v>
      </c>
      <c r="U487" s="26">
        <v>484</v>
      </c>
      <c r="V487" s="71">
        <v>1.05443615660012E-11</v>
      </c>
      <c r="W487" s="73">
        <f t="shared" si="190"/>
        <v>0</v>
      </c>
      <c r="X487" s="74">
        <v>454</v>
      </c>
      <c r="Y487" s="34" t="s">
        <v>202</v>
      </c>
      <c r="Z487" s="34" t="s">
        <v>689</v>
      </c>
      <c r="AA487" s="71">
        <f t="shared" si="184"/>
        <v>3.2444207461533032E-12</v>
      </c>
      <c r="AB487" s="71">
        <f t="shared" si="185"/>
        <v>0</v>
      </c>
      <c r="AC487" s="71">
        <f>SUM($AB$33:AB487)</f>
        <v>10.403299508285247</v>
      </c>
      <c r="AE487" s="26">
        <v>484</v>
      </c>
      <c r="AF487" s="71">
        <v>0</v>
      </c>
      <c r="AG487" s="73">
        <f t="shared" si="191"/>
        <v>0</v>
      </c>
      <c r="AH487" s="74">
        <v>454</v>
      </c>
      <c r="AI487" s="34" t="s">
        <v>202</v>
      </c>
      <c r="AJ487" s="34" t="s">
        <v>689</v>
      </c>
      <c r="AK487" s="71">
        <f t="shared" si="186"/>
        <v>3.2444207461533032E-12</v>
      </c>
      <c r="AL487" s="71">
        <f t="shared" si="187"/>
        <v>0</v>
      </c>
      <c r="AM487" s="71">
        <f>SUM($AL$33:AL487)</f>
        <v>10.507780540992837</v>
      </c>
      <c r="AO487" s="26">
        <v>484</v>
      </c>
      <c r="AP487" s="71">
        <v>0.30174843867890699</v>
      </c>
      <c r="AQ487" s="73">
        <f t="shared" si="172"/>
        <v>1.6740656345111633E-221</v>
      </c>
      <c r="AR487" s="34">
        <v>464</v>
      </c>
      <c r="AS487" s="34" t="s">
        <v>202</v>
      </c>
      <c r="AT487" s="34" t="s">
        <v>699</v>
      </c>
      <c r="AU487" s="71">
        <f t="shared" si="168"/>
        <v>1.8116675987670543E-12</v>
      </c>
      <c r="AV487" s="71">
        <f t="shared" si="169"/>
        <v>3.0328504682532842E-233</v>
      </c>
      <c r="AW487" s="114">
        <f>SUM($AV$23:AV487)</f>
        <v>9.3110379369082494</v>
      </c>
      <c r="AY487" s="26">
        <v>484</v>
      </c>
      <c r="AZ487" s="71">
        <v>0</v>
      </c>
      <c r="BA487" s="73">
        <f t="shared" si="175"/>
        <v>0</v>
      </c>
      <c r="BB487" s="34">
        <v>464</v>
      </c>
      <c r="BC487" s="34" t="s">
        <v>202</v>
      </c>
      <c r="BD487" s="34" t="s">
        <v>699</v>
      </c>
      <c r="BE487" s="71">
        <f t="shared" si="170"/>
        <v>1.8116675987670543E-12</v>
      </c>
      <c r="BF487" s="71">
        <f t="shared" si="171"/>
        <v>0</v>
      </c>
      <c r="BG487" s="114">
        <f>SUM($BF$23:BF487)</f>
        <v>9.5467535037849771</v>
      </c>
      <c r="BI487" s="26">
        <v>484</v>
      </c>
      <c r="BJ487" s="71">
        <v>5.0360306330973298E-2</v>
      </c>
      <c r="BK487" s="73">
        <f t="shared" si="176"/>
        <v>0</v>
      </c>
      <c r="BL487" s="34">
        <v>464</v>
      </c>
      <c r="BM487" s="34" t="s">
        <v>202</v>
      </c>
      <c r="BN487" s="34" t="s">
        <v>699</v>
      </c>
      <c r="BO487" s="71">
        <f t="shared" si="173"/>
        <v>1.8116675987670543E-12</v>
      </c>
      <c r="BP487" s="71">
        <f t="shared" si="174"/>
        <v>0</v>
      </c>
      <c r="BQ487" s="114">
        <f>SUM($BP$23:BP487)</f>
        <v>10.39189247276893</v>
      </c>
      <c r="BS487" s="26">
        <v>484</v>
      </c>
      <c r="BT487" s="71">
        <v>0</v>
      </c>
      <c r="BU487" s="73">
        <f t="shared" si="177"/>
        <v>0</v>
      </c>
      <c r="BV487" s="34">
        <v>464</v>
      </c>
      <c r="BW487" s="34" t="s">
        <v>202</v>
      </c>
      <c r="BX487" s="34" t="s">
        <v>699</v>
      </c>
      <c r="BY487" s="71">
        <f t="shared" si="178"/>
        <v>1.8116675987670543E-12</v>
      </c>
      <c r="BZ487" s="71">
        <f t="shared" si="179"/>
        <v>0</v>
      </c>
      <c r="CA487" s="114">
        <f>SUM($BZ$23:BZ487)</f>
        <v>10.487233235656269</v>
      </c>
    </row>
    <row r="488" spans="1:79" x14ac:dyDescent="0.35">
      <c r="A488" s="26">
        <v>485</v>
      </c>
      <c r="B488" s="71">
        <v>0.24183595236838701</v>
      </c>
      <c r="C488" s="73">
        <f t="shared" si="188"/>
        <v>5.6519417918922322E-255</v>
      </c>
      <c r="D488" s="34">
        <v>455</v>
      </c>
      <c r="E488" s="34" t="s">
        <v>202</v>
      </c>
      <c r="F488" s="34" t="s">
        <v>690</v>
      </c>
      <c r="G488" s="71">
        <f t="shared" si="180"/>
        <v>3.06077428882387E-12</v>
      </c>
      <c r="H488" s="71">
        <f t="shared" si="181"/>
        <v>1.7299318118552858E-266</v>
      </c>
      <c r="I488" s="71">
        <f>SUM($H$33:H488)</f>
        <v>9.3265529758493759</v>
      </c>
      <c r="K488" s="26">
        <v>485</v>
      </c>
      <c r="L488" s="71">
        <v>0</v>
      </c>
      <c r="M488" s="73">
        <f t="shared" si="189"/>
        <v>0</v>
      </c>
      <c r="N488" s="34">
        <v>455</v>
      </c>
      <c r="O488" s="34" t="s">
        <v>202</v>
      </c>
      <c r="P488" s="34" t="s">
        <v>690</v>
      </c>
      <c r="Q488" s="71">
        <f t="shared" si="182"/>
        <v>3.06077428882387E-12</v>
      </c>
      <c r="R488" s="71">
        <f t="shared" si="183"/>
        <v>0</v>
      </c>
      <c r="S488" s="71">
        <f>SUM($R$33:R488)</f>
        <v>9.5691597944751994</v>
      </c>
      <c r="U488" s="26">
        <v>485</v>
      </c>
      <c r="V488" s="71">
        <v>1.0544361566000599E-11</v>
      </c>
      <c r="W488" s="73">
        <f t="shared" si="190"/>
        <v>0</v>
      </c>
      <c r="X488" s="74">
        <v>455</v>
      </c>
      <c r="Y488" s="34" t="s">
        <v>202</v>
      </c>
      <c r="Z488" s="34" t="s">
        <v>690</v>
      </c>
      <c r="AA488" s="71">
        <f t="shared" si="184"/>
        <v>3.06077428882387E-12</v>
      </c>
      <c r="AB488" s="71">
        <f t="shared" si="185"/>
        <v>0</v>
      </c>
      <c r="AC488" s="71">
        <f>SUM($AB$33:AB488)</f>
        <v>10.403299508285247</v>
      </c>
      <c r="AE488" s="26">
        <v>485</v>
      </c>
      <c r="AF488" s="71">
        <v>0</v>
      </c>
      <c r="AG488" s="73">
        <f t="shared" si="191"/>
        <v>0</v>
      </c>
      <c r="AH488" s="74">
        <v>455</v>
      </c>
      <c r="AI488" s="34" t="s">
        <v>202</v>
      </c>
      <c r="AJ488" s="34" t="s">
        <v>690</v>
      </c>
      <c r="AK488" s="71">
        <f t="shared" si="186"/>
        <v>3.06077428882387E-12</v>
      </c>
      <c r="AL488" s="71">
        <f t="shared" si="187"/>
        <v>0</v>
      </c>
      <c r="AM488" s="71">
        <f>SUM($AL$33:AL488)</f>
        <v>10.507780540992837</v>
      </c>
      <c r="AO488" s="26">
        <v>485</v>
      </c>
      <c r="AP488" s="71">
        <v>0.30174843867893197</v>
      </c>
      <c r="AQ488" s="73">
        <f t="shared" si="172"/>
        <v>5.0514669145975727E-222</v>
      </c>
      <c r="AR488" s="34">
        <v>465</v>
      </c>
      <c r="AS488" s="34" t="s">
        <v>202</v>
      </c>
      <c r="AT488" s="34" t="s">
        <v>700</v>
      </c>
      <c r="AU488" s="71">
        <f t="shared" si="168"/>
        <v>1.7091203761953338E-12</v>
      </c>
      <c r="AV488" s="71">
        <f t="shared" si="169"/>
        <v>8.6335650334152859E-234</v>
      </c>
      <c r="AW488" s="114">
        <f>SUM($AV$23:AV488)</f>
        <v>9.3110379369082494</v>
      </c>
      <c r="AY488" s="26">
        <v>485</v>
      </c>
      <c r="AZ488" s="71">
        <v>0</v>
      </c>
      <c r="BA488" s="73">
        <f t="shared" si="175"/>
        <v>0</v>
      </c>
      <c r="BB488" s="34">
        <v>465</v>
      </c>
      <c r="BC488" s="34" t="s">
        <v>202</v>
      </c>
      <c r="BD488" s="34" t="s">
        <v>700</v>
      </c>
      <c r="BE488" s="71">
        <f t="shared" si="170"/>
        <v>1.7091203761953338E-12</v>
      </c>
      <c r="BF488" s="71">
        <f t="shared" si="171"/>
        <v>0</v>
      </c>
      <c r="BG488" s="114">
        <f>SUM($BF$23:BF488)</f>
        <v>9.5467535037849771</v>
      </c>
      <c r="BI488" s="26">
        <v>485</v>
      </c>
      <c r="BJ488" s="71">
        <v>5.0360306330973298E-2</v>
      </c>
      <c r="BK488" s="73">
        <f t="shared" si="176"/>
        <v>0</v>
      </c>
      <c r="BL488" s="34">
        <v>465</v>
      </c>
      <c r="BM488" s="34" t="s">
        <v>202</v>
      </c>
      <c r="BN488" s="34" t="s">
        <v>700</v>
      </c>
      <c r="BO488" s="71">
        <f t="shared" si="173"/>
        <v>1.7091203761953338E-12</v>
      </c>
      <c r="BP488" s="71">
        <f t="shared" si="174"/>
        <v>0</v>
      </c>
      <c r="BQ488" s="114">
        <f>SUM($BP$23:BP488)</f>
        <v>10.39189247276893</v>
      </c>
      <c r="BS488" s="26">
        <v>485</v>
      </c>
      <c r="BT488" s="71">
        <v>0</v>
      </c>
      <c r="BU488" s="73">
        <f t="shared" si="177"/>
        <v>0</v>
      </c>
      <c r="BV488" s="34">
        <v>465</v>
      </c>
      <c r="BW488" s="34" t="s">
        <v>202</v>
      </c>
      <c r="BX488" s="34" t="s">
        <v>700</v>
      </c>
      <c r="BY488" s="71">
        <f t="shared" si="178"/>
        <v>1.7091203761953338E-12</v>
      </c>
      <c r="BZ488" s="71">
        <f t="shared" si="179"/>
        <v>0</v>
      </c>
      <c r="CA488" s="114">
        <f>SUM($BZ$23:BZ488)</f>
        <v>10.487233235656269</v>
      </c>
    </row>
    <row r="489" spans="1:79" x14ac:dyDescent="0.35">
      <c r="A489" s="26">
        <v>486</v>
      </c>
      <c r="B489" s="71">
        <v>0.241835952368362</v>
      </c>
      <c r="C489" s="73">
        <f t="shared" si="188"/>
        <v>1.3668427259729458E-255</v>
      </c>
      <c r="D489" s="34">
        <v>456</v>
      </c>
      <c r="E489" s="34" t="s">
        <v>202</v>
      </c>
      <c r="F489" s="34" t="s">
        <v>691</v>
      </c>
      <c r="G489" s="71">
        <f t="shared" si="180"/>
        <v>2.8875229139847834E-12</v>
      </c>
      <c r="H489" s="71">
        <f t="shared" si="181"/>
        <v>3.9467896910603055E-267</v>
      </c>
      <c r="I489" s="71">
        <f>SUM($H$33:H489)</f>
        <v>9.3265529758493759</v>
      </c>
      <c r="K489" s="26">
        <v>486</v>
      </c>
      <c r="L489" s="71">
        <v>0</v>
      </c>
      <c r="M489" s="73">
        <f t="shared" si="189"/>
        <v>0</v>
      </c>
      <c r="N489" s="34">
        <v>456</v>
      </c>
      <c r="O489" s="34" t="s">
        <v>202</v>
      </c>
      <c r="P489" s="34" t="s">
        <v>691</v>
      </c>
      <c r="Q489" s="71">
        <f t="shared" si="182"/>
        <v>2.8875229139847834E-12</v>
      </c>
      <c r="R489" s="71">
        <f t="shared" si="183"/>
        <v>0</v>
      </c>
      <c r="S489" s="71">
        <f>SUM($R$33:R489)</f>
        <v>9.5691597944751994</v>
      </c>
      <c r="U489" s="26">
        <v>486</v>
      </c>
      <c r="V489" s="71">
        <v>1.0544361566000599E-11</v>
      </c>
      <c r="W489" s="73">
        <f t="shared" si="190"/>
        <v>0</v>
      </c>
      <c r="X489" s="74">
        <v>456</v>
      </c>
      <c r="Y489" s="34" t="s">
        <v>202</v>
      </c>
      <c r="Z489" s="34" t="s">
        <v>691</v>
      </c>
      <c r="AA489" s="71">
        <f t="shared" si="184"/>
        <v>2.8875229139847834E-12</v>
      </c>
      <c r="AB489" s="71">
        <f t="shared" si="185"/>
        <v>0</v>
      </c>
      <c r="AC489" s="71">
        <f>SUM($AB$33:AB489)</f>
        <v>10.403299508285247</v>
      </c>
      <c r="AE489" s="26">
        <v>486</v>
      </c>
      <c r="AF489" s="71">
        <v>0</v>
      </c>
      <c r="AG489" s="73">
        <f t="shared" si="191"/>
        <v>0</v>
      </c>
      <c r="AH489" s="74">
        <v>456</v>
      </c>
      <c r="AI489" s="34" t="s">
        <v>202</v>
      </c>
      <c r="AJ489" s="34" t="s">
        <v>691</v>
      </c>
      <c r="AK489" s="71">
        <f t="shared" si="186"/>
        <v>2.8875229139847834E-12</v>
      </c>
      <c r="AL489" s="71">
        <f t="shared" si="187"/>
        <v>0</v>
      </c>
      <c r="AM489" s="71">
        <f>SUM($AL$33:AL489)</f>
        <v>10.507780540992837</v>
      </c>
      <c r="AO489" s="26">
        <v>486</v>
      </c>
      <c r="AP489" s="71">
        <v>0.30174843867890699</v>
      </c>
      <c r="AQ489" s="73">
        <f t="shared" si="172"/>
        <v>1.5242722545180994E-222</v>
      </c>
      <c r="AR489" s="34">
        <v>466</v>
      </c>
      <c r="AS489" s="34" t="s">
        <v>202</v>
      </c>
      <c r="AT489" s="34" t="s">
        <v>701</v>
      </c>
      <c r="AU489" s="71">
        <f t="shared" si="168"/>
        <v>1.6123777133918246E-12</v>
      </c>
      <c r="AV489" s="71">
        <f t="shared" si="169"/>
        <v>2.4577026123264945E-234</v>
      </c>
      <c r="AW489" s="114">
        <f>SUM($AV$23:AV489)</f>
        <v>9.3110379369082494</v>
      </c>
      <c r="AY489" s="26">
        <v>486</v>
      </c>
      <c r="AZ489" s="71">
        <v>0</v>
      </c>
      <c r="BA489" s="73">
        <f t="shared" si="175"/>
        <v>0</v>
      </c>
      <c r="BB489" s="34">
        <v>466</v>
      </c>
      <c r="BC489" s="34" t="s">
        <v>202</v>
      </c>
      <c r="BD489" s="34" t="s">
        <v>701</v>
      </c>
      <c r="BE489" s="71">
        <f t="shared" si="170"/>
        <v>1.6123777133918246E-12</v>
      </c>
      <c r="BF489" s="71">
        <f t="shared" si="171"/>
        <v>0</v>
      </c>
      <c r="BG489" s="114">
        <f>SUM($BF$23:BF489)</f>
        <v>9.5467535037849771</v>
      </c>
      <c r="BI489" s="26">
        <v>486</v>
      </c>
      <c r="BJ489" s="71">
        <v>5.0360306330973298E-2</v>
      </c>
      <c r="BK489" s="73">
        <f t="shared" si="176"/>
        <v>0</v>
      </c>
      <c r="BL489" s="34">
        <v>466</v>
      </c>
      <c r="BM489" s="34" t="s">
        <v>202</v>
      </c>
      <c r="BN489" s="34" t="s">
        <v>701</v>
      </c>
      <c r="BO489" s="71">
        <f t="shared" si="173"/>
        <v>1.6123777133918246E-12</v>
      </c>
      <c r="BP489" s="71">
        <f t="shared" si="174"/>
        <v>0</v>
      </c>
      <c r="BQ489" s="114">
        <f>SUM($BP$23:BP489)</f>
        <v>10.39189247276893</v>
      </c>
      <c r="BS489" s="26">
        <v>486</v>
      </c>
      <c r="BT489" s="71">
        <v>0</v>
      </c>
      <c r="BU489" s="73">
        <f t="shared" si="177"/>
        <v>0</v>
      </c>
      <c r="BV489" s="34">
        <v>466</v>
      </c>
      <c r="BW489" s="34" t="s">
        <v>202</v>
      </c>
      <c r="BX489" s="34" t="s">
        <v>701</v>
      </c>
      <c r="BY489" s="71">
        <f t="shared" si="178"/>
        <v>1.6123777133918246E-12</v>
      </c>
      <c r="BZ489" s="71">
        <f t="shared" si="179"/>
        <v>0</v>
      </c>
      <c r="CA489" s="114">
        <f>SUM($BZ$23:BZ489)</f>
        <v>10.487233235656269</v>
      </c>
    </row>
    <row r="490" spans="1:79" x14ac:dyDescent="0.35">
      <c r="A490" s="26">
        <v>487</v>
      </c>
      <c r="B490" s="71">
        <v>0.24183595236838701</v>
      </c>
      <c r="C490" s="73">
        <f t="shared" si="188"/>
        <v>3.3055171237343542E-256</v>
      </c>
      <c r="D490" s="34">
        <v>457</v>
      </c>
      <c r="E490" s="34" t="s">
        <v>202</v>
      </c>
      <c r="F490" s="34" t="s">
        <v>692</v>
      </c>
      <c r="G490" s="71">
        <f t="shared" si="180"/>
        <v>2.7240782207403624E-12</v>
      </c>
      <c r="H490" s="71">
        <f t="shared" si="181"/>
        <v>9.0044872050490803E-268</v>
      </c>
      <c r="I490" s="71">
        <f>SUM($H$33:H490)</f>
        <v>9.3265529758493759</v>
      </c>
      <c r="K490" s="26">
        <v>487</v>
      </c>
      <c r="L490" s="71">
        <v>0</v>
      </c>
      <c r="M490" s="73">
        <f t="shared" si="189"/>
        <v>0</v>
      </c>
      <c r="N490" s="34">
        <v>457</v>
      </c>
      <c r="O490" s="34" t="s">
        <v>202</v>
      </c>
      <c r="P490" s="34" t="s">
        <v>692</v>
      </c>
      <c r="Q490" s="71">
        <f t="shared" si="182"/>
        <v>2.7240782207403624E-12</v>
      </c>
      <c r="R490" s="71">
        <f t="shared" si="183"/>
        <v>0</v>
      </c>
      <c r="S490" s="71">
        <f>SUM($R$33:R490)</f>
        <v>9.5691597944751994</v>
      </c>
      <c r="U490" s="26">
        <v>487</v>
      </c>
      <c r="V490" s="71">
        <v>1.0544361566021799E-11</v>
      </c>
      <c r="W490" s="73">
        <f t="shared" si="190"/>
        <v>0</v>
      </c>
      <c r="X490" s="74">
        <v>457</v>
      </c>
      <c r="Y490" s="34" t="s">
        <v>202</v>
      </c>
      <c r="Z490" s="34" t="s">
        <v>692</v>
      </c>
      <c r="AA490" s="71">
        <f t="shared" si="184"/>
        <v>2.7240782207403624E-12</v>
      </c>
      <c r="AB490" s="71">
        <f t="shared" si="185"/>
        <v>0</v>
      </c>
      <c r="AC490" s="71">
        <f>SUM($AB$33:AB490)</f>
        <v>10.403299508285247</v>
      </c>
      <c r="AE490" s="26">
        <v>487</v>
      </c>
      <c r="AF490" s="71">
        <v>0</v>
      </c>
      <c r="AG490" s="73">
        <f t="shared" si="191"/>
        <v>0</v>
      </c>
      <c r="AH490" s="74">
        <v>457</v>
      </c>
      <c r="AI490" s="34" t="s">
        <v>202</v>
      </c>
      <c r="AJ490" s="34" t="s">
        <v>692</v>
      </c>
      <c r="AK490" s="71">
        <f t="shared" si="186"/>
        <v>2.7240782207403624E-12</v>
      </c>
      <c r="AL490" s="71">
        <f t="shared" si="187"/>
        <v>0</v>
      </c>
      <c r="AM490" s="71">
        <f>SUM($AL$33:AL490)</f>
        <v>10.507780540992837</v>
      </c>
      <c r="AO490" s="26">
        <v>487</v>
      </c>
      <c r="AP490" s="71">
        <v>0.301748438678905</v>
      </c>
      <c r="AQ490" s="73">
        <f t="shared" si="172"/>
        <v>4.5994677292241404E-223</v>
      </c>
      <c r="AR490" s="34">
        <v>467</v>
      </c>
      <c r="AS490" s="34" t="s">
        <v>202</v>
      </c>
      <c r="AT490" s="34" t="s">
        <v>702</v>
      </c>
      <c r="AU490" s="71">
        <f t="shared" si="168"/>
        <v>1.5211110503696457E-12</v>
      </c>
      <c r="AV490" s="71">
        <f t="shared" si="169"/>
        <v>6.9963011887414213E-235</v>
      </c>
      <c r="AW490" s="114">
        <f>SUM($AV$23:AV490)</f>
        <v>9.3110379369082494</v>
      </c>
      <c r="AY490" s="26">
        <v>487</v>
      </c>
      <c r="AZ490" s="71">
        <v>0</v>
      </c>
      <c r="BA490" s="73">
        <f t="shared" si="175"/>
        <v>0</v>
      </c>
      <c r="BB490" s="34">
        <v>467</v>
      </c>
      <c r="BC490" s="34" t="s">
        <v>202</v>
      </c>
      <c r="BD490" s="34" t="s">
        <v>702</v>
      </c>
      <c r="BE490" s="71">
        <f t="shared" si="170"/>
        <v>1.5211110503696457E-12</v>
      </c>
      <c r="BF490" s="71">
        <f t="shared" si="171"/>
        <v>0</v>
      </c>
      <c r="BG490" s="114">
        <f>SUM($BF$23:BF490)</f>
        <v>9.5467535037849771</v>
      </c>
      <c r="BI490" s="26">
        <v>487</v>
      </c>
      <c r="BJ490" s="71">
        <v>5.0360306330972597E-2</v>
      </c>
      <c r="BK490" s="73">
        <f t="shared" si="176"/>
        <v>0</v>
      </c>
      <c r="BL490" s="34">
        <v>467</v>
      </c>
      <c r="BM490" s="34" t="s">
        <v>202</v>
      </c>
      <c r="BN490" s="34" t="s">
        <v>702</v>
      </c>
      <c r="BO490" s="71">
        <f t="shared" si="173"/>
        <v>1.5211110503696457E-12</v>
      </c>
      <c r="BP490" s="71">
        <f t="shared" si="174"/>
        <v>0</v>
      </c>
      <c r="BQ490" s="114">
        <f>SUM($BP$23:BP490)</f>
        <v>10.39189247276893</v>
      </c>
      <c r="BS490" s="26">
        <v>487</v>
      </c>
      <c r="BT490" s="71">
        <v>0</v>
      </c>
      <c r="BU490" s="73">
        <f t="shared" si="177"/>
        <v>0</v>
      </c>
      <c r="BV490" s="34">
        <v>467</v>
      </c>
      <c r="BW490" s="34" t="s">
        <v>202</v>
      </c>
      <c r="BX490" s="34" t="s">
        <v>702</v>
      </c>
      <c r="BY490" s="71">
        <f t="shared" si="178"/>
        <v>1.5211110503696457E-12</v>
      </c>
      <c r="BZ490" s="71">
        <f t="shared" si="179"/>
        <v>0</v>
      </c>
      <c r="CA490" s="114">
        <f>SUM($BZ$23:BZ490)</f>
        <v>10.487233235656269</v>
      </c>
    </row>
    <row r="491" spans="1:79" x14ac:dyDescent="0.35">
      <c r="A491" s="26">
        <v>488</v>
      </c>
      <c r="B491" s="71">
        <v>0.24183595236838801</v>
      </c>
      <c r="C491" s="73">
        <f t="shared" si="188"/>
        <v>7.9939288168830898E-257</v>
      </c>
      <c r="D491" s="34">
        <v>458</v>
      </c>
      <c r="E491" s="34" t="s">
        <v>202</v>
      </c>
      <c r="F491" s="34" t="s">
        <v>693</v>
      </c>
      <c r="G491" s="71">
        <f t="shared" si="180"/>
        <v>2.5698851139060015E-12</v>
      </c>
      <c r="H491" s="71">
        <f t="shared" si="181"/>
        <v>2.0543478668132068E-268</v>
      </c>
      <c r="I491" s="71">
        <f>SUM($H$33:H491)</f>
        <v>9.3265529758493759</v>
      </c>
      <c r="K491" s="26">
        <v>488</v>
      </c>
      <c r="L491" s="71">
        <v>0</v>
      </c>
      <c r="M491" s="73">
        <f t="shared" si="189"/>
        <v>0</v>
      </c>
      <c r="N491" s="34">
        <v>458</v>
      </c>
      <c r="O491" s="34" t="s">
        <v>202</v>
      </c>
      <c r="P491" s="34" t="s">
        <v>693</v>
      </c>
      <c r="Q491" s="71">
        <f t="shared" si="182"/>
        <v>2.5698851139060015E-12</v>
      </c>
      <c r="R491" s="71">
        <f t="shared" si="183"/>
        <v>0</v>
      </c>
      <c r="S491" s="71">
        <f>SUM($R$33:R491)</f>
        <v>9.5691597944751994</v>
      </c>
      <c r="U491" s="26">
        <v>488</v>
      </c>
      <c r="V491" s="71">
        <v>1.0544361566000599E-11</v>
      </c>
      <c r="W491" s="73">
        <f t="shared" si="190"/>
        <v>0</v>
      </c>
      <c r="X491" s="74">
        <v>458</v>
      </c>
      <c r="Y491" s="34" t="s">
        <v>202</v>
      </c>
      <c r="Z491" s="34" t="s">
        <v>693</v>
      </c>
      <c r="AA491" s="71">
        <f t="shared" si="184"/>
        <v>2.5698851139060015E-12</v>
      </c>
      <c r="AB491" s="71">
        <f t="shared" si="185"/>
        <v>0</v>
      </c>
      <c r="AC491" s="71">
        <f>SUM($AB$33:AB491)</f>
        <v>10.403299508285247</v>
      </c>
      <c r="AE491" s="26">
        <v>488</v>
      </c>
      <c r="AF491" s="71">
        <v>0</v>
      </c>
      <c r="AG491" s="73">
        <f t="shared" si="191"/>
        <v>0</v>
      </c>
      <c r="AH491" s="74">
        <v>458</v>
      </c>
      <c r="AI491" s="34" t="s">
        <v>202</v>
      </c>
      <c r="AJ491" s="34" t="s">
        <v>693</v>
      </c>
      <c r="AK491" s="71">
        <f t="shared" si="186"/>
        <v>2.5698851139060015E-12</v>
      </c>
      <c r="AL491" s="71">
        <f t="shared" si="187"/>
        <v>0</v>
      </c>
      <c r="AM491" s="71">
        <f>SUM($AL$33:AL491)</f>
        <v>10.507780540992837</v>
      </c>
      <c r="AO491" s="26">
        <v>488</v>
      </c>
      <c r="AP491" s="71">
        <v>0.30174843867893297</v>
      </c>
      <c r="AQ491" s="73">
        <f t="shared" si="172"/>
        <v>1.387882206047393E-223</v>
      </c>
      <c r="AR491" s="34">
        <v>468</v>
      </c>
      <c r="AS491" s="34" t="s">
        <v>202</v>
      </c>
      <c r="AT491" s="34" t="s">
        <v>703</v>
      </c>
      <c r="AU491" s="71">
        <f t="shared" si="168"/>
        <v>1.4350104248770243E-12</v>
      </c>
      <c r="AV491" s="71">
        <f t="shared" si="169"/>
        <v>1.9916254341793314E-235</v>
      </c>
      <c r="AW491" s="114">
        <f>SUM($AV$23:AV491)</f>
        <v>9.3110379369082494</v>
      </c>
      <c r="AY491" s="26">
        <v>488</v>
      </c>
      <c r="AZ491" s="71">
        <v>0</v>
      </c>
      <c r="BA491" s="73">
        <f t="shared" si="175"/>
        <v>0</v>
      </c>
      <c r="BB491" s="34">
        <v>468</v>
      </c>
      <c r="BC491" s="34" t="s">
        <v>202</v>
      </c>
      <c r="BD491" s="34" t="s">
        <v>703</v>
      </c>
      <c r="BE491" s="71">
        <f t="shared" si="170"/>
        <v>1.4350104248770243E-12</v>
      </c>
      <c r="BF491" s="71">
        <f t="shared" si="171"/>
        <v>0</v>
      </c>
      <c r="BG491" s="114">
        <f>SUM($BF$23:BF491)</f>
        <v>9.5467535037849771</v>
      </c>
      <c r="BI491" s="26">
        <v>488</v>
      </c>
      <c r="BJ491" s="71">
        <v>5.0360306330972902E-2</v>
      </c>
      <c r="BK491" s="73">
        <f t="shared" si="176"/>
        <v>0</v>
      </c>
      <c r="BL491" s="34">
        <v>468</v>
      </c>
      <c r="BM491" s="34" t="s">
        <v>202</v>
      </c>
      <c r="BN491" s="34" t="s">
        <v>703</v>
      </c>
      <c r="BO491" s="71">
        <f t="shared" si="173"/>
        <v>1.4350104248770243E-12</v>
      </c>
      <c r="BP491" s="71">
        <f t="shared" si="174"/>
        <v>0</v>
      </c>
      <c r="BQ491" s="114">
        <f>SUM($BP$23:BP491)</f>
        <v>10.39189247276893</v>
      </c>
      <c r="BS491" s="26">
        <v>488</v>
      </c>
      <c r="BT491" s="71">
        <v>0</v>
      </c>
      <c r="BU491" s="73">
        <f t="shared" si="177"/>
        <v>0</v>
      </c>
      <c r="BV491" s="34">
        <v>468</v>
      </c>
      <c r="BW491" s="34" t="s">
        <v>202</v>
      </c>
      <c r="BX491" s="34" t="s">
        <v>703</v>
      </c>
      <c r="BY491" s="71">
        <f t="shared" si="178"/>
        <v>1.4350104248770243E-12</v>
      </c>
      <c r="BZ491" s="71">
        <f t="shared" si="179"/>
        <v>0</v>
      </c>
      <c r="CA491" s="114">
        <f>SUM($BZ$23:BZ491)</f>
        <v>10.487233235656269</v>
      </c>
    </row>
    <row r="492" spans="1:79" x14ac:dyDescent="0.35">
      <c r="A492" s="26">
        <v>489</v>
      </c>
      <c r="B492" s="71">
        <v>0.24183595236838701</v>
      </c>
      <c r="C492" s="73">
        <f t="shared" si="188"/>
        <v>1.9332193885960231E-257</v>
      </c>
      <c r="D492" s="34">
        <v>459</v>
      </c>
      <c r="E492" s="34" t="s">
        <v>202</v>
      </c>
      <c r="F492" s="34" t="s">
        <v>694</v>
      </c>
      <c r="G492" s="71">
        <f t="shared" si="180"/>
        <v>2.424419918779247E-12</v>
      </c>
      <c r="H492" s="71">
        <f t="shared" si="181"/>
        <v>4.6869355930824363E-269</v>
      </c>
      <c r="I492" s="71">
        <f>SUM($H$33:H492)</f>
        <v>9.3265529758493759</v>
      </c>
      <c r="K492" s="26">
        <v>489</v>
      </c>
      <c r="L492" s="71">
        <v>0</v>
      </c>
      <c r="M492" s="73">
        <f t="shared" si="189"/>
        <v>0</v>
      </c>
      <c r="N492" s="34">
        <v>459</v>
      </c>
      <c r="O492" s="34" t="s">
        <v>202</v>
      </c>
      <c r="P492" s="34" t="s">
        <v>694</v>
      </c>
      <c r="Q492" s="71">
        <f t="shared" si="182"/>
        <v>2.424419918779247E-12</v>
      </c>
      <c r="R492" s="71">
        <f t="shared" si="183"/>
        <v>0</v>
      </c>
      <c r="S492" s="71">
        <f>SUM($R$33:R492)</f>
        <v>9.5691597944751994</v>
      </c>
      <c r="U492" s="26">
        <v>489</v>
      </c>
      <c r="V492" s="71">
        <v>1.05443615660012E-11</v>
      </c>
      <c r="W492" s="73">
        <f t="shared" si="190"/>
        <v>0</v>
      </c>
      <c r="X492" s="74">
        <v>459</v>
      </c>
      <c r="Y492" s="34" t="s">
        <v>202</v>
      </c>
      <c r="Z492" s="34" t="s">
        <v>694</v>
      </c>
      <c r="AA492" s="71">
        <f t="shared" si="184"/>
        <v>2.424419918779247E-12</v>
      </c>
      <c r="AB492" s="71">
        <f t="shared" si="185"/>
        <v>0</v>
      </c>
      <c r="AC492" s="71">
        <f>SUM($AB$33:AB492)</f>
        <v>10.403299508285247</v>
      </c>
      <c r="AE492" s="26">
        <v>489</v>
      </c>
      <c r="AF492" s="71">
        <v>0</v>
      </c>
      <c r="AG492" s="73">
        <f t="shared" si="191"/>
        <v>0</v>
      </c>
      <c r="AH492" s="74">
        <v>459</v>
      </c>
      <c r="AI492" s="34" t="s">
        <v>202</v>
      </c>
      <c r="AJ492" s="34" t="s">
        <v>694</v>
      </c>
      <c r="AK492" s="71">
        <f t="shared" si="186"/>
        <v>2.424419918779247E-12</v>
      </c>
      <c r="AL492" s="71">
        <f t="shared" si="187"/>
        <v>0</v>
      </c>
      <c r="AM492" s="71">
        <f>SUM($AL$33:AL492)</f>
        <v>10.507780540992837</v>
      </c>
      <c r="AO492" s="26">
        <v>489</v>
      </c>
      <c r="AP492" s="71">
        <v>0.30174843867890599</v>
      </c>
      <c r="AQ492" s="73">
        <f t="shared" si="172"/>
        <v>4.1879128874507399E-224</v>
      </c>
      <c r="AR492" s="34">
        <v>469</v>
      </c>
      <c r="AS492" s="34" t="s">
        <v>202</v>
      </c>
      <c r="AT492" s="34" t="s">
        <v>704</v>
      </c>
      <c r="AU492" s="71">
        <f t="shared" si="168"/>
        <v>1.3537834196953057E-12</v>
      </c>
      <c r="AV492" s="71">
        <f t="shared" si="169"/>
        <v>5.6695270301591049E-236</v>
      </c>
      <c r="AW492" s="114">
        <f>SUM($AV$23:AV492)</f>
        <v>9.3110379369082494</v>
      </c>
      <c r="AY492" s="26">
        <v>489</v>
      </c>
      <c r="AZ492" s="71">
        <v>0</v>
      </c>
      <c r="BA492" s="73">
        <f t="shared" si="175"/>
        <v>0</v>
      </c>
      <c r="BB492" s="34">
        <v>469</v>
      </c>
      <c r="BC492" s="34" t="s">
        <v>202</v>
      </c>
      <c r="BD492" s="34" t="s">
        <v>704</v>
      </c>
      <c r="BE492" s="71">
        <f t="shared" si="170"/>
        <v>1.3537834196953057E-12</v>
      </c>
      <c r="BF492" s="71">
        <f t="shared" si="171"/>
        <v>0</v>
      </c>
      <c r="BG492" s="114">
        <f>SUM($BF$23:BF492)</f>
        <v>9.5467535037849771</v>
      </c>
      <c r="BI492" s="26">
        <v>489</v>
      </c>
      <c r="BJ492" s="71">
        <v>5.0360306330973298E-2</v>
      </c>
      <c r="BK492" s="73">
        <f t="shared" si="176"/>
        <v>0</v>
      </c>
      <c r="BL492" s="34">
        <v>469</v>
      </c>
      <c r="BM492" s="34" t="s">
        <v>202</v>
      </c>
      <c r="BN492" s="34" t="s">
        <v>704</v>
      </c>
      <c r="BO492" s="71">
        <f t="shared" si="173"/>
        <v>1.3537834196953057E-12</v>
      </c>
      <c r="BP492" s="71">
        <f t="shared" si="174"/>
        <v>0</v>
      </c>
      <c r="BQ492" s="114">
        <f>SUM($BP$23:BP492)</f>
        <v>10.39189247276893</v>
      </c>
      <c r="BS492" s="26">
        <v>489</v>
      </c>
      <c r="BT492" s="71">
        <v>0</v>
      </c>
      <c r="BU492" s="73">
        <f t="shared" si="177"/>
        <v>0</v>
      </c>
      <c r="BV492" s="34">
        <v>469</v>
      </c>
      <c r="BW492" s="34" t="s">
        <v>202</v>
      </c>
      <c r="BX492" s="34" t="s">
        <v>704</v>
      </c>
      <c r="BY492" s="71">
        <f t="shared" si="178"/>
        <v>1.3537834196953057E-12</v>
      </c>
      <c r="BZ492" s="71">
        <f t="shared" si="179"/>
        <v>0</v>
      </c>
      <c r="CA492" s="114">
        <f>SUM($BZ$23:BZ492)</f>
        <v>10.487233235656269</v>
      </c>
    </row>
    <row r="493" spans="1:79" x14ac:dyDescent="0.35">
      <c r="A493" s="26">
        <v>490</v>
      </c>
      <c r="B493" s="71">
        <v>0.241835952368361</v>
      </c>
      <c r="C493" s="73">
        <f t="shared" si="188"/>
        <v>4.6752195197815014E-258</v>
      </c>
      <c r="D493" s="34">
        <v>460</v>
      </c>
      <c r="E493" s="34" t="s">
        <v>202</v>
      </c>
      <c r="F493" s="34" t="s">
        <v>695</v>
      </c>
      <c r="G493" s="71">
        <f t="shared" si="180"/>
        <v>2.2871886026219308E-12</v>
      </c>
      <c r="H493" s="71">
        <f t="shared" si="181"/>
        <v>1.0693108800399826E-269</v>
      </c>
      <c r="I493" s="71">
        <f>SUM($H$33:H493)</f>
        <v>9.3265529758493759</v>
      </c>
      <c r="K493" s="26">
        <v>490</v>
      </c>
      <c r="L493" s="71">
        <v>0</v>
      </c>
      <c r="M493" s="73">
        <f t="shared" si="189"/>
        <v>0</v>
      </c>
      <c r="N493" s="34">
        <v>460</v>
      </c>
      <c r="O493" s="34" t="s">
        <v>202</v>
      </c>
      <c r="P493" s="34" t="s">
        <v>695</v>
      </c>
      <c r="Q493" s="71">
        <f t="shared" si="182"/>
        <v>2.2871886026219308E-12</v>
      </c>
      <c r="R493" s="71">
        <f t="shared" si="183"/>
        <v>0</v>
      </c>
      <c r="S493" s="71">
        <f>SUM($R$33:R493)</f>
        <v>9.5691597944751994</v>
      </c>
      <c r="U493" s="26">
        <v>490</v>
      </c>
      <c r="V493" s="71">
        <v>1.0544361566E-11</v>
      </c>
      <c r="W493" s="73">
        <f t="shared" si="190"/>
        <v>0</v>
      </c>
      <c r="X493" s="74">
        <v>460</v>
      </c>
      <c r="Y493" s="34" t="s">
        <v>202</v>
      </c>
      <c r="Z493" s="34" t="s">
        <v>695</v>
      </c>
      <c r="AA493" s="71">
        <f t="shared" si="184"/>
        <v>2.2871886026219308E-12</v>
      </c>
      <c r="AB493" s="71">
        <f t="shared" si="185"/>
        <v>0</v>
      </c>
      <c r="AC493" s="71">
        <f>SUM($AB$33:AB493)</f>
        <v>10.403299508285247</v>
      </c>
      <c r="AE493" s="26">
        <v>490</v>
      </c>
      <c r="AF493" s="71">
        <v>0</v>
      </c>
      <c r="AG493" s="73">
        <f t="shared" si="191"/>
        <v>0</v>
      </c>
      <c r="AH493" s="74">
        <v>460</v>
      </c>
      <c r="AI493" s="34" t="s">
        <v>202</v>
      </c>
      <c r="AJ493" s="34" t="s">
        <v>695</v>
      </c>
      <c r="AK493" s="71">
        <f t="shared" si="186"/>
        <v>2.2871886026219308E-12</v>
      </c>
      <c r="AL493" s="71">
        <f t="shared" si="187"/>
        <v>0</v>
      </c>
      <c r="AM493" s="71">
        <f>SUM($AL$33:AL493)</f>
        <v>10.507780540992837</v>
      </c>
      <c r="AO493" s="26">
        <v>490</v>
      </c>
      <c r="AP493" s="71">
        <v>0.30174843867893297</v>
      </c>
      <c r="AQ493" s="73">
        <f t="shared" si="172"/>
        <v>1.2636961751115296E-224</v>
      </c>
      <c r="AR493" s="34">
        <v>470</v>
      </c>
      <c r="AS493" s="34" t="s">
        <v>202</v>
      </c>
      <c r="AT493" s="34" t="s">
        <v>705</v>
      </c>
      <c r="AU493" s="71">
        <f t="shared" si="168"/>
        <v>1.2771541695238732E-12</v>
      </c>
      <c r="AV493" s="71">
        <f t="shared" si="169"/>
        <v>1.6139348390550606E-236</v>
      </c>
      <c r="AW493" s="114">
        <f>SUM($AV$23:AV493)</f>
        <v>9.3110379369082494</v>
      </c>
      <c r="AY493" s="26">
        <v>490</v>
      </c>
      <c r="AZ493" s="71">
        <v>0</v>
      </c>
      <c r="BA493" s="73">
        <f t="shared" si="175"/>
        <v>0</v>
      </c>
      <c r="BB493" s="34">
        <v>470</v>
      </c>
      <c r="BC493" s="34" t="s">
        <v>202</v>
      </c>
      <c r="BD493" s="34" t="s">
        <v>705</v>
      </c>
      <c r="BE493" s="71">
        <f t="shared" si="170"/>
        <v>1.2771541695238732E-12</v>
      </c>
      <c r="BF493" s="71">
        <f t="shared" si="171"/>
        <v>0</v>
      </c>
      <c r="BG493" s="114">
        <f>SUM($BF$23:BF493)</f>
        <v>9.5467535037849771</v>
      </c>
      <c r="BI493" s="26">
        <v>490</v>
      </c>
      <c r="BJ493" s="71">
        <v>5.0360306330972902E-2</v>
      </c>
      <c r="BK493" s="73">
        <f t="shared" si="176"/>
        <v>0</v>
      </c>
      <c r="BL493" s="34">
        <v>470</v>
      </c>
      <c r="BM493" s="34" t="s">
        <v>202</v>
      </c>
      <c r="BN493" s="34" t="s">
        <v>705</v>
      </c>
      <c r="BO493" s="71">
        <f t="shared" si="173"/>
        <v>1.2771541695238732E-12</v>
      </c>
      <c r="BP493" s="71">
        <f t="shared" si="174"/>
        <v>0</v>
      </c>
      <c r="BQ493" s="114">
        <f>SUM($BP$23:BP493)</f>
        <v>10.39189247276893</v>
      </c>
      <c r="BS493" s="26">
        <v>490</v>
      </c>
      <c r="BT493" s="71">
        <v>0</v>
      </c>
      <c r="BU493" s="73">
        <f t="shared" si="177"/>
        <v>0</v>
      </c>
      <c r="BV493" s="34">
        <v>470</v>
      </c>
      <c r="BW493" s="34" t="s">
        <v>202</v>
      </c>
      <c r="BX493" s="34" t="s">
        <v>705</v>
      </c>
      <c r="BY493" s="71">
        <f t="shared" si="178"/>
        <v>1.2771541695238732E-12</v>
      </c>
      <c r="BZ493" s="71">
        <f t="shared" si="179"/>
        <v>0</v>
      </c>
      <c r="CA493" s="114">
        <f>SUM($BZ$23:BZ493)</f>
        <v>10.487233235656269</v>
      </c>
    </row>
    <row r="494" spans="1:79" x14ac:dyDescent="0.35">
      <c r="A494" s="26">
        <v>491</v>
      </c>
      <c r="B494" s="71">
        <v>0.24183595236838801</v>
      </c>
      <c r="C494" s="73">
        <f t="shared" si="188"/>
        <v>1.1306361650975108E-258</v>
      </c>
      <c r="D494" s="34">
        <v>461</v>
      </c>
      <c r="E494" s="34" t="s">
        <v>202</v>
      </c>
      <c r="F494" s="34" t="s">
        <v>696</v>
      </c>
      <c r="G494" s="71">
        <f t="shared" si="180"/>
        <v>2.157725096813142E-12</v>
      </c>
      <c r="H494" s="71">
        <f t="shared" si="181"/>
        <v>2.4396020287954659E-270</v>
      </c>
      <c r="I494" s="71">
        <f>SUM($H$33:H494)</f>
        <v>9.3265529758493759</v>
      </c>
      <c r="K494" s="26">
        <v>491</v>
      </c>
      <c r="L494" s="71">
        <v>0</v>
      </c>
      <c r="M494" s="73">
        <f t="shared" si="189"/>
        <v>0</v>
      </c>
      <c r="N494" s="34">
        <v>461</v>
      </c>
      <c r="O494" s="34" t="s">
        <v>202</v>
      </c>
      <c r="P494" s="34" t="s">
        <v>696</v>
      </c>
      <c r="Q494" s="71">
        <f t="shared" si="182"/>
        <v>2.157725096813142E-12</v>
      </c>
      <c r="R494" s="71">
        <f t="shared" si="183"/>
        <v>0</v>
      </c>
      <c r="S494" s="71">
        <f>SUM($R$33:R494)</f>
        <v>9.5691597944751994</v>
      </c>
      <c r="U494" s="26">
        <v>491</v>
      </c>
      <c r="V494" s="71">
        <v>1.0544361566000599E-11</v>
      </c>
      <c r="W494" s="73">
        <f t="shared" si="190"/>
        <v>0</v>
      </c>
      <c r="X494" s="74">
        <v>461</v>
      </c>
      <c r="Y494" s="34" t="s">
        <v>202</v>
      </c>
      <c r="Z494" s="34" t="s">
        <v>696</v>
      </c>
      <c r="AA494" s="71">
        <f t="shared" si="184"/>
        <v>2.157725096813142E-12</v>
      </c>
      <c r="AB494" s="71">
        <f t="shared" si="185"/>
        <v>0</v>
      </c>
      <c r="AC494" s="71">
        <f>SUM($AB$33:AB494)</f>
        <v>10.403299508285247</v>
      </c>
      <c r="AE494" s="26">
        <v>491</v>
      </c>
      <c r="AF494" s="71">
        <v>0</v>
      </c>
      <c r="AG494" s="73">
        <f t="shared" si="191"/>
        <v>0</v>
      </c>
      <c r="AH494" s="74">
        <v>461</v>
      </c>
      <c r="AI494" s="34" t="s">
        <v>202</v>
      </c>
      <c r="AJ494" s="34" t="s">
        <v>696</v>
      </c>
      <c r="AK494" s="71">
        <f t="shared" si="186"/>
        <v>2.157725096813142E-12</v>
      </c>
      <c r="AL494" s="71">
        <f t="shared" si="187"/>
        <v>0</v>
      </c>
      <c r="AM494" s="71">
        <f>SUM($AL$33:AL494)</f>
        <v>10.507780540992837</v>
      </c>
      <c r="AO494" s="26">
        <v>491</v>
      </c>
      <c r="AP494" s="71">
        <v>0.30174843867890699</v>
      </c>
      <c r="AQ494" s="73">
        <f t="shared" si="172"/>
        <v>3.8131834780444354E-225</v>
      </c>
      <c r="AR494" s="34">
        <v>471</v>
      </c>
      <c r="AS494" s="34" t="s">
        <v>202</v>
      </c>
      <c r="AT494" s="34" t="s">
        <v>706</v>
      </c>
      <c r="AU494" s="71">
        <f t="shared" si="168"/>
        <v>1.2048624240791254E-12</v>
      </c>
      <c r="AV494" s="71">
        <f t="shared" si="169"/>
        <v>4.5943614888150889E-237</v>
      </c>
      <c r="AW494" s="114">
        <f>SUM($AV$23:AV494)</f>
        <v>9.3110379369082494</v>
      </c>
      <c r="AY494" s="26">
        <v>491</v>
      </c>
      <c r="AZ494" s="71">
        <v>0</v>
      </c>
      <c r="BA494" s="73">
        <f t="shared" si="175"/>
        <v>0</v>
      </c>
      <c r="BB494" s="34">
        <v>471</v>
      </c>
      <c r="BC494" s="34" t="s">
        <v>202</v>
      </c>
      <c r="BD494" s="34" t="s">
        <v>706</v>
      </c>
      <c r="BE494" s="71">
        <f t="shared" si="170"/>
        <v>1.2048624240791254E-12</v>
      </c>
      <c r="BF494" s="71">
        <f t="shared" si="171"/>
        <v>0</v>
      </c>
      <c r="BG494" s="114">
        <f>SUM($BF$23:BF494)</f>
        <v>9.5467535037849771</v>
      </c>
      <c r="BI494" s="26">
        <v>491</v>
      </c>
      <c r="BJ494" s="71">
        <v>5.0360306330972902E-2</v>
      </c>
      <c r="BK494" s="73">
        <f t="shared" si="176"/>
        <v>0</v>
      </c>
      <c r="BL494" s="34">
        <v>471</v>
      </c>
      <c r="BM494" s="34" t="s">
        <v>202</v>
      </c>
      <c r="BN494" s="34" t="s">
        <v>706</v>
      </c>
      <c r="BO494" s="71">
        <f t="shared" si="173"/>
        <v>1.2048624240791254E-12</v>
      </c>
      <c r="BP494" s="71">
        <f t="shared" si="174"/>
        <v>0</v>
      </c>
      <c r="BQ494" s="114">
        <f>SUM($BP$23:BP494)</f>
        <v>10.39189247276893</v>
      </c>
      <c r="BS494" s="26">
        <v>491</v>
      </c>
      <c r="BT494" s="71">
        <v>0</v>
      </c>
      <c r="BU494" s="73">
        <f t="shared" si="177"/>
        <v>0</v>
      </c>
      <c r="BV494" s="34">
        <v>471</v>
      </c>
      <c r="BW494" s="34" t="s">
        <v>202</v>
      </c>
      <c r="BX494" s="34" t="s">
        <v>706</v>
      </c>
      <c r="BY494" s="71">
        <f t="shared" si="178"/>
        <v>1.2048624240791254E-12</v>
      </c>
      <c r="BZ494" s="71">
        <f t="shared" si="179"/>
        <v>0</v>
      </c>
      <c r="CA494" s="114">
        <f>SUM($BZ$23:BZ494)</f>
        <v>10.487233235656269</v>
      </c>
    </row>
    <row r="495" spans="1:79" x14ac:dyDescent="0.35">
      <c r="A495" s="26">
        <v>492</v>
      </c>
      <c r="B495" s="71">
        <v>0.24183595236838701</v>
      </c>
      <c r="C495" s="73">
        <f t="shared" si="188"/>
        <v>2.7342847376849851E-259</v>
      </c>
      <c r="D495" s="34">
        <v>462</v>
      </c>
      <c r="E495" s="34" t="s">
        <v>202</v>
      </c>
      <c r="F495" s="34" t="s">
        <v>697</v>
      </c>
      <c r="G495" s="71">
        <f t="shared" si="180"/>
        <v>2.0355897139746623E-12</v>
      </c>
      <c r="H495" s="71">
        <f t="shared" si="181"/>
        <v>5.5658818871094632E-271</v>
      </c>
      <c r="I495" s="71">
        <f>SUM($H$33:H495)</f>
        <v>9.3265529758493759</v>
      </c>
      <c r="K495" s="26">
        <v>492</v>
      </c>
      <c r="L495" s="71">
        <v>0</v>
      </c>
      <c r="M495" s="73">
        <f t="shared" si="189"/>
        <v>0</v>
      </c>
      <c r="N495" s="34">
        <v>462</v>
      </c>
      <c r="O495" s="34" t="s">
        <v>202</v>
      </c>
      <c r="P495" s="34" t="s">
        <v>697</v>
      </c>
      <c r="Q495" s="71">
        <f t="shared" si="182"/>
        <v>2.0355897139746623E-12</v>
      </c>
      <c r="R495" s="71">
        <f t="shared" si="183"/>
        <v>0</v>
      </c>
      <c r="S495" s="71">
        <f>SUM($R$33:R495)</f>
        <v>9.5691597944751994</v>
      </c>
      <c r="U495" s="26">
        <v>492</v>
      </c>
      <c r="V495" s="71">
        <v>1.05443615660212E-11</v>
      </c>
      <c r="W495" s="73">
        <f t="shared" si="190"/>
        <v>0</v>
      </c>
      <c r="X495" s="74">
        <v>462</v>
      </c>
      <c r="Y495" s="34" t="s">
        <v>202</v>
      </c>
      <c r="Z495" s="34" t="s">
        <v>697</v>
      </c>
      <c r="AA495" s="71">
        <f t="shared" si="184"/>
        <v>2.0355897139746623E-12</v>
      </c>
      <c r="AB495" s="71">
        <f t="shared" si="185"/>
        <v>0</v>
      </c>
      <c r="AC495" s="71">
        <f>SUM($AB$33:AB495)</f>
        <v>10.403299508285247</v>
      </c>
      <c r="AE495" s="26">
        <v>492</v>
      </c>
      <c r="AF495" s="71">
        <v>0</v>
      </c>
      <c r="AG495" s="73">
        <f t="shared" si="191"/>
        <v>0</v>
      </c>
      <c r="AH495" s="74">
        <v>462</v>
      </c>
      <c r="AI495" s="34" t="s">
        <v>202</v>
      </c>
      <c r="AJ495" s="34" t="s">
        <v>697</v>
      </c>
      <c r="AK495" s="71">
        <f t="shared" si="186"/>
        <v>2.0355897139746623E-12</v>
      </c>
      <c r="AL495" s="71">
        <f t="shared" si="187"/>
        <v>0</v>
      </c>
      <c r="AM495" s="71">
        <f>SUM($AL$33:AL495)</f>
        <v>10.507780540992837</v>
      </c>
      <c r="AO495" s="26">
        <v>492</v>
      </c>
      <c r="AP495" s="71">
        <v>0.30174843867893197</v>
      </c>
      <c r="AQ495" s="73">
        <f t="shared" si="172"/>
        <v>1.1506221608961126E-225</v>
      </c>
      <c r="AR495" s="34">
        <v>472</v>
      </c>
      <c r="AS495" s="34" t="s">
        <v>202</v>
      </c>
      <c r="AT495" s="34" t="s">
        <v>707</v>
      </c>
      <c r="AU495" s="71">
        <f t="shared" si="168"/>
        <v>1.1366626642255903E-12</v>
      </c>
      <c r="AV495" s="71">
        <f t="shared" si="169"/>
        <v>1.3078692509211813E-237</v>
      </c>
      <c r="AW495" s="114">
        <f>SUM($AV$23:AV495)</f>
        <v>9.3110379369082494</v>
      </c>
      <c r="AY495" s="26">
        <v>492</v>
      </c>
      <c r="AZ495" s="71">
        <v>0</v>
      </c>
      <c r="BA495" s="73">
        <f t="shared" si="175"/>
        <v>0</v>
      </c>
      <c r="BB495" s="34">
        <v>472</v>
      </c>
      <c r="BC495" s="34" t="s">
        <v>202</v>
      </c>
      <c r="BD495" s="34" t="s">
        <v>707</v>
      </c>
      <c r="BE495" s="71">
        <f t="shared" si="170"/>
        <v>1.1366626642255903E-12</v>
      </c>
      <c r="BF495" s="71">
        <f t="shared" si="171"/>
        <v>0</v>
      </c>
      <c r="BG495" s="114">
        <f>SUM($BF$23:BF495)</f>
        <v>9.5467535037849771</v>
      </c>
      <c r="BI495" s="26">
        <v>492</v>
      </c>
      <c r="BJ495" s="71">
        <v>5.0360306330973298E-2</v>
      </c>
      <c r="BK495" s="73">
        <f t="shared" si="176"/>
        <v>0</v>
      </c>
      <c r="BL495" s="34">
        <v>472</v>
      </c>
      <c r="BM495" s="34" t="s">
        <v>202</v>
      </c>
      <c r="BN495" s="34" t="s">
        <v>707</v>
      </c>
      <c r="BO495" s="71">
        <f t="shared" si="173"/>
        <v>1.1366626642255903E-12</v>
      </c>
      <c r="BP495" s="71">
        <f t="shared" si="174"/>
        <v>0</v>
      </c>
      <c r="BQ495" s="114">
        <f>SUM($BP$23:BP495)</f>
        <v>10.39189247276893</v>
      </c>
      <c r="BS495" s="26">
        <v>492</v>
      </c>
      <c r="BT495" s="71">
        <v>0</v>
      </c>
      <c r="BU495" s="73">
        <f t="shared" si="177"/>
        <v>0</v>
      </c>
      <c r="BV495" s="34">
        <v>472</v>
      </c>
      <c r="BW495" s="34" t="s">
        <v>202</v>
      </c>
      <c r="BX495" s="34" t="s">
        <v>707</v>
      </c>
      <c r="BY495" s="71">
        <f t="shared" si="178"/>
        <v>1.1366626642255903E-12</v>
      </c>
      <c r="BZ495" s="71">
        <f t="shared" si="179"/>
        <v>0</v>
      </c>
      <c r="CA495" s="114">
        <f>SUM($BZ$23:BZ495)</f>
        <v>10.487233235656269</v>
      </c>
    </row>
    <row r="496" spans="1:79" x14ac:dyDescent="0.35">
      <c r="A496" s="26">
        <v>493</v>
      </c>
      <c r="B496" s="71">
        <v>0.24183595236838701</v>
      </c>
      <c r="C496" s="73">
        <f t="shared" si="188"/>
        <v>6.6124835358439358E-260</v>
      </c>
      <c r="D496" s="34">
        <v>463</v>
      </c>
      <c r="E496" s="34" t="s">
        <v>202</v>
      </c>
      <c r="F496" s="34" t="s">
        <v>698</v>
      </c>
      <c r="G496" s="71">
        <f t="shared" si="180"/>
        <v>1.9203676546930767E-12</v>
      </c>
      <c r="H496" s="71">
        <f t="shared" si="181"/>
        <v>1.2698399499425203E-271</v>
      </c>
      <c r="I496" s="71">
        <f>SUM($H$33:H496)</f>
        <v>9.3265529758493759</v>
      </c>
      <c r="K496" s="26">
        <v>493</v>
      </c>
      <c r="L496" s="71">
        <v>0</v>
      </c>
      <c r="M496" s="73">
        <f t="shared" si="189"/>
        <v>0</v>
      </c>
      <c r="N496" s="34">
        <v>463</v>
      </c>
      <c r="O496" s="34" t="s">
        <v>202</v>
      </c>
      <c r="P496" s="34" t="s">
        <v>698</v>
      </c>
      <c r="Q496" s="71">
        <f t="shared" si="182"/>
        <v>1.9203676546930767E-12</v>
      </c>
      <c r="R496" s="71">
        <f t="shared" si="183"/>
        <v>0</v>
      </c>
      <c r="S496" s="71">
        <f>SUM($R$33:R496)</f>
        <v>9.5691597944751994</v>
      </c>
      <c r="U496" s="26">
        <v>493</v>
      </c>
      <c r="V496" s="71">
        <v>1.0544361566000599E-11</v>
      </c>
      <c r="W496" s="73">
        <f t="shared" si="190"/>
        <v>0</v>
      </c>
      <c r="X496" s="74">
        <v>463</v>
      </c>
      <c r="Y496" s="34" t="s">
        <v>202</v>
      </c>
      <c r="Z496" s="34" t="s">
        <v>698</v>
      </c>
      <c r="AA496" s="71">
        <f t="shared" si="184"/>
        <v>1.9203676546930767E-12</v>
      </c>
      <c r="AB496" s="71">
        <f t="shared" si="185"/>
        <v>0</v>
      </c>
      <c r="AC496" s="71">
        <f>SUM($AB$33:AB496)</f>
        <v>10.403299508285247</v>
      </c>
      <c r="AE496" s="26">
        <v>493</v>
      </c>
      <c r="AF496" s="71">
        <v>0</v>
      </c>
      <c r="AG496" s="73">
        <f t="shared" si="191"/>
        <v>0</v>
      </c>
      <c r="AH496" s="74">
        <v>463</v>
      </c>
      <c r="AI496" s="34" t="s">
        <v>202</v>
      </c>
      <c r="AJ496" s="34" t="s">
        <v>698</v>
      </c>
      <c r="AK496" s="71">
        <f t="shared" si="186"/>
        <v>1.9203676546930767E-12</v>
      </c>
      <c r="AL496" s="71">
        <f t="shared" si="187"/>
        <v>0</v>
      </c>
      <c r="AM496" s="71">
        <f>SUM($AL$33:AL496)</f>
        <v>10.507780540992837</v>
      </c>
      <c r="AO496" s="26">
        <v>493</v>
      </c>
      <c r="AP496" s="71">
        <v>0.30174843867890699</v>
      </c>
      <c r="AQ496" s="73">
        <f t="shared" si="172"/>
        <v>3.4719844055978087E-226</v>
      </c>
      <c r="AR496" s="34">
        <v>473</v>
      </c>
      <c r="AS496" s="34" t="s">
        <v>202</v>
      </c>
      <c r="AT496" s="34" t="s">
        <v>708</v>
      </c>
      <c r="AU496" s="71">
        <f t="shared" si="168"/>
        <v>1.0723232681373491E-12</v>
      </c>
      <c r="AV496" s="71">
        <f t="shared" si="169"/>
        <v>3.7230896647325534E-238</v>
      </c>
      <c r="AW496" s="114">
        <f>SUM($AV$23:AV496)</f>
        <v>9.3110379369082494</v>
      </c>
      <c r="AY496" s="26">
        <v>493</v>
      </c>
      <c r="AZ496" s="71">
        <v>0</v>
      </c>
      <c r="BA496" s="73">
        <f t="shared" si="175"/>
        <v>0</v>
      </c>
      <c r="BB496" s="34">
        <v>473</v>
      </c>
      <c r="BC496" s="34" t="s">
        <v>202</v>
      </c>
      <c r="BD496" s="34" t="s">
        <v>708</v>
      </c>
      <c r="BE496" s="71">
        <f t="shared" si="170"/>
        <v>1.0723232681373491E-12</v>
      </c>
      <c r="BF496" s="71">
        <f t="shared" si="171"/>
        <v>0</v>
      </c>
      <c r="BG496" s="114">
        <f>SUM($BF$23:BF496)</f>
        <v>9.5467535037849771</v>
      </c>
      <c r="BI496" s="26">
        <v>493</v>
      </c>
      <c r="BJ496" s="71">
        <v>5.0360306330973298E-2</v>
      </c>
      <c r="BK496" s="73">
        <f t="shared" si="176"/>
        <v>0</v>
      </c>
      <c r="BL496" s="34">
        <v>473</v>
      </c>
      <c r="BM496" s="34" t="s">
        <v>202</v>
      </c>
      <c r="BN496" s="34" t="s">
        <v>708</v>
      </c>
      <c r="BO496" s="71">
        <f t="shared" si="173"/>
        <v>1.0723232681373491E-12</v>
      </c>
      <c r="BP496" s="71">
        <f t="shared" si="174"/>
        <v>0</v>
      </c>
      <c r="BQ496" s="114">
        <f>SUM($BP$23:BP496)</f>
        <v>10.39189247276893</v>
      </c>
      <c r="BS496" s="26">
        <v>493</v>
      </c>
      <c r="BT496" s="71">
        <v>0</v>
      </c>
      <c r="BU496" s="73">
        <f t="shared" si="177"/>
        <v>0</v>
      </c>
      <c r="BV496" s="34">
        <v>473</v>
      </c>
      <c r="BW496" s="34" t="s">
        <v>202</v>
      </c>
      <c r="BX496" s="34" t="s">
        <v>708</v>
      </c>
      <c r="BY496" s="71">
        <f t="shared" si="178"/>
        <v>1.0723232681373491E-12</v>
      </c>
      <c r="BZ496" s="71">
        <f t="shared" si="179"/>
        <v>0</v>
      </c>
      <c r="CA496" s="114">
        <f>SUM($BZ$23:BZ496)</f>
        <v>10.487233235656269</v>
      </c>
    </row>
    <row r="497" spans="1:79" x14ac:dyDescent="0.35">
      <c r="A497" s="26">
        <v>494</v>
      </c>
      <c r="B497" s="71">
        <v>0.241835952368361</v>
      </c>
      <c r="C497" s="73">
        <f t="shared" si="188"/>
        <v>1.5991362534110973E-260</v>
      </c>
      <c r="D497" s="34">
        <v>464</v>
      </c>
      <c r="E497" s="34" t="s">
        <v>202</v>
      </c>
      <c r="F497" s="34" t="s">
        <v>699</v>
      </c>
      <c r="G497" s="71">
        <f t="shared" si="180"/>
        <v>1.8116675987670543E-12</v>
      </c>
      <c r="H497" s="71">
        <f t="shared" si="181"/>
        <v>2.8971033363186264E-272</v>
      </c>
      <c r="I497" s="71">
        <f>SUM($H$33:H497)</f>
        <v>9.3265529758493759</v>
      </c>
      <c r="K497" s="26">
        <v>494</v>
      </c>
      <c r="L497" s="71">
        <v>0</v>
      </c>
      <c r="M497" s="73">
        <f t="shared" si="189"/>
        <v>0</v>
      </c>
      <c r="N497" s="34">
        <v>464</v>
      </c>
      <c r="O497" s="34" t="s">
        <v>202</v>
      </c>
      <c r="P497" s="34" t="s">
        <v>699</v>
      </c>
      <c r="Q497" s="71">
        <f t="shared" si="182"/>
        <v>1.8116675987670543E-12</v>
      </c>
      <c r="R497" s="71">
        <f t="shared" si="183"/>
        <v>0</v>
      </c>
      <c r="S497" s="71">
        <f>SUM($R$33:R497)</f>
        <v>9.5691597944751994</v>
      </c>
      <c r="U497" s="26">
        <v>494</v>
      </c>
      <c r="V497" s="71">
        <v>1.0544361566E-11</v>
      </c>
      <c r="W497" s="73">
        <f t="shared" si="190"/>
        <v>0</v>
      </c>
      <c r="X497" s="74">
        <v>464</v>
      </c>
      <c r="Y497" s="34" t="s">
        <v>202</v>
      </c>
      <c r="Z497" s="34" t="s">
        <v>699</v>
      </c>
      <c r="AA497" s="71">
        <f t="shared" si="184"/>
        <v>1.8116675987670543E-12</v>
      </c>
      <c r="AB497" s="71">
        <f t="shared" si="185"/>
        <v>0</v>
      </c>
      <c r="AC497" s="71">
        <f>SUM($AB$33:AB497)</f>
        <v>10.403299508285247</v>
      </c>
      <c r="AE497" s="26">
        <v>494</v>
      </c>
      <c r="AF497" s="71">
        <v>0</v>
      </c>
      <c r="AG497" s="73">
        <f t="shared" si="191"/>
        <v>0</v>
      </c>
      <c r="AH497" s="74">
        <v>464</v>
      </c>
      <c r="AI497" s="34" t="s">
        <v>202</v>
      </c>
      <c r="AJ497" s="34" t="s">
        <v>699</v>
      </c>
      <c r="AK497" s="71">
        <f t="shared" si="186"/>
        <v>1.8116675987670543E-12</v>
      </c>
      <c r="AL497" s="71">
        <f t="shared" si="187"/>
        <v>0</v>
      </c>
      <c r="AM497" s="71">
        <f>SUM($AL$33:AL497)</f>
        <v>10.507780540992837</v>
      </c>
      <c r="AO497" s="26">
        <v>494</v>
      </c>
      <c r="AP497" s="71">
        <v>0.30174843867893297</v>
      </c>
      <c r="AQ497" s="73">
        <f t="shared" si="172"/>
        <v>1.0476658735066518E-226</v>
      </c>
      <c r="AR497" s="34">
        <v>474</v>
      </c>
      <c r="AS497" s="34" t="s">
        <v>202</v>
      </c>
      <c r="AT497" s="34" t="s">
        <v>709</v>
      </c>
      <c r="AU497" s="71">
        <f t="shared" si="168"/>
        <v>1.0116257246578768E-12</v>
      </c>
      <c r="AV497" s="71">
        <f t="shared" si="169"/>
        <v>1.0598457484854941E-238</v>
      </c>
      <c r="AW497" s="114">
        <f>SUM($AV$23:AV497)</f>
        <v>9.3110379369082494</v>
      </c>
      <c r="AY497" s="26">
        <v>494</v>
      </c>
      <c r="AZ497" s="71">
        <v>0</v>
      </c>
      <c r="BA497" s="73">
        <f t="shared" si="175"/>
        <v>0</v>
      </c>
      <c r="BB497" s="34">
        <v>474</v>
      </c>
      <c r="BC497" s="34" t="s">
        <v>202</v>
      </c>
      <c r="BD497" s="34" t="s">
        <v>709</v>
      </c>
      <c r="BE497" s="71">
        <f t="shared" si="170"/>
        <v>1.0116257246578768E-12</v>
      </c>
      <c r="BF497" s="71">
        <f t="shared" si="171"/>
        <v>0</v>
      </c>
      <c r="BG497" s="114">
        <f>SUM($BF$23:BF497)</f>
        <v>9.5467535037849771</v>
      </c>
      <c r="BI497" s="26">
        <v>494</v>
      </c>
      <c r="BJ497" s="71">
        <v>5.0360306330961599E-2</v>
      </c>
      <c r="BK497" s="73">
        <f t="shared" si="176"/>
        <v>0</v>
      </c>
      <c r="BL497" s="34">
        <v>474</v>
      </c>
      <c r="BM497" s="34" t="s">
        <v>202</v>
      </c>
      <c r="BN497" s="34" t="s">
        <v>709</v>
      </c>
      <c r="BO497" s="71">
        <f t="shared" si="173"/>
        <v>1.0116257246578768E-12</v>
      </c>
      <c r="BP497" s="71">
        <f t="shared" si="174"/>
        <v>0</v>
      </c>
      <c r="BQ497" s="114">
        <f>SUM($BP$23:BP497)</f>
        <v>10.39189247276893</v>
      </c>
      <c r="BS497" s="26">
        <v>494</v>
      </c>
      <c r="BT497" s="71">
        <v>0</v>
      </c>
      <c r="BU497" s="73">
        <f t="shared" si="177"/>
        <v>0</v>
      </c>
      <c r="BV497" s="34">
        <v>474</v>
      </c>
      <c r="BW497" s="34" t="s">
        <v>202</v>
      </c>
      <c r="BX497" s="34" t="s">
        <v>709</v>
      </c>
      <c r="BY497" s="71">
        <f t="shared" si="178"/>
        <v>1.0116257246578768E-12</v>
      </c>
      <c r="BZ497" s="71">
        <f t="shared" si="179"/>
        <v>0</v>
      </c>
      <c r="CA497" s="114">
        <f>SUM($BZ$23:BZ497)</f>
        <v>10.487233235656269</v>
      </c>
    </row>
    <row r="498" spans="1:79" x14ac:dyDescent="0.35">
      <c r="A498" s="26">
        <v>495</v>
      </c>
      <c r="B498" s="71">
        <v>0.24183595236838701</v>
      </c>
      <c r="C498" s="73">
        <f t="shared" si="188"/>
        <v>3.8672863881044539E-261</v>
      </c>
      <c r="D498" s="34">
        <v>465</v>
      </c>
      <c r="E498" s="34" t="s">
        <v>202</v>
      </c>
      <c r="F498" s="34" t="s">
        <v>700</v>
      </c>
      <c r="G498" s="71">
        <f t="shared" si="180"/>
        <v>1.7091203761953338E-12</v>
      </c>
      <c r="H498" s="71">
        <f t="shared" si="181"/>
        <v>6.609657966492178E-273</v>
      </c>
      <c r="I498" s="71">
        <f>SUM($H$33:H498)</f>
        <v>9.3265529758493759</v>
      </c>
      <c r="K498" s="26">
        <v>495</v>
      </c>
      <c r="L498" s="71">
        <v>0</v>
      </c>
      <c r="M498" s="73">
        <f t="shared" si="189"/>
        <v>0</v>
      </c>
      <c r="N498" s="34">
        <v>465</v>
      </c>
      <c r="O498" s="34" t="s">
        <v>202</v>
      </c>
      <c r="P498" s="34" t="s">
        <v>700</v>
      </c>
      <c r="Q498" s="71">
        <f t="shared" si="182"/>
        <v>1.7091203761953338E-12</v>
      </c>
      <c r="R498" s="71">
        <f t="shared" si="183"/>
        <v>0</v>
      </c>
      <c r="S498" s="71">
        <f>SUM($R$33:R498)</f>
        <v>9.5691597944751994</v>
      </c>
      <c r="U498" s="26">
        <v>495</v>
      </c>
      <c r="V498" s="71">
        <v>1.05443615660012E-11</v>
      </c>
      <c r="W498" s="73">
        <f t="shared" si="190"/>
        <v>0</v>
      </c>
      <c r="X498" s="74">
        <v>465</v>
      </c>
      <c r="Y498" s="34" t="s">
        <v>202</v>
      </c>
      <c r="Z498" s="34" t="s">
        <v>700</v>
      </c>
      <c r="AA498" s="71">
        <f t="shared" si="184"/>
        <v>1.7091203761953338E-12</v>
      </c>
      <c r="AB498" s="71">
        <f t="shared" si="185"/>
        <v>0</v>
      </c>
      <c r="AC498" s="71">
        <f>SUM($AB$33:AB498)</f>
        <v>10.403299508285247</v>
      </c>
      <c r="AE498" s="26">
        <v>495</v>
      </c>
      <c r="AF498" s="71">
        <v>0</v>
      </c>
      <c r="AG498" s="73">
        <f t="shared" si="191"/>
        <v>0</v>
      </c>
      <c r="AH498" s="74">
        <v>465</v>
      </c>
      <c r="AI498" s="34" t="s">
        <v>202</v>
      </c>
      <c r="AJ498" s="34" t="s">
        <v>700</v>
      </c>
      <c r="AK498" s="71">
        <f t="shared" si="186"/>
        <v>1.7091203761953338E-12</v>
      </c>
      <c r="AL498" s="71">
        <f t="shared" si="187"/>
        <v>0</v>
      </c>
      <c r="AM498" s="71">
        <f>SUM($AL$33:AL498)</f>
        <v>10.507780540992837</v>
      </c>
      <c r="AO498" s="26">
        <v>495</v>
      </c>
      <c r="AP498" s="71">
        <v>0.30174843867890699</v>
      </c>
      <c r="AQ498" s="73">
        <f t="shared" si="172"/>
        <v>3.1613154158783264E-227</v>
      </c>
      <c r="AR498" s="34">
        <v>475</v>
      </c>
      <c r="AS498" s="34" t="s">
        <v>202</v>
      </c>
      <c r="AT498" s="34" t="s">
        <v>710</v>
      </c>
      <c r="AU498" s="71">
        <f t="shared" si="168"/>
        <v>9.5436389118667594E-13</v>
      </c>
      <c r="AV498" s="71">
        <f t="shared" si="169"/>
        <v>3.0170452815660643E-239</v>
      </c>
      <c r="AW498" s="114">
        <f>SUM($AV$23:AV498)</f>
        <v>9.3110379369082494</v>
      </c>
      <c r="AY498" s="26">
        <v>495</v>
      </c>
      <c r="AZ498" s="71">
        <v>0</v>
      </c>
      <c r="BA498" s="73">
        <f t="shared" si="175"/>
        <v>0</v>
      </c>
      <c r="BB498" s="34">
        <v>475</v>
      </c>
      <c r="BC498" s="34" t="s">
        <v>202</v>
      </c>
      <c r="BD498" s="34" t="s">
        <v>710</v>
      </c>
      <c r="BE498" s="71">
        <f t="shared" si="170"/>
        <v>9.5436389118667594E-13</v>
      </c>
      <c r="BF498" s="71">
        <f t="shared" si="171"/>
        <v>0</v>
      </c>
      <c r="BG498" s="114">
        <f>SUM($BF$23:BF498)</f>
        <v>9.5467535037849771</v>
      </c>
      <c r="BI498" s="26">
        <v>495</v>
      </c>
      <c r="BJ498" s="71">
        <v>5.0360306330973298E-2</v>
      </c>
      <c r="BK498" s="73">
        <f t="shared" si="176"/>
        <v>0</v>
      </c>
      <c r="BL498" s="34">
        <v>475</v>
      </c>
      <c r="BM498" s="34" t="s">
        <v>202</v>
      </c>
      <c r="BN498" s="34" t="s">
        <v>710</v>
      </c>
      <c r="BO498" s="71">
        <f t="shared" si="173"/>
        <v>9.5436389118667594E-13</v>
      </c>
      <c r="BP498" s="71">
        <f t="shared" si="174"/>
        <v>0</v>
      </c>
      <c r="BQ498" s="114">
        <f>SUM($BP$23:BP498)</f>
        <v>10.39189247276893</v>
      </c>
      <c r="BS498" s="26">
        <v>495</v>
      </c>
      <c r="BT498" s="71">
        <v>0</v>
      </c>
      <c r="BU498" s="73">
        <f t="shared" si="177"/>
        <v>0</v>
      </c>
      <c r="BV498" s="34">
        <v>475</v>
      </c>
      <c r="BW498" s="34" t="s">
        <v>202</v>
      </c>
      <c r="BX498" s="34" t="s">
        <v>710</v>
      </c>
      <c r="BY498" s="71">
        <f t="shared" si="178"/>
        <v>9.5436389118667594E-13</v>
      </c>
      <c r="BZ498" s="71">
        <f t="shared" si="179"/>
        <v>0</v>
      </c>
      <c r="CA498" s="114">
        <f>SUM($BZ$23:BZ498)</f>
        <v>10.487233235656269</v>
      </c>
    </row>
    <row r="499" spans="1:79" x14ac:dyDescent="0.35">
      <c r="A499" s="26">
        <v>496</v>
      </c>
      <c r="B499" s="71">
        <v>0.24183595236838801</v>
      </c>
      <c r="C499" s="73">
        <f t="shared" si="188"/>
        <v>9.3524888674854011E-262</v>
      </c>
      <c r="D499" s="34">
        <v>466</v>
      </c>
      <c r="E499" s="34" t="s">
        <v>202</v>
      </c>
      <c r="F499" s="34" t="s">
        <v>701</v>
      </c>
      <c r="G499" s="71">
        <f t="shared" si="180"/>
        <v>1.6123777133918246E-12</v>
      </c>
      <c r="H499" s="71">
        <f t="shared" si="181"/>
        <v>1.5079744614678606E-273</v>
      </c>
      <c r="I499" s="71">
        <f>SUM($H$33:H499)</f>
        <v>9.3265529758493759</v>
      </c>
      <c r="K499" s="26">
        <v>496</v>
      </c>
      <c r="L499" s="71">
        <v>0</v>
      </c>
      <c r="M499" s="73">
        <f t="shared" si="189"/>
        <v>0</v>
      </c>
      <c r="N499" s="34">
        <v>466</v>
      </c>
      <c r="O499" s="34" t="s">
        <v>202</v>
      </c>
      <c r="P499" s="34" t="s">
        <v>701</v>
      </c>
      <c r="Q499" s="71">
        <f t="shared" si="182"/>
        <v>1.6123777133918246E-12</v>
      </c>
      <c r="R499" s="71">
        <f t="shared" si="183"/>
        <v>0</v>
      </c>
      <c r="S499" s="71">
        <f>SUM($R$33:R499)</f>
        <v>9.5691597944751994</v>
      </c>
      <c r="U499" s="26">
        <v>496</v>
      </c>
      <c r="V499" s="71">
        <v>1.0544361566E-11</v>
      </c>
      <c r="W499" s="73">
        <f t="shared" si="190"/>
        <v>0</v>
      </c>
      <c r="X499" s="74">
        <v>466</v>
      </c>
      <c r="Y499" s="34" t="s">
        <v>202</v>
      </c>
      <c r="Z499" s="34" t="s">
        <v>701</v>
      </c>
      <c r="AA499" s="71">
        <f t="shared" si="184"/>
        <v>1.6123777133918246E-12</v>
      </c>
      <c r="AB499" s="71">
        <f t="shared" si="185"/>
        <v>0</v>
      </c>
      <c r="AC499" s="71">
        <f>SUM($AB$33:AB499)</f>
        <v>10.403299508285247</v>
      </c>
      <c r="AE499" s="26">
        <v>496</v>
      </c>
      <c r="AF499" s="71">
        <v>0</v>
      </c>
      <c r="AG499" s="73">
        <f t="shared" si="191"/>
        <v>0</v>
      </c>
      <c r="AH499" s="74">
        <v>466</v>
      </c>
      <c r="AI499" s="34" t="s">
        <v>202</v>
      </c>
      <c r="AJ499" s="34" t="s">
        <v>701</v>
      </c>
      <c r="AK499" s="71">
        <f t="shared" si="186"/>
        <v>1.6123777133918246E-12</v>
      </c>
      <c r="AL499" s="71">
        <f t="shared" si="187"/>
        <v>0</v>
      </c>
      <c r="AM499" s="71">
        <f>SUM($AL$33:AL499)</f>
        <v>10.507780540992837</v>
      </c>
      <c r="AO499" s="26">
        <v>496</v>
      </c>
      <c r="AP499" s="71">
        <v>0.30174843867893097</v>
      </c>
      <c r="AQ499" s="73">
        <f t="shared" si="172"/>
        <v>9.5392199091284457E-228</v>
      </c>
      <c r="AR499" s="34">
        <v>476</v>
      </c>
      <c r="AS499" s="34" t="s">
        <v>202</v>
      </c>
      <c r="AT499" s="34" t="s">
        <v>711</v>
      </c>
      <c r="AU499" s="71">
        <f t="shared" si="168"/>
        <v>9.0034329357233556E-13</v>
      </c>
      <c r="AV499" s="71">
        <f t="shared" si="169"/>
        <v>8.5885726710955008E-240</v>
      </c>
      <c r="AW499" s="114">
        <f>SUM($AV$23:AV499)</f>
        <v>9.3110379369082494</v>
      </c>
      <c r="AY499" s="26">
        <v>496</v>
      </c>
      <c r="AZ499" s="71">
        <v>0</v>
      </c>
      <c r="BA499" s="73">
        <f t="shared" si="175"/>
        <v>0</v>
      </c>
      <c r="BB499" s="34">
        <v>476</v>
      </c>
      <c r="BC499" s="34" t="s">
        <v>202</v>
      </c>
      <c r="BD499" s="34" t="s">
        <v>711</v>
      </c>
      <c r="BE499" s="71">
        <f t="shared" si="170"/>
        <v>9.0034329357233556E-13</v>
      </c>
      <c r="BF499" s="71">
        <f t="shared" si="171"/>
        <v>0</v>
      </c>
      <c r="BG499" s="114">
        <f>SUM($BF$23:BF499)</f>
        <v>9.5467535037849771</v>
      </c>
      <c r="BI499" s="26">
        <v>496</v>
      </c>
      <c r="BJ499" s="71">
        <v>5.0360306330972597E-2</v>
      </c>
      <c r="BK499" s="73">
        <f t="shared" si="176"/>
        <v>0</v>
      </c>
      <c r="BL499" s="34">
        <v>476</v>
      </c>
      <c r="BM499" s="34" t="s">
        <v>202</v>
      </c>
      <c r="BN499" s="34" t="s">
        <v>711</v>
      </c>
      <c r="BO499" s="71">
        <f t="shared" si="173"/>
        <v>9.0034329357233556E-13</v>
      </c>
      <c r="BP499" s="71">
        <f t="shared" si="174"/>
        <v>0</v>
      </c>
      <c r="BQ499" s="114">
        <f>SUM($BP$23:BP499)</f>
        <v>10.39189247276893</v>
      </c>
      <c r="BS499" s="26">
        <v>496</v>
      </c>
      <c r="BT499" s="71">
        <v>0</v>
      </c>
      <c r="BU499" s="73">
        <f t="shared" si="177"/>
        <v>0</v>
      </c>
      <c r="BV499" s="34">
        <v>476</v>
      </c>
      <c r="BW499" s="34" t="s">
        <v>202</v>
      </c>
      <c r="BX499" s="34" t="s">
        <v>711</v>
      </c>
      <c r="BY499" s="71">
        <f t="shared" si="178"/>
        <v>9.0034329357233556E-13</v>
      </c>
      <c r="BZ499" s="71">
        <f t="shared" si="179"/>
        <v>0</v>
      </c>
      <c r="CA499" s="114">
        <f>SUM($BZ$23:BZ499)</f>
        <v>10.487233235656269</v>
      </c>
    </row>
    <row r="500" spans="1:79" x14ac:dyDescent="0.35">
      <c r="A500" s="26">
        <v>497</v>
      </c>
      <c r="B500" s="71">
        <v>0.24183595236838701</v>
      </c>
      <c r="C500" s="73">
        <f t="shared" si="188"/>
        <v>2.2617680522830787E-262</v>
      </c>
      <c r="D500" s="34">
        <v>467</v>
      </c>
      <c r="E500" s="34" t="s">
        <v>202</v>
      </c>
      <c r="F500" s="34" t="s">
        <v>702</v>
      </c>
      <c r="G500" s="71">
        <f t="shared" si="180"/>
        <v>1.5211110503696457E-12</v>
      </c>
      <c r="H500" s="71">
        <f t="shared" si="181"/>
        <v>3.4404003777008215E-274</v>
      </c>
      <c r="I500" s="71">
        <f>SUM($H$33:H500)</f>
        <v>9.3265529758493759</v>
      </c>
      <c r="K500" s="26">
        <v>497</v>
      </c>
      <c r="L500" s="71">
        <v>0</v>
      </c>
      <c r="M500" s="73">
        <f t="shared" si="189"/>
        <v>0</v>
      </c>
      <c r="N500" s="34">
        <v>467</v>
      </c>
      <c r="O500" s="34" t="s">
        <v>202</v>
      </c>
      <c r="P500" s="34" t="s">
        <v>702</v>
      </c>
      <c r="Q500" s="71">
        <f t="shared" si="182"/>
        <v>1.5211110503696457E-12</v>
      </c>
      <c r="R500" s="71">
        <f t="shared" si="183"/>
        <v>0</v>
      </c>
      <c r="S500" s="71">
        <f>SUM($R$33:R500)</f>
        <v>9.5691597944751994</v>
      </c>
      <c r="U500" s="26">
        <v>497</v>
      </c>
      <c r="V500" s="71">
        <v>1.0544361566000599E-11</v>
      </c>
      <c r="W500" s="73">
        <f t="shared" si="190"/>
        <v>0</v>
      </c>
      <c r="X500" s="74">
        <v>467</v>
      </c>
      <c r="Y500" s="34" t="s">
        <v>202</v>
      </c>
      <c r="Z500" s="34" t="s">
        <v>702</v>
      </c>
      <c r="AA500" s="71">
        <f t="shared" si="184"/>
        <v>1.5211110503696457E-12</v>
      </c>
      <c r="AB500" s="71">
        <f t="shared" si="185"/>
        <v>0</v>
      </c>
      <c r="AC500" s="71">
        <f>SUM($AB$33:AB500)</f>
        <v>10.403299508285247</v>
      </c>
      <c r="AE500" s="26">
        <v>497</v>
      </c>
      <c r="AF500" s="71">
        <v>0</v>
      </c>
      <c r="AG500" s="73">
        <f t="shared" si="191"/>
        <v>0</v>
      </c>
      <c r="AH500" s="74">
        <v>467</v>
      </c>
      <c r="AI500" s="34" t="s">
        <v>202</v>
      </c>
      <c r="AJ500" s="34" t="s">
        <v>702</v>
      </c>
      <c r="AK500" s="71">
        <f t="shared" si="186"/>
        <v>1.5211110503696457E-12</v>
      </c>
      <c r="AL500" s="71">
        <f t="shared" si="187"/>
        <v>0</v>
      </c>
      <c r="AM500" s="71">
        <f>SUM($AL$33:AL500)</f>
        <v>10.507780540992837</v>
      </c>
      <c r="AO500" s="26">
        <v>497</v>
      </c>
      <c r="AP500" s="71">
        <v>0.30174843867890599</v>
      </c>
      <c r="AQ500" s="73">
        <f t="shared" si="172"/>
        <v>2.8784447137944821E-228</v>
      </c>
      <c r="AR500" s="34">
        <v>477</v>
      </c>
      <c r="AS500" s="34" t="s">
        <v>202</v>
      </c>
      <c r="AT500" s="34" t="s">
        <v>712</v>
      </c>
      <c r="AU500" s="71">
        <f t="shared" si="168"/>
        <v>8.4938046563427895E-13</v>
      </c>
      <c r="AV500" s="71">
        <f t="shared" si="169"/>
        <v>2.444894711305286E-240</v>
      </c>
      <c r="AW500" s="114">
        <f>SUM($AV$23:AV500)</f>
        <v>9.3110379369082494</v>
      </c>
      <c r="AY500" s="26">
        <v>497</v>
      </c>
      <c r="AZ500" s="71">
        <v>0</v>
      </c>
      <c r="BA500" s="73">
        <f t="shared" si="175"/>
        <v>0</v>
      </c>
      <c r="BB500" s="34">
        <v>477</v>
      </c>
      <c r="BC500" s="34" t="s">
        <v>202</v>
      </c>
      <c r="BD500" s="34" t="s">
        <v>712</v>
      </c>
      <c r="BE500" s="71">
        <f t="shared" si="170"/>
        <v>8.4938046563427895E-13</v>
      </c>
      <c r="BF500" s="71">
        <f t="shared" si="171"/>
        <v>0</v>
      </c>
      <c r="BG500" s="114">
        <f>SUM($BF$23:BF500)</f>
        <v>9.5467535037849771</v>
      </c>
      <c r="BI500" s="26">
        <v>497</v>
      </c>
      <c r="BJ500" s="71">
        <v>5.0360306330973603E-2</v>
      </c>
      <c r="BK500" s="73">
        <f t="shared" si="176"/>
        <v>0</v>
      </c>
      <c r="BL500" s="34">
        <v>477</v>
      </c>
      <c r="BM500" s="34" t="s">
        <v>202</v>
      </c>
      <c r="BN500" s="34" t="s">
        <v>712</v>
      </c>
      <c r="BO500" s="71">
        <f t="shared" si="173"/>
        <v>8.4938046563427895E-13</v>
      </c>
      <c r="BP500" s="71">
        <f t="shared" si="174"/>
        <v>0</v>
      </c>
      <c r="BQ500" s="114">
        <f>SUM($BP$23:BP500)</f>
        <v>10.39189247276893</v>
      </c>
      <c r="BS500" s="26">
        <v>497</v>
      </c>
      <c r="BT500" s="71">
        <v>0</v>
      </c>
      <c r="BU500" s="73">
        <f t="shared" si="177"/>
        <v>0</v>
      </c>
      <c r="BV500" s="34">
        <v>477</v>
      </c>
      <c r="BW500" s="34" t="s">
        <v>202</v>
      </c>
      <c r="BX500" s="34" t="s">
        <v>712</v>
      </c>
      <c r="BY500" s="71">
        <f t="shared" si="178"/>
        <v>8.4938046563427895E-13</v>
      </c>
      <c r="BZ500" s="71">
        <f t="shared" si="179"/>
        <v>0</v>
      </c>
      <c r="CA500" s="114">
        <f>SUM($BZ$23:BZ500)</f>
        <v>10.487233235656269</v>
      </c>
    </row>
    <row r="501" spans="1:79" x14ac:dyDescent="0.35">
      <c r="A501" s="26">
        <v>498</v>
      </c>
      <c r="B501" s="71">
        <v>0.241835952368362</v>
      </c>
      <c r="C501" s="73">
        <f t="shared" si="188"/>
        <v>5.4697683096027005E-263</v>
      </c>
      <c r="D501" s="34">
        <v>468</v>
      </c>
      <c r="E501" s="34" t="s">
        <v>202</v>
      </c>
      <c r="F501" s="34" t="s">
        <v>703</v>
      </c>
      <c r="G501" s="71">
        <f t="shared" si="180"/>
        <v>1.4350104248770243E-12</v>
      </c>
      <c r="H501" s="71">
        <f t="shared" si="181"/>
        <v>7.8491745459418539E-275</v>
      </c>
      <c r="I501" s="71">
        <f>SUM($H$33:H501)</f>
        <v>9.3265529758493759</v>
      </c>
      <c r="K501" s="26">
        <v>498</v>
      </c>
      <c r="L501" s="71">
        <v>0</v>
      </c>
      <c r="M501" s="73">
        <f t="shared" si="189"/>
        <v>0</v>
      </c>
      <c r="N501" s="34">
        <v>468</v>
      </c>
      <c r="O501" s="34" t="s">
        <v>202</v>
      </c>
      <c r="P501" s="34" t="s">
        <v>703</v>
      </c>
      <c r="Q501" s="71">
        <f t="shared" si="182"/>
        <v>1.4350104248770243E-12</v>
      </c>
      <c r="R501" s="71">
        <f t="shared" si="183"/>
        <v>0</v>
      </c>
      <c r="S501" s="71">
        <f>SUM($R$33:R501)</f>
        <v>9.5691597944751994</v>
      </c>
      <c r="U501" s="26">
        <v>498</v>
      </c>
      <c r="V501" s="71">
        <v>1.05443615660212E-11</v>
      </c>
      <c r="W501" s="73">
        <f t="shared" si="190"/>
        <v>0</v>
      </c>
      <c r="X501" s="74">
        <v>468</v>
      </c>
      <c r="Y501" s="34" t="s">
        <v>202</v>
      </c>
      <c r="Z501" s="34" t="s">
        <v>703</v>
      </c>
      <c r="AA501" s="71">
        <f t="shared" si="184"/>
        <v>1.4350104248770243E-12</v>
      </c>
      <c r="AB501" s="71">
        <f t="shared" si="185"/>
        <v>0</v>
      </c>
      <c r="AC501" s="71">
        <f>SUM($AB$33:AB501)</f>
        <v>10.403299508285247</v>
      </c>
      <c r="AE501" s="26">
        <v>498</v>
      </c>
      <c r="AF501" s="71">
        <v>0</v>
      </c>
      <c r="AG501" s="73">
        <f t="shared" si="191"/>
        <v>0</v>
      </c>
      <c r="AH501" s="74">
        <v>468</v>
      </c>
      <c r="AI501" s="34" t="s">
        <v>202</v>
      </c>
      <c r="AJ501" s="34" t="s">
        <v>703</v>
      </c>
      <c r="AK501" s="71">
        <f t="shared" si="186"/>
        <v>1.4350104248770243E-12</v>
      </c>
      <c r="AL501" s="71">
        <f t="shared" si="187"/>
        <v>0</v>
      </c>
      <c r="AM501" s="71">
        <f>SUM($AL$33:AL501)</f>
        <v>10.507780540992837</v>
      </c>
      <c r="AO501" s="26">
        <v>498</v>
      </c>
      <c r="AP501" s="71">
        <v>0.30174843867893297</v>
      </c>
      <c r="AQ501" s="73">
        <f t="shared" si="172"/>
        <v>8.6856619821103544E-229</v>
      </c>
      <c r="AR501" s="34">
        <v>478</v>
      </c>
      <c r="AS501" s="34" t="s">
        <v>202</v>
      </c>
      <c r="AT501" s="34" t="s">
        <v>713</v>
      </c>
      <c r="AU501" s="71">
        <f t="shared" si="168"/>
        <v>8.013023260700743E-13</v>
      </c>
      <c r="AV501" s="71">
        <f t="shared" si="169"/>
        <v>6.9598411497234388E-241</v>
      </c>
      <c r="AW501" s="114">
        <f>SUM($AV$23:AV501)</f>
        <v>9.3110379369082494</v>
      </c>
      <c r="AY501" s="26">
        <v>498</v>
      </c>
      <c r="AZ501" s="71">
        <v>0</v>
      </c>
      <c r="BA501" s="73">
        <f t="shared" si="175"/>
        <v>0</v>
      </c>
      <c r="BB501" s="34">
        <v>478</v>
      </c>
      <c r="BC501" s="34" t="s">
        <v>202</v>
      </c>
      <c r="BD501" s="34" t="s">
        <v>713</v>
      </c>
      <c r="BE501" s="71">
        <f t="shared" si="170"/>
        <v>8.013023260700743E-13</v>
      </c>
      <c r="BF501" s="71">
        <f t="shared" si="171"/>
        <v>0</v>
      </c>
      <c r="BG501" s="114">
        <f>SUM($BF$23:BF501)</f>
        <v>9.5467535037849771</v>
      </c>
      <c r="BI501" s="26">
        <v>498</v>
      </c>
      <c r="BJ501" s="71">
        <v>5.0360306330973298E-2</v>
      </c>
      <c r="BK501" s="73">
        <f t="shared" si="176"/>
        <v>0</v>
      </c>
      <c r="BL501" s="34">
        <v>478</v>
      </c>
      <c r="BM501" s="34" t="s">
        <v>202</v>
      </c>
      <c r="BN501" s="34" t="s">
        <v>713</v>
      </c>
      <c r="BO501" s="71">
        <f t="shared" si="173"/>
        <v>8.013023260700743E-13</v>
      </c>
      <c r="BP501" s="71">
        <f t="shared" si="174"/>
        <v>0</v>
      </c>
      <c r="BQ501" s="114">
        <f>SUM($BP$23:BP501)</f>
        <v>10.39189247276893</v>
      </c>
      <c r="BS501" s="26">
        <v>498</v>
      </c>
      <c r="BT501" s="71">
        <v>0</v>
      </c>
      <c r="BU501" s="73">
        <f t="shared" si="177"/>
        <v>0</v>
      </c>
      <c r="BV501" s="34">
        <v>478</v>
      </c>
      <c r="BW501" s="34" t="s">
        <v>202</v>
      </c>
      <c r="BX501" s="34" t="s">
        <v>713</v>
      </c>
      <c r="BY501" s="71">
        <f t="shared" si="178"/>
        <v>8.013023260700743E-13</v>
      </c>
      <c r="BZ501" s="71">
        <f t="shared" si="179"/>
        <v>0</v>
      </c>
      <c r="CA501" s="114">
        <f>SUM($BZ$23:BZ501)</f>
        <v>10.487233235656269</v>
      </c>
    </row>
    <row r="502" spans="1:79" x14ac:dyDescent="0.35">
      <c r="A502" s="26">
        <v>499</v>
      </c>
      <c r="B502" s="71">
        <v>0.24183595236838701</v>
      </c>
      <c r="C502" s="73">
        <f t="shared" si="188"/>
        <v>1.3227866283870546E-263</v>
      </c>
      <c r="D502" s="34">
        <v>469</v>
      </c>
      <c r="E502" s="34" t="s">
        <v>202</v>
      </c>
      <c r="F502" s="34" t="s">
        <v>704</v>
      </c>
      <c r="G502" s="71">
        <f t="shared" si="180"/>
        <v>1.3537834196953057E-12</v>
      </c>
      <c r="H502" s="71">
        <f t="shared" si="181"/>
        <v>1.7907666053050503E-275</v>
      </c>
      <c r="I502" s="71">
        <f>SUM($H$33:H502)</f>
        <v>9.3265529758493759</v>
      </c>
      <c r="K502" s="26">
        <v>499</v>
      </c>
      <c r="L502" s="71">
        <v>0</v>
      </c>
      <c r="M502" s="73">
        <f t="shared" si="189"/>
        <v>0</v>
      </c>
      <c r="N502" s="34">
        <v>469</v>
      </c>
      <c r="O502" s="34" t="s">
        <v>202</v>
      </c>
      <c r="P502" s="34" t="s">
        <v>704</v>
      </c>
      <c r="Q502" s="71">
        <f t="shared" si="182"/>
        <v>1.3537834196953057E-12</v>
      </c>
      <c r="R502" s="71">
        <f t="shared" si="183"/>
        <v>0</v>
      </c>
      <c r="S502" s="71">
        <f>SUM($R$33:R502)</f>
        <v>9.5691597944751994</v>
      </c>
      <c r="U502" s="26">
        <v>499</v>
      </c>
      <c r="V502" s="71">
        <v>1.0544361566E-11</v>
      </c>
      <c r="W502" s="73">
        <f t="shared" si="190"/>
        <v>0</v>
      </c>
      <c r="X502" s="74">
        <v>469</v>
      </c>
      <c r="Y502" s="34" t="s">
        <v>202</v>
      </c>
      <c r="Z502" s="34" t="s">
        <v>704</v>
      </c>
      <c r="AA502" s="71">
        <f t="shared" si="184"/>
        <v>1.3537834196953057E-12</v>
      </c>
      <c r="AB502" s="71">
        <f t="shared" si="185"/>
        <v>0</v>
      </c>
      <c r="AC502" s="71">
        <f>SUM($AB$33:AB502)</f>
        <v>10.403299508285247</v>
      </c>
      <c r="AE502" s="26">
        <v>499</v>
      </c>
      <c r="AF502" s="71">
        <v>0</v>
      </c>
      <c r="AG502" s="73">
        <f t="shared" si="191"/>
        <v>0</v>
      </c>
      <c r="AH502" s="74">
        <v>469</v>
      </c>
      <c r="AI502" s="34" t="s">
        <v>202</v>
      </c>
      <c r="AJ502" s="34" t="s">
        <v>704</v>
      </c>
      <c r="AK502" s="71">
        <f t="shared" si="186"/>
        <v>1.3537834196953057E-12</v>
      </c>
      <c r="AL502" s="71">
        <f t="shared" si="187"/>
        <v>0</v>
      </c>
      <c r="AM502" s="71">
        <f>SUM($AL$33:AL502)</f>
        <v>10.507780540992837</v>
      </c>
      <c r="AO502" s="26">
        <v>499</v>
      </c>
      <c r="AP502" s="71">
        <v>0.30174843867890599</v>
      </c>
      <c r="AQ502" s="73">
        <f t="shared" si="172"/>
        <v>2.6208849419947656E-229</v>
      </c>
      <c r="AR502" s="34">
        <v>479</v>
      </c>
      <c r="AS502" s="34" t="s">
        <v>202</v>
      </c>
      <c r="AT502" s="34" t="s">
        <v>714</v>
      </c>
      <c r="AU502" s="71">
        <f t="shared" si="168"/>
        <v>7.5594559063214544E-13</v>
      </c>
      <c r="AV502" s="71">
        <f t="shared" si="169"/>
        <v>1.9812464154551294E-241</v>
      </c>
      <c r="AW502" s="114">
        <f>SUM($AV$23:AV502)</f>
        <v>9.3110379369082494</v>
      </c>
      <c r="AY502" s="26">
        <v>499</v>
      </c>
      <c r="AZ502" s="71">
        <v>0</v>
      </c>
      <c r="BA502" s="73">
        <f t="shared" si="175"/>
        <v>0</v>
      </c>
      <c r="BB502" s="34">
        <v>479</v>
      </c>
      <c r="BC502" s="34" t="s">
        <v>202</v>
      </c>
      <c r="BD502" s="34" t="s">
        <v>714</v>
      </c>
      <c r="BE502" s="71">
        <f t="shared" si="170"/>
        <v>7.5594559063214544E-13</v>
      </c>
      <c r="BF502" s="71">
        <f t="shared" si="171"/>
        <v>0</v>
      </c>
      <c r="BG502" s="114">
        <f>SUM($BF$23:BF502)</f>
        <v>9.5467535037849771</v>
      </c>
      <c r="BI502" s="26">
        <v>499</v>
      </c>
      <c r="BJ502" s="71">
        <v>5.0360306330973298E-2</v>
      </c>
      <c r="BK502" s="73">
        <f t="shared" si="176"/>
        <v>0</v>
      </c>
      <c r="BL502" s="34">
        <v>479</v>
      </c>
      <c r="BM502" s="34" t="s">
        <v>202</v>
      </c>
      <c r="BN502" s="34" t="s">
        <v>714</v>
      </c>
      <c r="BO502" s="71">
        <f t="shared" si="173"/>
        <v>7.5594559063214544E-13</v>
      </c>
      <c r="BP502" s="71">
        <f t="shared" si="174"/>
        <v>0</v>
      </c>
      <c r="BQ502" s="114">
        <f>SUM($BP$23:BP502)</f>
        <v>10.39189247276893</v>
      </c>
      <c r="BS502" s="26">
        <v>499</v>
      </c>
      <c r="BT502" s="71">
        <v>0</v>
      </c>
      <c r="BU502" s="73">
        <f t="shared" si="177"/>
        <v>0</v>
      </c>
      <c r="BV502" s="34">
        <v>479</v>
      </c>
      <c r="BW502" s="34" t="s">
        <v>202</v>
      </c>
      <c r="BX502" s="34" t="s">
        <v>714</v>
      </c>
      <c r="BY502" s="71">
        <f t="shared" si="178"/>
        <v>7.5594559063214544E-13</v>
      </c>
      <c r="BZ502" s="71">
        <f t="shared" si="179"/>
        <v>0</v>
      </c>
      <c r="CA502" s="114">
        <f>SUM($BZ$23:BZ502)</f>
        <v>10.487233235656269</v>
      </c>
    </row>
    <row r="503" spans="1:79" x14ac:dyDescent="0.35">
      <c r="A503" s="26">
        <v>500</v>
      </c>
      <c r="B503" s="71">
        <v>0.24183595236838801</v>
      </c>
      <c r="C503" s="73">
        <f t="shared" si="188"/>
        <v>3.1989736405615099E-264</v>
      </c>
      <c r="D503" s="34">
        <v>470</v>
      </c>
      <c r="E503" s="34" t="s">
        <v>202</v>
      </c>
      <c r="F503" s="34" t="s">
        <v>705</v>
      </c>
      <c r="G503" s="71">
        <f t="shared" si="180"/>
        <v>1.2771541695238732E-12</v>
      </c>
      <c r="H503" s="71">
        <f t="shared" si="181"/>
        <v>4.0855825232400962E-276</v>
      </c>
      <c r="I503" s="71">
        <f>SUM($H$33:H503)</f>
        <v>9.3265529758493759</v>
      </c>
      <c r="K503" s="26">
        <v>500</v>
      </c>
      <c r="L503" s="71">
        <v>0</v>
      </c>
      <c r="M503" s="73">
        <f t="shared" si="189"/>
        <v>0</v>
      </c>
      <c r="N503" s="34">
        <v>470</v>
      </c>
      <c r="O503" s="34" t="s">
        <v>202</v>
      </c>
      <c r="P503" s="34" t="s">
        <v>705</v>
      </c>
      <c r="Q503" s="71">
        <f t="shared" si="182"/>
        <v>1.2771541695238732E-12</v>
      </c>
      <c r="R503" s="71">
        <f t="shared" si="183"/>
        <v>0</v>
      </c>
      <c r="S503" s="71">
        <f>SUM($R$33:R503)</f>
        <v>9.5691597944751994</v>
      </c>
      <c r="U503" s="26">
        <v>500</v>
      </c>
      <c r="V503" s="71">
        <v>1.0544361566000599E-11</v>
      </c>
      <c r="W503" s="73">
        <f t="shared" si="190"/>
        <v>0</v>
      </c>
      <c r="X503" s="74">
        <v>470</v>
      </c>
      <c r="Y503" s="34" t="s">
        <v>202</v>
      </c>
      <c r="Z503" s="34" t="s">
        <v>705</v>
      </c>
      <c r="AA503" s="71">
        <f t="shared" si="184"/>
        <v>1.2771541695238732E-12</v>
      </c>
      <c r="AB503" s="71">
        <f t="shared" si="185"/>
        <v>0</v>
      </c>
      <c r="AC503" s="71">
        <f>SUM($AB$33:AB503)</f>
        <v>10.403299508285247</v>
      </c>
      <c r="AE503" s="26">
        <v>500</v>
      </c>
      <c r="AF503" s="71">
        <v>0</v>
      </c>
      <c r="AG503" s="73">
        <f t="shared" si="191"/>
        <v>0</v>
      </c>
      <c r="AH503" s="74">
        <v>470</v>
      </c>
      <c r="AI503" s="34" t="s">
        <v>202</v>
      </c>
      <c r="AJ503" s="34" t="s">
        <v>705</v>
      </c>
      <c r="AK503" s="71">
        <f t="shared" si="186"/>
        <v>1.2771541695238732E-12</v>
      </c>
      <c r="AL503" s="71">
        <f t="shared" si="187"/>
        <v>0</v>
      </c>
      <c r="AM503" s="71">
        <f>SUM($AL$33:AL503)</f>
        <v>10.507780540992837</v>
      </c>
      <c r="AO503" s="26">
        <v>500</v>
      </c>
      <c r="AP503" s="71">
        <v>0.30174843867893197</v>
      </c>
      <c r="AQ503" s="73">
        <f t="shared" si="172"/>
        <v>7.9084793920397565E-230</v>
      </c>
      <c r="AR503" s="34">
        <v>480</v>
      </c>
      <c r="AS503" s="34" t="s">
        <v>202</v>
      </c>
      <c r="AT503" s="34" t="s">
        <v>715</v>
      </c>
      <c r="AU503" s="71">
        <f t="shared" si="168"/>
        <v>7.1315621757749582E-13</v>
      </c>
      <c r="AV503" s="71">
        <f t="shared" si="169"/>
        <v>5.6399812500166466E-242</v>
      </c>
      <c r="AW503" s="114">
        <f>SUM($AV$23:AV503)</f>
        <v>9.3110379369082494</v>
      </c>
      <c r="AY503" s="26">
        <v>500</v>
      </c>
      <c r="AZ503" s="71">
        <v>0</v>
      </c>
      <c r="BA503" s="73">
        <f t="shared" si="175"/>
        <v>0</v>
      </c>
      <c r="BB503" s="34">
        <v>480</v>
      </c>
      <c r="BC503" s="34" t="s">
        <v>202</v>
      </c>
      <c r="BD503" s="34" t="s">
        <v>715</v>
      </c>
      <c r="BE503" s="71">
        <f t="shared" si="170"/>
        <v>7.1315621757749582E-13</v>
      </c>
      <c r="BF503" s="71">
        <f t="shared" si="171"/>
        <v>0</v>
      </c>
      <c r="BG503" s="114">
        <f>SUM($BF$23:BF503)</f>
        <v>9.5467535037849771</v>
      </c>
      <c r="BI503" s="26">
        <v>500</v>
      </c>
      <c r="BJ503" s="71">
        <v>5.0360306330972902E-2</v>
      </c>
      <c r="BK503" s="73">
        <f t="shared" si="176"/>
        <v>0</v>
      </c>
      <c r="BL503" s="34">
        <v>480</v>
      </c>
      <c r="BM503" s="34" t="s">
        <v>202</v>
      </c>
      <c r="BN503" s="34" t="s">
        <v>715</v>
      </c>
      <c r="BO503" s="71">
        <f t="shared" si="173"/>
        <v>7.1315621757749582E-13</v>
      </c>
      <c r="BP503" s="71">
        <f t="shared" si="174"/>
        <v>0</v>
      </c>
      <c r="BQ503" s="114">
        <f>SUM($BP$23:BP503)</f>
        <v>10.39189247276893</v>
      </c>
      <c r="BS503" s="26">
        <v>500</v>
      </c>
      <c r="BT503" s="71">
        <v>0</v>
      </c>
      <c r="BU503" s="73">
        <f t="shared" si="177"/>
        <v>0</v>
      </c>
      <c r="BV503" s="34">
        <v>480</v>
      </c>
      <c r="BW503" s="34" t="s">
        <v>202</v>
      </c>
      <c r="BX503" s="34" t="s">
        <v>715</v>
      </c>
      <c r="BY503" s="71">
        <f t="shared" si="178"/>
        <v>7.1315621757749582E-13</v>
      </c>
      <c r="BZ503" s="71">
        <f t="shared" si="179"/>
        <v>0</v>
      </c>
      <c r="CA503" s="114">
        <f>SUM($BZ$23:BZ503)</f>
        <v>10.487233235656269</v>
      </c>
    </row>
  </sheetData>
  <mergeCells count="8">
    <mergeCell ref="BN22:BO22"/>
    <mergeCell ref="BX22:BY22"/>
    <mergeCell ref="F32:G32"/>
    <mergeCell ref="P32:Q32"/>
    <mergeCell ref="Z32:AA32"/>
    <mergeCell ref="AJ32:AK32"/>
    <mergeCell ref="AT22:AU22"/>
    <mergeCell ref="BD22:BE22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5DEA-734D-4013-8A6D-50105E33B4FB}">
  <dimension ref="A1:BL103"/>
  <sheetViews>
    <sheetView topLeftCell="AM1" zoomScale="70" zoomScaleNormal="70" workbookViewId="0">
      <selection activeCell="AP10" sqref="AP10"/>
    </sheetView>
  </sheetViews>
  <sheetFormatPr defaultRowHeight="15.5" x14ac:dyDescent="0.35"/>
  <cols>
    <col min="1" max="2" width="8.7265625" style="24"/>
    <col min="3" max="3" width="15.453125" style="24" customWidth="1"/>
    <col min="4" max="4" width="14.6328125" style="24" customWidth="1"/>
    <col min="5" max="6" width="8.7265625" style="24"/>
    <col min="7" max="7" width="8.7265625" style="24" customWidth="1"/>
    <col min="8" max="8" width="4.6328125" style="1" customWidth="1"/>
    <col min="9" max="9" width="8.7265625" style="24"/>
    <col min="10" max="10" width="8.7265625" style="33" customWidth="1"/>
    <col min="11" max="11" width="3.453125" style="24" customWidth="1"/>
    <col min="12" max="12" width="4.36328125" style="24" customWidth="1"/>
    <col min="13" max="13" width="17.54296875" style="24" customWidth="1"/>
    <col min="14" max="14" width="8.7265625" style="24" customWidth="1"/>
    <col min="15" max="16" width="8.7265625" style="24"/>
    <col min="17" max="17" width="4.6328125" style="24" customWidth="1"/>
    <col min="18" max="19" width="8.7265625" style="24"/>
    <col min="20" max="20" width="3.453125" style="24" customWidth="1"/>
    <col min="21" max="21" width="4.36328125" style="24" customWidth="1"/>
    <col min="22" max="22" width="17.54296875" style="24" customWidth="1"/>
    <col min="23" max="25" width="8.7265625" style="24"/>
    <col min="26" max="26" width="9.81640625" style="24" bestFit="1" customWidth="1"/>
    <col min="27" max="27" width="8.7265625" style="24"/>
    <col min="28" max="30" width="15.6328125" style="24" customWidth="1"/>
    <col min="31" max="33" width="8.7265625" style="24"/>
    <col min="34" max="36" width="15.6328125" style="24" customWidth="1"/>
    <col min="37" max="38" width="8.7265625" style="24"/>
    <col min="39" max="44" width="18.6328125" style="24" customWidth="1"/>
    <col min="45" max="62" width="8.7265625" style="24"/>
    <col min="63" max="64" width="15.6328125" style="24" customWidth="1"/>
    <col min="65" max="16384" width="8.7265625" style="24"/>
  </cols>
  <sheetData>
    <row r="1" spans="1:64" ht="31" customHeight="1" x14ac:dyDescent="0.35">
      <c r="A1" s="204" t="s">
        <v>190</v>
      </c>
      <c r="B1" s="204"/>
      <c r="C1" s="44">
        <f>1+3.66%</f>
        <v>1.0366</v>
      </c>
      <c r="D1" s="207"/>
      <c r="E1" s="207"/>
      <c r="H1" s="217"/>
      <c r="I1" s="217"/>
      <c r="J1" s="217"/>
      <c r="K1" s="217"/>
      <c r="L1" s="217"/>
      <c r="M1" s="217"/>
      <c r="N1" s="217"/>
      <c r="O1" s="218"/>
      <c r="Q1" s="217"/>
      <c r="R1" s="217"/>
      <c r="S1" s="217"/>
      <c r="T1" s="217"/>
      <c r="U1" s="217"/>
      <c r="V1" s="217"/>
      <c r="W1" s="217"/>
      <c r="X1" s="218"/>
      <c r="Z1" s="202" t="s">
        <v>19</v>
      </c>
      <c r="AA1" s="202"/>
      <c r="AB1" s="202"/>
      <c r="AC1" s="202"/>
      <c r="AD1" s="202"/>
      <c r="AF1" s="202" t="s">
        <v>23</v>
      </c>
      <c r="AG1" s="202"/>
      <c r="AH1" s="202"/>
      <c r="AI1" s="202"/>
      <c r="AJ1" s="202"/>
      <c r="AL1" s="199" t="s">
        <v>36</v>
      </c>
      <c r="AM1" s="200"/>
      <c r="AN1" s="200"/>
      <c r="AO1" s="200"/>
      <c r="AP1" s="200"/>
      <c r="AQ1" s="200"/>
      <c r="AR1" s="201"/>
    </row>
    <row r="2" spans="1:64" x14ac:dyDescent="0.35">
      <c r="A2" s="196" t="s">
        <v>191</v>
      </c>
      <c r="B2" s="196"/>
      <c r="C2" s="205"/>
      <c r="D2" s="207"/>
      <c r="E2" s="207"/>
      <c r="H2" s="86" t="s">
        <v>734</v>
      </c>
      <c r="I2" s="87" t="s">
        <v>158</v>
      </c>
      <c r="J2" s="211"/>
      <c r="K2" s="212"/>
      <c r="L2" s="212"/>
      <c r="M2" s="213"/>
      <c r="N2" s="197" t="s">
        <v>716</v>
      </c>
      <c r="O2" s="198"/>
      <c r="Q2" s="86" t="s">
        <v>734</v>
      </c>
      <c r="R2" s="87" t="s">
        <v>161</v>
      </c>
      <c r="S2" s="214"/>
      <c r="T2" s="215"/>
      <c r="U2" s="215"/>
      <c r="V2" s="216"/>
      <c r="W2" s="205" t="s">
        <v>716</v>
      </c>
      <c r="X2" s="219"/>
      <c r="Z2" s="37" t="s">
        <v>208</v>
      </c>
      <c r="AA2" s="37" t="s">
        <v>7</v>
      </c>
      <c r="AB2" s="37" t="s">
        <v>26</v>
      </c>
      <c r="AC2" s="37" t="s">
        <v>33</v>
      </c>
      <c r="AD2" s="37" t="s">
        <v>34</v>
      </c>
      <c r="AF2" s="37" t="s">
        <v>208</v>
      </c>
      <c r="AG2" s="37" t="s">
        <v>7</v>
      </c>
      <c r="AH2" s="37" t="s">
        <v>26</v>
      </c>
      <c r="AI2" s="37" t="s">
        <v>33</v>
      </c>
      <c r="AJ2" s="37" t="s">
        <v>34</v>
      </c>
      <c r="AL2" s="202" t="s">
        <v>7</v>
      </c>
      <c r="AM2" s="199" t="s">
        <v>26</v>
      </c>
      <c r="AN2" s="201"/>
      <c r="AO2" s="199" t="s">
        <v>33</v>
      </c>
      <c r="AP2" s="201"/>
      <c r="AQ2" s="199" t="s">
        <v>34</v>
      </c>
      <c r="AR2" s="201"/>
      <c r="BK2" s="196" t="s">
        <v>717</v>
      </c>
      <c r="BL2" s="196"/>
    </row>
    <row r="3" spans="1:64" x14ac:dyDescent="0.35">
      <c r="A3" s="20" t="s">
        <v>189</v>
      </c>
      <c r="B3" s="20" t="s">
        <v>7</v>
      </c>
      <c r="C3" s="44" t="s">
        <v>192</v>
      </c>
      <c r="D3" s="207"/>
      <c r="E3" s="207"/>
      <c r="H3" s="7">
        <v>0</v>
      </c>
      <c r="I3" s="90">
        <f>'Output_Tabel Mortalita'!B107</f>
        <v>0.99847255898190801</v>
      </c>
      <c r="J3" s="90">
        <v>1</v>
      </c>
      <c r="K3" s="34">
        <v>0</v>
      </c>
      <c r="L3" s="36" t="s">
        <v>200</v>
      </c>
      <c r="M3" s="26"/>
      <c r="N3" s="220">
        <f>Anuitas!I96</f>
        <v>9.3265529758493759</v>
      </c>
      <c r="O3" s="221"/>
      <c r="Q3" s="26">
        <v>0</v>
      </c>
      <c r="R3" s="71">
        <f>'Output_Tabel Mortalita'!I107</f>
        <v>0.99827857664262498</v>
      </c>
      <c r="S3" s="35">
        <v>1</v>
      </c>
      <c r="T3" s="34">
        <v>0</v>
      </c>
      <c r="U3" s="36" t="s">
        <v>200</v>
      </c>
      <c r="V3" s="26"/>
      <c r="W3" s="220">
        <f>Anuitas!S86</f>
        <v>9.5691597944751976</v>
      </c>
      <c r="X3" s="221"/>
      <c r="Z3" s="26">
        <f>60-AA3</f>
        <v>30</v>
      </c>
      <c r="AA3" s="26">
        <v>30</v>
      </c>
      <c r="AB3" s="150">
        <f>$C$41*$N$3*(1/((1+6%)^Z3))*J33</f>
        <v>190770337.89383057</v>
      </c>
      <c r="AC3" s="150">
        <f>AB3/(60-25)</f>
        <v>5450581.0826808736</v>
      </c>
      <c r="AD3" s="150">
        <f>(AA3-25)*AC3</f>
        <v>27252905.413404368</v>
      </c>
      <c r="AF3" s="26">
        <f>60-AG3</f>
        <v>30</v>
      </c>
      <c r="AG3" s="26">
        <v>30</v>
      </c>
      <c r="AH3" s="150">
        <f>$C$41*$W$3*(1/((1+6%)^AF3))*S33</f>
        <v>196064774.27740571</v>
      </c>
      <c r="AI3" s="150">
        <f>AH3/(60-25)</f>
        <v>5601850.6936401632</v>
      </c>
      <c r="AJ3" s="150">
        <f>(AG3-25)*AI3</f>
        <v>28009253.468200818</v>
      </c>
      <c r="AL3" s="202"/>
      <c r="AM3" s="20" t="s">
        <v>35</v>
      </c>
      <c r="AN3" s="20" t="s">
        <v>23</v>
      </c>
      <c r="AO3" s="20" t="s">
        <v>35</v>
      </c>
      <c r="AP3" s="20" t="s">
        <v>23</v>
      </c>
      <c r="AQ3" s="20" t="s">
        <v>35</v>
      </c>
      <c r="AR3" s="20" t="s">
        <v>23</v>
      </c>
      <c r="BK3" s="20" t="s">
        <v>23</v>
      </c>
      <c r="BL3" s="20" t="s">
        <v>35</v>
      </c>
    </row>
    <row r="4" spans="1:64" x14ac:dyDescent="0.35">
      <c r="A4" s="26">
        <v>2024</v>
      </c>
      <c r="B4" s="26">
        <v>30</v>
      </c>
      <c r="C4" s="100">
        <v>31928400</v>
      </c>
      <c r="D4" s="206" t="s">
        <v>193</v>
      </c>
      <c r="E4" s="26"/>
      <c r="H4" s="7">
        <v>1</v>
      </c>
      <c r="I4" s="90">
        <f>'Output_Tabel Mortalita'!B108</f>
        <v>0.99832057554577303</v>
      </c>
      <c r="J4" s="90">
        <f t="shared" ref="J4:J33" si="0">J3*I3</f>
        <v>0.99847255898190801</v>
      </c>
      <c r="K4" s="34">
        <v>1</v>
      </c>
      <c r="L4" s="36" t="s">
        <v>200</v>
      </c>
      <c r="M4" s="26" t="s">
        <v>200</v>
      </c>
      <c r="P4" s="33"/>
      <c r="Q4" s="26">
        <v>1</v>
      </c>
      <c r="R4" s="71">
        <f>'Output_Tabel Mortalita'!I108</f>
        <v>0.99811941669073601</v>
      </c>
      <c r="S4" s="35">
        <f t="shared" ref="S4:S33" si="1">S3*R3</f>
        <v>0.99827857664262498</v>
      </c>
      <c r="T4" s="34">
        <v>1</v>
      </c>
      <c r="U4" s="36" t="s">
        <v>200</v>
      </c>
      <c r="V4" s="26" t="s">
        <v>200</v>
      </c>
      <c r="Z4" s="26">
        <f t="shared" ref="Z4:Z33" si="2">60-AA4</f>
        <v>29</v>
      </c>
      <c r="AA4" s="26">
        <v>31</v>
      </c>
      <c r="AB4" s="150">
        <f>$C$41*$N$3*(1/((1+6%)^Z4))*J32</f>
        <v>207062943.85826594</v>
      </c>
      <c r="AC4" s="150">
        <f t="shared" ref="AC4:AC33" si="3">AB4/(60-25)</f>
        <v>5916084.1102361698</v>
      </c>
      <c r="AD4" s="150">
        <f>(AA4-25)*AC4</f>
        <v>35496504.661417022</v>
      </c>
      <c r="AF4" s="26">
        <f t="shared" ref="AF4:AF33" si="4">60-AG4</f>
        <v>29</v>
      </c>
      <c r="AG4" s="26">
        <v>31</v>
      </c>
      <c r="AH4" s="150">
        <f>$C$41*$W$3*(1/((1+6%)^AF4))*S32</f>
        <v>212544884.50381288</v>
      </c>
      <c r="AI4" s="150">
        <f t="shared" ref="AI4:AI33" si="5">AH4/(60-25)</f>
        <v>6072710.9858232252</v>
      </c>
      <c r="AJ4" s="150">
        <f t="shared" ref="AJ4:AJ33" si="6">(AG4-25)*AI4</f>
        <v>36436265.914939351</v>
      </c>
      <c r="AL4" s="7">
        <v>30</v>
      </c>
      <c r="AM4" s="152">
        <f t="shared" ref="AM4:AM33" si="7">AB3</f>
        <v>190770337.89383057</v>
      </c>
      <c r="AN4" s="152">
        <f t="shared" ref="AN4:AN33" si="8">AH3</f>
        <v>196064774.27740571</v>
      </c>
      <c r="AO4" s="150">
        <f t="shared" ref="AO4:AO33" si="9">AC3</f>
        <v>5450581.0826808736</v>
      </c>
      <c r="AP4" s="150">
        <f t="shared" ref="AP4:AP33" si="10">AI3</f>
        <v>5601850.6936401632</v>
      </c>
      <c r="AQ4" s="150">
        <f t="shared" ref="AQ4:AQ33" si="11">AD3</f>
        <v>27252905.413404368</v>
      </c>
      <c r="AR4" s="150">
        <f t="shared" ref="AR4:AR33" si="12">AJ3</f>
        <v>28009253.468200818</v>
      </c>
      <c r="BJ4" s="24">
        <f>AL4</f>
        <v>30</v>
      </c>
      <c r="BK4" s="116">
        <f t="shared" ref="BK4:BK33" si="13">AP4/C4</f>
        <v>0.17545040445622589</v>
      </c>
      <c r="BL4" s="116">
        <f t="shared" ref="BL4:BL33" si="14">AO4/C4</f>
        <v>0.17071262833968734</v>
      </c>
    </row>
    <row r="5" spans="1:64" x14ac:dyDescent="0.35">
      <c r="A5" s="26">
        <v>2025</v>
      </c>
      <c r="B5" s="26">
        <v>31</v>
      </c>
      <c r="C5" s="101">
        <f>C4*$C$1</f>
        <v>33096979.439999998</v>
      </c>
      <c r="D5" s="206"/>
      <c r="E5" s="26">
        <v>1</v>
      </c>
      <c r="H5" s="7">
        <v>2</v>
      </c>
      <c r="I5" s="90">
        <f>'Output_Tabel Mortalita'!B109</f>
        <v>0.99815350317998197</v>
      </c>
      <c r="J5" s="90">
        <f t="shared" si="0"/>
        <v>0.99679569974947924</v>
      </c>
      <c r="K5" s="34">
        <v>2</v>
      </c>
      <c r="L5" s="36" t="s">
        <v>200</v>
      </c>
      <c r="M5" s="26" t="s">
        <v>203</v>
      </c>
      <c r="Q5" s="26">
        <v>2</v>
      </c>
      <c r="R5" s="71">
        <f>'Output_Tabel Mortalita'!I109</f>
        <v>0.99794555622141201</v>
      </c>
      <c r="S5" s="35">
        <f t="shared" si="1"/>
        <v>0.99640123061339503</v>
      </c>
      <c r="T5" s="34">
        <v>2</v>
      </c>
      <c r="U5" s="36" t="s">
        <v>200</v>
      </c>
      <c r="V5" s="26" t="s">
        <v>203</v>
      </c>
      <c r="Z5" s="26">
        <f t="shared" si="2"/>
        <v>28</v>
      </c>
      <c r="AA5" s="26">
        <v>32</v>
      </c>
      <c r="AB5" s="150">
        <f>$C$41*$N$3*(1/((1+6%)^Z5))*J31</f>
        <v>224272258.76547217</v>
      </c>
      <c r="AC5" s="150">
        <f t="shared" si="3"/>
        <v>6407778.8218706334</v>
      </c>
      <c r="AD5" s="150">
        <f>(AA5-25)*AC5</f>
        <v>44854451.753094435</v>
      </c>
      <c r="AF5" s="26">
        <f t="shared" si="4"/>
        <v>28</v>
      </c>
      <c r="AG5" s="26">
        <v>32</v>
      </c>
      <c r="AH5" s="150">
        <f>$C$41*$W$3*(1/((1+6%)^AF5))*S31</f>
        <v>229972686.86403671</v>
      </c>
      <c r="AI5" s="150">
        <f t="shared" si="5"/>
        <v>6570648.1961153345</v>
      </c>
      <c r="AJ5" s="150">
        <f t="shared" si="6"/>
        <v>45994537.372807339</v>
      </c>
      <c r="AL5" s="7">
        <v>31</v>
      </c>
      <c r="AM5" s="152">
        <f t="shared" si="7"/>
        <v>207062943.85826594</v>
      </c>
      <c r="AN5" s="152">
        <f t="shared" si="8"/>
        <v>212544884.50381288</v>
      </c>
      <c r="AO5" s="150">
        <f t="shared" si="9"/>
        <v>5916084.1102361698</v>
      </c>
      <c r="AP5" s="150">
        <f t="shared" si="10"/>
        <v>6072710.9858232252</v>
      </c>
      <c r="AQ5" s="150">
        <f t="shared" si="11"/>
        <v>35496504.661417022</v>
      </c>
      <c r="AR5" s="150">
        <f t="shared" si="12"/>
        <v>36436265.914939351</v>
      </c>
      <c r="BJ5" s="24">
        <f t="shared" ref="BJ5:BJ33" si="15">AL5</f>
        <v>31</v>
      </c>
      <c r="BK5" s="116">
        <f t="shared" si="13"/>
        <v>0.18348233248391038</v>
      </c>
      <c r="BL5" s="116">
        <f t="shared" si="14"/>
        <v>0.17874997085341787</v>
      </c>
    </row>
    <row r="6" spans="1:64" x14ac:dyDescent="0.35">
      <c r="A6" s="26">
        <v>2026</v>
      </c>
      <c r="B6" s="26">
        <v>32</v>
      </c>
      <c r="C6" s="101">
        <f>C5*$C$1</f>
        <v>34308328.887503996</v>
      </c>
      <c r="D6" s="206"/>
      <c r="E6" s="26">
        <v>2</v>
      </c>
      <c r="H6" s="7">
        <v>3</v>
      </c>
      <c r="I6" s="90">
        <f>'Output_Tabel Mortalita'!B110</f>
        <v>0.99796985089789803</v>
      </c>
      <c r="J6" s="90">
        <f t="shared" si="0"/>
        <v>0.9949551196596842</v>
      </c>
      <c r="K6" s="34">
        <v>3</v>
      </c>
      <c r="L6" s="36" t="s">
        <v>200</v>
      </c>
      <c r="M6" s="26" t="s">
        <v>204</v>
      </c>
      <c r="Q6" s="26">
        <v>3</v>
      </c>
      <c r="R6" s="71">
        <f>'Output_Tabel Mortalita'!I110</f>
        <v>0.99775564038039399</v>
      </c>
      <c r="S6" s="35">
        <f t="shared" si="1"/>
        <v>0.99435418030418388</v>
      </c>
      <c r="T6" s="34">
        <v>3</v>
      </c>
      <c r="U6" s="36" t="s">
        <v>200</v>
      </c>
      <c r="V6" s="26" t="s">
        <v>204</v>
      </c>
      <c r="Z6" s="26">
        <f t="shared" si="2"/>
        <v>27</v>
      </c>
      <c r="AA6" s="26">
        <v>33</v>
      </c>
      <c r="AB6" s="150">
        <f>$C$41*$N$3*(1/((1+6%)^Z6))*J30</f>
        <v>242443871.00048372</v>
      </c>
      <c r="AC6" s="150">
        <f t="shared" si="3"/>
        <v>6926967.7428709632</v>
      </c>
      <c r="AD6" s="150">
        <f t="shared" ref="AD6:AD33" si="16">(AA6-25)*AC6</f>
        <v>55415741.942967705</v>
      </c>
      <c r="AF6" s="26">
        <f t="shared" si="4"/>
        <v>27</v>
      </c>
      <c r="AG6" s="26">
        <v>33</v>
      </c>
      <c r="AH6" s="150">
        <f>$C$41*$W$3*(1/((1+6%)^AF6))*S30</f>
        <v>248396975.91227219</v>
      </c>
      <c r="AI6" s="150">
        <f t="shared" si="5"/>
        <v>7097056.4546363484</v>
      </c>
      <c r="AJ6" s="150">
        <f t="shared" si="6"/>
        <v>56776451.637090787</v>
      </c>
      <c r="AL6" s="7">
        <v>32</v>
      </c>
      <c r="AM6" s="152">
        <f t="shared" si="7"/>
        <v>224272258.76547217</v>
      </c>
      <c r="AN6" s="152">
        <f t="shared" si="8"/>
        <v>229972686.86403671</v>
      </c>
      <c r="AO6" s="150">
        <f t="shared" si="9"/>
        <v>6407778.8218706334</v>
      </c>
      <c r="AP6" s="150">
        <f t="shared" si="10"/>
        <v>6570648.1961153345</v>
      </c>
      <c r="AQ6" s="150">
        <f t="shared" si="11"/>
        <v>44854451.753094435</v>
      </c>
      <c r="AR6" s="150">
        <f t="shared" si="12"/>
        <v>45994537.372807339</v>
      </c>
      <c r="BJ6" s="24">
        <f t="shared" si="15"/>
        <v>32</v>
      </c>
      <c r="BK6" s="116">
        <f t="shared" si="13"/>
        <v>0.19151758214922962</v>
      </c>
      <c r="BL6" s="116">
        <f t="shared" si="14"/>
        <v>0.18677035663501862</v>
      </c>
    </row>
    <row r="7" spans="1:64" ht="15.5" customHeight="1" x14ac:dyDescent="0.35">
      <c r="A7" s="26">
        <v>2027</v>
      </c>
      <c r="B7" s="26">
        <v>33</v>
      </c>
      <c r="C7" s="101">
        <f t="shared" ref="C7:C32" si="17">C6*$C$1</f>
        <v>35564013.724786639</v>
      </c>
      <c r="D7" s="206"/>
      <c r="E7" s="26">
        <v>3</v>
      </c>
      <c r="H7" s="7">
        <v>4</v>
      </c>
      <c r="I7" s="90">
        <f>'Output_Tabel Mortalita'!B111</f>
        <v>0.99776798185423599</v>
      </c>
      <c r="J7" s="90">
        <f t="shared" si="0"/>
        <v>0.99293521241687532</v>
      </c>
      <c r="K7" s="34">
        <v>4</v>
      </c>
      <c r="L7" s="36" t="s">
        <v>200</v>
      </c>
      <c r="M7" s="208" t="s">
        <v>205</v>
      </c>
      <c r="N7" s="38"/>
      <c r="Q7" s="26">
        <v>4</v>
      </c>
      <c r="R7" s="71">
        <f>'Output_Tabel Mortalita'!I111</f>
        <v>0.99754819001268302</v>
      </c>
      <c r="S7" s="35">
        <f t="shared" si="1"/>
        <v>0.99212249193432278</v>
      </c>
      <c r="T7" s="34">
        <v>4</v>
      </c>
      <c r="U7" s="36" t="s">
        <v>200</v>
      </c>
      <c r="V7" s="203" t="s">
        <v>205</v>
      </c>
      <c r="Z7" s="26">
        <f t="shared" si="2"/>
        <v>26</v>
      </c>
      <c r="AA7" s="26">
        <v>34</v>
      </c>
      <c r="AB7" s="150">
        <f>$C$41*$N$3*(1/((1+6%)^Z7))*J29</f>
        <v>261627423.83618087</v>
      </c>
      <c r="AC7" s="150">
        <f t="shared" si="3"/>
        <v>7475069.2524623107</v>
      </c>
      <c r="AD7" s="150">
        <f t="shared" si="16"/>
        <v>67275623.272160798</v>
      </c>
      <c r="AF7" s="26">
        <f t="shared" si="4"/>
        <v>26</v>
      </c>
      <c r="AG7" s="26">
        <v>34</v>
      </c>
      <c r="AH7" s="150">
        <f>$C$41*$W$3*(1/((1+6%)^AF7))*S29</f>
        <v>267870440.73496684</v>
      </c>
      <c r="AI7" s="150">
        <f t="shared" si="5"/>
        <v>7653441.1638561953</v>
      </c>
      <c r="AJ7" s="150">
        <f t="shared" si="6"/>
        <v>68880970.474705756</v>
      </c>
      <c r="AL7" s="7">
        <v>33</v>
      </c>
      <c r="AM7" s="152">
        <f t="shared" si="7"/>
        <v>242443871.00048372</v>
      </c>
      <c r="AN7" s="152">
        <f t="shared" si="8"/>
        <v>248396975.91227219</v>
      </c>
      <c r="AO7" s="150">
        <f t="shared" si="9"/>
        <v>6926967.7428709632</v>
      </c>
      <c r="AP7" s="150">
        <f t="shared" si="10"/>
        <v>7097056.4546363484</v>
      </c>
      <c r="AQ7" s="150">
        <f t="shared" si="11"/>
        <v>55415741.942967705</v>
      </c>
      <c r="AR7" s="150">
        <f t="shared" si="12"/>
        <v>56776451.637090787</v>
      </c>
      <c r="BJ7" s="24">
        <f t="shared" si="15"/>
        <v>33</v>
      </c>
      <c r="BK7" s="116">
        <f t="shared" si="13"/>
        <v>0.19955724091091537</v>
      </c>
      <c r="BL7" s="116">
        <f t="shared" si="14"/>
        <v>0.19477463360788083</v>
      </c>
    </row>
    <row r="8" spans="1:64" x14ac:dyDescent="0.35">
      <c r="A8" s="26">
        <v>2028</v>
      </c>
      <c r="B8" s="26">
        <v>34</v>
      </c>
      <c r="C8" s="101">
        <f t="shared" si="17"/>
        <v>36865656.627113827</v>
      </c>
      <c r="D8" s="206"/>
      <c r="E8" s="26">
        <v>4</v>
      </c>
      <c r="H8" s="7">
        <v>5</v>
      </c>
      <c r="I8" s="90">
        <f>'Output_Tabel Mortalita'!B112</f>
        <v>0.99754609938342198</v>
      </c>
      <c r="J8" s="90">
        <f t="shared" si="0"/>
        <v>0.9907189630051928</v>
      </c>
      <c r="K8" s="34">
        <v>5</v>
      </c>
      <c r="L8" s="36" t="s">
        <v>200</v>
      </c>
      <c r="M8" s="209"/>
      <c r="N8" s="38"/>
      <c r="Q8" s="26">
        <v>5</v>
      </c>
      <c r="R8" s="71">
        <f>'Output_Tabel Mortalita'!I112</f>
        <v>0.99732159036859902</v>
      </c>
      <c r="S8" s="35">
        <f t="shared" si="1"/>
        <v>0.98968999609995645</v>
      </c>
      <c r="T8" s="34">
        <v>5</v>
      </c>
      <c r="U8" s="36" t="s">
        <v>200</v>
      </c>
      <c r="V8" s="203"/>
      <c r="Z8" s="26">
        <f t="shared" si="2"/>
        <v>25</v>
      </c>
      <c r="AA8" s="26">
        <v>35</v>
      </c>
      <c r="AB8" s="150">
        <f>$C$41*$N$3*(1/((1+6%)^Z8))*J28</f>
        <v>281876769.50060612</v>
      </c>
      <c r="AC8" s="150">
        <f t="shared" si="3"/>
        <v>8053621.9857316036</v>
      </c>
      <c r="AD8" s="150">
        <f t="shared" si="16"/>
        <v>80536219.857316032</v>
      </c>
      <c r="AF8" s="26">
        <f t="shared" si="4"/>
        <v>25</v>
      </c>
      <c r="AG8" s="26">
        <v>35</v>
      </c>
      <c r="AH8" s="150">
        <f>$C$41*$W$3*(1/((1+6%)^AF8))*S28</f>
        <v>288449840.02768117</v>
      </c>
      <c r="AI8" s="150">
        <f t="shared" si="5"/>
        <v>8241424.0007908903</v>
      </c>
      <c r="AJ8" s="150">
        <f t="shared" si="6"/>
        <v>82414240.007908911</v>
      </c>
      <c r="AL8" s="7">
        <v>34</v>
      </c>
      <c r="AM8" s="152">
        <f t="shared" si="7"/>
        <v>261627423.83618087</v>
      </c>
      <c r="AN8" s="152">
        <f t="shared" si="8"/>
        <v>267870440.73496684</v>
      </c>
      <c r="AO8" s="150">
        <f t="shared" si="9"/>
        <v>7475069.2524623107</v>
      </c>
      <c r="AP8" s="150">
        <f t="shared" si="10"/>
        <v>7653441.1638561953</v>
      </c>
      <c r="AQ8" s="150">
        <f t="shared" si="11"/>
        <v>67275623.272160798</v>
      </c>
      <c r="AR8" s="150">
        <f t="shared" si="12"/>
        <v>68880970.474705756</v>
      </c>
      <c r="BJ8" s="24">
        <f t="shared" si="15"/>
        <v>34</v>
      </c>
      <c r="BK8" s="116">
        <f t="shared" si="13"/>
        <v>0.2076035493214915</v>
      </c>
      <c r="BL8" s="116">
        <f t="shared" si="14"/>
        <v>0.20276511898514707</v>
      </c>
    </row>
    <row r="9" spans="1:64" x14ac:dyDescent="0.35">
      <c r="A9" s="26">
        <v>2029</v>
      </c>
      <c r="B9" s="26">
        <v>35</v>
      </c>
      <c r="C9" s="101">
        <f t="shared" si="17"/>
        <v>38214939.659666188</v>
      </c>
      <c r="D9" s="206"/>
      <c r="E9" s="26">
        <v>5</v>
      </c>
      <c r="H9" s="7">
        <v>6</v>
      </c>
      <c r="I9" s="90">
        <f>'Output_Tabel Mortalita'!B113</f>
        <v>0.99730223176597399</v>
      </c>
      <c r="J9" s="90">
        <f t="shared" si="0"/>
        <v>0.98828783713101886</v>
      </c>
      <c r="K9" s="34">
        <v>6</v>
      </c>
      <c r="L9" s="36" t="s">
        <v>200</v>
      </c>
      <c r="M9" s="209"/>
      <c r="N9" s="38"/>
      <c r="Q9" s="26">
        <v>6</v>
      </c>
      <c r="R9" s="71">
        <f>'Output_Tabel Mortalita'!I113</f>
        <v>0.99707407880504195</v>
      </c>
      <c r="S9" s="35">
        <f t="shared" si="1"/>
        <v>0.98703920088230113</v>
      </c>
      <c r="T9" s="34">
        <v>6</v>
      </c>
      <c r="U9" s="36" t="s">
        <v>200</v>
      </c>
      <c r="V9" s="203"/>
      <c r="Z9" s="26">
        <f t="shared" si="2"/>
        <v>24</v>
      </c>
      <c r="AA9" s="26">
        <v>36</v>
      </c>
      <c r="AB9" s="150">
        <f>$C$41*$N$3*(1/((1+6%)^Z9))*J27</f>
        <v>303250127.94999295</v>
      </c>
      <c r="AC9" s="150">
        <f t="shared" si="3"/>
        <v>8664289.369999798</v>
      </c>
      <c r="AD9" s="150">
        <f t="shared" si="16"/>
        <v>95307183.069997773</v>
      </c>
      <c r="AF9" s="26">
        <f t="shared" si="4"/>
        <v>24</v>
      </c>
      <c r="AG9" s="26">
        <v>36</v>
      </c>
      <c r="AH9" s="150">
        <f>$C$41*$W$3*(1/((1+6%)^AF9))*S27</f>
        <v>310196184.81806189</v>
      </c>
      <c r="AI9" s="150">
        <f t="shared" si="5"/>
        <v>8862748.1376589108</v>
      </c>
      <c r="AJ9" s="150">
        <f t="shared" si="6"/>
        <v>97490229.514248013</v>
      </c>
      <c r="AL9" s="7">
        <v>35</v>
      </c>
      <c r="AM9" s="152">
        <f t="shared" si="7"/>
        <v>281876769.50060612</v>
      </c>
      <c r="AN9" s="152">
        <f t="shared" si="8"/>
        <v>288449840.02768117</v>
      </c>
      <c r="AO9" s="150">
        <f t="shared" si="9"/>
        <v>8053621.9857316036</v>
      </c>
      <c r="AP9" s="150">
        <f t="shared" si="10"/>
        <v>8241424.0007908903</v>
      </c>
      <c r="AQ9" s="150">
        <f t="shared" si="11"/>
        <v>80536219.857316032</v>
      </c>
      <c r="AR9" s="150">
        <f t="shared" si="12"/>
        <v>82414240.007908911</v>
      </c>
      <c r="BJ9" s="24">
        <f t="shared" si="15"/>
        <v>35</v>
      </c>
      <c r="BK9" s="116">
        <f t="shared" si="13"/>
        <v>0.21565974129979512</v>
      </c>
      <c r="BL9" s="116">
        <f t="shared" si="14"/>
        <v>0.21074538014335184</v>
      </c>
    </row>
    <row r="10" spans="1:64" x14ac:dyDescent="0.35">
      <c r="A10" s="26">
        <v>2030</v>
      </c>
      <c r="B10" s="26">
        <v>36</v>
      </c>
      <c r="C10" s="101">
        <f t="shared" si="17"/>
        <v>39613606.45120997</v>
      </c>
      <c r="D10" s="206"/>
      <c r="E10" s="26">
        <v>6</v>
      </c>
      <c r="H10" s="7">
        <v>7</v>
      </c>
      <c r="I10" s="90">
        <f>'Output_Tabel Mortalita'!B114</f>
        <v>0.99703421562070904</v>
      </c>
      <c r="J10" s="90">
        <f t="shared" si="0"/>
        <v>0.98562166559793252</v>
      </c>
      <c r="K10" s="34">
        <v>7</v>
      </c>
      <c r="L10" s="36" t="s">
        <v>200</v>
      </c>
      <c r="M10" s="209"/>
      <c r="N10" s="38"/>
      <c r="Q10" s="26">
        <v>7</v>
      </c>
      <c r="R10" s="71">
        <f>'Output_Tabel Mortalita'!I114</f>
        <v>0.99680373139673994</v>
      </c>
      <c r="S10" s="35">
        <f t="shared" si="1"/>
        <v>0.98415120196418515</v>
      </c>
      <c r="T10" s="34">
        <v>7</v>
      </c>
      <c r="U10" s="36" t="s">
        <v>200</v>
      </c>
      <c r="V10" s="203"/>
      <c r="Z10" s="26">
        <f t="shared" si="2"/>
        <v>23</v>
      </c>
      <c r="AA10" s="26">
        <v>37</v>
      </c>
      <c r="AB10" s="150">
        <f>$C$41*$N$3*(1/((1+6%)^Z10))*J26</f>
        <v>325810253.57807612</v>
      </c>
      <c r="AC10" s="150">
        <f t="shared" si="3"/>
        <v>9308864.3879450317</v>
      </c>
      <c r="AD10" s="150">
        <f t="shared" si="16"/>
        <v>111706372.65534037</v>
      </c>
      <c r="AF10" s="26">
        <f t="shared" si="4"/>
        <v>23</v>
      </c>
      <c r="AG10" s="26">
        <v>37</v>
      </c>
      <c r="AH10" s="150">
        <f>$C$41*$W$3*(1/((1+6%)^AF10))*S26</f>
        <v>333174930.98186153</v>
      </c>
      <c r="AI10" s="150">
        <f t="shared" si="5"/>
        <v>9519283.7423389014</v>
      </c>
      <c r="AJ10" s="150">
        <f t="shared" si="6"/>
        <v>114231404.90806681</v>
      </c>
      <c r="AL10" s="7">
        <v>36</v>
      </c>
      <c r="AM10" s="152">
        <f t="shared" si="7"/>
        <v>303250127.94999295</v>
      </c>
      <c r="AN10" s="152">
        <f t="shared" si="8"/>
        <v>310196184.81806189</v>
      </c>
      <c r="AO10" s="150">
        <f t="shared" si="9"/>
        <v>8664289.369999798</v>
      </c>
      <c r="AP10" s="150">
        <f t="shared" si="10"/>
        <v>8862748.1376589108</v>
      </c>
      <c r="AQ10" s="150">
        <f t="shared" si="11"/>
        <v>95307183.069997773</v>
      </c>
      <c r="AR10" s="150">
        <f t="shared" si="12"/>
        <v>97490229.514248013</v>
      </c>
      <c r="BJ10" s="24">
        <f t="shared" si="15"/>
        <v>36</v>
      </c>
      <c r="BK10" s="116">
        <f t="shared" si="13"/>
        <v>0.22372989817462591</v>
      </c>
      <c r="BL10" s="116">
        <f t="shared" si="14"/>
        <v>0.21872003450812172</v>
      </c>
    </row>
    <row r="11" spans="1:64" x14ac:dyDescent="0.35">
      <c r="A11" s="26">
        <v>2031</v>
      </c>
      <c r="B11" s="26">
        <v>37</v>
      </c>
      <c r="C11" s="101">
        <f t="shared" si="17"/>
        <v>41063464.447324254</v>
      </c>
      <c r="D11" s="206"/>
      <c r="E11" s="26">
        <v>7</v>
      </c>
      <c r="H11" s="7">
        <v>8</v>
      </c>
      <c r="I11" s="90">
        <f>'Output_Tabel Mortalita'!B115</f>
        <v>0.99673967781538297</v>
      </c>
      <c r="J11" s="90">
        <f t="shared" si="0"/>
        <v>0.98269852425821147</v>
      </c>
      <c r="K11" s="34">
        <v>8</v>
      </c>
      <c r="L11" s="36" t="s">
        <v>200</v>
      </c>
      <c r="M11" s="209"/>
      <c r="N11" s="38"/>
      <c r="Q11" s="26">
        <v>8</v>
      </c>
      <c r="R11" s="71">
        <f>'Output_Tabel Mortalita'!I115</f>
        <v>0.99650844836587105</v>
      </c>
      <c r="S11" s="35">
        <f t="shared" si="1"/>
        <v>0.98100559037648638</v>
      </c>
      <c r="T11" s="34">
        <v>8</v>
      </c>
      <c r="U11" s="36" t="s">
        <v>200</v>
      </c>
      <c r="V11" s="203"/>
      <c r="Z11" s="26">
        <f t="shared" si="2"/>
        <v>22</v>
      </c>
      <c r="AA11" s="26">
        <v>38</v>
      </c>
      <c r="AB11" s="150">
        <f>$C$41*$N$3*(1/((1+6%)^Z11))*J25</f>
        <v>349624612.65269744</v>
      </c>
      <c r="AC11" s="150">
        <f t="shared" si="3"/>
        <v>9989274.6472199261</v>
      </c>
      <c r="AD11" s="150">
        <f t="shared" si="16"/>
        <v>129860570.41385904</v>
      </c>
      <c r="AF11" s="26">
        <f t="shared" si="4"/>
        <v>22</v>
      </c>
      <c r="AG11" s="26">
        <v>38</v>
      </c>
      <c r="AH11" s="150">
        <f>$C$41*$W$3*(1/((1+6%)^AF11))*S25</f>
        <v>357456183.48462945</v>
      </c>
      <c r="AI11" s="150">
        <f t="shared" si="5"/>
        <v>10213033.813846556</v>
      </c>
      <c r="AJ11" s="150">
        <f t="shared" si="6"/>
        <v>132769439.58000523</v>
      </c>
      <c r="AL11" s="7">
        <v>37</v>
      </c>
      <c r="AM11" s="152">
        <f t="shared" si="7"/>
        <v>325810253.57807612</v>
      </c>
      <c r="AN11" s="152">
        <f t="shared" si="8"/>
        <v>333174930.98186153</v>
      </c>
      <c r="AO11" s="150">
        <f t="shared" si="9"/>
        <v>9308864.3879450317</v>
      </c>
      <c r="AP11" s="150">
        <f t="shared" si="10"/>
        <v>9519283.7423389014</v>
      </c>
      <c r="AQ11" s="150">
        <f t="shared" si="11"/>
        <v>111706372.65534037</v>
      </c>
      <c r="AR11" s="150">
        <f t="shared" si="12"/>
        <v>114231404.90806681</v>
      </c>
      <c r="BJ11" s="24">
        <f t="shared" si="15"/>
        <v>37</v>
      </c>
      <c r="BK11" s="116">
        <f t="shared" si="13"/>
        <v>0.23181881681099095</v>
      </c>
      <c r="BL11" s="116">
        <f t="shared" si="14"/>
        <v>0.22669456932661727</v>
      </c>
    </row>
    <row r="12" spans="1:64" x14ac:dyDescent="0.35">
      <c r="A12" s="26">
        <v>2032</v>
      </c>
      <c r="B12" s="26">
        <v>38</v>
      </c>
      <c r="C12" s="101">
        <f t="shared" si="17"/>
        <v>42566387.24609632</v>
      </c>
      <c r="D12" s="206"/>
      <c r="E12" s="26">
        <v>8</v>
      </c>
      <c r="H12" s="7">
        <v>9</v>
      </c>
      <c r="I12" s="90">
        <f>'Output_Tabel Mortalita'!B116</f>
        <v>0.99641601578360195</v>
      </c>
      <c r="J12" s="90">
        <f t="shared" si="0"/>
        <v>0.97949461045878206</v>
      </c>
      <c r="K12" s="34">
        <v>9</v>
      </c>
      <c r="L12" s="36" t="s">
        <v>200</v>
      </c>
      <c r="M12" s="209"/>
      <c r="N12" s="38"/>
      <c r="Q12" s="26">
        <v>9</v>
      </c>
      <c r="R12" s="71">
        <f>'Output_Tabel Mortalita'!I116</f>
        <v>0.99618593823174095</v>
      </c>
      <c r="S12" s="35">
        <f t="shared" si="1"/>
        <v>0.9775803587043177</v>
      </c>
      <c r="T12" s="34">
        <v>9</v>
      </c>
      <c r="U12" s="36" t="s">
        <v>200</v>
      </c>
      <c r="V12" s="203"/>
      <c r="Z12" s="26">
        <f t="shared" si="2"/>
        <v>21</v>
      </c>
      <c r="AA12" s="26">
        <v>39</v>
      </c>
      <c r="AB12" s="150">
        <f>$C$41*$N$3*(1/((1+6%)^Z12))*J24</f>
        <v>374765573.88768053</v>
      </c>
      <c r="AC12" s="150">
        <f t="shared" si="3"/>
        <v>10707587.825362301</v>
      </c>
      <c r="AD12" s="150">
        <f t="shared" si="16"/>
        <v>149906229.55507222</v>
      </c>
      <c r="AF12" s="26">
        <f t="shared" si="4"/>
        <v>21</v>
      </c>
      <c r="AG12" s="26">
        <v>39</v>
      </c>
      <c r="AH12" s="150">
        <f>$C$41*$W$3*(1/((1+6%)^AF12))*S24</f>
        <v>383114914.09919947</v>
      </c>
      <c r="AI12" s="150">
        <f t="shared" si="5"/>
        <v>10946140.40283427</v>
      </c>
      <c r="AJ12" s="150">
        <f t="shared" si="6"/>
        <v>153245965.63967979</v>
      </c>
      <c r="AL12" s="7">
        <v>38</v>
      </c>
      <c r="AM12" s="152">
        <f t="shared" si="7"/>
        <v>349624612.65269744</v>
      </c>
      <c r="AN12" s="152">
        <f t="shared" si="8"/>
        <v>357456183.48462945</v>
      </c>
      <c r="AO12" s="150">
        <f t="shared" si="9"/>
        <v>9989274.6472199261</v>
      </c>
      <c r="AP12" s="150">
        <f t="shared" si="10"/>
        <v>10213033.813846556</v>
      </c>
      <c r="AQ12" s="150">
        <f t="shared" si="11"/>
        <v>129860570.41385904</v>
      </c>
      <c r="AR12" s="150">
        <f t="shared" si="12"/>
        <v>132769439.58000523</v>
      </c>
      <c r="BJ12" s="24">
        <f t="shared" si="15"/>
        <v>38</v>
      </c>
      <c r="BK12" s="116">
        <f t="shared" si="13"/>
        <v>0.23993189167782084</v>
      </c>
      <c r="BL12" s="116">
        <f t="shared" si="14"/>
        <v>0.23467518136945067</v>
      </c>
    </row>
    <row r="13" spans="1:64" x14ac:dyDescent="0.35">
      <c r="A13" s="26">
        <v>2033</v>
      </c>
      <c r="B13" s="26">
        <v>39</v>
      </c>
      <c r="C13" s="101">
        <f t="shared" si="17"/>
        <v>44124317.019303441</v>
      </c>
      <c r="D13" s="206"/>
      <c r="E13" s="26">
        <v>9</v>
      </c>
      <c r="H13" s="7">
        <v>10</v>
      </c>
      <c r="I13" s="90">
        <f>'Output_Tabel Mortalita'!B117</f>
        <v>0.99606037613180298</v>
      </c>
      <c r="J13" s="90">
        <f t="shared" si="0"/>
        <v>0.97598411723485079</v>
      </c>
      <c r="K13" s="34">
        <v>10</v>
      </c>
      <c r="L13" s="36" t="s">
        <v>200</v>
      </c>
      <c r="M13" s="209"/>
      <c r="N13" s="38"/>
      <c r="Q13" s="26">
        <v>10</v>
      </c>
      <c r="R13" s="71">
        <f>'Output_Tabel Mortalita'!I117</f>
        <v>0.99583370057521603</v>
      </c>
      <c r="S13" s="35">
        <f t="shared" si="1"/>
        <v>0.97385180683278261</v>
      </c>
      <c r="T13" s="34">
        <v>10</v>
      </c>
      <c r="U13" s="36" t="s">
        <v>200</v>
      </c>
      <c r="V13" s="203"/>
      <c r="Z13" s="26">
        <f t="shared" si="2"/>
        <v>20</v>
      </c>
      <c r="AA13" s="26">
        <v>40</v>
      </c>
      <c r="AB13" s="150">
        <f>$C$41*$N$3*(1/((1+6%)^Z13))*J23</f>
        <v>401310614.23424131</v>
      </c>
      <c r="AC13" s="150">
        <f t="shared" si="3"/>
        <v>11466017.549549751</v>
      </c>
      <c r="AD13" s="150">
        <f t="shared" si="16"/>
        <v>171990263.24324626</v>
      </c>
      <c r="AF13" s="26">
        <f t="shared" si="4"/>
        <v>20</v>
      </c>
      <c r="AG13" s="26">
        <v>40</v>
      </c>
      <c r="AH13" s="150">
        <f>$C$41*$W$3*(1/((1+6%)^AF13))*S23</f>
        <v>410231194.19878596</v>
      </c>
      <c r="AI13" s="150">
        <f t="shared" si="5"/>
        <v>11720891.262822457</v>
      </c>
      <c r="AJ13" s="150">
        <f t="shared" si="6"/>
        <v>175813368.94233686</v>
      </c>
      <c r="AL13" s="7">
        <v>39</v>
      </c>
      <c r="AM13" s="152">
        <f t="shared" si="7"/>
        <v>374765573.88768053</v>
      </c>
      <c r="AN13" s="152">
        <f t="shared" si="8"/>
        <v>383114914.09919947</v>
      </c>
      <c r="AO13" s="150">
        <f t="shared" si="9"/>
        <v>10707587.825362301</v>
      </c>
      <c r="AP13" s="150">
        <f t="shared" si="10"/>
        <v>10946140.40283427</v>
      </c>
      <c r="AQ13" s="150">
        <f t="shared" si="11"/>
        <v>149906229.55507222</v>
      </c>
      <c r="AR13" s="150">
        <f t="shared" si="12"/>
        <v>153245965.63967979</v>
      </c>
      <c r="BJ13" s="24">
        <f t="shared" si="15"/>
        <v>39</v>
      </c>
      <c r="BK13" s="116">
        <f t="shared" si="13"/>
        <v>0.24807501038589602</v>
      </c>
      <c r="BL13" s="116">
        <f t="shared" si="14"/>
        <v>0.2426686359967444</v>
      </c>
    </row>
    <row r="14" spans="1:64" x14ac:dyDescent="0.35">
      <c r="A14" s="26">
        <v>2034</v>
      </c>
      <c r="B14" s="26">
        <v>40</v>
      </c>
      <c r="C14" s="101">
        <f t="shared" si="17"/>
        <v>45739267.022209942</v>
      </c>
      <c r="D14" s="206"/>
      <c r="E14" s="26">
        <v>10</v>
      </c>
      <c r="H14" s="7">
        <v>11</v>
      </c>
      <c r="I14" s="90">
        <f>'Output_Tabel Mortalita'!B118</f>
        <v>0.99566963141717202</v>
      </c>
      <c r="J14" s="90">
        <f t="shared" si="0"/>
        <v>0.97213910691161121</v>
      </c>
      <c r="K14" s="34">
        <v>11</v>
      </c>
      <c r="L14" s="36" t="s">
        <v>200</v>
      </c>
      <c r="M14" s="209"/>
      <c r="N14" s="38"/>
      <c r="Q14" s="26">
        <v>11</v>
      </c>
      <c r="R14" s="71">
        <f>'Output_Tabel Mortalita'!I118</f>
        <v>0.99544900730536501</v>
      </c>
      <c r="S14" s="35">
        <f t="shared" si="1"/>
        <v>0.96979444861015041</v>
      </c>
      <c r="T14" s="34">
        <v>11</v>
      </c>
      <c r="U14" s="36" t="s">
        <v>200</v>
      </c>
      <c r="V14" s="203"/>
      <c r="Z14" s="26">
        <f t="shared" si="2"/>
        <v>19</v>
      </c>
      <c r="AA14" s="26">
        <v>41</v>
      </c>
      <c r="AB14" s="150">
        <f>$C$41*$N$3*(1/((1+6%)^Z14))*J22</f>
        <v>429342541.71080971</v>
      </c>
      <c r="AC14" s="150">
        <f t="shared" si="3"/>
        <v>12266929.763165992</v>
      </c>
      <c r="AD14" s="150">
        <f t="shared" si="16"/>
        <v>196270876.21065587</v>
      </c>
      <c r="AF14" s="26">
        <f t="shared" si="4"/>
        <v>19</v>
      </c>
      <c r="AG14" s="26">
        <v>41</v>
      </c>
      <c r="AH14" s="150">
        <f>$C$41*$W$3*(1/((1+6%)^AF14))*S22</f>
        <v>438890444.10643679</v>
      </c>
      <c r="AI14" s="150">
        <f t="shared" si="5"/>
        <v>12539726.974469623</v>
      </c>
      <c r="AJ14" s="150">
        <f t="shared" si="6"/>
        <v>200635631.59151396</v>
      </c>
      <c r="AL14" s="7">
        <v>40</v>
      </c>
      <c r="AM14" s="152">
        <f t="shared" si="7"/>
        <v>401310614.23424131</v>
      </c>
      <c r="AN14" s="152">
        <f t="shared" si="8"/>
        <v>410231194.19878596</v>
      </c>
      <c r="AO14" s="150">
        <f t="shared" si="9"/>
        <v>11466017.549549751</v>
      </c>
      <c r="AP14" s="150">
        <f t="shared" si="10"/>
        <v>11720891.262822457</v>
      </c>
      <c r="AQ14" s="150">
        <f t="shared" si="11"/>
        <v>171990263.24324626</v>
      </c>
      <c r="AR14" s="150">
        <f t="shared" si="12"/>
        <v>175813368.94233686</v>
      </c>
      <c r="BJ14" s="24">
        <f t="shared" si="15"/>
        <v>40</v>
      </c>
      <c r="BK14" s="116">
        <f t="shared" si="13"/>
        <v>0.25625446199500879</v>
      </c>
      <c r="BL14" s="116">
        <f t="shared" si="14"/>
        <v>0.25068214459978372</v>
      </c>
    </row>
    <row r="15" spans="1:64" x14ac:dyDescent="0.35">
      <c r="A15" s="26">
        <v>2035</v>
      </c>
      <c r="B15" s="26">
        <v>41</v>
      </c>
      <c r="C15" s="101">
        <f t="shared" si="17"/>
        <v>47413324.195222825</v>
      </c>
      <c r="D15" s="206"/>
      <c r="E15" s="26">
        <v>11</v>
      </c>
      <c r="H15" s="7">
        <v>12</v>
      </c>
      <c r="I15" s="90">
        <f>'Output_Tabel Mortalita'!B119</f>
        <v>0.99524035497561003</v>
      </c>
      <c r="J15" s="90">
        <f t="shared" si="0"/>
        <v>0.96792938626490266</v>
      </c>
      <c r="K15" s="34">
        <v>12</v>
      </c>
      <c r="L15" s="36" t="s">
        <v>200</v>
      </c>
      <c r="M15" s="209"/>
      <c r="N15" s="38"/>
      <c r="Q15" s="26">
        <v>12</v>
      </c>
      <c r="R15" s="71">
        <f>'Output_Tabel Mortalita'!I119</f>
        <v>0.99502888230834396</v>
      </c>
      <c r="S15" s="35">
        <f t="shared" si="1"/>
        <v>0.96538092115922802</v>
      </c>
      <c r="T15" s="34">
        <v>12</v>
      </c>
      <c r="U15" s="36" t="s">
        <v>200</v>
      </c>
      <c r="V15" s="203"/>
      <c r="Z15" s="26">
        <f t="shared" si="2"/>
        <v>18</v>
      </c>
      <c r="AA15" s="26">
        <v>42</v>
      </c>
      <c r="AB15" s="150">
        <f>$C$41*$N$3*(1/((1+6%)^Z15))*J21</f>
        <v>458949736.87998575</v>
      </c>
      <c r="AC15" s="150">
        <f t="shared" si="3"/>
        <v>13112849.62514245</v>
      </c>
      <c r="AD15" s="150">
        <f t="shared" si="16"/>
        <v>222918443.62742165</v>
      </c>
      <c r="AF15" s="26">
        <f t="shared" si="4"/>
        <v>18</v>
      </c>
      <c r="AG15" s="26">
        <v>42</v>
      </c>
      <c r="AH15" s="150">
        <f>$C$41*$W$3*(1/((1+6%)^AF15))*S21</f>
        <v>469183700.39203072</v>
      </c>
      <c r="AI15" s="150">
        <f t="shared" si="5"/>
        <v>13405248.58262945</v>
      </c>
      <c r="AJ15" s="150">
        <f t="shared" si="6"/>
        <v>227889225.90470064</v>
      </c>
      <c r="AL15" s="7">
        <v>41</v>
      </c>
      <c r="AM15" s="152">
        <f t="shared" si="7"/>
        <v>429342541.71080971</v>
      </c>
      <c r="AN15" s="152">
        <f t="shared" si="8"/>
        <v>438890444.10643679</v>
      </c>
      <c r="AO15" s="150">
        <f t="shared" si="9"/>
        <v>12266929.763165992</v>
      </c>
      <c r="AP15" s="150">
        <f t="shared" si="10"/>
        <v>12539726.974469623</v>
      </c>
      <c r="AQ15" s="150">
        <f t="shared" si="11"/>
        <v>196270876.21065587</v>
      </c>
      <c r="AR15" s="150">
        <f t="shared" si="12"/>
        <v>200635631.59151396</v>
      </c>
      <c r="BJ15" s="24">
        <f t="shared" si="15"/>
        <v>41</v>
      </c>
      <c r="BK15" s="116">
        <f t="shared" si="13"/>
        <v>0.26447685724033404</v>
      </c>
      <c r="BL15" s="116">
        <f t="shared" si="14"/>
        <v>0.2587232591551123</v>
      </c>
    </row>
    <row r="16" spans="1:64" x14ac:dyDescent="0.35">
      <c r="A16" s="26">
        <v>2036</v>
      </c>
      <c r="B16" s="26">
        <v>42</v>
      </c>
      <c r="C16" s="101">
        <f t="shared" si="17"/>
        <v>49148651.860767975</v>
      </c>
      <c r="D16" s="206"/>
      <c r="E16" s="26">
        <v>12</v>
      </c>
      <c r="H16" s="7">
        <v>13</v>
      </c>
      <c r="I16" s="90">
        <f>'Output_Tabel Mortalita'!B120</f>
        <v>0.99476879367892201</v>
      </c>
      <c r="J16" s="90">
        <f t="shared" si="0"/>
        <v>0.96332238597760611</v>
      </c>
      <c r="K16" s="34">
        <v>13</v>
      </c>
      <c r="L16" s="36" t="s">
        <v>200</v>
      </c>
      <c r="M16" s="209"/>
      <c r="N16" s="38"/>
      <c r="Q16" s="26">
        <v>13</v>
      </c>
      <c r="R16" s="71">
        <f>'Output_Tabel Mortalita'!I120</f>
        <v>0.99457007935101305</v>
      </c>
      <c r="S16" s="35">
        <f t="shared" si="1"/>
        <v>0.96058189898286617</v>
      </c>
      <c r="T16" s="34">
        <v>13</v>
      </c>
      <c r="U16" s="36" t="s">
        <v>200</v>
      </c>
      <c r="V16" s="203"/>
      <c r="Z16" s="26">
        <f t="shared" si="2"/>
        <v>17</v>
      </c>
      <c r="AA16" s="26">
        <v>43</v>
      </c>
      <c r="AB16" s="150">
        <f>$C$41*$N$3*(1/((1+6%)^Z16))*J20</f>
        <v>490226414.4216643</v>
      </c>
      <c r="AC16" s="150">
        <f t="shared" si="3"/>
        <v>14006468.983476123</v>
      </c>
      <c r="AD16" s="150">
        <f t="shared" si="16"/>
        <v>252116441.7025702</v>
      </c>
      <c r="AF16" s="26">
        <f t="shared" si="4"/>
        <v>17</v>
      </c>
      <c r="AG16" s="26">
        <v>43</v>
      </c>
      <c r="AH16" s="150">
        <f>$C$41*$W$3*(1/((1+6%)^AF16))*S20</f>
        <v>501207902.44569159</v>
      </c>
      <c r="AI16" s="150">
        <f t="shared" si="5"/>
        <v>14320225.784162616</v>
      </c>
      <c r="AJ16" s="150">
        <f t="shared" si="6"/>
        <v>257764064.11492708</v>
      </c>
      <c r="AL16" s="7">
        <v>42</v>
      </c>
      <c r="AM16" s="152">
        <f t="shared" si="7"/>
        <v>458949736.87998575</v>
      </c>
      <c r="AN16" s="152">
        <f t="shared" si="8"/>
        <v>469183700.39203072</v>
      </c>
      <c r="AO16" s="150">
        <f t="shared" si="9"/>
        <v>13112849.62514245</v>
      </c>
      <c r="AP16" s="150">
        <f t="shared" si="10"/>
        <v>13405248.58262945</v>
      </c>
      <c r="AQ16" s="150">
        <f t="shared" si="11"/>
        <v>222918443.62742165</v>
      </c>
      <c r="AR16" s="150">
        <f t="shared" si="12"/>
        <v>227889225.90470064</v>
      </c>
      <c r="BJ16" s="24">
        <f t="shared" si="15"/>
        <v>42</v>
      </c>
      <c r="BK16" s="116">
        <f t="shared" si="13"/>
        <v>0.27274905974236796</v>
      </c>
      <c r="BL16" s="116">
        <f t="shared" si="14"/>
        <v>0.26679978246991443</v>
      </c>
    </row>
    <row r="17" spans="1:64" x14ac:dyDescent="0.35">
      <c r="A17" s="26">
        <v>2037</v>
      </c>
      <c r="B17" s="26">
        <v>43</v>
      </c>
      <c r="C17" s="101">
        <f t="shared" si="17"/>
        <v>50947492.518872082</v>
      </c>
      <c r="D17" s="206"/>
      <c r="E17" s="26">
        <v>13</v>
      </c>
      <c r="H17" s="7">
        <v>14</v>
      </c>
      <c r="I17" s="90">
        <f>'Output_Tabel Mortalita'!B121</f>
        <v>0.99425083850324603</v>
      </c>
      <c r="J17" s="90">
        <f t="shared" si="0"/>
        <v>0.95828304782284413</v>
      </c>
      <c r="K17" s="34">
        <v>14</v>
      </c>
      <c r="L17" s="36" t="s">
        <v>200</v>
      </c>
      <c r="M17" s="209"/>
      <c r="N17" s="38"/>
      <c r="Q17" s="26">
        <v>14</v>
      </c>
      <c r="R17" s="71">
        <f>'Output_Tabel Mortalita'!I121</f>
        <v>0.994069058104187</v>
      </c>
      <c r="S17" s="35">
        <f t="shared" si="1"/>
        <v>0.95536601549453604</v>
      </c>
      <c r="T17" s="34">
        <v>14</v>
      </c>
      <c r="U17" s="36" t="s">
        <v>200</v>
      </c>
      <c r="V17" s="203"/>
      <c r="Z17" s="26">
        <f t="shared" si="2"/>
        <v>16</v>
      </c>
      <c r="AA17" s="26">
        <v>44</v>
      </c>
      <c r="AB17" s="150">
        <f>$C$41*$N$3*(1/((1+6%)^Z17))*J19</f>
        <v>523272906.13707167</v>
      </c>
      <c r="AC17" s="150">
        <f t="shared" si="3"/>
        <v>14950654.46105919</v>
      </c>
      <c r="AD17" s="150">
        <f t="shared" si="16"/>
        <v>284062434.76012462</v>
      </c>
      <c r="AF17" s="26">
        <f t="shared" si="4"/>
        <v>16</v>
      </c>
      <c r="AG17" s="26">
        <v>44</v>
      </c>
      <c r="AH17" s="150">
        <f>$C$41*$W$3*(1/((1+6%)^AF17))*S19</f>
        <v>535066199.61899972</v>
      </c>
      <c r="AI17" s="150">
        <f t="shared" si="5"/>
        <v>15287605.703399992</v>
      </c>
      <c r="AJ17" s="150">
        <f t="shared" si="6"/>
        <v>290464508.36459982</v>
      </c>
      <c r="AL17" s="7">
        <v>43</v>
      </c>
      <c r="AM17" s="152">
        <f t="shared" si="7"/>
        <v>490226414.4216643</v>
      </c>
      <c r="AN17" s="152">
        <f t="shared" si="8"/>
        <v>501207902.44569159</v>
      </c>
      <c r="AO17" s="150">
        <f t="shared" si="9"/>
        <v>14006468.983476123</v>
      </c>
      <c r="AP17" s="150">
        <f t="shared" si="10"/>
        <v>14320225.784162616</v>
      </c>
      <c r="AQ17" s="150">
        <f t="shared" si="11"/>
        <v>252116441.7025702</v>
      </c>
      <c r="AR17" s="150">
        <f t="shared" si="12"/>
        <v>257764064.11492708</v>
      </c>
      <c r="BJ17" s="24">
        <f t="shared" si="15"/>
        <v>43</v>
      </c>
      <c r="BK17" s="116">
        <f t="shared" si="13"/>
        <v>0.28107812722791187</v>
      </c>
      <c r="BL17" s="116">
        <f t="shared" si="14"/>
        <v>0.27491969262840199</v>
      </c>
    </row>
    <row r="18" spans="1:64" x14ac:dyDescent="0.35">
      <c r="A18" s="26">
        <v>2038</v>
      </c>
      <c r="B18" s="26">
        <v>44</v>
      </c>
      <c r="C18" s="101">
        <f t="shared" si="17"/>
        <v>52812170.745062798</v>
      </c>
      <c r="D18" s="206"/>
      <c r="E18" s="26">
        <v>14</v>
      </c>
      <c r="H18" s="7">
        <v>15</v>
      </c>
      <c r="I18" s="90">
        <f>'Output_Tabel Mortalita'!B122</f>
        <v>0.99368199279562097</v>
      </c>
      <c r="J18" s="90">
        <f t="shared" si="0"/>
        <v>0.95277372382130898</v>
      </c>
      <c r="K18" s="34">
        <v>15</v>
      </c>
      <c r="L18" s="36" t="s">
        <v>200</v>
      </c>
      <c r="M18" s="209"/>
      <c r="N18" s="38"/>
      <c r="Q18" s="26">
        <v>15</v>
      </c>
      <c r="R18" s="71">
        <f>'Output_Tabel Mortalita'!I122</f>
        <v>0.99352195814293398</v>
      </c>
      <c r="S18" s="35">
        <f t="shared" si="1"/>
        <v>0.94969979516740355</v>
      </c>
      <c r="T18" s="34">
        <v>15</v>
      </c>
      <c r="U18" s="36" t="s">
        <v>200</v>
      </c>
      <c r="V18" s="203"/>
      <c r="Z18" s="26">
        <f t="shared" si="2"/>
        <v>15</v>
      </c>
      <c r="AA18" s="26">
        <v>45</v>
      </c>
      <c r="AB18" s="150">
        <f>$C$41*$N$3*(1/((1+6%)^Z18))*J18</f>
        <v>558195966.64400792</v>
      </c>
      <c r="AC18" s="150">
        <f t="shared" si="3"/>
        <v>15948456.189828798</v>
      </c>
      <c r="AD18" s="150">
        <f t="shared" si="16"/>
        <v>318969123.79657596</v>
      </c>
      <c r="AF18" s="26">
        <f t="shared" si="4"/>
        <v>15</v>
      </c>
      <c r="AG18" s="26">
        <v>45</v>
      </c>
      <c r="AH18" s="150">
        <f>$C$41*$W$3*(1/((1+6%)^AF18))*S18</f>
        <v>570868280.21021259</v>
      </c>
      <c r="AI18" s="150">
        <f t="shared" si="5"/>
        <v>16310522.291720361</v>
      </c>
      <c r="AJ18" s="150">
        <f t="shared" si="6"/>
        <v>326210445.83440721</v>
      </c>
      <c r="AL18" s="7">
        <v>44</v>
      </c>
      <c r="AM18" s="152">
        <f t="shared" si="7"/>
        <v>523272906.13707167</v>
      </c>
      <c r="AN18" s="152">
        <f t="shared" si="8"/>
        <v>535066199.61899972</v>
      </c>
      <c r="AO18" s="150">
        <f t="shared" si="9"/>
        <v>14950654.46105919</v>
      </c>
      <c r="AP18" s="150">
        <f t="shared" si="10"/>
        <v>15287605.703399992</v>
      </c>
      <c r="AQ18" s="150">
        <f t="shared" si="11"/>
        <v>284062434.76012462</v>
      </c>
      <c r="AR18" s="150">
        <f t="shared" si="12"/>
        <v>290464508.36459982</v>
      </c>
      <c r="BJ18" s="24">
        <f t="shared" si="15"/>
        <v>44</v>
      </c>
      <c r="BK18" s="116">
        <f t="shared" si="13"/>
        <v>0.2894712617891998</v>
      </c>
      <c r="BL18" s="116">
        <f t="shared" si="14"/>
        <v>0.28309108014570428</v>
      </c>
    </row>
    <row r="19" spans="1:64" x14ac:dyDescent="0.35">
      <c r="A19" s="26">
        <v>2039</v>
      </c>
      <c r="B19" s="26">
        <v>45</v>
      </c>
      <c r="C19" s="101">
        <f t="shared" si="17"/>
        <v>54745096.194332093</v>
      </c>
      <c r="D19" s="206"/>
      <c r="E19" s="26">
        <v>15</v>
      </c>
      <c r="H19" s="7">
        <v>16</v>
      </c>
      <c r="I19" s="90">
        <f>'Output_Tabel Mortalita'!B123</f>
        <v>0.99305733813560804</v>
      </c>
      <c r="J19" s="90">
        <f t="shared" si="0"/>
        <v>0.94675409257006293</v>
      </c>
      <c r="K19" s="34">
        <v>16</v>
      </c>
      <c r="L19" s="36" t="s">
        <v>200</v>
      </c>
      <c r="M19" s="209"/>
      <c r="N19" s="38"/>
      <c r="Q19" s="26">
        <v>16</v>
      </c>
      <c r="R19" s="71">
        <f>'Output_Tabel Mortalita'!I123</f>
        <v>0.992924570774117</v>
      </c>
      <c r="S19" s="35">
        <f t="shared" si="1"/>
        <v>0.94354760014266204</v>
      </c>
      <c r="T19" s="34">
        <v>16</v>
      </c>
      <c r="U19" s="36" t="s">
        <v>200</v>
      </c>
      <c r="V19" s="203"/>
      <c r="Z19" s="26">
        <f t="shared" si="2"/>
        <v>14</v>
      </c>
      <c r="AA19" s="26">
        <v>46</v>
      </c>
      <c r="AB19" s="150">
        <f>$C$41*$N$3*(1/((1+6%)^Z19))*J17</f>
        <v>595109102.98389137</v>
      </c>
      <c r="AC19" s="150">
        <f t="shared" si="3"/>
        <v>17003117.228111181</v>
      </c>
      <c r="AD19" s="150">
        <f t="shared" si="16"/>
        <v>357065461.79033482</v>
      </c>
      <c r="AF19" s="26">
        <f t="shared" si="4"/>
        <v>14</v>
      </c>
      <c r="AG19" s="26">
        <v>46</v>
      </c>
      <c r="AH19" s="150">
        <f>$C$41*$W$3*(1/((1+6%)^AF19))*S17</f>
        <v>608730723.57454228</v>
      </c>
      <c r="AI19" s="150">
        <f t="shared" si="5"/>
        <v>17392306.387844067</v>
      </c>
      <c r="AJ19" s="150">
        <f t="shared" si="6"/>
        <v>365238434.14472538</v>
      </c>
      <c r="AL19" s="7">
        <v>45</v>
      </c>
      <c r="AM19" s="152">
        <f t="shared" si="7"/>
        <v>558195966.64400792</v>
      </c>
      <c r="AN19" s="152">
        <f t="shared" si="8"/>
        <v>570868280.21021259</v>
      </c>
      <c r="AO19" s="150">
        <f t="shared" si="9"/>
        <v>15948456.189828798</v>
      </c>
      <c r="AP19" s="150">
        <f t="shared" si="10"/>
        <v>16310522.291720361</v>
      </c>
      <c r="AQ19" s="150">
        <f t="shared" si="11"/>
        <v>318969123.79657596</v>
      </c>
      <c r="AR19" s="150">
        <f t="shared" si="12"/>
        <v>326210445.83440721</v>
      </c>
      <c r="BJ19" s="24">
        <f t="shared" si="15"/>
        <v>45</v>
      </c>
      <c r="BK19" s="116">
        <f t="shared" si="13"/>
        <v>0.2979357682343251</v>
      </c>
      <c r="BL19" s="116">
        <f t="shared" si="14"/>
        <v>0.29132209637947415</v>
      </c>
    </row>
    <row r="20" spans="1:64" x14ac:dyDescent="0.35">
      <c r="A20" s="26">
        <v>2040</v>
      </c>
      <c r="B20" s="26">
        <v>46</v>
      </c>
      <c r="C20" s="101">
        <f t="shared" si="17"/>
        <v>56748766.715044647</v>
      </c>
      <c r="D20" s="206"/>
      <c r="E20" s="26">
        <v>16</v>
      </c>
      <c r="H20" s="7">
        <v>17</v>
      </c>
      <c r="I20" s="90">
        <f>'Output_Tabel Mortalita'!B124</f>
        <v>0.99237149770215605</v>
      </c>
      <c r="J20" s="90">
        <f t="shared" si="0"/>
        <v>0.94018109903661973</v>
      </c>
      <c r="K20" s="34">
        <v>17</v>
      </c>
      <c r="L20" s="36" t="s">
        <v>200</v>
      </c>
      <c r="M20" s="209"/>
      <c r="N20" s="38"/>
      <c r="Q20" s="26">
        <v>17</v>
      </c>
      <c r="R20" s="71">
        <f>'Output_Tabel Mortalita'!I124</f>
        <v>0.99227230853456305</v>
      </c>
      <c r="S20" s="35">
        <f t="shared" si="1"/>
        <v>0.93687159587660085</v>
      </c>
      <c r="T20" s="34">
        <v>17</v>
      </c>
      <c r="U20" s="36" t="s">
        <v>200</v>
      </c>
      <c r="V20" s="203"/>
      <c r="Z20" s="26">
        <f t="shared" si="2"/>
        <v>13</v>
      </c>
      <c r="AA20" s="26">
        <v>47</v>
      </c>
      <c r="AB20" s="150">
        <f>$C$41*$N$3*(1/((1+6%)^Z20))*J16</f>
        <v>634132929.35135126</v>
      </c>
      <c r="AC20" s="150">
        <f t="shared" si="3"/>
        <v>18118083.695752893</v>
      </c>
      <c r="AD20" s="150">
        <f t="shared" si="16"/>
        <v>398597841.30656362</v>
      </c>
      <c r="AF20" s="26">
        <f t="shared" si="4"/>
        <v>13</v>
      </c>
      <c r="AG20" s="26">
        <v>47</v>
      </c>
      <c r="AH20" s="150">
        <f>$C$41*$W$3*(1/((1+6%)^AF20))*S16</f>
        <v>648777376.66315365</v>
      </c>
      <c r="AI20" s="150">
        <f t="shared" si="5"/>
        <v>18536496.476090103</v>
      </c>
      <c r="AJ20" s="150">
        <f t="shared" si="6"/>
        <v>407802922.47398227</v>
      </c>
      <c r="AL20" s="7">
        <v>46</v>
      </c>
      <c r="AM20" s="152">
        <f t="shared" si="7"/>
        <v>595109102.98389137</v>
      </c>
      <c r="AN20" s="152">
        <f t="shared" si="8"/>
        <v>608730723.57454228</v>
      </c>
      <c r="AO20" s="150">
        <f t="shared" si="9"/>
        <v>17003117.228111181</v>
      </c>
      <c r="AP20" s="150">
        <f t="shared" si="10"/>
        <v>17392306.387844067</v>
      </c>
      <c r="AQ20" s="150">
        <f t="shared" si="11"/>
        <v>357065461.79033482</v>
      </c>
      <c r="AR20" s="150">
        <f t="shared" si="12"/>
        <v>365238434.14472538</v>
      </c>
      <c r="BJ20" s="24">
        <f t="shared" si="15"/>
        <v>46</v>
      </c>
      <c r="BK20" s="116">
        <f t="shared" si="13"/>
        <v>0.30647901962657453</v>
      </c>
      <c r="BL20" s="116">
        <f t="shared" si="14"/>
        <v>0.29962091182509332</v>
      </c>
    </row>
    <row r="21" spans="1:64" x14ac:dyDescent="0.35">
      <c r="A21" s="26">
        <v>2041</v>
      </c>
      <c r="B21" s="26">
        <v>47</v>
      </c>
      <c r="C21" s="101">
        <f t="shared" si="17"/>
        <v>58825771.576815277</v>
      </c>
      <c r="D21" s="206"/>
      <c r="E21" s="26">
        <v>17</v>
      </c>
      <c r="H21" s="7">
        <v>18</v>
      </c>
      <c r="I21" s="90">
        <f>'Output_Tabel Mortalita'!B125</f>
        <v>0.99161859707627797</v>
      </c>
      <c r="J21" s="90">
        <f t="shared" si="0"/>
        <v>0.93300892536222946</v>
      </c>
      <c r="K21" s="34">
        <v>18</v>
      </c>
      <c r="L21" s="36" t="s">
        <v>200</v>
      </c>
      <c r="M21" s="209"/>
      <c r="N21" s="38"/>
      <c r="Q21" s="26">
        <v>18</v>
      </c>
      <c r="R21" s="71">
        <f>'Output_Tabel Mortalita'!I125</f>
        <v>0.99156017219716097</v>
      </c>
      <c r="S21" s="35">
        <f t="shared" si="1"/>
        <v>0.92963174124093495</v>
      </c>
      <c r="T21" s="34">
        <v>18</v>
      </c>
      <c r="U21" s="36" t="s">
        <v>200</v>
      </c>
      <c r="V21" s="203"/>
      <c r="Z21" s="26">
        <f t="shared" si="2"/>
        <v>12</v>
      </c>
      <c r="AA21" s="26">
        <v>48</v>
      </c>
      <c r="AB21" s="150">
        <f>$C$41*$N$3*(1/((1+6%)^Z21))*J15</f>
        <v>675395548.17278814</v>
      </c>
      <c r="AC21" s="150">
        <f t="shared" si="3"/>
        <v>19297015.662079662</v>
      </c>
      <c r="AD21" s="150">
        <f t="shared" si="16"/>
        <v>443831360.2278322</v>
      </c>
      <c r="AF21" s="26">
        <f t="shared" si="4"/>
        <v>12</v>
      </c>
      <c r="AG21" s="26">
        <v>48</v>
      </c>
      <c r="AH21" s="150">
        <f>$C$41*$W$3*(1/((1+6%)^AF21))*S15</f>
        <v>691139756.33305705</v>
      </c>
      <c r="AI21" s="150">
        <f t="shared" si="5"/>
        <v>19746850.180944487</v>
      </c>
      <c r="AJ21" s="150">
        <f t="shared" si="6"/>
        <v>454177554.1617232</v>
      </c>
      <c r="AL21" s="7">
        <v>47</v>
      </c>
      <c r="AM21" s="152">
        <f t="shared" si="7"/>
        <v>634132929.35135126</v>
      </c>
      <c r="AN21" s="152">
        <f t="shared" si="8"/>
        <v>648777376.66315365</v>
      </c>
      <c r="AO21" s="150">
        <f t="shared" si="9"/>
        <v>18118083.695752893</v>
      </c>
      <c r="AP21" s="150">
        <f t="shared" si="10"/>
        <v>18536496.476090103</v>
      </c>
      <c r="AQ21" s="150">
        <f t="shared" si="11"/>
        <v>398597841.30656362</v>
      </c>
      <c r="AR21" s="150">
        <f t="shared" si="12"/>
        <v>407802922.47398227</v>
      </c>
      <c r="BJ21" s="24">
        <f t="shared" si="15"/>
        <v>47</v>
      </c>
      <c r="BK21" s="116">
        <f t="shared" si="13"/>
        <v>0.31510842916671244</v>
      </c>
      <c r="BL21" s="116">
        <f t="shared" si="14"/>
        <v>0.307995683016144</v>
      </c>
    </row>
    <row r="22" spans="1:64" x14ac:dyDescent="0.35">
      <c r="A22" s="26">
        <v>2042</v>
      </c>
      <c r="B22" s="26">
        <v>48</v>
      </c>
      <c r="C22" s="101">
        <f t="shared" si="17"/>
        <v>60978794.816526711</v>
      </c>
      <c r="D22" s="206"/>
      <c r="E22" s="26">
        <v>18</v>
      </c>
      <c r="H22" s="7">
        <v>19</v>
      </c>
      <c r="I22" s="90">
        <f>'Output_Tabel Mortalita'!B126</f>
        <v>0.99079222243674903</v>
      </c>
      <c r="J22" s="90">
        <f t="shared" si="0"/>
        <v>0.92518900162733975</v>
      </c>
      <c r="K22" s="34">
        <v>19</v>
      </c>
      <c r="L22" s="36" t="s">
        <v>200</v>
      </c>
      <c r="M22" s="209"/>
      <c r="N22" s="38"/>
      <c r="Q22" s="26">
        <v>19</v>
      </c>
      <c r="R22" s="71">
        <f>'Output_Tabel Mortalita'!I126</f>
        <v>0.99078271511707205</v>
      </c>
      <c r="S22" s="35">
        <f t="shared" si="1"/>
        <v>0.92178580942480803</v>
      </c>
      <c r="T22" s="34">
        <v>19</v>
      </c>
      <c r="U22" s="36" t="s">
        <v>200</v>
      </c>
      <c r="V22" s="203"/>
      <c r="Z22" s="26">
        <f t="shared" si="2"/>
        <v>11</v>
      </c>
      <c r="AA22" s="26">
        <v>49</v>
      </c>
      <c r="AB22" s="150">
        <f>$C$41*$N$3*(1/((1+6%)^Z22))*J14</f>
        <v>719032958.79795206</v>
      </c>
      <c r="AC22" s="150">
        <f t="shared" si="3"/>
        <v>20543798.822798628</v>
      </c>
      <c r="AD22" s="150">
        <f t="shared" si="16"/>
        <v>493051171.74716711</v>
      </c>
      <c r="AF22" s="26">
        <f t="shared" si="4"/>
        <v>11</v>
      </c>
      <c r="AG22" s="26">
        <v>49</v>
      </c>
      <c r="AH22" s="150">
        <f>$C$41*$W$3*(1/((1+6%)^AF22))*S14</f>
        <v>735957478.8227247</v>
      </c>
      <c r="AI22" s="150">
        <f t="shared" si="5"/>
        <v>21027356.537792135</v>
      </c>
      <c r="AJ22" s="150">
        <f t="shared" si="6"/>
        <v>504656556.90701127</v>
      </c>
      <c r="AL22" s="7">
        <v>48</v>
      </c>
      <c r="AM22" s="152">
        <f t="shared" si="7"/>
        <v>675395548.17278814</v>
      </c>
      <c r="AN22" s="152">
        <f t="shared" si="8"/>
        <v>691139756.33305705</v>
      </c>
      <c r="AO22" s="150">
        <f t="shared" si="9"/>
        <v>19297015.662079662</v>
      </c>
      <c r="AP22" s="150">
        <f t="shared" si="10"/>
        <v>19746850.180944487</v>
      </c>
      <c r="AQ22" s="150">
        <f t="shared" si="11"/>
        <v>443831360.2278322</v>
      </c>
      <c r="AR22" s="150">
        <f t="shared" si="12"/>
        <v>454177554.1617232</v>
      </c>
      <c r="BJ22" s="24">
        <f t="shared" si="15"/>
        <v>48</v>
      </c>
      <c r="BK22" s="116">
        <f t="shared" si="13"/>
        <v>0.32383142763576922</v>
      </c>
      <c r="BL22" s="116">
        <f t="shared" si="14"/>
        <v>0.31645452685873204</v>
      </c>
    </row>
    <row r="23" spans="1:64" x14ac:dyDescent="0.35">
      <c r="A23" s="26">
        <v>2043</v>
      </c>
      <c r="B23" s="26">
        <v>49</v>
      </c>
      <c r="C23" s="101">
        <f t="shared" si="17"/>
        <v>63210618.706811585</v>
      </c>
      <c r="D23" s="206"/>
      <c r="E23" s="26">
        <v>19</v>
      </c>
      <c r="H23" s="7">
        <v>20</v>
      </c>
      <c r="I23" s="90">
        <f>'Output_Tabel Mortalita'!B127</f>
        <v>0.98988537614175698</v>
      </c>
      <c r="J23" s="90">
        <f t="shared" si="0"/>
        <v>0.91667006709638899</v>
      </c>
      <c r="K23" s="34">
        <v>20</v>
      </c>
      <c r="L23" s="36" t="s">
        <v>200</v>
      </c>
      <c r="M23" s="209"/>
      <c r="N23" s="38"/>
      <c r="Q23" s="26">
        <v>20</v>
      </c>
      <c r="R23" s="71">
        <f>'Output_Tabel Mortalita'!I127</f>
        <v>0.98993400474652005</v>
      </c>
      <c r="S23" s="35">
        <f t="shared" si="1"/>
        <v>0.91328944701829928</v>
      </c>
      <c r="T23" s="34">
        <v>20</v>
      </c>
      <c r="U23" s="36" t="s">
        <v>200</v>
      </c>
      <c r="V23" s="203"/>
      <c r="Z23" s="26">
        <f t="shared" si="2"/>
        <v>10</v>
      </c>
      <c r="AA23" s="26">
        <v>50</v>
      </c>
      <c r="AB23" s="150">
        <f>$C$41*$N$3*(1/((1+6%)^Z23))*J13</f>
        <v>765189495.1245153</v>
      </c>
      <c r="AC23" s="150">
        <f t="shared" si="3"/>
        <v>21862557.003557581</v>
      </c>
      <c r="AD23" s="150">
        <f t="shared" si="16"/>
        <v>546563925.08893955</v>
      </c>
      <c r="AF23" s="26">
        <f t="shared" si="4"/>
        <v>10</v>
      </c>
      <c r="AG23" s="26">
        <v>50</v>
      </c>
      <c r="AH23" s="150">
        <f>$C$41*$W$3*(1/((1+6%)^AF23))*S13</f>
        <v>783378717.85366988</v>
      </c>
      <c r="AI23" s="150">
        <f t="shared" si="5"/>
        <v>22382249.081533425</v>
      </c>
      <c r="AJ23" s="150">
        <f t="shared" si="6"/>
        <v>559556227.03833556</v>
      </c>
      <c r="AL23" s="7">
        <v>49</v>
      </c>
      <c r="AM23" s="152">
        <f t="shared" si="7"/>
        <v>719032958.79795206</v>
      </c>
      <c r="AN23" s="152">
        <f t="shared" si="8"/>
        <v>735957478.8227247</v>
      </c>
      <c r="AO23" s="150">
        <f t="shared" si="9"/>
        <v>20543798.822798628</v>
      </c>
      <c r="AP23" s="150">
        <f t="shared" si="10"/>
        <v>21027356.537792135</v>
      </c>
      <c r="AQ23" s="150">
        <f t="shared" si="11"/>
        <v>493051171.74716711</v>
      </c>
      <c r="AR23" s="150">
        <f t="shared" si="12"/>
        <v>504656556.90701127</v>
      </c>
      <c r="BJ23" s="24">
        <f t="shared" si="15"/>
        <v>49</v>
      </c>
      <c r="BK23" s="116">
        <f t="shared" si="13"/>
        <v>0.33265544568267646</v>
      </c>
      <c r="BL23" s="116">
        <f t="shared" si="14"/>
        <v>0.32500550133967959</v>
      </c>
    </row>
    <row r="24" spans="1:64" x14ac:dyDescent="0.35">
      <c r="A24" s="26">
        <v>2044</v>
      </c>
      <c r="B24" s="26">
        <v>50</v>
      </c>
      <c r="C24" s="101">
        <f t="shared" si="17"/>
        <v>65524127.351480886</v>
      </c>
      <c r="D24" s="206"/>
      <c r="E24" s="26">
        <v>20</v>
      </c>
      <c r="H24" s="7">
        <v>21</v>
      </c>
      <c r="I24" s="90">
        <f>'Output_Tabel Mortalita'!B128</f>
        <v>0.98889042973549901</v>
      </c>
      <c r="J24" s="90">
        <f t="shared" si="0"/>
        <v>0.90739829416559858</v>
      </c>
      <c r="K24" s="34">
        <v>21</v>
      </c>
      <c r="L24" s="36" t="s">
        <v>200</v>
      </c>
      <c r="M24" s="209"/>
      <c r="N24" s="38"/>
      <c r="Q24" s="26">
        <v>21</v>
      </c>
      <c r="R24" s="71">
        <f>'Output_Tabel Mortalita'!I128</f>
        <v>0.989007581144696</v>
      </c>
      <c r="S24" s="35">
        <f t="shared" si="1"/>
        <v>0.90409627977955975</v>
      </c>
      <c r="T24" s="34">
        <v>21</v>
      </c>
      <c r="U24" s="36" t="s">
        <v>200</v>
      </c>
      <c r="V24" s="203"/>
      <c r="Z24" s="26">
        <f t="shared" si="2"/>
        <v>9</v>
      </c>
      <c r="AA24" s="26">
        <v>51</v>
      </c>
      <c r="AB24" s="150">
        <f>$C$41*$N$3*(1/((1+6%)^Z24))*J12</f>
        <v>814018293.54792142</v>
      </c>
      <c r="AC24" s="150">
        <f t="shared" si="3"/>
        <v>23257665.529940613</v>
      </c>
      <c r="AD24" s="150">
        <f t="shared" si="16"/>
        <v>604699303.77845597</v>
      </c>
      <c r="AF24" s="26">
        <f t="shared" si="4"/>
        <v>9</v>
      </c>
      <c r="AG24" s="26">
        <v>51</v>
      </c>
      <c r="AH24" s="150">
        <f>$C$41*$W$3*(1/((1+6%)^AF24))*S12</f>
        <v>833560692.89518523</v>
      </c>
      <c r="AI24" s="150">
        <f t="shared" si="5"/>
        <v>23816019.797005292</v>
      </c>
      <c r="AJ24" s="150">
        <f t="shared" si="6"/>
        <v>619216514.72213757</v>
      </c>
      <c r="AL24" s="7">
        <v>50</v>
      </c>
      <c r="AM24" s="152">
        <f t="shared" si="7"/>
        <v>765189495.1245153</v>
      </c>
      <c r="AN24" s="152">
        <f t="shared" si="8"/>
        <v>783378717.85366988</v>
      </c>
      <c r="AO24" s="150">
        <f t="shared" si="9"/>
        <v>21862557.003557581</v>
      </c>
      <c r="AP24" s="150">
        <f t="shared" si="10"/>
        <v>22382249.081533425</v>
      </c>
      <c r="AQ24" s="150">
        <f t="shared" si="11"/>
        <v>546563925.08893955</v>
      </c>
      <c r="AR24" s="150">
        <f t="shared" si="12"/>
        <v>559556227.03833556</v>
      </c>
      <c r="BJ24" s="24">
        <f t="shared" si="15"/>
        <v>50</v>
      </c>
      <c r="BK24" s="116">
        <f t="shared" si="13"/>
        <v>0.34158790030841324</v>
      </c>
      <c r="BL24" s="116">
        <f t="shared" si="14"/>
        <v>0.33365659165949157</v>
      </c>
    </row>
    <row r="25" spans="1:64" x14ac:dyDescent="0.35">
      <c r="A25" s="26">
        <v>2045</v>
      </c>
      <c r="B25" s="26">
        <v>51</v>
      </c>
      <c r="C25" s="101">
        <f t="shared" si="17"/>
        <v>67922310.412545085</v>
      </c>
      <c r="D25" s="206"/>
      <c r="E25" s="26">
        <v>21</v>
      </c>
      <c r="H25" s="7">
        <v>22</v>
      </c>
      <c r="I25" s="90">
        <f>'Output_Tabel Mortalita'!B129</f>
        <v>0.987799074477133</v>
      </c>
      <c r="J25" s="90">
        <f t="shared" si="0"/>
        <v>0.89731748905867748</v>
      </c>
      <c r="K25" s="34">
        <v>22</v>
      </c>
      <c r="L25" s="36" t="s">
        <v>200</v>
      </c>
      <c r="M25" s="209"/>
      <c r="N25" s="38"/>
      <c r="Q25" s="26">
        <v>22</v>
      </c>
      <c r="R25" s="71">
        <f>'Output_Tabel Mortalita'!I129</f>
        <v>0.98799641230981605</v>
      </c>
      <c r="S25" s="35">
        <f t="shared" si="1"/>
        <v>0.89415807478670073</v>
      </c>
      <c r="T25" s="34">
        <v>22</v>
      </c>
      <c r="U25" s="36" t="s">
        <v>200</v>
      </c>
      <c r="V25" s="203"/>
      <c r="Z25" s="26">
        <f t="shared" si="2"/>
        <v>8</v>
      </c>
      <c r="AA25" s="26">
        <v>52</v>
      </c>
      <c r="AB25" s="150">
        <f>$C$41*$N$3*(1/((1+6%)^Z25))*J11</f>
        <v>865681792.71440256</v>
      </c>
      <c r="AC25" s="150">
        <f t="shared" si="3"/>
        <v>24733765.506125789</v>
      </c>
      <c r="AD25" s="150">
        <f t="shared" si="16"/>
        <v>667811668.66539633</v>
      </c>
      <c r="AF25" s="26">
        <f t="shared" si="4"/>
        <v>8</v>
      </c>
      <c r="AG25" s="26">
        <v>52</v>
      </c>
      <c r="AH25" s="150">
        <f>$C$41*$W$3*(1/((1+6%)^AF25))*S11</f>
        <v>886670189.21699035</v>
      </c>
      <c r="AI25" s="150">
        <f t="shared" si="5"/>
        <v>25333433.977628294</v>
      </c>
      <c r="AJ25" s="150">
        <f t="shared" si="6"/>
        <v>684002717.39596391</v>
      </c>
      <c r="AL25" s="7">
        <v>51</v>
      </c>
      <c r="AM25" s="152">
        <f t="shared" si="7"/>
        <v>814018293.54792142</v>
      </c>
      <c r="AN25" s="152">
        <f t="shared" si="8"/>
        <v>833560692.89518523</v>
      </c>
      <c r="AO25" s="150">
        <f t="shared" si="9"/>
        <v>23257665.529940613</v>
      </c>
      <c r="AP25" s="150">
        <f t="shared" si="10"/>
        <v>23816019.797005292</v>
      </c>
      <c r="AQ25" s="150">
        <f t="shared" si="11"/>
        <v>604699303.77845597</v>
      </c>
      <c r="AR25" s="150">
        <f t="shared" si="12"/>
        <v>619216514.72213757</v>
      </c>
      <c r="BJ25" s="24">
        <f t="shared" si="15"/>
        <v>51</v>
      </c>
      <c r="BK25" s="116">
        <f t="shared" si="13"/>
        <v>0.35063618496414589</v>
      </c>
      <c r="BL25" s="116">
        <f t="shared" si="14"/>
        <v>0.34241570094831431</v>
      </c>
    </row>
    <row r="26" spans="1:64" x14ac:dyDescent="0.35">
      <c r="A26" s="26">
        <v>2046</v>
      </c>
      <c r="B26" s="26">
        <v>52</v>
      </c>
      <c r="C26" s="101">
        <f t="shared" si="17"/>
        <v>70408266.973644227</v>
      </c>
      <c r="D26" s="206"/>
      <c r="E26" s="26">
        <v>22</v>
      </c>
      <c r="H26" s="7">
        <v>23</v>
      </c>
      <c r="I26" s="90">
        <f>'Output_Tabel Mortalita'!B130</f>
        <v>0.98660226956289598</v>
      </c>
      <c r="J26" s="90">
        <f t="shared" si="0"/>
        <v>0.88636938520430653</v>
      </c>
      <c r="K26" s="34">
        <v>23</v>
      </c>
      <c r="L26" s="36" t="s">
        <v>200</v>
      </c>
      <c r="M26" s="209"/>
      <c r="N26" s="38"/>
      <c r="Q26" s="26">
        <v>23</v>
      </c>
      <c r="R26" s="71">
        <f>'Output_Tabel Mortalita'!I130</f>
        <v>0.98689284616388595</v>
      </c>
      <c r="S26" s="35">
        <f t="shared" si="1"/>
        <v>0.8834249699271125</v>
      </c>
      <c r="T26" s="34">
        <v>23</v>
      </c>
      <c r="U26" s="36" t="s">
        <v>200</v>
      </c>
      <c r="V26" s="203"/>
      <c r="Z26" s="26">
        <f t="shared" si="2"/>
        <v>7</v>
      </c>
      <c r="AA26" s="26">
        <v>53</v>
      </c>
      <c r="AB26" s="150">
        <f>$C$41*$N$3*(1/((1+6%)^Z26))*J10</f>
        <v>920352266.65315151</v>
      </c>
      <c r="AC26" s="150">
        <f t="shared" si="3"/>
        <v>26295779.0472329</v>
      </c>
      <c r="AD26" s="150">
        <f t="shared" si="16"/>
        <v>736281813.32252121</v>
      </c>
      <c r="AF26" s="26">
        <f t="shared" si="4"/>
        <v>7</v>
      </c>
      <c r="AG26" s="26">
        <v>53</v>
      </c>
      <c r="AH26" s="150">
        <f>$C$41*$W$3*(1/((1+6%)^AF26))*S10</f>
        <v>942884111.45195639</v>
      </c>
      <c r="AI26" s="150">
        <f t="shared" si="5"/>
        <v>26939546.041484468</v>
      </c>
      <c r="AJ26" s="150">
        <f t="shared" si="6"/>
        <v>754307289.16156507</v>
      </c>
      <c r="AL26" s="7">
        <v>52</v>
      </c>
      <c r="AM26" s="152">
        <f t="shared" si="7"/>
        <v>865681792.71440256</v>
      </c>
      <c r="AN26" s="152">
        <f t="shared" si="8"/>
        <v>886670189.21699035</v>
      </c>
      <c r="AO26" s="150">
        <f t="shared" si="9"/>
        <v>24733765.506125789</v>
      </c>
      <c r="AP26" s="150">
        <f t="shared" si="10"/>
        <v>25333433.977628294</v>
      </c>
      <c r="AQ26" s="150">
        <f t="shared" si="11"/>
        <v>667811668.66539633</v>
      </c>
      <c r="AR26" s="150">
        <f t="shared" si="12"/>
        <v>684002717.39596391</v>
      </c>
      <c r="BJ26" s="24">
        <f t="shared" si="15"/>
        <v>52</v>
      </c>
      <c r="BK26" s="116">
        <f t="shared" si="13"/>
        <v>0.35980766274379833</v>
      </c>
      <c r="BL26" s="116">
        <f t="shared" si="14"/>
        <v>0.35129064482419836</v>
      </c>
    </row>
    <row r="27" spans="1:64" x14ac:dyDescent="0.35">
      <c r="A27" s="26">
        <v>2047</v>
      </c>
      <c r="B27" s="26">
        <v>53</v>
      </c>
      <c r="C27" s="101">
        <f t="shared" si="17"/>
        <v>72985209.5448796</v>
      </c>
      <c r="D27" s="206"/>
      <c r="E27" s="26">
        <v>23</v>
      </c>
      <c r="H27" s="7">
        <v>24</v>
      </c>
      <c r="I27" s="90">
        <f>'Output_Tabel Mortalita'!B131</f>
        <v>0.98529018830262105</v>
      </c>
      <c r="J27" s="90">
        <f t="shared" si="0"/>
        <v>0.87449404711363765</v>
      </c>
      <c r="K27" s="34">
        <v>24</v>
      </c>
      <c r="L27" s="36" t="s">
        <v>200</v>
      </c>
      <c r="M27" s="209"/>
      <c r="N27" s="38"/>
      <c r="Q27" s="26">
        <v>24</v>
      </c>
      <c r="R27" s="71">
        <f>'Output_Tabel Mortalita'!I131</f>
        <v>0.98568855902814001</v>
      </c>
      <c r="S27" s="35">
        <f t="shared" si="1"/>
        <v>0.87184578294361337</v>
      </c>
      <c r="T27" s="34">
        <v>24</v>
      </c>
      <c r="U27" s="36" t="s">
        <v>200</v>
      </c>
      <c r="V27" s="203"/>
      <c r="Z27" s="26">
        <f t="shared" si="2"/>
        <v>6</v>
      </c>
      <c r="AA27" s="26">
        <v>54</v>
      </c>
      <c r="AB27" s="150">
        <f>$C$41*$N$3*(1/((1+6%)^Z27))*J9</f>
        <v>978212392.97223175</v>
      </c>
      <c r="AC27" s="150">
        <f t="shared" si="3"/>
        <v>27948925.513492335</v>
      </c>
      <c r="AD27" s="150">
        <f t="shared" si="16"/>
        <v>810518839.89127767</v>
      </c>
      <c r="AF27" s="26">
        <f t="shared" si="4"/>
        <v>6</v>
      </c>
      <c r="AG27" s="26">
        <v>54</v>
      </c>
      <c r="AH27" s="150">
        <f>$C$41*$W$3*(1/((1+6%)^AF27))*S9</f>
        <v>1002390072.4978108</v>
      </c>
      <c r="AI27" s="150">
        <f t="shared" si="5"/>
        <v>28639716.357080311</v>
      </c>
      <c r="AJ27" s="150">
        <f t="shared" si="6"/>
        <v>830551774.35532904</v>
      </c>
      <c r="AL27" s="7">
        <v>53</v>
      </c>
      <c r="AM27" s="152">
        <f t="shared" si="7"/>
        <v>920352266.65315151</v>
      </c>
      <c r="AN27" s="152">
        <f t="shared" si="8"/>
        <v>942884111.45195639</v>
      </c>
      <c r="AO27" s="150">
        <f t="shared" si="9"/>
        <v>26295779.0472329</v>
      </c>
      <c r="AP27" s="150">
        <f t="shared" si="10"/>
        <v>26939546.041484468</v>
      </c>
      <c r="AQ27" s="150">
        <f t="shared" si="11"/>
        <v>736281813.32252121</v>
      </c>
      <c r="AR27" s="150">
        <f t="shared" si="12"/>
        <v>754307289.16156507</v>
      </c>
      <c r="BJ27" s="24">
        <f t="shared" si="15"/>
        <v>53</v>
      </c>
      <c r="BK27" s="116">
        <f t="shared" si="13"/>
        <v>0.36910966221065616</v>
      </c>
      <c r="BL27" s="116">
        <f t="shared" si="14"/>
        <v>0.36028914914690036</v>
      </c>
    </row>
    <row r="28" spans="1:64" x14ac:dyDescent="0.35">
      <c r="A28" s="26">
        <v>2048</v>
      </c>
      <c r="B28" s="26">
        <v>54</v>
      </c>
      <c r="C28" s="101">
        <f t="shared" si="17"/>
        <v>75656468.214222193</v>
      </c>
      <c r="D28" s="206"/>
      <c r="E28" s="26">
        <v>24</v>
      </c>
      <c r="H28" s="7">
        <v>25</v>
      </c>
      <c r="I28" s="90">
        <f>'Output_Tabel Mortalita'!B132</f>
        <v>0.98385216262298403</v>
      </c>
      <c r="J28" s="90">
        <f t="shared" si="0"/>
        <v>0.86163040435011717</v>
      </c>
      <c r="K28" s="34">
        <v>25</v>
      </c>
      <c r="L28" s="36" t="s">
        <v>200</v>
      </c>
      <c r="M28" s="209"/>
      <c r="N28" s="38"/>
      <c r="Q28" s="26">
        <v>25</v>
      </c>
      <c r="R28" s="71">
        <f>'Output_Tabel Mortalita'!I132</f>
        <v>0.98437450043937003</v>
      </c>
      <c r="S28" s="35">
        <f t="shared" si="1"/>
        <v>0.85936841348445081</v>
      </c>
      <c r="T28" s="34">
        <v>25</v>
      </c>
      <c r="U28" s="36" t="s">
        <v>200</v>
      </c>
      <c r="V28" s="203"/>
      <c r="Z28" s="26">
        <f t="shared" si="2"/>
        <v>5</v>
      </c>
      <c r="AA28" s="26">
        <v>55</v>
      </c>
      <c r="AB28" s="150">
        <f>$C$41*$N$3*(1/((1+6%)^Z28))*J8</f>
        <v>1039455857.9212242</v>
      </c>
      <c r="AC28" s="150">
        <f t="shared" si="3"/>
        <v>29698738.797749262</v>
      </c>
      <c r="AD28" s="150">
        <f t="shared" si="16"/>
        <v>890962163.93247783</v>
      </c>
      <c r="AF28" s="26">
        <f t="shared" si="4"/>
        <v>5</v>
      </c>
      <c r="AG28" s="26">
        <v>55</v>
      </c>
      <c r="AH28" s="150">
        <f>$C$41*$W$3*(1/((1+6%)^AF28))*S8</f>
        <v>1065387019.7024202</v>
      </c>
      <c r="AI28" s="150">
        <f t="shared" si="5"/>
        <v>30439629.134354863</v>
      </c>
      <c r="AJ28" s="150">
        <f t="shared" si="6"/>
        <v>913188874.03064585</v>
      </c>
      <c r="AL28" s="7">
        <v>54</v>
      </c>
      <c r="AM28" s="152">
        <f t="shared" si="7"/>
        <v>978212392.97223175</v>
      </c>
      <c r="AN28" s="152">
        <f t="shared" si="8"/>
        <v>1002390072.4978108</v>
      </c>
      <c r="AO28" s="150">
        <f t="shared" si="9"/>
        <v>27948925.513492335</v>
      </c>
      <c r="AP28" s="150">
        <f t="shared" si="10"/>
        <v>28639716.357080311</v>
      </c>
      <c r="AQ28" s="150">
        <f t="shared" si="11"/>
        <v>810518839.89127767</v>
      </c>
      <c r="AR28" s="150">
        <f t="shared" si="12"/>
        <v>830551774.35532904</v>
      </c>
      <c r="BJ28" s="24">
        <f t="shared" si="15"/>
        <v>54</v>
      </c>
      <c r="BK28" s="116">
        <f t="shared" si="13"/>
        <v>0.37854947545247042</v>
      </c>
      <c r="BL28" s="116">
        <f t="shared" si="14"/>
        <v>0.36941885040621536</v>
      </c>
    </row>
    <row r="29" spans="1:64" x14ac:dyDescent="0.35">
      <c r="A29" s="26">
        <v>2049</v>
      </c>
      <c r="B29" s="26">
        <v>55</v>
      </c>
      <c r="C29" s="101">
        <f t="shared" si="17"/>
        <v>78425494.950862721</v>
      </c>
      <c r="D29" s="206"/>
      <c r="E29" s="26">
        <v>25</v>
      </c>
      <c r="H29" s="7">
        <v>26</v>
      </c>
      <c r="I29" s="90">
        <f>'Output_Tabel Mortalita'!B133</f>
        <v>0.982276626403769</v>
      </c>
      <c r="J29" s="90">
        <f t="shared" si="0"/>
        <v>0.84771693670157899</v>
      </c>
      <c r="K29" s="34">
        <v>26</v>
      </c>
      <c r="L29" s="36" t="s">
        <v>200</v>
      </c>
      <c r="M29" s="209"/>
      <c r="N29" s="38"/>
      <c r="Q29" s="26">
        <v>26</v>
      </c>
      <c r="R29" s="71">
        <f>'Output_Tabel Mortalita'!I133</f>
        <v>0.98294083417557998</v>
      </c>
      <c r="S29" s="35">
        <f t="shared" si="1"/>
        <v>0.8459403527171302</v>
      </c>
      <c r="T29" s="34">
        <v>26</v>
      </c>
      <c r="U29" s="36" t="s">
        <v>200</v>
      </c>
      <c r="V29" s="203"/>
      <c r="Z29" s="26">
        <f t="shared" si="2"/>
        <v>4</v>
      </c>
      <c r="AA29" s="26">
        <v>56</v>
      </c>
      <c r="AB29" s="150">
        <f>$C$41*$N$3*(1/((1+6%)^Z29))*J7</f>
        <v>1104288000.2512081</v>
      </c>
      <c r="AC29" s="150">
        <f t="shared" si="3"/>
        <v>31551085.721463088</v>
      </c>
      <c r="AD29" s="150">
        <f t="shared" si="16"/>
        <v>978083657.36535573</v>
      </c>
      <c r="AF29" s="26">
        <f t="shared" si="4"/>
        <v>4</v>
      </c>
      <c r="AG29" s="26">
        <v>56</v>
      </c>
      <c r="AH29" s="150">
        <f>$C$41*$W$3*(1/((1+6%)^AF29))*S7</f>
        <v>1132085900.4016709</v>
      </c>
      <c r="AI29" s="150">
        <f t="shared" si="5"/>
        <v>32345311.440047741</v>
      </c>
      <c r="AJ29" s="150">
        <f t="shared" si="6"/>
        <v>1002704654.64148</v>
      </c>
      <c r="AL29" s="7">
        <v>55</v>
      </c>
      <c r="AM29" s="152">
        <f t="shared" si="7"/>
        <v>1039455857.9212242</v>
      </c>
      <c r="AN29" s="152">
        <f t="shared" si="8"/>
        <v>1065387019.7024202</v>
      </c>
      <c r="AO29" s="150">
        <f t="shared" si="9"/>
        <v>29698738.797749262</v>
      </c>
      <c r="AP29" s="150">
        <f t="shared" si="10"/>
        <v>30439629.134354863</v>
      </c>
      <c r="AQ29" s="150">
        <f t="shared" si="11"/>
        <v>890962163.93247783</v>
      </c>
      <c r="AR29" s="150">
        <f t="shared" si="12"/>
        <v>913188874.03064585</v>
      </c>
      <c r="BJ29" s="24">
        <f t="shared" si="15"/>
        <v>55</v>
      </c>
      <c r="BK29" s="116">
        <f t="shared" si="13"/>
        <v>0.38813435800981211</v>
      </c>
      <c r="BL29" s="116">
        <f t="shared" si="14"/>
        <v>0.37868729826132341</v>
      </c>
    </row>
    <row r="30" spans="1:64" x14ac:dyDescent="0.35">
      <c r="A30" s="26">
        <v>2050</v>
      </c>
      <c r="B30" s="26">
        <v>56</v>
      </c>
      <c r="C30" s="101">
        <f t="shared" si="17"/>
        <v>81295868.066064298</v>
      </c>
      <c r="D30" s="206"/>
      <c r="E30" s="26">
        <v>26</v>
      </c>
      <c r="H30" s="7">
        <v>27</v>
      </c>
      <c r="I30" s="90">
        <f>'Output_Tabel Mortalita'!B134</f>
        <v>0.98055105831455003</v>
      </c>
      <c r="J30" s="90">
        <f t="shared" si="0"/>
        <v>0.83269253272856436</v>
      </c>
      <c r="K30" s="34">
        <v>27</v>
      </c>
      <c r="L30" s="36" t="s">
        <v>200</v>
      </c>
      <c r="M30" s="209"/>
      <c r="N30" s="38"/>
      <c r="Q30" s="26">
        <v>27</v>
      </c>
      <c r="R30" s="71">
        <f>'Output_Tabel Mortalita'!I134</f>
        <v>0.98137687538504104</v>
      </c>
      <c r="S30" s="35">
        <f t="shared" si="1"/>
        <v>0.83150931596256028</v>
      </c>
      <c r="T30" s="34">
        <v>27</v>
      </c>
      <c r="U30" s="36" t="s">
        <v>200</v>
      </c>
      <c r="V30" s="203"/>
      <c r="Z30" s="26">
        <f t="shared" si="2"/>
        <v>3</v>
      </c>
      <c r="AA30" s="26">
        <v>57</v>
      </c>
      <c r="AB30" s="150">
        <f>$C$41*$N$3*(1/((1+6%)^Z30))*J6</f>
        <v>1172926495.9388423</v>
      </c>
      <c r="AC30" s="150">
        <f t="shared" si="3"/>
        <v>33512185.598252635</v>
      </c>
      <c r="AD30" s="150">
        <f t="shared" si="16"/>
        <v>1072389939.1440843</v>
      </c>
      <c r="AF30" s="26">
        <f t="shared" si="4"/>
        <v>3</v>
      </c>
      <c r="AG30" s="26">
        <v>57</v>
      </c>
      <c r="AH30" s="150">
        <f>$C$41*$W$3*(1/((1+6%)^AF30))*S6</f>
        <v>1202710369.0120633</v>
      </c>
      <c r="AI30" s="150">
        <f t="shared" si="5"/>
        <v>34363153.400344662</v>
      </c>
      <c r="AJ30" s="150">
        <f t="shared" si="6"/>
        <v>1099620908.8110292</v>
      </c>
      <c r="AL30" s="7">
        <v>56</v>
      </c>
      <c r="AM30" s="152">
        <f t="shared" si="7"/>
        <v>1104288000.2512081</v>
      </c>
      <c r="AN30" s="152">
        <f t="shared" si="8"/>
        <v>1132085900.4016709</v>
      </c>
      <c r="AO30" s="150">
        <f t="shared" si="9"/>
        <v>31551085.721463088</v>
      </c>
      <c r="AP30" s="150">
        <f t="shared" si="10"/>
        <v>32345311.440047741</v>
      </c>
      <c r="AQ30" s="150">
        <f t="shared" si="11"/>
        <v>978083657.36535573</v>
      </c>
      <c r="AR30" s="150">
        <f t="shared" si="12"/>
        <v>1002704654.64148</v>
      </c>
      <c r="BJ30" s="24">
        <f t="shared" si="15"/>
        <v>56</v>
      </c>
      <c r="BK30" s="116">
        <f t="shared" si="13"/>
        <v>0.39787153036809492</v>
      </c>
      <c r="BL30" s="116">
        <f t="shared" si="14"/>
        <v>0.38810195981699097</v>
      </c>
    </row>
    <row r="31" spans="1:64" x14ac:dyDescent="0.35">
      <c r="A31" s="26">
        <v>2051</v>
      </c>
      <c r="B31" s="26">
        <v>57</v>
      </c>
      <c r="C31" s="101">
        <f t="shared" si="17"/>
        <v>84271296.837282255</v>
      </c>
      <c r="D31" s="206"/>
      <c r="E31" s="26">
        <v>27</v>
      </c>
      <c r="H31" s="7">
        <v>28</v>
      </c>
      <c r="I31" s="90">
        <f>'Output_Tabel Mortalita'!B135</f>
        <v>0.97866192501001803</v>
      </c>
      <c r="J31" s="90">
        <f t="shared" si="0"/>
        <v>0.81649754421761689</v>
      </c>
      <c r="K31" s="34">
        <v>28</v>
      </c>
      <c r="L31" s="36" t="s">
        <v>200</v>
      </c>
      <c r="M31" s="209"/>
      <c r="N31" s="38"/>
      <c r="Q31" s="26">
        <v>28</v>
      </c>
      <c r="R31" s="71">
        <f>'Output_Tabel Mortalita'!I135</f>
        <v>0.97967102374744597</v>
      </c>
      <c r="S31" s="35">
        <f t="shared" si="1"/>
        <v>0.81602401435289018</v>
      </c>
      <c r="T31" s="34">
        <v>28</v>
      </c>
      <c r="U31" s="36" t="s">
        <v>200</v>
      </c>
      <c r="V31" s="203"/>
      <c r="Z31" s="26">
        <f t="shared" si="2"/>
        <v>2</v>
      </c>
      <c r="AA31" s="26">
        <v>58</v>
      </c>
      <c r="AB31" s="150">
        <f>$C$41*$N$3*(1/((1+6%)^Z31))*J5</f>
        <v>1245602085.9859538</v>
      </c>
      <c r="AC31" s="150">
        <f t="shared" si="3"/>
        <v>35588631.028170109</v>
      </c>
      <c r="AD31" s="150">
        <f t="shared" si="16"/>
        <v>1174424823.9296136</v>
      </c>
      <c r="AF31" s="26">
        <f t="shared" si="4"/>
        <v>2</v>
      </c>
      <c r="AG31" s="26">
        <v>58</v>
      </c>
      <c r="AH31" s="150">
        <f>$C$41*$W$3*(1/((1+6%)^AF31))*S5</f>
        <v>1277497538.0219378</v>
      </c>
      <c r="AI31" s="150">
        <f t="shared" si="5"/>
        <v>36499929.65776965</v>
      </c>
      <c r="AJ31" s="150">
        <f t="shared" si="6"/>
        <v>1204497678.7063985</v>
      </c>
      <c r="AL31" s="7">
        <v>57</v>
      </c>
      <c r="AM31" s="152">
        <f t="shared" si="7"/>
        <v>1172926495.9388423</v>
      </c>
      <c r="AN31" s="152">
        <f t="shared" si="8"/>
        <v>1202710369.0120633</v>
      </c>
      <c r="AO31" s="150">
        <f t="shared" si="9"/>
        <v>33512185.598252635</v>
      </c>
      <c r="AP31" s="150">
        <f t="shared" si="10"/>
        <v>34363153.400344662</v>
      </c>
      <c r="AQ31" s="150">
        <f t="shared" si="11"/>
        <v>1072389939.1440843</v>
      </c>
      <c r="AR31" s="150">
        <f t="shared" si="12"/>
        <v>1099620908.8110292</v>
      </c>
      <c r="BJ31" s="24">
        <f t="shared" si="15"/>
        <v>57</v>
      </c>
      <c r="BK31" s="116">
        <f t="shared" si="13"/>
        <v>0.40776818074481258</v>
      </c>
      <c r="BL31" s="116">
        <f t="shared" si="14"/>
        <v>0.39767022528394974</v>
      </c>
    </row>
    <row r="32" spans="1:64" x14ac:dyDescent="0.35">
      <c r="A32" s="26">
        <v>2052</v>
      </c>
      <c r="B32" s="26">
        <v>58</v>
      </c>
      <c r="C32" s="101">
        <f t="shared" si="17"/>
        <v>87355626.301526785</v>
      </c>
      <c r="D32" s="206"/>
      <c r="E32" s="26">
        <v>28</v>
      </c>
      <c r="H32" s="7">
        <v>29</v>
      </c>
      <c r="I32" s="90">
        <f>'Output_Tabel Mortalita'!B136</f>
        <v>0.97659462576692202</v>
      </c>
      <c r="J32" s="90">
        <f t="shared" si="0"/>
        <v>0.79907505838996529</v>
      </c>
      <c r="K32" s="34">
        <v>29</v>
      </c>
      <c r="L32" s="36" t="s">
        <v>200</v>
      </c>
      <c r="M32" s="210"/>
      <c r="N32" s="38"/>
      <c r="Q32" s="26">
        <v>29</v>
      </c>
      <c r="R32" s="71">
        <f>'Output_Tabel Mortalita'!I136</f>
        <v>0.97781069264135501</v>
      </c>
      <c r="S32" s="35">
        <f t="shared" si="1"/>
        <v>0.79943508154359644</v>
      </c>
      <c r="T32" s="34">
        <v>29</v>
      </c>
      <c r="U32" s="36" t="s">
        <v>200</v>
      </c>
      <c r="V32" s="203"/>
      <c r="Z32" s="26">
        <f t="shared" si="2"/>
        <v>1</v>
      </c>
      <c r="AA32" s="26">
        <v>59</v>
      </c>
      <c r="AB32" s="150">
        <f>$C$41*$N$3*(1/((1+6%)^Z32))*J4</f>
        <v>1322559349.659095</v>
      </c>
      <c r="AC32" s="150">
        <f t="shared" si="3"/>
        <v>37787409.990259856</v>
      </c>
      <c r="AD32" s="150">
        <f t="shared" si="16"/>
        <v>1284771939.6688352</v>
      </c>
      <c r="AF32" s="26">
        <f t="shared" si="4"/>
        <v>1</v>
      </c>
      <c r="AG32" s="26">
        <v>59</v>
      </c>
      <c r="AH32" s="150">
        <f>$C$41*$W$3*(1/((1+6%)^AF32))*S4</f>
        <v>1356698775.3759251</v>
      </c>
      <c r="AI32" s="150">
        <f t="shared" si="5"/>
        <v>38762822.153597862</v>
      </c>
      <c r="AJ32" s="150">
        <f t="shared" si="6"/>
        <v>1317935953.2223272</v>
      </c>
      <c r="AL32" s="7">
        <v>58</v>
      </c>
      <c r="AM32" s="152">
        <f t="shared" si="7"/>
        <v>1245602085.9859538</v>
      </c>
      <c r="AN32" s="152">
        <f t="shared" si="8"/>
        <v>1277497538.0219378</v>
      </c>
      <c r="AO32" s="150">
        <f t="shared" si="9"/>
        <v>35588631.028170109</v>
      </c>
      <c r="AP32" s="150">
        <f t="shared" si="10"/>
        <v>36499929.65776965</v>
      </c>
      <c r="AQ32" s="150">
        <f t="shared" si="11"/>
        <v>1174424823.9296136</v>
      </c>
      <c r="AR32" s="150">
        <f t="shared" si="12"/>
        <v>1204497678.7063985</v>
      </c>
      <c r="BJ32" s="24">
        <f t="shared" si="15"/>
        <v>58</v>
      </c>
      <c r="BK32" s="116">
        <f t="shared" si="13"/>
        <v>0.41783146894033213</v>
      </c>
      <c r="BL32" s="116">
        <f t="shared" si="14"/>
        <v>0.40739941472491165</v>
      </c>
    </row>
    <row r="33" spans="1:64" x14ac:dyDescent="0.35">
      <c r="A33" s="37">
        <v>2053</v>
      </c>
      <c r="B33" s="37">
        <v>59</v>
      </c>
      <c r="C33" s="102">
        <f>C32*$C$1</f>
        <v>90552842.224162668</v>
      </c>
      <c r="D33" s="98">
        <f>C4*(C1)^E33</f>
        <v>90552842.224162564</v>
      </c>
      <c r="E33" s="37">
        <v>29</v>
      </c>
      <c r="H33" s="40">
        <v>30</v>
      </c>
      <c r="I33" s="90">
        <f>'Output_Tabel Mortalita'!B137</f>
        <v>0.97433343990686305</v>
      </c>
      <c r="J33" s="91">
        <f t="shared" si="0"/>
        <v>0.78037240760802951</v>
      </c>
      <c r="K33" s="83">
        <v>30</v>
      </c>
      <c r="L33" s="84" t="s">
        <v>200</v>
      </c>
      <c r="M33" s="85" t="s">
        <v>207</v>
      </c>
      <c r="N33" s="82"/>
      <c r="O33" s="82"/>
      <c r="Q33" s="43">
        <v>30</v>
      </c>
      <c r="R33" s="71">
        <f>'Output_Tabel Mortalita'!I137</f>
        <v>0.97578223435089295</v>
      </c>
      <c r="S33" s="42">
        <f t="shared" si="1"/>
        <v>0.78169617080594211</v>
      </c>
      <c r="T33" s="83">
        <v>30</v>
      </c>
      <c r="U33" s="84" t="s">
        <v>200</v>
      </c>
      <c r="V33" s="85" t="s">
        <v>207</v>
      </c>
      <c r="W33" s="82"/>
      <c r="X33" s="82"/>
      <c r="Y33" s="81"/>
      <c r="Z33" s="26">
        <f t="shared" si="2"/>
        <v>0</v>
      </c>
      <c r="AA33" s="26">
        <v>60</v>
      </c>
      <c r="AB33" s="150">
        <f>$C$41*$N$3*(1/((1+6%)^Z33))*J3</f>
        <v>1404057525.6951485</v>
      </c>
      <c r="AC33" s="150">
        <f t="shared" si="3"/>
        <v>40115929.305575669</v>
      </c>
      <c r="AD33" s="150">
        <f t="shared" si="16"/>
        <v>1404057525.6951485</v>
      </c>
      <c r="AF33" s="26">
        <f t="shared" si="4"/>
        <v>0</v>
      </c>
      <c r="AG33" s="26">
        <v>60</v>
      </c>
      <c r="AH33" s="150">
        <f>$C$41*$W$3*(1/((1+6%)^AF33))*S3</f>
        <v>1440580550.9069922</v>
      </c>
      <c r="AI33" s="150">
        <f t="shared" si="5"/>
        <v>41159444.311628349</v>
      </c>
      <c r="AJ33" s="150">
        <f t="shared" si="6"/>
        <v>1440580550.9069922</v>
      </c>
      <c r="AL33" s="7">
        <v>59</v>
      </c>
      <c r="AM33" s="152">
        <f t="shared" si="7"/>
        <v>1322559349.659095</v>
      </c>
      <c r="AN33" s="152">
        <f t="shared" si="8"/>
        <v>1356698775.3759251</v>
      </c>
      <c r="AO33" s="150">
        <f t="shared" si="9"/>
        <v>37787409.990259856</v>
      </c>
      <c r="AP33" s="150">
        <f t="shared" si="10"/>
        <v>38762822.153597862</v>
      </c>
      <c r="AQ33" s="150">
        <f t="shared" si="11"/>
        <v>1284771939.6688352</v>
      </c>
      <c r="AR33" s="150">
        <f t="shared" si="12"/>
        <v>1317935953.2223272</v>
      </c>
      <c r="BJ33" s="24">
        <f t="shared" si="15"/>
        <v>59</v>
      </c>
      <c r="BK33" s="116">
        <f t="shared" si="13"/>
        <v>0.42806853105329234</v>
      </c>
      <c r="BL33" s="116">
        <f t="shared" si="14"/>
        <v>0.4172967856350383</v>
      </c>
    </row>
    <row r="34" spans="1:64" x14ac:dyDescent="0.35">
      <c r="A34" s="196"/>
      <c r="B34" s="196"/>
      <c r="C34" s="196"/>
      <c r="D34" s="98">
        <f>$C$4*(C1)^(60-30-1)</f>
        <v>90552842.224162564</v>
      </c>
      <c r="E34" s="37"/>
      <c r="H34" s="24"/>
      <c r="J34" s="24"/>
      <c r="S34" s="7"/>
      <c r="T34" s="88"/>
      <c r="U34" s="88"/>
      <c r="V34" s="89"/>
      <c r="W34" s="89"/>
      <c r="X34" s="89"/>
      <c r="Y34" s="89"/>
      <c r="AL34" s="7">
        <v>60</v>
      </c>
      <c r="AM34" s="152">
        <f>AB33</f>
        <v>1404057525.6951485</v>
      </c>
      <c r="AN34" s="152">
        <f>AH33</f>
        <v>1440580550.9069922</v>
      </c>
      <c r="AO34" s="150">
        <f>AC33</f>
        <v>40115929.305575669</v>
      </c>
      <c r="AP34" s="150">
        <f>AI33</f>
        <v>41159444.311628349</v>
      </c>
      <c r="AQ34" s="150">
        <f>AD33</f>
        <v>1404057525.6951485</v>
      </c>
      <c r="AR34" s="150">
        <f>AJ33</f>
        <v>1440580550.9069922</v>
      </c>
    </row>
    <row r="35" spans="1:64" x14ac:dyDescent="0.35">
      <c r="H35" s="24"/>
      <c r="J35" s="24"/>
    </row>
    <row r="36" spans="1:64" x14ac:dyDescent="0.35">
      <c r="H36" s="24"/>
      <c r="J36" s="24"/>
    </row>
    <row r="37" spans="1:64" x14ac:dyDescent="0.35">
      <c r="H37" s="24"/>
      <c r="J37" s="24"/>
    </row>
    <row r="38" spans="1:64" ht="15.5" customHeight="1" x14ac:dyDescent="0.35">
      <c r="H38" s="24"/>
      <c r="J38" s="24"/>
    </row>
    <row r="39" spans="1:64" x14ac:dyDescent="0.35">
      <c r="H39" s="24"/>
      <c r="J39" s="24"/>
    </row>
    <row r="40" spans="1:64" x14ac:dyDescent="0.35">
      <c r="H40" s="24"/>
      <c r="J40" s="24"/>
    </row>
    <row r="41" spans="1:64" x14ac:dyDescent="0.35">
      <c r="B41" s="37" t="s">
        <v>206</v>
      </c>
      <c r="C41" s="95">
        <f>4.75%*(60-25)*$D$34</f>
        <v>150544100.19767028</v>
      </c>
      <c r="H41" s="24"/>
      <c r="J41" s="24"/>
    </row>
    <row r="42" spans="1:64" x14ac:dyDescent="0.35">
      <c r="H42" s="24"/>
      <c r="J42" s="24"/>
    </row>
    <row r="43" spans="1:64" x14ac:dyDescent="0.35">
      <c r="H43" s="24"/>
      <c r="J43" s="24"/>
    </row>
    <row r="44" spans="1:64" x14ac:dyDescent="0.35">
      <c r="B44" s="118">
        <v>3.6600000000000001E-2</v>
      </c>
      <c r="C44" s="117">
        <f>$C$4*(C1)^(60-30-1)</f>
        <v>90552842.224162564</v>
      </c>
      <c r="H44" s="24"/>
      <c r="J44" s="24"/>
    </row>
    <row r="45" spans="1:64" x14ac:dyDescent="0.35">
      <c r="B45" s="119">
        <v>0.04</v>
      </c>
      <c r="C45" s="117">
        <f>$C$4*(1.04)^(60-30-1)</f>
        <v>99573551.018426344</v>
      </c>
      <c r="H45" s="24"/>
      <c r="J45" s="24"/>
    </row>
    <row r="46" spans="1:64" x14ac:dyDescent="0.35">
      <c r="B46" s="119">
        <v>0.05</v>
      </c>
      <c r="C46" s="117">
        <f>$C$4*(1.05)^(60-30-1)</f>
        <v>131421623.7435814</v>
      </c>
      <c r="H46" s="24"/>
      <c r="J46" s="24"/>
    </row>
    <row r="47" spans="1:64" x14ac:dyDescent="0.35">
      <c r="H47" s="24"/>
      <c r="J47" s="24"/>
    </row>
    <row r="48" spans="1:64" x14ac:dyDescent="0.35">
      <c r="H48" s="24"/>
      <c r="J48" s="24"/>
    </row>
    <row r="49" s="24" customFormat="1" x14ac:dyDescent="0.35"/>
    <row r="50" s="24" customFormat="1" x14ac:dyDescent="0.35"/>
    <row r="51" s="24" customFormat="1" x14ac:dyDescent="0.35"/>
    <row r="52" s="24" customFormat="1" x14ac:dyDescent="0.35"/>
    <row r="53" s="24" customFormat="1" x14ac:dyDescent="0.35"/>
    <row r="54" s="24" customFormat="1" x14ac:dyDescent="0.35"/>
    <row r="55" s="24" customFormat="1" x14ac:dyDescent="0.35"/>
    <row r="56" s="24" customFormat="1" x14ac:dyDescent="0.35"/>
    <row r="57" s="24" customFormat="1" x14ac:dyDescent="0.35"/>
    <row r="58" s="24" customFormat="1" x14ac:dyDescent="0.35"/>
    <row r="59" s="24" customFormat="1" x14ac:dyDescent="0.35"/>
    <row r="60" s="24" customFormat="1" x14ac:dyDescent="0.35"/>
    <row r="61" s="24" customFormat="1" x14ac:dyDescent="0.35"/>
    <row r="62" s="24" customFormat="1" x14ac:dyDescent="0.35"/>
    <row r="63" s="24" customFormat="1" x14ac:dyDescent="0.35"/>
    <row r="64" s="24" customFormat="1" x14ac:dyDescent="0.35"/>
    <row r="65" s="24" customFormat="1" x14ac:dyDescent="0.35"/>
    <row r="66" s="24" customFormat="1" x14ac:dyDescent="0.35"/>
    <row r="67" s="24" customFormat="1" x14ac:dyDescent="0.35"/>
    <row r="68" s="24" customFormat="1" x14ac:dyDescent="0.35"/>
    <row r="69" s="24" customFormat="1" x14ac:dyDescent="0.35"/>
    <row r="70" s="24" customFormat="1" x14ac:dyDescent="0.35"/>
    <row r="71" s="24" customFormat="1" x14ac:dyDescent="0.35"/>
    <row r="72" s="24" customFormat="1" x14ac:dyDescent="0.35"/>
    <row r="73" s="24" customFormat="1" x14ac:dyDescent="0.35"/>
    <row r="74" s="24" customFormat="1" x14ac:dyDescent="0.35"/>
    <row r="75" s="24" customFormat="1" x14ac:dyDescent="0.35"/>
    <row r="76" s="24" customFormat="1" x14ac:dyDescent="0.35"/>
    <row r="77" s="24" customFormat="1" x14ac:dyDescent="0.35"/>
    <row r="78" s="24" customFormat="1" x14ac:dyDescent="0.35"/>
    <row r="79" s="24" customFormat="1" x14ac:dyDescent="0.35"/>
    <row r="80" s="24" customFormat="1" x14ac:dyDescent="0.35"/>
    <row r="81" s="24" customFormat="1" x14ac:dyDescent="0.35"/>
    <row r="82" s="24" customFormat="1" x14ac:dyDescent="0.35"/>
    <row r="83" s="24" customFormat="1" x14ac:dyDescent="0.35"/>
    <row r="84" s="24" customFormat="1" x14ac:dyDescent="0.35"/>
    <row r="85" s="24" customFormat="1" x14ac:dyDescent="0.35"/>
    <row r="86" s="24" customFormat="1" x14ac:dyDescent="0.35"/>
    <row r="87" s="24" customFormat="1" x14ac:dyDescent="0.35"/>
    <row r="88" s="24" customFormat="1" x14ac:dyDescent="0.35"/>
    <row r="89" s="24" customFormat="1" x14ac:dyDescent="0.35"/>
    <row r="90" s="24" customFormat="1" x14ac:dyDescent="0.35"/>
    <row r="91" s="24" customFormat="1" x14ac:dyDescent="0.35"/>
    <row r="92" s="24" customFormat="1" x14ac:dyDescent="0.35"/>
    <row r="93" s="24" customFormat="1" x14ac:dyDescent="0.35"/>
    <row r="94" s="24" customFormat="1" x14ac:dyDescent="0.35"/>
    <row r="95" s="24" customFormat="1" x14ac:dyDescent="0.35"/>
    <row r="96" s="24" customFormat="1" x14ac:dyDescent="0.35"/>
    <row r="97" s="24" customFormat="1" x14ac:dyDescent="0.35"/>
    <row r="98" s="24" customFormat="1" x14ac:dyDescent="0.35"/>
    <row r="99" s="24" customFormat="1" x14ac:dyDescent="0.35"/>
    <row r="100" s="24" customFormat="1" x14ac:dyDescent="0.35"/>
    <row r="101" s="24" customFormat="1" x14ac:dyDescent="0.35"/>
    <row r="102" s="24" customFormat="1" x14ac:dyDescent="0.35"/>
    <row r="103" s="24" customFormat="1" x14ac:dyDescent="0.35"/>
  </sheetData>
  <mergeCells count="23">
    <mergeCell ref="A34:C34"/>
    <mergeCell ref="V7:V32"/>
    <mergeCell ref="A1:B1"/>
    <mergeCell ref="A2:C2"/>
    <mergeCell ref="D4:D32"/>
    <mergeCell ref="D1:E3"/>
    <mergeCell ref="M7:M32"/>
    <mergeCell ref="J2:M2"/>
    <mergeCell ref="S2:V2"/>
    <mergeCell ref="Q1:X1"/>
    <mergeCell ref="W2:X2"/>
    <mergeCell ref="W3:X3"/>
    <mergeCell ref="H1:O1"/>
    <mergeCell ref="N3:O3"/>
    <mergeCell ref="BK2:BL2"/>
    <mergeCell ref="N2:O2"/>
    <mergeCell ref="AL1:AR1"/>
    <mergeCell ref="AL2:AL3"/>
    <mergeCell ref="Z1:AD1"/>
    <mergeCell ref="AF1:AJ1"/>
    <mergeCell ref="AM2:AN2"/>
    <mergeCell ref="AO2:AP2"/>
    <mergeCell ref="AQ2:AR2"/>
  </mergeCells>
  <phoneticPr fontId="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E3E7-91E3-4385-8368-0B4344D07824}">
  <dimension ref="A1:BL104"/>
  <sheetViews>
    <sheetView topLeftCell="AW2" zoomScale="70" zoomScaleNormal="70" workbookViewId="0">
      <selection activeCell="BN19" sqref="BN19"/>
    </sheetView>
  </sheetViews>
  <sheetFormatPr defaultRowHeight="15.5" x14ac:dyDescent="0.35"/>
  <cols>
    <col min="1" max="2" width="8.7265625" style="24"/>
    <col min="3" max="3" width="15.453125" style="24" customWidth="1"/>
    <col min="4" max="4" width="14.6328125" style="24" customWidth="1"/>
    <col min="5" max="7" width="8.7265625" style="24"/>
    <col min="8" max="8" width="4.6328125" style="24" customWidth="1"/>
    <col min="9" max="9" width="8.7265625" style="24"/>
    <col min="10" max="10" width="8.7265625" style="33"/>
    <col min="11" max="11" width="3.453125" style="24" customWidth="1"/>
    <col min="12" max="12" width="4.36328125" style="24" customWidth="1"/>
    <col min="13" max="13" width="17.54296875" style="24" customWidth="1"/>
    <col min="14" max="16" width="8.7265625" style="24"/>
    <col min="17" max="17" width="4.6328125" style="24" customWidth="1"/>
    <col min="18" max="19" width="8.7265625" style="24"/>
    <col min="20" max="20" width="3.453125" style="24" customWidth="1"/>
    <col min="21" max="21" width="4.36328125" style="24" customWidth="1"/>
    <col min="22" max="22" width="17.54296875" style="24" customWidth="1"/>
    <col min="23" max="25" width="8.7265625" style="24"/>
    <col min="26" max="26" width="9.81640625" style="24" bestFit="1" customWidth="1"/>
    <col min="27" max="27" width="8.7265625" style="24"/>
    <col min="28" max="30" width="15.6328125" style="24" customWidth="1"/>
    <col min="31" max="33" width="8.7265625" style="24"/>
    <col min="34" max="36" width="15.6328125" style="24" customWidth="1"/>
    <col min="37" max="38" width="8.7265625" style="24"/>
    <col min="39" max="44" width="15.6328125" style="24" customWidth="1"/>
    <col min="45" max="62" width="8.7265625" style="24"/>
    <col min="63" max="64" width="15.6328125" style="24" customWidth="1"/>
    <col min="65" max="16384" width="8.7265625" style="24"/>
  </cols>
  <sheetData>
    <row r="1" spans="1:64" ht="31" customHeight="1" x14ac:dyDescent="0.35">
      <c r="A1" s="204" t="s">
        <v>190</v>
      </c>
      <c r="B1" s="204"/>
      <c r="C1" s="44">
        <f>1+3.66%</f>
        <v>1.0366</v>
      </c>
      <c r="D1" s="196"/>
      <c r="E1" s="196"/>
      <c r="H1" s="217"/>
      <c r="I1" s="217"/>
      <c r="J1" s="217"/>
      <c r="K1" s="217"/>
      <c r="L1" s="217"/>
      <c r="M1" s="217"/>
      <c r="N1" s="217"/>
      <c r="O1" s="218"/>
      <c r="Q1" s="222"/>
      <c r="R1" s="222"/>
      <c r="S1" s="222"/>
      <c r="T1" s="222"/>
      <c r="U1" s="222"/>
      <c r="V1" s="222"/>
      <c r="W1" s="222"/>
      <c r="X1" s="222"/>
      <c r="Z1" s="202" t="s">
        <v>19</v>
      </c>
      <c r="AA1" s="202"/>
      <c r="AB1" s="202"/>
      <c r="AC1" s="202"/>
      <c r="AD1" s="202"/>
      <c r="AF1" s="202" t="s">
        <v>23</v>
      </c>
      <c r="AG1" s="202"/>
      <c r="AH1" s="202"/>
      <c r="AI1" s="202"/>
      <c r="AJ1" s="202"/>
      <c r="AL1" s="199" t="s">
        <v>36</v>
      </c>
      <c r="AM1" s="200"/>
      <c r="AN1" s="200"/>
      <c r="AO1" s="200"/>
      <c r="AP1" s="200"/>
      <c r="AQ1" s="200"/>
      <c r="AR1" s="201"/>
    </row>
    <row r="2" spans="1:64" x14ac:dyDescent="0.35">
      <c r="A2" s="196" t="s">
        <v>191</v>
      </c>
      <c r="B2" s="196"/>
      <c r="C2" s="205"/>
      <c r="D2" s="196"/>
      <c r="E2" s="196"/>
      <c r="H2" s="86" t="s">
        <v>734</v>
      </c>
      <c r="I2" s="87" t="s">
        <v>164</v>
      </c>
      <c r="J2" s="214"/>
      <c r="K2" s="215"/>
      <c r="L2" s="215"/>
      <c r="M2" s="216"/>
      <c r="N2" s="205" t="s">
        <v>716</v>
      </c>
      <c r="O2" s="219"/>
      <c r="Q2" s="37" t="s">
        <v>734</v>
      </c>
      <c r="R2" s="45" t="s">
        <v>166</v>
      </c>
      <c r="S2" s="223"/>
      <c r="T2" s="224"/>
      <c r="U2" s="224"/>
      <c r="V2" s="225"/>
      <c r="W2" s="205" t="s">
        <v>716</v>
      </c>
      <c r="X2" s="219"/>
      <c r="Z2" s="37" t="s">
        <v>208</v>
      </c>
      <c r="AA2" s="37" t="s">
        <v>7</v>
      </c>
      <c r="AB2" s="37" t="s">
        <v>26</v>
      </c>
      <c r="AC2" s="37" t="s">
        <v>33</v>
      </c>
      <c r="AD2" s="37" t="s">
        <v>34</v>
      </c>
      <c r="AF2" s="37" t="s">
        <v>208</v>
      </c>
      <c r="AG2" s="37" t="s">
        <v>7</v>
      </c>
      <c r="AH2" s="37" t="s">
        <v>26</v>
      </c>
      <c r="AI2" s="37" t="s">
        <v>33</v>
      </c>
      <c r="AJ2" s="37" t="s">
        <v>34</v>
      </c>
      <c r="AL2" s="202" t="s">
        <v>7</v>
      </c>
      <c r="AM2" s="199" t="s">
        <v>26</v>
      </c>
      <c r="AN2" s="201"/>
      <c r="AO2" s="199" t="s">
        <v>33</v>
      </c>
      <c r="AP2" s="201"/>
      <c r="AQ2" s="199" t="s">
        <v>34</v>
      </c>
      <c r="AR2" s="201"/>
      <c r="BK2" s="196" t="s">
        <v>717</v>
      </c>
      <c r="BL2" s="196"/>
    </row>
    <row r="3" spans="1:64" x14ac:dyDescent="0.35">
      <c r="A3" s="20" t="s">
        <v>189</v>
      </c>
      <c r="B3" s="20" t="s">
        <v>7</v>
      </c>
      <c r="C3" s="44" t="s">
        <v>192</v>
      </c>
      <c r="D3" s="196"/>
      <c r="E3" s="196"/>
      <c r="H3" s="34">
        <v>0</v>
      </c>
      <c r="I3" s="90">
        <f>'Output_Tabel Mortalita'!B211</f>
        <v>0.99874640049742103</v>
      </c>
      <c r="J3" s="90">
        <f>1</f>
        <v>1</v>
      </c>
      <c r="K3" s="34">
        <v>0</v>
      </c>
      <c r="L3" s="36" t="s">
        <v>200</v>
      </c>
      <c r="M3" s="26"/>
      <c r="N3" s="220">
        <f>Anuitas!AC88</f>
        <v>10.403299508285196</v>
      </c>
      <c r="O3" s="221"/>
      <c r="Q3" s="26">
        <v>0</v>
      </c>
      <c r="R3" s="90">
        <f>'Output_Tabel Mortalita'!I211</f>
        <v>0.99848055055822504</v>
      </c>
      <c r="S3" s="90">
        <f>1</f>
        <v>1</v>
      </c>
      <c r="T3" s="34">
        <v>0</v>
      </c>
      <c r="U3" s="36" t="s">
        <v>200</v>
      </c>
      <c r="V3" s="26"/>
      <c r="W3" s="220">
        <f>Anuitas!AM87</f>
        <v>10.507780540992808</v>
      </c>
      <c r="X3" s="221"/>
      <c r="Z3" s="26">
        <f>60-AA3</f>
        <v>30</v>
      </c>
      <c r="AA3" s="26">
        <v>30</v>
      </c>
      <c r="AB3" s="149">
        <f>$C$41*$N$3*(1/((1+6%)^Z3))*J33</f>
        <v>227304416.27188784</v>
      </c>
      <c r="AC3" s="149">
        <f>AB3/(60-25)</f>
        <v>6494411.89348251</v>
      </c>
      <c r="AD3" s="149">
        <f>(AA3-25)*AC3</f>
        <v>32472059.46741255</v>
      </c>
      <c r="AF3" s="26">
        <f>60-AG3</f>
        <v>30</v>
      </c>
      <c r="AG3" s="26">
        <v>30</v>
      </c>
      <c r="AH3" s="148">
        <f>$C$41*$W$3*(1/((1+6%)^AF3))*S33</f>
        <v>230959181.23491657</v>
      </c>
      <c r="AI3" s="148">
        <f>AH3/(60-25)</f>
        <v>6598833.7495690444</v>
      </c>
      <c r="AJ3" s="148">
        <f>(AG3-25)*AI3</f>
        <v>32994168.747845221</v>
      </c>
      <c r="AL3" s="202"/>
      <c r="AM3" s="20" t="s">
        <v>35</v>
      </c>
      <c r="AN3" s="20" t="s">
        <v>23</v>
      </c>
      <c r="AO3" s="20" t="s">
        <v>35</v>
      </c>
      <c r="AP3" s="20" t="s">
        <v>23</v>
      </c>
      <c r="AQ3" s="20" t="s">
        <v>35</v>
      </c>
      <c r="AR3" s="20" t="s">
        <v>23</v>
      </c>
      <c r="BK3" s="20" t="s">
        <v>23</v>
      </c>
      <c r="BL3" s="20" t="s">
        <v>35</v>
      </c>
    </row>
    <row r="4" spans="1:64" x14ac:dyDescent="0.35">
      <c r="A4" s="26">
        <v>2024</v>
      </c>
      <c r="B4" s="26">
        <v>30</v>
      </c>
      <c r="C4" s="100">
        <v>31928400</v>
      </c>
      <c r="D4" s="206" t="s">
        <v>193</v>
      </c>
      <c r="E4" s="26"/>
      <c r="H4" s="34">
        <v>1</v>
      </c>
      <c r="I4" s="90">
        <f>'Output_Tabel Mortalita'!B212</f>
        <v>0.99862944837813705</v>
      </c>
      <c r="J4" s="90">
        <f t="shared" ref="J4:J33" si="0">J3*I3</f>
        <v>0.99874640049742103</v>
      </c>
      <c r="K4" s="34">
        <v>1</v>
      </c>
      <c r="L4" s="36" t="s">
        <v>200</v>
      </c>
      <c r="M4" s="26" t="s">
        <v>200</v>
      </c>
      <c r="Q4" s="26">
        <v>1</v>
      </c>
      <c r="R4" s="90">
        <f>'Output_Tabel Mortalita'!I212</f>
        <v>0.99838000621066902</v>
      </c>
      <c r="S4" s="90">
        <f t="shared" ref="S4:S33" si="1">S3*R3</f>
        <v>0.99848055055822504</v>
      </c>
      <c r="T4" s="34">
        <v>1</v>
      </c>
      <c r="U4" s="36" t="s">
        <v>200</v>
      </c>
      <c r="V4" s="26" t="s">
        <v>200</v>
      </c>
      <c r="Z4" s="26">
        <f t="shared" ref="Z4:Z33" si="2">60-AA4</f>
        <v>29</v>
      </c>
      <c r="AA4" s="26">
        <v>31</v>
      </c>
      <c r="AB4" s="149">
        <f>$C$41*$N$3*(1/((1+6%)^Z4))*J32</f>
        <v>244996499.8224166</v>
      </c>
      <c r="AC4" s="149">
        <f t="shared" ref="AC4:AC33" si="3">AB4/(60-25)</f>
        <v>6999899.9949261891</v>
      </c>
      <c r="AD4" s="149">
        <f t="shared" ref="AD4:AD33" si="4">(AA4-25)*AC4</f>
        <v>41999399.969557136</v>
      </c>
      <c r="AF4" s="26">
        <f t="shared" ref="AF4:AF33" si="5">60-AG4</f>
        <v>29</v>
      </c>
      <c r="AG4" s="26">
        <v>31</v>
      </c>
      <c r="AH4" s="148">
        <f>$C$41*$W$3*(1/((1+6%)^AF4))*S32</f>
        <v>248698471.3631382</v>
      </c>
      <c r="AI4" s="148">
        <f t="shared" ref="AI4:AI33" si="6">AH4/(60-25)</f>
        <v>7105670.6103753773</v>
      </c>
      <c r="AJ4" s="148">
        <f t="shared" ref="AJ4:AJ33" si="7">(AG4-25)*AI4</f>
        <v>42634023.662252262</v>
      </c>
      <c r="AL4" s="7">
        <v>30</v>
      </c>
      <c r="AM4" s="151">
        <f>AB3</f>
        <v>227304416.27188784</v>
      </c>
      <c r="AN4" s="151">
        <f>AH3</f>
        <v>230959181.23491657</v>
      </c>
      <c r="AO4" s="149">
        <f>AC3</f>
        <v>6494411.89348251</v>
      </c>
      <c r="AP4" s="149">
        <f>AI3</f>
        <v>6598833.7495690444</v>
      </c>
      <c r="AQ4" s="149">
        <f>AD3</f>
        <v>32472059.46741255</v>
      </c>
      <c r="AR4" s="149">
        <f>AJ3</f>
        <v>32994168.747845221</v>
      </c>
      <c r="BJ4" s="24">
        <f>AL4</f>
        <v>30</v>
      </c>
      <c r="BK4" s="116">
        <f t="shared" ref="BK4:BK33" si="8">AP4/C4</f>
        <v>0.20667599220659488</v>
      </c>
      <c r="BL4" s="116">
        <f t="shared" ref="BL4:BL33" si="9">AO4/C4</f>
        <v>0.20340549145846676</v>
      </c>
    </row>
    <row r="5" spans="1:64" x14ac:dyDescent="0.35">
      <c r="A5" s="26">
        <v>2025</v>
      </c>
      <c r="B5" s="26">
        <v>31</v>
      </c>
      <c r="C5" s="101">
        <f>C4*$C$1</f>
        <v>33096979.439999998</v>
      </c>
      <c r="D5" s="206"/>
      <c r="E5" s="26">
        <v>1</v>
      </c>
      <c r="H5" s="34">
        <v>2</v>
      </c>
      <c r="I5" s="90">
        <f>'Output_Tabel Mortalita'!B213</f>
        <v>0.99850159427430396</v>
      </c>
      <c r="J5" s="90">
        <f t="shared" si="0"/>
        <v>0.99737756699838953</v>
      </c>
      <c r="K5" s="34">
        <v>2</v>
      </c>
      <c r="L5" s="36" t="s">
        <v>200</v>
      </c>
      <c r="M5" s="26" t="s">
        <v>203</v>
      </c>
      <c r="Q5" s="26">
        <v>2</v>
      </c>
      <c r="R5" s="90">
        <f>'Output_Tabel Mortalita'!I213</f>
        <v>0.99826970726769704</v>
      </c>
      <c r="S5" s="90">
        <f t="shared" si="1"/>
        <v>0.99686301826755297</v>
      </c>
      <c r="T5" s="34">
        <v>2</v>
      </c>
      <c r="U5" s="36" t="s">
        <v>200</v>
      </c>
      <c r="V5" s="26" t="s">
        <v>203</v>
      </c>
      <c r="Z5" s="26">
        <f t="shared" si="2"/>
        <v>28</v>
      </c>
      <c r="AA5" s="26">
        <v>32</v>
      </c>
      <c r="AB5" s="149">
        <f>$C$41*$N$3*(1/((1+6%)^Z5))*J31</f>
        <v>263689910.16994366</v>
      </c>
      <c r="AC5" s="149">
        <f t="shared" si="3"/>
        <v>7533997.4334269613</v>
      </c>
      <c r="AD5" s="149">
        <f t="shared" si="4"/>
        <v>52737982.033988729</v>
      </c>
      <c r="AF5" s="26">
        <f t="shared" si="5"/>
        <v>28</v>
      </c>
      <c r="AG5" s="26">
        <v>32</v>
      </c>
      <c r="AH5" s="148">
        <f>$C$41*$W$3*(1/((1+6%)^AF5))*S31</f>
        <v>267438999.37075397</v>
      </c>
      <c r="AI5" s="148">
        <f t="shared" si="6"/>
        <v>7641114.2677358277</v>
      </c>
      <c r="AJ5" s="148">
        <f t="shared" si="7"/>
        <v>53487799.874150798</v>
      </c>
      <c r="AL5" s="7">
        <v>31</v>
      </c>
      <c r="AM5" s="151">
        <f t="shared" ref="AM5:AM33" si="10">AB4</f>
        <v>244996499.8224166</v>
      </c>
      <c r="AN5" s="151">
        <f t="shared" ref="AN5:AN33" si="11">AH4</f>
        <v>248698471.3631382</v>
      </c>
      <c r="AO5" s="149">
        <f t="shared" ref="AO5:AO33" si="12">AC4</f>
        <v>6999899.9949261891</v>
      </c>
      <c r="AP5" s="149">
        <f t="shared" ref="AP5:AP33" si="13">AI4</f>
        <v>7105670.6103753773</v>
      </c>
      <c r="AQ5" s="149">
        <f t="shared" ref="AQ5:AQ33" si="14">AD4</f>
        <v>41999399.969557136</v>
      </c>
      <c r="AR5" s="149">
        <f t="shared" ref="AR5:AR33" si="15">AJ4</f>
        <v>42634023.662252262</v>
      </c>
      <c r="BJ5" s="24">
        <f t="shared" ref="BJ5:BJ33" si="16">AL5</f>
        <v>31</v>
      </c>
      <c r="BK5" s="116">
        <f t="shared" si="8"/>
        <v>0.21469241999128419</v>
      </c>
      <c r="BL5" s="116">
        <f t="shared" si="9"/>
        <v>0.21149664148705738</v>
      </c>
    </row>
    <row r="6" spans="1:64" x14ac:dyDescent="0.35">
      <c r="A6" s="26">
        <v>2026</v>
      </c>
      <c r="B6" s="26">
        <v>32</v>
      </c>
      <c r="C6" s="101">
        <f>C5*$C$1</f>
        <v>34308328.887503996</v>
      </c>
      <c r="D6" s="206"/>
      <c r="E6" s="26">
        <v>2</v>
      </c>
      <c r="H6" s="34">
        <v>3</v>
      </c>
      <c r="I6" s="90">
        <f>'Output_Tabel Mortalita'!B214</f>
        <v>0.99836182365588499</v>
      </c>
      <c r="J6" s="90">
        <f t="shared" si="0"/>
        <v>0.99588309074131831</v>
      </c>
      <c r="K6" s="34">
        <v>3</v>
      </c>
      <c r="L6" s="36" t="s">
        <v>200</v>
      </c>
      <c r="M6" s="26" t="s">
        <v>204</v>
      </c>
      <c r="Q6" s="26">
        <v>3</v>
      </c>
      <c r="R6" s="90">
        <f>'Output_Tabel Mortalita'!I214</f>
        <v>0.99814870860058003</v>
      </c>
      <c r="S6" s="90">
        <f t="shared" si="1"/>
        <v>0.99513815343194301</v>
      </c>
      <c r="T6" s="34">
        <v>3</v>
      </c>
      <c r="U6" s="36" t="s">
        <v>200</v>
      </c>
      <c r="V6" s="26" t="s">
        <v>204</v>
      </c>
      <c r="Z6" s="26">
        <f t="shared" si="2"/>
        <v>27</v>
      </c>
      <c r="AA6" s="26">
        <v>33</v>
      </c>
      <c r="AB6" s="149">
        <f>$C$41*$N$3*(1/((1+6%)^Z6))*J30</f>
        <v>283440243.79726291</v>
      </c>
      <c r="AC6" s="149">
        <f t="shared" si="3"/>
        <v>8098292.6799217975</v>
      </c>
      <c r="AD6" s="149">
        <f t="shared" si="4"/>
        <v>64786341.43937438</v>
      </c>
      <c r="AF6" s="26">
        <f t="shared" si="5"/>
        <v>27</v>
      </c>
      <c r="AG6" s="26">
        <v>33</v>
      </c>
      <c r="AH6" s="148">
        <f>$C$41*$W$3*(1/((1+6%)^AF6))*S30</f>
        <v>287238072.53142327</v>
      </c>
      <c r="AI6" s="148">
        <f t="shared" si="6"/>
        <v>8206802.0723263789</v>
      </c>
      <c r="AJ6" s="148">
        <f t="shared" si="7"/>
        <v>65654416.578611031</v>
      </c>
      <c r="AL6" s="7">
        <v>32</v>
      </c>
      <c r="AM6" s="151">
        <f t="shared" si="10"/>
        <v>263689910.16994366</v>
      </c>
      <c r="AN6" s="151">
        <f t="shared" si="11"/>
        <v>267438999.37075397</v>
      </c>
      <c r="AO6" s="149">
        <f t="shared" si="12"/>
        <v>7533997.4334269613</v>
      </c>
      <c r="AP6" s="149">
        <f t="shared" si="13"/>
        <v>7641114.2677358277</v>
      </c>
      <c r="AQ6" s="149">
        <f t="shared" si="14"/>
        <v>52737982.033988729</v>
      </c>
      <c r="AR6" s="149">
        <f t="shared" si="15"/>
        <v>53487799.874150798</v>
      </c>
      <c r="BJ6" s="24">
        <f t="shared" si="16"/>
        <v>32</v>
      </c>
      <c r="BK6" s="116">
        <f t="shared" si="8"/>
        <v>0.22271892906211832</v>
      </c>
      <c r="BL6" s="116">
        <f t="shared" si="9"/>
        <v>0.21959674742919474</v>
      </c>
    </row>
    <row r="7" spans="1:64" ht="15.5" customHeight="1" x14ac:dyDescent="0.35">
      <c r="A7" s="26">
        <v>2027</v>
      </c>
      <c r="B7" s="26">
        <v>33</v>
      </c>
      <c r="C7" s="101">
        <f t="shared" ref="C7:C33" si="17">C6*$C$1</f>
        <v>35564013.724786639</v>
      </c>
      <c r="D7" s="206"/>
      <c r="E7" s="26">
        <v>3</v>
      </c>
      <c r="H7" s="34">
        <v>4</v>
      </c>
      <c r="I7" s="90">
        <f>'Output_Tabel Mortalita'!B215</f>
        <v>0.99820902791917998</v>
      </c>
      <c r="J7" s="90">
        <f t="shared" si="0"/>
        <v>0.99425165862056175</v>
      </c>
      <c r="K7" s="34">
        <v>4</v>
      </c>
      <c r="L7" s="36" t="s">
        <v>200</v>
      </c>
      <c r="M7" s="208" t="s">
        <v>205</v>
      </c>
      <c r="Q7" s="26">
        <v>4</v>
      </c>
      <c r="R7" s="90">
        <f>'Output_Tabel Mortalita'!I215</f>
        <v>0.998015973759242</v>
      </c>
      <c r="S7" s="90">
        <f t="shared" si="1"/>
        <v>0.99329586272725978</v>
      </c>
      <c r="T7" s="34">
        <v>4</v>
      </c>
      <c r="U7" s="36" t="s">
        <v>200</v>
      </c>
      <c r="V7" s="203" t="s">
        <v>205</v>
      </c>
      <c r="Z7" s="26">
        <f t="shared" si="2"/>
        <v>26</v>
      </c>
      <c r="AA7" s="26">
        <v>34</v>
      </c>
      <c r="AB7" s="149">
        <f>$C$41*$N$3*(1/((1+6%)^Z7))*J29</f>
        <v>304307131.17151189</v>
      </c>
      <c r="AC7" s="149">
        <f t="shared" si="3"/>
        <v>8694489.462043196</v>
      </c>
      <c r="AD7" s="149">
        <f t="shared" si="4"/>
        <v>78250405.158388764</v>
      </c>
      <c r="AF7" s="26">
        <f t="shared" si="5"/>
        <v>26</v>
      </c>
      <c r="AG7" s="26">
        <v>34</v>
      </c>
      <c r="AH7" s="148">
        <f>$C$41*$W$3*(1/((1+6%)^AF7))*S29</f>
        <v>308157129.58501875</v>
      </c>
      <c r="AI7" s="148">
        <f t="shared" si="6"/>
        <v>8804489.416714821</v>
      </c>
      <c r="AJ7" s="148">
        <f t="shared" si="7"/>
        <v>79240404.750433385</v>
      </c>
      <c r="AL7" s="7">
        <v>33</v>
      </c>
      <c r="AM7" s="151">
        <f t="shared" si="10"/>
        <v>283440243.79726291</v>
      </c>
      <c r="AN7" s="151">
        <f t="shared" si="11"/>
        <v>287238072.53142327</v>
      </c>
      <c r="AO7" s="149">
        <f t="shared" si="12"/>
        <v>8098292.6799217975</v>
      </c>
      <c r="AP7" s="149">
        <f t="shared" si="13"/>
        <v>8206802.0723263789</v>
      </c>
      <c r="AQ7" s="149">
        <f t="shared" si="14"/>
        <v>64786341.43937438</v>
      </c>
      <c r="AR7" s="149">
        <f t="shared" si="15"/>
        <v>65654416.578611031</v>
      </c>
      <c r="BJ7" s="24">
        <f t="shared" si="16"/>
        <v>33</v>
      </c>
      <c r="BK7" s="116">
        <f t="shared" si="8"/>
        <v>0.23076141337237702</v>
      </c>
      <c r="BL7" s="116">
        <f t="shared" si="9"/>
        <v>0.22771031252520366</v>
      </c>
    </row>
    <row r="8" spans="1:64" x14ac:dyDescent="0.35">
      <c r="A8" s="26">
        <v>2028</v>
      </c>
      <c r="B8" s="26">
        <v>34</v>
      </c>
      <c r="C8" s="101">
        <f t="shared" si="17"/>
        <v>36865656.627113827</v>
      </c>
      <c r="D8" s="206"/>
      <c r="E8" s="26">
        <v>4</v>
      </c>
      <c r="H8" s="34">
        <v>5</v>
      </c>
      <c r="I8" s="90">
        <f>'Output_Tabel Mortalita'!B216</f>
        <v>0.99804199572856001</v>
      </c>
      <c r="J8" s="90">
        <f t="shared" si="0"/>
        <v>0.99247098165866332</v>
      </c>
      <c r="K8" s="34">
        <v>5</v>
      </c>
      <c r="L8" s="36" t="s">
        <v>200</v>
      </c>
      <c r="M8" s="209"/>
      <c r="Q8" s="26">
        <v>5</v>
      </c>
      <c r="R8" s="90">
        <f>'Output_Tabel Mortalita'!I216</f>
        <v>0.99787036620001401</v>
      </c>
      <c r="S8" s="90">
        <f t="shared" si="1"/>
        <v>0.99132513767077257</v>
      </c>
      <c r="T8" s="34">
        <v>5</v>
      </c>
      <c r="U8" s="36" t="s">
        <v>200</v>
      </c>
      <c r="V8" s="203"/>
      <c r="Z8" s="26">
        <f t="shared" si="2"/>
        <v>25</v>
      </c>
      <c r="AA8" s="26">
        <v>35</v>
      </c>
      <c r="AB8" s="149">
        <f>$C$41*$N$3*(1/((1+6%)^Z8))*J28</f>
        <v>326354420.48183799</v>
      </c>
      <c r="AC8" s="149">
        <f t="shared" si="3"/>
        <v>9324412.0137667991</v>
      </c>
      <c r="AD8" s="149">
        <f t="shared" si="4"/>
        <v>93244120.137667984</v>
      </c>
      <c r="AF8" s="26">
        <f t="shared" si="5"/>
        <v>25</v>
      </c>
      <c r="AG8" s="26">
        <v>35</v>
      </c>
      <c r="AH8" s="148">
        <f>$C$41*$W$3*(1/((1+6%)^AF8))*S28</f>
        <v>330261925.0405792</v>
      </c>
      <c r="AI8" s="148">
        <f t="shared" si="6"/>
        <v>9436055.0011594053</v>
      </c>
      <c r="AJ8" s="148">
        <f t="shared" si="7"/>
        <v>94360550.011594057</v>
      </c>
      <c r="AL8" s="7">
        <v>34</v>
      </c>
      <c r="AM8" s="151">
        <f t="shared" si="10"/>
        <v>304307131.17151189</v>
      </c>
      <c r="AN8" s="151">
        <f t="shared" si="11"/>
        <v>308157129.58501875</v>
      </c>
      <c r="AO8" s="149">
        <f t="shared" si="12"/>
        <v>8694489.462043196</v>
      </c>
      <c r="AP8" s="149">
        <f t="shared" si="13"/>
        <v>8804489.416714821</v>
      </c>
      <c r="AQ8" s="149">
        <f t="shared" si="14"/>
        <v>78250405.158388764</v>
      </c>
      <c r="AR8" s="149">
        <f t="shared" si="15"/>
        <v>79240404.750433385</v>
      </c>
      <c r="BJ8" s="24">
        <f t="shared" si="16"/>
        <v>34</v>
      </c>
      <c r="BK8" s="116">
        <f t="shared" si="8"/>
        <v>0.23882632841101561</v>
      </c>
      <c r="BL8" s="116">
        <f t="shared" si="9"/>
        <v>0.23584252275730802</v>
      </c>
    </row>
    <row r="9" spans="1:64" x14ac:dyDescent="0.35">
      <c r="A9" s="26">
        <v>2029</v>
      </c>
      <c r="B9" s="26">
        <v>35</v>
      </c>
      <c r="C9" s="101">
        <f t="shared" si="17"/>
        <v>38214939.659666188</v>
      </c>
      <c r="D9" s="206"/>
      <c r="E9" s="26">
        <v>5</v>
      </c>
      <c r="H9" s="34">
        <v>6</v>
      </c>
      <c r="I9" s="90">
        <f>'Output_Tabel Mortalita'!B217</f>
        <v>0.99785940357629299</v>
      </c>
      <c r="J9" s="90">
        <f t="shared" si="0"/>
        <v>0.99052771923729543</v>
      </c>
      <c r="K9" s="34">
        <v>6</v>
      </c>
      <c r="L9" s="36" t="s">
        <v>200</v>
      </c>
      <c r="M9" s="209"/>
      <c r="Q9" s="26">
        <v>6</v>
      </c>
      <c r="R9" s="90">
        <f>'Output_Tabel Mortalita'!I217</f>
        <v>0.99771063968123097</v>
      </c>
      <c r="S9" s="90">
        <f t="shared" si="1"/>
        <v>0.98921397815081313</v>
      </c>
      <c r="T9" s="34">
        <v>6</v>
      </c>
      <c r="U9" s="36" t="s">
        <v>200</v>
      </c>
      <c r="V9" s="203"/>
      <c r="Z9" s="26">
        <f t="shared" si="2"/>
        <v>24</v>
      </c>
      <c r="AA9" s="26">
        <v>36</v>
      </c>
      <c r="AB9" s="149">
        <f>$C$41*$N$3*(1/((1+6%)^Z9))*J27</f>
        <v>349650373.98422045</v>
      </c>
      <c r="AC9" s="149">
        <f t="shared" si="3"/>
        <v>9990010.6852634419</v>
      </c>
      <c r="AD9" s="149">
        <f t="shared" si="4"/>
        <v>109890117.53789786</v>
      </c>
      <c r="AF9" s="26">
        <f t="shared" si="5"/>
        <v>24</v>
      </c>
      <c r="AG9" s="26">
        <v>36</v>
      </c>
      <c r="AH9" s="148">
        <f>$C$41*$W$3*(1/((1+6%)^AF9))*S27</f>
        <v>353622728.07296795</v>
      </c>
      <c r="AI9" s="148">
        <f t="shared" si="6"/>
        <v>10103506.516370513</v>
      </c>
      <c r="AJ9" s="148">
        <f t="shared" si="7"/>
        <v>111138571.68007565</v>
      </c>
      <c r="AL9" s="7">
        <v>35</v>
      </c>
      <c r="AM9" s="151">
        <f t="shared" si="10"/>
        <v>326354420.48183799</v>
      </c>
      <c r="AN9" s="151">
        <f t="shared" si="11"/>
        <v>330261925.0405792</v>
      </c>
      <c r="AO9" s="149">
        <f t="shared" si="12"/>
        <v>9324412.0137667991</v>
      </c>
      <c r="AP9" s="149">
        <f t="shared" si="13"/>
        <v>9436055.0011594053</v>
      </c>
      <c r="AQ9" s="149">
        <f t="shared" si="14"/>
        <v>93244120.137667984</v>
      </c>
      <c r="AR9" s="149">
        <f t="shared" si="15"/>
        <v>94360550.011594057</v>
      </c>
      <c r="BJ9" s="24">
        <f t="shared" si="16"/>
        <v>35</v>
      </c>
      <c r="BK9" s="116">
        <f t="shared" si="8"/>
        <v>0.24692057831818726</v>
      </c>
      <c r="BL9" s="116">
        <f t="shared" si="9"/>
        <v>0.24399912957623257</v>
      </c>
    </row>
    <row r="10" spans="1:64" x14ac:dyDescent="0.35">
      <c r="A10" s="26">
        <v>2030</v>
      </c>
      <c r="B10" s="26">
        <v>36</v>
      </c>
      <c r="C10" s="101">
        <f t="shared" si="17"/>
        <v>39613606.45120997</v>
      </c>
      <c r="D10" s="206"/>
      <c r="E10" s="26">
        <v>6</v>
      </c>
      <c r="H10" s="34">
        <v>7</v>
      </c>
      <c r="I10" s="90">
        <f>'Output_Tabel Mortalita'!B218</f>
        <v>0.99765980548890398</v>
      </c>
      <c r="J10" s="90">
        <f t="shared" si="0"/>
        <v>0.9884073991439134</v>
      </c>
      <c r="K10" s="34">
        <v>7</v>
      </c>
      <c r="L10" s="36" t="s">
        <v>200</v>
      </c>
      <c r="M10" s="209"/>
      <c r="Q10" s="26">
        <v>7</v>
      </c>
      <c r="R10" s="90">
        <f>'Output_Tabel Mortalita'!I218</f>
        <v>0.997535427749906</v>
      </c>
      <c r="S10" s="90">
        <f t="shared" si="1"/>
        <v>0.98694931092246296</v>
      </c>
      <c r="T10" s="34">
        <v>7</v>
      </c>
      <c r="U10" s="36" t="s">
        <v>200</v>
      </c>
      <c r="V10" s="203"/>
      <c r="Z10" s="26">
        <f t="shared" si="2"/>
        <v>23</v>
      </c>
      <c r="AA10" s="26">
        <v>37</v>
      </c>
      <c r="AB10" s="149">
        <f>$C$41*$N$3*(1/((1+6%)^Z10))*J26</f>
        <v>374267878.35827315</v>
      </c>
      <c r="AC10" s="149">
        <f t="shared" si="3"/>
        <v>10693367.953093519</v>
      </c>
      <c r="AD10" s="149">
        <f t="shared" si="4"/>
        <v>128320415.43712223</v>
      </c>
      <c r="AF10" s="26">
        <f t="shared" si="5"/>
        <v>23</v>
      </c>
      <c r="AG10" s="26">
        <v>37</v>
      </c>
      <c r="AH10" s="148">
        <f>$C$41*$W$3*(1/((1+6%)^AF10))*S26</f>
        <v>378314537.28832817</v>
      </c>
      <c r="AI10" s="148">
        <f t="shared" si="6"/>
        <v>10808986.779666519</v>
      </c>
      <c r="AJ10" s="148">
        <f t="shared" si="7"/>
        <v>129707841.35599822</v>
      </c>
      <c r="AL10" s="7">
        <v>36</v>
      </c>
      <c r="AM10" s="151">
        <f t="shared" si="10"/>
        <v>349650373.98422045</v>
      </c>
      <c r="AN10" s="151">
        <f t="shared" si="11"/>
        <v>353622728.07296795</v>
      </c>
      <c r="AO10" s="149">
        <f t="shared" si="12"/>
        <v>9990010.6852634419</v>
      </c>
      <c r="AP10" s="149">
        <f t="shared" si="13"/>
        <v>10103506.516370513</v>
      </c>
      <c r="AQ10" s="149">
        <f t="shared" si="14"/>
        <v>109890117.53789786</v>
      </c>
      <c r="AR10" s="149">
        <f t="shared" si="15"/>
        <v>111138571.68007565</v>
      </c>
      <c r="BJ10" s="24">
        <f t="shared" si="16"/>
        <v>36</v>
      </c>
      <c r="BK10" s="116">
        <f t="shared" si="8"/>
        <v>0.25505141847699425</v>
      </c>
      <c r="BL10" s="116">
        <f t="shared" si="9"/>
        <v>0.25218634656674399</v>
      </c>
    </row>
    <row r="11" spans="1:64" x14ac:dyDescent="0.35">
      <c r="A11" s="26">
        <v>2031</v>
      </c>
      <c r="B11" s="26">
        <v>37</v>
      </c>
      <c r="C11" s="101">
        <f t="shared" si="17"/>
        <v>41063464.447324254</v>
      </c>
      <c r="D11" s="206"/>
      <c r="E11" s="26">
        <v>7</v>
      </c>
      <c r="H11" s="34">
        <v>8</v>
      </c>
      <c r="I11" s="90">
        <f>'Output_Tabel Mortalita'!B219</f>
        <v>0.99744162180759999</v>
      </c>
      <c r="J11" s="90">
        <f t="shared" si="0"/>
        <v>0.98609433357371012</v>
      </c>
      <c r="K11" s="34">
        <v>8</v>
      </c>
      <c r="L11" s="36" t="s">
        <v>200</v>
      </c>
      <c r="M11" s="209"/>
      <c r="Q11" s="26">
        <v>8</v>
      </c>
      <c r="R11" s="90">
        <f>'Output_Tabel Mortalita'!I219</f>
        <v>0.99734323223605803</v>
      </c>
      <c r="S11" s="90">
        <f t="shared" si="1"/>
        <v>0.98451690303851402</v>
      </c>
      <c r="T11" s="34">
        <v>8</v>
      </c>
      <c r="U11" s="36" t="s">
        <v>200</v>
      </c>
      <c r="V11" s="203"/>
      <c r="Z11" s="26">
        <f t="shared" si="2"/>
        <v>22</v>
      </c>
      <c r="AA11" s="26">
        <v>38</v>
      </c>
      <c r="AB11" s="149">
        <f>$C$41*$N$3*(1/((1+6%)^Z11))*J25</f>
        <v>400284670.37595719</v>
      </c>
      <c r="AC11" s="149">
        <f t="shared" si="3"/>
        <v>11436704.867884491</v>
      </c>
      <c r="AD11" s="149">
        <f t="shared" si="4"/>
        <v>148677163.28249839</v>
      </c>
      <c r="AF11" s="26">
        <f t="shared" si="5"/>
        <v>22</v>
      </c>
      <c r="AG11" s="26">
        <v>38</v>
      </c>
      <c r="AH11" s="148">
        <f>$C$41*$W$3*(1/((1+6%)^AF11))*S25</f>
        <v>404417312.53788787</v>
      </c>
      <c r="AI11" s="148">
        <f t="shared" si="6"/>
        <v>11554780.358225368</v>
      </c>
      <c r="AJ11" s="148">
        <f t="shared" si="7"/>
        <v>150212144.65692979</v>
      </c>
      <c r="AL11" s="7">
        <v>37</v>
      </c>
      <c r="AM11" s="151">
        <f t="shared" si="10"/>
        <v>374267878.35827315</v>
      </c>
      <c r="AN11" s="151">
        <f t="shared" si="11"/>
        <v>378314537.28832817</v>
      </c>
      <c r="AO11" s="149">
        <f t="shared" si="12"/>
        <v>10693367.953093519</v>
      </c>
      <c r="AP11" s="149">
        <f t="shared" si="13"/>
        <v>10808986.779666519</v>
      </c>
      <c r="AQ11" s="149">
        <f t="shared" si="14"/>
        <v>128320415.43712223</v>
      </c>
      <c r="AR11" s="149">
        <f t="shared" si="15"/>
        <v>129707841.35599822</v>
      </c>
      <c r="BJ11" s="24">
        <f t="shared" si="16"/>
        <v>37</v>
      </c>
      <c r="BK11" s="116">
        <f t="shared" si="8"/>
        <v>0.26322637227874829</v>
      </c>
      <c r="BL11" s="116">
        <f t="shared" si="9"/>
        <v>0.26041075922395324</v>
      </c>
    </row>
    <row r="12" spans="1:64" x14ac:dyDescent="0.35">
      <c r="A12" s="26">
        <v>2032</v>
      </c>
      <c r="B12" s="26">
        <v>38</v>
      </c>
      <c r="C12" s="101">
        <f t="shared" si="17"/>
        <v>42566387.24609632</v>
      </c>
      <c r="D12" s="206"/>
      <c r="E12" s="26">
        <v>8</v>
      </c>
      <c r="H12" s="34">
        <v>9</v>
      </c>
      <c r="I12" s="90">
        <f>'Output_Tabel Mortalita'!B220</f>
        <v>0.99720312696387803</v>
      </c>
      <c r="J12" s="90">
        <f t="shared" si="0"/>
        <v>0.98357153133504593</v>
      </c>
      <c r="K12" s="34">
        <v>9</v>
      </c>
      <c r="L12" s="36" t="s">
        <v>200</v>
      </c>
      <c r="M12" s="209"/>
      <c r="Q12" s="26">
        <v>9</v>
      </c>
      <c r="R12" s="90">
        <f>'Output_Tabel Mortalita'!I220</f>
        <v>0.99713241066413005</v>
      </c>
      <c r="S12" s="90">
        <f t="shared" si="1"/>
        <v>0.98190127026746532</v>
      </c>
      <c r="T12" s="34">
        <v>9</v>
      </c>
      <c r="U12" s="36" t="s">
        <v>200</v>
      </c>
      <c r="V12" s="203"/>
      <c r="Z12" s="26">
        <f t="shared" si="2"/>
        <v>21</v>
      </c>
      <c r="AA12" s="26">
        <v>39</v>
      </c>
      <c r="AB12" s="149">
        <f>$C$41*$N$3*(1/((1+6%)^Z12))*J24</f>
        <v>427783579.10352904</v>
      </c>
      <c r="AC12" s="149">
        <f t="shared" si="3"/>
        <v>12222387.974386543</v>
      </c>
      <c r="AD12" s="149">
        <f t="shared" si="4"/>
        <v>171113431.6414116</v>
      </c>
      <c r="AF12" s="26">
        <f t="shared" si="5"/>
        <v>21</v>
      </c>
      <c r="AG12" s="26">
        <v>39</v>
      </c>
      <c r="AH12" s="148">
        <f>$C$41*$W$3*(1/((1+6%)^AF12))*S24</f>
        <v>432016224.89542294</v>
      </c>
      <c r="AI12" s="148">
        <f t="shared" si="6"/>
        <v>12343320.711297799</v>
      </c>
      <c r="AJ12" s="148">
        <f t="shared" si="7"/>
        <v>172806489.95816919</v>
      </c>
      <c r="AL12" s="7">
        <v>38</v>
      </c>
      <c r="AM12" s="151">
        <f t="shared" si="10"/>
        <v>400284670.37595719</v>
      </c>
      <c r="AN12" s="151">
        <f t="shared" si="11"/>
        <v>404417312.53788787</v>
      </c>
      <c r="AO12" s="149">
        <f t="shared" si="12"/>
        <v>11436704.867884491</v>
      </c>
      <c r="AP12" s="149">
        <f t="shared" si="13"/>
        <v>11554780.358225368</v>
      </c>
      <c r="AQ12" s="149">
        <f t="shared" si="14"/>
        <v>148677163.28249839</v>
      </c>
      <c r="AR12" s="149">
        <f t="shared" si="15"/>
        <v>150212144.65692979</v>
      </c>
      <c r="BJ12" s="24">
        <f t="shared" si="16"/>
        <v>38</v>
      </c>
      <c r="BK12" s="116">
        <f t="shared" si="8"/>
        <v>0.27145316071626524</v>
      </c>
      <c r="BL12" s="116">
        <f t="shared" si="9"/>
        <v>0.26867924688471956</v>
      </c>
    </row>
    <row r="13" spans="1:64" x14ac:dyDescent="0.35">
      <c r="A13" s="26">
        <v>2033</v>
      </c>
      <c r="B13" s="26">
        <v>39</v>
      </c>
      <c r="C13" s="101">
        <f t="shared" si="17"/>
        <v>44124317.019303441</v>
      </c>
      <c r="D13" s="206"/>
      <c r="E13" s="26">
        <v>9</v>
      </c>
      <c r="H13" s="34">
        <v>10</v>
      </c>
      <c r="I13" s="90">
        <f>'Output_Tabel Mortalita'!B221</f>
        <v>0.99694243616173395</v>
      </c>
      <c r="J13" s="90">
        <f t="shared" si="0"/>
        <v>0.98082060663995774</v>
      </c>
      <c r="K13" s="34">
        <v>10</v>
      </c>
      <c r="L13" s="36" t="s">
        <v>200</v>
      </c>
      <c r="M13" s="209"/>
      <c r="Q13" s="26">
        <v>10</v>
      </c>
      <c r="R13" s="90">
        <f>'Output_Tabel Mortalita'!I221</f>
        <v>0.99690116248337002</v>
      </c>
      <c r="S13" s="90">
        <f t="shared" si="1"/>
        <v>0.97908558065596918</v>
      </c>
      <c r="T13" s="34">
        <v>10</v>
      </c>
      <c r="U13" s="36" t="s">
        <v>200</v>
      </c>
      <c r="V13" s="203"/>
      <c r="Z13" s="26">
        <f t="shared" si="2"/>
        <v>20</v>
      </c>
      <c r="AA13" s="26">
        <v>40</v>
      </c>
      <c r="AB13" s="149">
        <f>$C$41*$N$3*(1/((1+6%)^Z13))*J23</f>
        <v>456852785.80591053</v>
      </c>
      <c r="AC13" s="149">
        <f t="shared" si="3"/>
        <v>13052936.73731173</v>
      </c>
      <c r="AD13" s="149">
        <f t="shared" si="4"/>
        <v>195794051.05967596</v>
      </c>
      <c r="AF13" s="26">
        <f t="shared" si="5"/>
        <v>20</v>
      </c>
      <c r="AG13" s="26">
        <v>40</v>
      </c>
      <c r="AH13" s="148">
        <f>$C$41*$W$3*(1/((1+6%)^AF13))*S23</f>
        <v>461201925.87693083</v>
      </c>
      <c r="AI13" s="148">
        <f t="shared" si="6"/>
        <v>13177197.882198025</v>
      </c>
      <c r="AJ13" s="148">
        <f t="shared" si="7"/>
        <v>197657968.23297036</v>
      </c>
      <c r="AL13" s="7">
        <v>39</v>
      </c>
      <c r="AM13" s="151">
        <f t="shared" si="10"/>
        <v>427783579.10352904</v>
      </c>
      <c r="AN13" s="151">
        <f t="shared" si="11"/>
        <v>432016224.89542294</v>
      </c>
      <c r="AO13" s="149">
        <f t="shared" si="12"/>
        <v>12222387.974386543</v>
      </c>
      <c r="AP13" s="149">
        <f t="shared" si="13"/>
        <v>12343320.711297799</v>
      </c>
      <c r="AQ13" s="149">
        <f t="shared" si="14"/>
        <v>171113431.6414116</v>
      </c>
      <c r="AR13" s="149">
        <f t="shared" si="15"/>
        <v>172806489.95816919</v>
      </c>
      <c r="BJ13" s="24">
        <f t="shared" si="16"/>
        <v>39</v>
      </c>
      <c r="BK13" s="116">
        <f t="shared" si="8"/>
        <v>0.27973964346910707</v>
      </c>
      <c r="BL13" s="116">
        <f t="shared" si="9"/>
        <v>0.27699891579147867</v>
      </c>
    </row>
    <row r="14" spans="1:64" x14ac:dyDescent="0.35">
      <c r="A14" s="26">
        <v>2034</v>
      </c>
      <c r="B14" s="26">
        <v>40</v>
      </c>
      <c r="C14" s="101">
        <f t="shared" si="17"/>
        <v>45739267.022209942</v>
      </c>
      <c r="D14" s="206"/>
      <c r="E14" s="26">
        <v>10</v>
      </c>
      <c r="H14" s="34">
        <v>11</v>
      </c>
      <c r="I14" s="90">
        <f>'Output_Tabel Mortalita'!B222</f>
        <v>0.99665749087827904</v>
      </c>
      <c r="J14" s="90">
        <f t="shared" si="0"/>
        <v>0.9778216850212692</v>
      </c>
      <c r="K14" s="34">
        <v>11</v>
      </c>
      <c r="L14" s="36" t="s">
        <v>200</v>
      </c>
      <c r="M14" s="209"/>
      <c r="Q14" s="26">
        <v>11</v>
      </c>
      <c r="R14" s="90">
        <f>'Output_Tabel Mortalita'!I222</f>
        <v>0.99664751401087803</v>
      </c>
      <c r="S14" s="90">
        <f t="shared" si="1"/>
        <v>0.97605155352664097</v>
      </c>
      <c r="T14" s="34">
        <v>11</v>
      </c>
      <c r="U14" s="36" t="s">
        <v>200</v>
      </c>
      <c r="V14" s="203"/>
      <c r="Z14" s="26">
        <f t="shared" si="2"/>
        <v>19</v>
      </c>
      <c r="AA14" s="26">
        <v>41</v>
      </c>
      <c r="AB14" s="149">
        <f>$C$41*$N$3*(1/((1+6%)^Z14))*J22</f>
        <v>487586102.69217956</v>
      </c>
      <c r="AC14" s="149">
        <f t="shared" si="3"/>
        <v>13931031.505490845</v>
      </c>
      <c r="AD14" s="149">
        <f t="shared" si="4"/>
        <v>222896504.08785352</v>
      </c>
      <c r="AF14" s="26">
        <f t="shared" si="5"/>
        <v>19</v>
      </c>
      <c r="AG14" s="26">
        <v>41</v>
      </c>
      <c r="AH14" s="148">
        <f>$C$41*$W$3*(1/((1+6%)^AF14))*S22</f>
        <v>492070836.96828181</v>
      </c>
      <c r="AI14" s="148">
        <f t="shared" si="6"/>
        <v>14059166.770522337</v>
      </c>
      <c r="AJ14" s="148">
        <f t="shared" si="7"/>
        <v>224946668.3283574</v>
      </c>
      <c r="AL14" s="7">
        <v>40</v>
      </c>
      <c r="AM14" s="151">
        <f t="shared" si="10"/>
        <v>456852785.80591053</v>
      </c>
      <c r="AN14" s="151">
        <f t="shared" si="11"/>
        <v>461201925.87693083</v>
      </c>
      <c r="AO14" s="149">
        <f t="shared" si="12"/>
        <v>13052936.73731173</v>
      </c>
      <c r="AP14" s="149">
        <f t="shared" si="13"/>
        <v>13177197.882198025</v>
      </c>
      <c r="AQ14" s="149">
        <f t="shared" si="14"/>
        <v>195794051.05967596</v>
      </c>
      <c r="AR14" s="149">
        <f t="shared" si="15"/>
        <v>197657968.23297036</v>
      </c>
      <c r="BJ14" s="24">
        <f t="shared" si="16"/>
        <v>40</v>
      </c>
      <c r="BK14" s="116">
        <f t="shared" si="8"/>
        <v>0.28809377019092758</v>
      </c>
      <c r="BL14" s="116">
        <f t="shared" si="9"/>
        <v>0.28537704224629401</v>
      </c>
    </row>
    <row r="15" spans="1:64" x14ac:dyDescent="0.35">
      <c r="A15" s="26">
        <v>2035</v>
      </c>
      <c r="B15" s="26">
        <v>41</v>
      </c>
      <c r="C15" s="101">
        <f t="shared" si="17"/>
        <v>47413324.195222825</v>
      </c>
      <c r="D15" s="206"/>
      <c r="E15" s="26">
        <v>11</v>
      </c>
      <c r="H15" s="34">
        <v>12</v>
      </c>
      <c r="I15" s="90">
        <f>'Output_Tabel Mortalita'!B223</f>
        <v>0.99634604307961105</v>
      </c>
      <c r="J15" s="90">
        <f t="shared" si="0"/>
        <v>0.97455330711966903</v>
      </c>
      <c r="K15" s="34">
        <v>12</v>
      </c>
      <c r="L15" s="36" t="s">
        <v>200</v>
      </c>
      <c r="M15" s="209"/>
      <c r="Q15" s="26">
        <v>12</v>
      </c>
      <c r="R15" s="90">
        <f>'Output_Tabel Mortalita'!I223</f>
        <v>0.99636930197245299</v>
      </c>
      <c r="S15" s="90">
        <f t="shared" si="1"/>
        <v>0.97277935436878216</v>
      </c>
      <c r="T15" s="34">
        <v>12</v>
      </c>
      <c r="U15" s="36" t="s">
        <v>200</v>
      </c>
      <c r="V15" s="203"/>
      <c r="Z15" s="26">
        <f t="shared" si="2"/>
        <v>18</v>
      </c>
      <c r="AA15" s="26">
        <v>42</v>
      </c>
      <c r="AB15" s="149">
        <f>$C$41*$N$3*(1/((1+6%)^Z15))*J21</f>
        <v>520083271.6313839</v>
      </c>
      <c r="AC15" s="149">
        <f t="shared" si="3"/>
        <v>14859522.046610968</v>
      </c>
      <c r="AD15" s="149">
        <f t="shared" si="4"/>
        <v>252611874.79238647</v>
      </c>
      <c r="AF15" s="26">
        <f t="shared" si="5"/>
        <v>18</v>
      </c>
      <c r="AG15" s="26">
        <v>42</v>
      </c>
      <c r="AH15" s="148">
        <f>$C$41*$W$3*(1/((1+6%)^AF15))*S21</f>
        <v>524725460.53460103</v>
      </c>
      <c r="AI15" s="148">
        <f t="shared" si="6"/>
        <v>14992156.015274316</v>
      </c>
      <c r="AJ15" s="148">
        <f t="shared" si="7"/>
        <v>254866652.25966337</v>
      </c>
      <c r="AL15" s="7">
        <v>41</v>
      </c>
      <c r="AM15" s="151">
        <f t="shared" si="10"/>
        <v>487586102.69217956</v>
      </c>
      <c r="AN15" s="151">
        <f t="shared" si="11"/>
        <v>492070836.96828181</v>
      </c>
      <c r="AO15" s="149">
        <f t="shared" si="12"/>
        <v>13931031.505490845</v>
      </c>
      <c r="AP15" s="149">
        <f t="shared" si="13"/>
        <v>14059166.770522337</v>
      </c>
      <c r="AQ15" s="149">
        <f t="shared" si="14"/>
        <v>222896504.08785352</v>
      </c>
      <c r="AR15" s="149">
        <f t="shared" si="15"/>
        <v>224946668.3283574</v>
      </c>
      <c r="BJ15" s="24">
        <f t="shared" si="16"/>
        <v>41</v>
      </c>
      <c r="BK15" s="116">
        <f t="shared" si="8"/>
        <v>0.29652354078010168</v>
      </c>
      <c r="BL15" s="116">
        <f t="shared" si="9"/>
        <v>0.29382102482690886</v>
      </c>
    </row>
    <row r="16" spans="1:64" x14ac:dyDescent="0.35">
      <c r="A16" s="26">
        <v>2036</v>
      </c>
      <c r="B16" s="26">
        <v>42</v>
      </c>
      <c r="C16" s="101">
        <f t="shared" si="17"/>
        <v>49148651.860767975</v>
      </c>
      <c r="D16" s="206"/>
      <c r="E16" s="26">
        <v>12</v>
      </c>
      <c r="H16" s="34">
        <v>13</v>
      </c>
      <c r="I16" s="90">
        <f>'Output_Tabel Mortalita'!B224</f>
        <v>0.996005638048721</v>
      </c>
      <c r="J16" s="90">
        <f t="shared" si="0"/>
        <v>0.97099233131883123</v>
      </c>
      <c r="K16" s="34">
        <v>13</v>
      </c>
      <c r="L16" s="36" t="s">
        <v>200</v>
      </c>
      <c r="M16" s="209"/>
      <c r="Q16" s="26">
        <v>13</v>
      </c>
      <c r="R16" s="90">
        <f>'Output_Tabel Mortalita'!I224</f>
        <v>0.99606415551721705</v>
      </c>
      <c r="S16" s="90">
        <f t="shared" si="1"/>
        <v>0.96924748628563695</v>
      </c>
      <c r="T16" s="34">
        <v>13</v>
      </c>
      <c r="U16" s="36" t="s">
        <v>200</v>
      </c>
      <c r="V16" s="203"/>
      <c r="Z16" s="26">
        <f t="shared" si="2"/>
        <v>17</v>
      </c>
      <c r="AA16" s="26">
        <v>43</v>
      </c>
      <c r="AB16" s="149">
        <f>$C$41*$N$3*(1/((1+6%)^Z16))*J20</f>
        <v>554450283.97578561</v>
      </c>
      <c r="AC16" s="149">
        <f t="shared" si="3"/>
        <v>15841436.685022445</v>
      </c>
      <c r="AD16" s="149">
        <f t="shared" si="4"/>
        <v>285145860.33040404</v>
      </c>
      <c r="AF16" s="26">
        <f t="shared" si="5"/>
        <v>17</v>
      </c>
      <c r="AG16" s="26">
        <v>43</v>
      </c>
      <c r="AH16" s="148">
        <f>$C$41*$W$3*(1/((1+6%)^AF16))*S20</f>
        <v>559274713.21104896</v>
      </c>
      <c r="AI16" s="148">
        <f t="shared" si="6"/>
        <v>15979277.520315684</v>
      </c>
      <c r="AJ16" s="148">
        <f t="shared" si="7"/>
        <v>287626995.3656823</v>
      </c>
      <c r="AL16" s="7">
        <v>42</v>
      </c>
      <c r="AM16" s="151">
        <f t="shared" si="10"/>
        <v>520083271.6313839</v>
      </c>
      <c r="AN16" s="151">
        <f t="shared" si="11"/>
        <v>524725460.53460103</v>
      </c>
      <c r="AO16" s="149">
        <f t="shared" si="12"/>
        <v>14859522.046610968</v>
      </c>
      <c r="AP16" s="149">
        <f t="shared" si="13"/>
        <v>14992156.015274316</v>
      </c>
      <c r="AQ16" s="149">
        <f t="shared" si="14"/>
        <v>252611874.79238647</v>
      </c>
      <c r="AR16" s="149">
        <f t="shared" si="15"/>
        <v>254866652.25966337</v>
      </c>
      <c r="BJ16" s="24">
        <f t="shared" si="16"/>
        <v>42</v>
      </c>
      <c r="BK16" s="116">
        <f t="shared" si="8"/>
        <v>0.30503697350123116</v>
      </c>
      <c r="BL16" s="116">
        <f t="shared" si="9"/>
        <v>0.30233834467537679</v>
      </c>
    </row>
    <row r="17" spans="1:64" x14ac:dyDescent="0.35">
      <c r="A17" s="26">
        <v>2037</v>
      </c>
      <c r="B17" s="26">
        <v>43</v>
      </c>
      <c r="C17" s="101">
        <f t="shared" si="17"/>
        <v>50947492.518872082</v>
      </c>
      <c r="D17" s="206"/>
      <c r="E17" s="26">
        <v>13</v>
      </c>
      <c r="H17" s="34">
        <v>14</v>
      </c>
      <c r="I17" s="90">
        <f>'Output_Tabel Mortalita'!B225</f>
        <v>0.99563359571104504</v>
      </c>
      <c r="J17" s="90">
        <f t="shared" si="0"/>
        <v>0.96711383649562754</v>
      </c>
      <c r="K17" s="34">
        <v>14</v>
      </c>
      <c r="L17" s="36" t="s">
        <v>200</v>
      </c>
      <c r="M17" s="209"/>
      <c r="Q17" s="26">
        <v>14</v>
      </c>
      <c r="R17" s="90">
        <f>'Output_Tabel Mortalita'!I225</f>
        <v>0.99572947657245903</v>
      </c>
      <c r="S17" s="90">
        <f t="shared" si="1"/>
        <v>0.96543267891428841</v>
      </c>
      <c r="T17" s="34">
        <v>14</v>
      </c>
      <c r="U17" s="36" t="s">
        <v>200</v>
      </c>
      <c r="V17" s="203"/>
      <c r="Z17" s="26">
        <f t="shared" si="2"/>
        <v>16</v>
      </c>
      <c r="AA17" s="26">
        <v>44</v>
      </c>
      <c r="AB17" s="149">
        <f>$C$41*$N$3*(1/((1+6%)^Z17))*J19</f>
        <v>590799722.65268517</v>
      </c>
      <c r="AC17" s="149">
        <f t="shared" si="3"/>
        <v>16879992.075791005</v>
      </c>
      <c r="AD17" s="149">
        <f t="shared" si="4"/>
        <v>320719849.44002908</v>
      </c>
      <c r="AF17" s="26">
        <f t="shared" si="5"/>
        <v>16</v>
      </c>
      <c r="AG17" s="26">
        <v>44</v>
      </c>
      <c r="AH17" s="148">
        <f>$C$41*$W$3*(1/((1+6%)^AF17))*S19</f>
        <v>595834282.91614473</v>
      </c>
      <c r="AI17" s="148">
        <f t="shared" si="6"/>
        <v>17023836.654746991</v>
      </c>
      <c r="AJ17" s="148">
        <f t="shared" si="7"/>
        <v>323452896.44019282</v>
      </c>
      <c r="AL17" s="7">
        <v>43</v>
      </c>
      <c r="AM17" s="151">
        <f t="shared" si="10"/>
        <v>554450283.97578561</v>
      </c>
      <c r="AN17" s="151">
        <f t="shared" si="11"/>
        <v>559274713.21104896</v>
      </c>
      <c r="AO17" s="149">
        <f t="shared" si="12"/>
        <v>15841436.685022445</v>
      </c>
      <c r="AP17" s="149">
        <f t="shared" si="13"/>
        <v>15979277.520315684</v>
      </c>
      <c r="AQ17" s="149">
        <f t="shared" si="14"/>
        <v>285145860.33040404</v>
      </c>
      <c r="AR17" s="149">
        <f t="shared" si="15"/>
        <v>287626995.3656823</v>
      </c>
      <c r="BJ17" s="24">
        <f t="shared" si="16"/>
        <v>43</v>
      </c>
      <c r="BK17" s="116">
        <f t="shared" si="8"/>
        <v>0.31364207991976456</v>
      </c>
      <c r="BL17" s="116">
        <f t="shared" si="9"/>
        <v>0.3109365329246464</v>
      </c>
    </row>
    <row r="18" spans="1:64" x14ac:dyDescent="0.35">
      <c r="A18" s="26">
        <v>2038</v>
      </c>
      <c r="B18" s="26">
        <v>44</v>
      </c>
      <c r="C18" s="101">
        <f t="shared" si="17"/>
        <v>52812170.745062798</v>
      </c>
      <c r="D18" s="206"/>
      <c r="E18" s="26">
        <v>14</v>
      </c>
      <c r="H18" s="34">
        <v>15</v>
      </c>
      <c r="I18" s="90">
        <f>'Output_Tabel Mortalita'!B226</f>
        <v>0.99522699033732598</v>
      </c>
      <c r="J18" s="90">
        <f t="shared" si="0"/>
        <v>0.96289102649204539</v>
      </c>
      <c r="K18" s="34">
        <v>15</v>
      </c>
      <c r="L18" s="36" t="s">
        <v>200</v>
      </c>
      <c r="M18" s="209"/>
      <c r="Q18" s="26">
        <v>15</v>
      </c>
      <c r="R18" s="90">
        <f>'Output_Tabel Mortalita'!I226</f>
        <v>0.99536241839505701</v>
      </c>
      <c r="S18" s="90">
        <f t="shared" si="1"/>
        <v>0.96130977604127132</v>
      </c>
      <c r="T18" s="34">
        <v>15</v>
      </c>
      <c r="U18" s="36" t="s">
        <v>200</v>
      </c>
      <c r="V18" s="203"/>
      <c r="Z18" s="26">
        <f t="shared" si="2"/>
        <v>15</v>
      </c>
      <c r="AA18" s="26">
        <v>45</v>
      </c>
      <c r="AB18" s="149">
        <f>$C$41*$N$3*(1/((1+6%)^Z18))*J18</f>
        <v>629251127.72472465</v>
      </c>
      <c r="AC18" s="149">
        <f t="shared" si="3"/>
        <v>17978603.649277847</v>
      </c>
      <c r="AD18" s="149">
        <f t="shared" si="4"/>
        <v>359572072.98555696</v>
      </c>
      <c r="AF18" s="26">
        <f t="shared" si="5"/>
        <v>15</v>
      </c>
      <c r="AG18" s="26">
        <v>45</v>
      </c>
      <c r="AH18" s="148">
        <f>$C$41*$W$3*(1/((1+6%)^AF18))*S18</f>
        <v>634527010.68369949</v>
      </c>
      <c r="AI18" s="148">
        <f t="shared" si="6"/>
        <v>18129343.162391413</v>
      </c>
      <c r="AJ18" s="148">
        <f t="shared" si="7"/>
        <v>362586863.24782825</v>
      </c>
      <c r="AL18" s="7">
        <v>44</v>
      </c>
      <c r="AM18" s="151">
        <f t="shared" si="10"/>
        <v>590799722.65268517</v>
      </c>
      <c r="AN18" s="151">
        <f t="shared" si="11"/>
        <v>595834282.91614473</v>
      </c>
      <c r="AO18" s="149">
        <f t="shared" si="12"/>
        <v>16879992.075791005</v>
      </c>
      <c r="AP18" s="149">
        <f t="shared" si="13"/>
        <v>17023836.654746991</v>
      </c>
      <c r="AQ18" s="149">
        <f t="shared" si="14"/>
        <v>320719849.44002908</v>
      </c>
      <c r="AR18" s="149">
        <f t="shared" si="15"/>
        <v>323452896.44019282</v>
      </c>
      <c r="BJ18" s="24">
        <f t="shared" si="16"/>
        <v>44</v>
      </c>
      <c r="BK18" s="116">
        <f t="shared" si="8"/>
        <v>0.3223468457095845</v>
      </c>
      <c r="BL18" s="116">
        <f t="shared" si="9"/>
        <v>0.31962314439364431</v>
      </c>
    </row>
    <row r="19" spans="1:64" x14ac:dyDescent="0.35">
      <c r="A19" s="26">
        <v>2039</v>
      </c>
      <c r="B19" s="26">
        <v>45</v>
      </c>
      <c r="C19" s="101">
        <f t="shared" si="17"/>
        <v>54745096.194332093</v>
      </c>
      <c r="D19" s="206"/>
      <c r="E19" s="26">
        <v>15</v>
      </c>
      <c r="H19" s="34">
        <v>16</v>
      </c>
      <c r="I19" s="90">
        <f>'Output_Tabel Mortalita'!B227</f>
        <v>0.99478262849462396</v>
      </c>
      <c r="J19" s="90">
        <f t="shared" si="0"/>
        <v>0.95829513831849678</v>
      </c>
      <c r="K19" s="34">
        <v>16</v>
      </c>
      <c r="L19" s="36" t="s">
        <v>200</v>
      </c>
      <c r="M19" s="209"/>
      <c r="Q19" s="26">
        <v>16</v>
      </c>
      <c r="R19" s="90">
        <f>'Output_Tabel Mortalita'!I227</f>
        <v>0.99495986216547505</v>
      </c>
      <c r="S19" s="90">
        <f t="shared" si="1"/>
        <v>0.9568516235072505</v>
      </c>
      <c r="T19" s="34">
        <v>16</v>
      </c>
      <c r="U19" s="36" t="s">
        <v>200</v>
      </c>
      <c r="V19" s="203"/>
      <c r="Z19" s="26">
        <f t="shared" si="2"/>
        <v>14</v>
      </c>
      <c r="AA19" s="26">
        <v>46</v>
      </c>
      <c r="AB19" s="149">
        <f>$C$41*$N$3*(1/((1+6%)^Z19))*J17</f>
        <v>669931386.66826212</v>
      </c>
      <c r="AC19" s="149">
        <f t="shared" si="3"/>
        <v>19140896.761950348</v>
      </c>
      <c r="AD19" s="149">
        <f t="shared" si="4"/>
        <v>401958832.00095731</v>
      </c>
      <c r="AF19" s="26">
        <f t="shared" si="5"/>
        <v>14</v>
      </c>
      <c r="AG19" s="26">
        <v>46</v>
      </c>
      <c r="AH19" s="148">
        <f>$C$41*$W$3*(1/((1+6%)^AF19))*S17</f>
        <v>675483298.57620382</v>
      </c>
      <c r="AI19" s="148">
        <f t="shared" si="6"/>
        <v>19299522.816462968</v>
      </c>
      <c r="AJ19" s="148">
        <f t="shared" si="7"/>
        <v>405289979.14572233</v>
      </c>
      <c r="AL19" s="7">
        <v>45</v>
      </c>
      <c r="AM19" s="151">
        <f t="shared" si="10"/>
        <v>629251127.72472465</v>
      </c>
      <c r="AN19" s="151">
        <f t="shared" si="11"/>
        <v>634527010.68369949</v>
      </c>
      <c r="AO19" s="149">
        <f t="shared" si="12"/>
        <v>17978603.649277847</v>
      </c>
      <c r="AP19" s="149">
        <f t="shared" si="13"/>
        <v>18129343.162391413</v>
      </c>
      <c r="AQ19" s="149">
        <f t="shared" si="14"/>
        <v>359572072.98555696</v>
      </c>
      <c r="AR19" s="149">
        <f t="shared" si="15"/>
        <v>362586863.24782825</v>
      </c>
      <c r="BJ19" s="24">
        <f t="shared" si="16"/>
        <v>45</v>
      </c>
      <c r="BK19" s="116">
        <f t="shared" si="8"/>
        <v>0.3311592164901227</v>
      </c>
      <c r="BL19" s="116">
        <f t="shared" si="9"/>
        <v>0.32840573675234896</v>
      </c>
    </row>
    <row r="20" spans="1:64" x14ac:dyDescent="0.35">
      <c r="A20" s="26">
        <v>2040</v>
      </c>
      <c r="B20" s="26">
        <v>46</v>
      </c>
      <c r="C20" s="101">
        <f t="shared" si="17"/>
        <v>56748766.715044647</v>
      </c>
      <c r="D20" s="206"/>
      <c r="E20" s="26">
        <v>16</v>
      </c>
      <c r="H20" s="34">
        <v>17</v>
      </c>
      <c r="I20" s="90">
        <f>'Output_Tabel Mortalita'!B228</f>
        <v>0.99429702511134999</v>
      </c>
      <c r="J20" s="90">
        <f t="shared" si="0"/>
        <v>0.95329535657009346</v>
      </c>
      <c r="K20" s="34">
        <v>17</v>
      </c>
      <c r="L20" s="36" t="s">
        <v>200</v>
      </c>
      <c r="M20" s="209"/>
      <c r="Q20" s="26">
        <v>17</v>
      </c>
      <c r="R20" s="90">
        <f>'Output_Tabel Mortalita'!I228</f>
        <v>0.99451839145959198</v>
      </c>
      <c r="S20" s="90">
        <f t="shared" si="1"/>
        <v>0.95202895943758503</v>
      </c>
      <c r="T20" s="34">
        <v>17</v>
      </c>
      <c r="U20" s="36" t="s">
        <v>200</v>
      </c>
      <c r="V20" s="203"/>
      <c r="Z20" s="26">
        <f t="shared" si="2"/>
        <v>13</v>
      </c>
      <c r="AA20" s="26">
        <v>47</v>
      </c>
      <c r="AB20" s="149">
        <f>$C$41*$N$3*(1/((1+6%)^Z20))*J16</f>
        <v>712975150.68245137</v>
      </c>
      <c r="AC20" s="149">
        <f t="shared" si="3"/>
        <v>20370718.590927184</v>
      </c>
      <c r="AD20" s="149">
        <f t="shared" si="4"/>
        <v>448155809.00039804</v>
      </c>
      <c r="AF20" s="26">
        <f t="shared" si="5"/>
        <v>13</v>
      </c>
      <c r="AG20" s="26">
        <v>47</v>
      </c>
      <c r="AH20" s="148">
        <f>$C$41*$W$3*(1/((1+6%)^AF20))*S16</f>
        <v>718841545.01973712</v>
      </c>
      <c r="AI20" s="148">
        <f t="shared" si="6"/>
        <v>20538329.857706774</v>
      </c>
      <c r="AJ20" s="148">
        <f t="shared" si="7"/>
        <v>451843256.86954904</v>
      </c>
      <c r="AL20" s="7">
        <v>46</v>
      </c>
      <c r="AM20" s="151">
        <f t="shared" si="10"/>
        <v>669931386.66826212</v>
      </c>
      <c r="AN20" s="151">
        <f t="shared" si="11"/>
        <v>675483298.57620382</v>
      </c>
      <c r="AO20" s="149">
        <f t="shared" si="12"/>
        <v>19140896.761950348</v>
      </c>
      <c r="AP20" s="149">
        <f t="shared" si="13"/>
        <v>19299522.816462968</v>
      </c>
      <c r="AQ20" s="149">
        <f t="shared" si="14"/>
        <v>401958832.00095731</v>
      </c>
      <c r="AR20" s="149">
        <f t="shared" si="15"/>
        <v>405289979.14572233</v>
      </c>
      <c r="BJ20" s="24">
        <f t="shared" si="16"/>
        <v>46</v>
      </c>
      <c r="BK20" s="116">
        <f t="shared" si="8"/>
        <v>0.34008708794276715</v>
      </c>
      <c r="BL20" s="116">
        <f t="shared" si="9"/>
        <v>0.33729185443030801</v>
      </c>
    </row>
    <row r="21" spans="1:64" x14ac:dyDescent="0.35">
      <c r="A21" s="26">
        <v>2041</v>
      </c>
      <c r="B21" s="26">
        <v>47</v>
      </c>
      <c r="C21" s="101">
        <f t="shared" si="17"/>
        <v>58825771.576815277</v>
      </c>
      <c r="D21" s="206"/>
      <c r="E21" s="26">
        <v>17</v>
      </c>
      <c r="H21" s="34">
        <v>18</v>
      </c>
      <c r="I21" s="90">
        <f>'Output_Tabel Mortalita'!B229</f>
        <v>0.99376637751200103</v>
      </c>
      <c r="J21" s="90">
        <f t="shared" si="0"/>
        <v>0.94785873709010759</v>
      </c>
      <c r="K21" s="34">
        <v>18</v>
      </c>
      <c r="L21" s="36" t="s">
        <v>200</v>
      </c>
      <c r="M21" s="209"/>
      <c r="Q21" s="26">
        <v>18</v>
      </c>
      <c r="R21" s="90">
        <f>'Output_Tabel Mortalita'!I229</f>
        <v>0.99403426442270804</v>
      </c>
      <c r="S21" s="90">
        <f t="shared" si="1"/>
        <v>0.94681030936281618</v>
      </c>
      <c r="T21" s="34">
        <v>18</v>
      </c>
      <c r="U21" s="36" t="s">
        <v>200</v>
      </c>
      <c r="V21" s="203"/>
      <c r="Z21" s="26">
        <f t="shared" si="2"/>
        <v>12</v>
      </c>
      <c r="AA21" s="26">
        <v>48</v>
      </c>
      <c r="AB21" s="149">
        <f>$C$41*$N$3*(1/((1+6%)^Z21))*J15</f>
        <v>758525278.41374826</v>
      </c>
      <c r="AC21" s="149">
        <f t="shared" si="3"/>
        <v>21672150.811821379</v>
      </c>
      <c r="AD21" s="149">
        <f t="shared" si="4"/>
        <v>498459468.67189169</v>
      </c>
      <c r="AF21" s="26">
        <f t="shared" si="5"/>
        <v>12</v>
      </c>
      <c r="AG21" s="26">
        <v>48</v>
      </c>
      <c r="AH21" s="148">
        <f>$C$41*$W$3*(1/((1+6%)^AF21))*S15</f>
        <v>764748608.98714042</v>
      </c>
      <c r="AI21" s="148">
        <f t="shared" si="6"/>
        <v>21849960.256775439</v>
      </c>
      <c r="AJ21" s="148">
        <f t="shared" si="7"/>
        <v>502549085.90583509</v>
      </c>
      <c r="AL21" s="7">
        <v>47</v>
      </c>
      <c r="AM21" s="151">
        <f t="shared" si="10"/>
        <v>712975150.68245137</v>
      </c>
      <c r="AN21" s="151">
        <f t="shared" si="11"/>
        <v>718841545.01973712</v>
      </c>
      <c r="AO21" s="149">
        <f t="shared" si="12"/>
        <v>20370718.590927184</v>
      </c>
      <c r="AP21" s="149">
        <f t="shared" si="13"/>
        <v>20538329.857706774</v>
      </c>
      <c r="AQ21" s="149">
        <f t="shared" si="14"/>
        <v>448155809.00039804</v>
      </c>
      <c r="AR21" s="149">
        <f t="shared" si="15"/>
        <v>451843256.86954904</v>
      </c>
      <c r="BJ21" s="24">
        <f t="shared" si="16"/>
        <v>47</v>
      </c>
      <c r="BK21" s="116">
        <f t="shared" si="8"/>
        <v>0.34913829954423325</v>
      </c>
      <c r="BL21" s="116">
        <f t="shared" si="9"/>
        <v>0.34628901661454448</v>
      </c>
    </row>
    <row r="22" spans="1:64" x14ac:dyDescent="0.35">
      <c r="A22" s="26">
        <v>2042</v>
      </c>
      <c r="B22" s="26">
        <v>48</v>
      </c>
      <c r="C22" s="101">
        <f t="shared" si="17"/>
        <v>60978794.816526711</v>
      </c>
      <c r="D22" s="206"/>
      <c r="E22" s="26">
        <v>18</v>
      </c>
      <c r="H22" s="34">
        <v>19</v>
      </c>
      <c r="I22" s="90">
        <f>'Output_Tabel Mortalita'!B230</f>
        <v>0.993186537270912</v>
      </c>
      <c r="J22" s="90">
        <f t="shared" si="0"/>
        <v>0.94195014355113638</v>
      </c>
      <c r="K22" s="34">
        <v>19</v>
      </c>
      <c r="L22" s="36" t="s">
        <v>200</v>
      </c>
      <c r="M22" s="209"/>
      <c r="Q22" s="26">
        <v>19</v>
      </c>
      <c r="R22" s="90">
        <f>'Output_Tabel Mortalita'!I230</f>
        <v>0.99350338345911504</v>
      </c>
      <c r="S22" s="90">
        <f t="shared" si="1"/>
        <v>0.94116188941530365</v>
      </c>
      <c r="T22" s="34">
        <v>19</v>
      </c>
      <c r="U22" s="36" t="s">
        <v>200</v>
      </c>
      <c r="V22" s="203"/>
      <c r="Z22" s="26">
        <f t="shared" si="2"/>
        <v>11</v>
      </c>
      <c r="AA22" s="26">
        <v>49</v>
      </c>
      <c r="AB22" s="149">
        <f>$C$41*$N$3*(1/((1+6%)^Z22))*J14</f>
        <v>806733308.56123519</v>
      </c>
      <c r="AC22" s="149">
        <f t="shared" si="3"/>
        <v>23049523.101749577</v>
      </c>
      <c r="AD22" s="149">
        <f t="shared" si="4"/>
        <v>553188554.4419899</v>
      </c>
      <c r="AF22" s="26">
        <f t="shared" si="5"/>
        <v>11</v>
      </c>
      <c r="AG22" s="26">
        <v>49</v>
      </c>
      <c r="AH22" s="148">
        <f>$C$41*$W$3*(1/((1+6%)^AF22))*S14</f>
        <v>813360304.55148566</v>
      </c>
      <c r="AI22" s="148">
        <f t="shared" si="6"/>
        <v>23238865.844328161</v>
      </c>
      <c r="AJ22" s="148">
        <f t="shared" si="7"/>
        <v>557732780.26387584</v>
      </c>
      <c r="AL22" s="7">
        <v>48</v>
      </c>
      <c r="AM22" s="151">
        <f t="shared" si="10"/>
        <v>758525278.41374826</v>
      </c>
      <c r="AN22" s="151">
        <f t="shared" si="11"/>
        <v>764748608.98714042</v>
      </c>
      <c r="AO22" s="149">
        <f t="shared" si="12"/>
        <v>21672150.811821379</v>
      </c>
      <c r="AP22" s="149">
        <f t="shared" si="13"/>
        <v>21849960.256775439</v>
      </c>
      <c r="AQ22" s="149">
        <f t="shared" si="14"/>
        <v>498459468.67189169</v>
      </c>
      <c r="AR22" s="149">
        <f t="shared" si="15"/>
        <v>502549085.90583509</v>
      </c>
      <c r="BJ22" s="24">
        <f t="shared" si="16"/>
        <v>48</v>
      </c>
      <c r="BK22" s="116">
        <f t="shared" si="8"/>
        <v>0.35832063133615061</v>
      </c>
      <c r="BL22" s="116">
        <f t="shared" si="9"/>
        <v>0.35540470875209407</v>
      </c>
    </row>
    <row r="23" spans="1:64" x14ac:dyDescent="0.35">
      <c r="A23" s="26">
        <v>2043</v>
      </c>
      <c r="B23" s="26">
        <v>49</v>
      </c>
      <c r="C23" s="101">
        <f t="shared" si="17"/>
        <v>63210618.706811585</v>
      </c>
      <c r="D23" s="206"/>
      <c r="E23" s="26">
        <v>19</v>
      </c>
      <c r="H23" s="34">
        <v>20</v>
      </c>
      <c r="I23" s="90">
        <f>'Output_Tabel Mortalita'!B231</f>
        <v>0.992552979730291</v>
      </c>
      <c r="J23" s="90">
        <f t="shared" si="0"/>
        <v>0.93553220135539161</v>
      </c>
      <c r="K23" s="34">
        <v>20</v>
      </c>
      <c r="L23" s="36" t="s">
        <v>200</v>
      </c>
      <c r="M23" s="209"/>
      <c r="Q23" s="26">
        <v>20</v>
      </c>
      <c r="R23" s="90">
        <f>'Output_Tabel Mortalita'!I231</f>
        <v>0.99292126223979904</v>
      </c>
      <c r="S23" s="90">
        <f t="shared" si="1"/>
        <v>0.93504752151687764</v>
      </c>
      <c r="T23" s="34">
        <v>20</v>
      </c>
      <c r="U23" s="36" t="s">
        <v>200</v>
      </c>
      <c r="V23" s="203"/>
      <c r="Z23" s="26">
        <f t="shared" si="2"/>
        <v>10</v>
      </c>
      <c r="AA23" s="26">
        <v>50</v>
      </c>
      <c r="AB23" s="149">
        <f>$C$41*$N$3*(1/((1+6%)^Z23))*J13</f>
        <v>857759962.91944432</v>
      </c>
      <c r="AC23" s="149">
        <f t="shared" si="3"/>
        <v>24507427.511984125</v>
      </c>
      <c r="AD23" s="149">
        <f t="shared" si="4"/>
        <v>612685687.7996031</v>
      </c>
      <c r="AF23" s="26">
        <f t="shared" si="5"/>
        <v>10</v>
      </c>
      <c r="AG23" s="26">
        <v>50</v>
      </c>
      <c r="AH23" s="148">
        <f>$C$41*$W$3*(1/((1+6%)^AF23))*S13</f>
        <v>864841927.4352659</v>
      </c>
      <c r="AI23" s="148">
        <f t="shared" si="6"/>
        <v>24709769.355293311</v>
      </c>
      <c r="AJ23" s="148">
        <f t="shared" si="7"/>
        <v>617744233.8823328</v>
      </c>
      <c r="AL23" s="7">
        <v>49</v>
      </c>
      <c r="AM23" s="151">
        <f t="shared" si="10"/>
        <v>806733308.56123519</v>
      </c>
      <c r="AN23" s="151">
        <f t="shared" si="11"/>
        <v>813360304.55148566</v>
      </c>
      <c r="AO23" s="149">
        <f t="shared" si="12"/>
        <v>23049523.101749577</v>
      </c>
      <c r="AP23" s="149">
        <f t="shared" si="13"/>
        <v>23238865.844328161</v>
      </c>
      <c r="AQ23" s="149">
        <f t="shared" si="14"/>
        <v>553188554.4419899</v>
      </c>
      <c r="AR23" s="149">
        <f t="shared" si="15"/>
        <v>557732780.26387584</v>
      </c>
      <c r="BJ23" s="24">
        <f t="shared" si="16"/>
        <v>49</v>
      </c>
      <c r="BK23" s="116">
        <f t="shared" si="8"/>
        <v>0.36764180322481066</v>
      </c>
      <c r="BL23" s="116">
        <f t="shared" si="9"/>
        <v>0.36464637703768837</v>
      </c>
    </row>
    <row r="24" spans="1:64" x14ac:dyDescent="0.35">
      <c r="A24" s="26">
        <v>2044</v>
      </c>
      <c r="B24" s="26">
        <v>50</v>
      </c>
      <c r="C24" s="101">
        <f t="shared" si="17"/>
        <v>65524127.351480886</v>
      </c>
      <c r="D24" s="206"/>
      <c r="E24" s="26">
        <v>20</v>
      </c>
      <c r="H24" s="34">
        <v>21</v>
      </c>
      <c r="I24" s="90">
        <f>'Output_Tabel Mortalita'!B232</f>
        <v>0.99186077101811398</v>
      </c>
      <c r="J24" s="90">
        <f t="shared" si="0"/>
        <v>0.92856527408893252</v>
      </c>
      <c r="K24" s="34">
        <v>21</v>
      </c>
      <c r="L24" s="36" t="s">
        <v>200</v>
      </c>
      <c r="M24" s="209"/>
      <c r="Q24" s="26">
        <v>21</v>
      </c>
      <c r="R24" s="90">
        <f>'Output_Tabel Mortalita'!I232</f>
        <v>0.99228298982041996</v>
      </c>
      <c r="S24" s="90">
        <f t="shared" si="1"/>
        <v>0.92842856531873386</v>
      </c>
      <c r="T24" s="34">
        <v>21</v>
      </c>
      <c r="U24" s="36" t="s">
        <v>200</v>
      </c>
      <c r="V24" s="203"/>
      <c r="Z24" s="26">
        <f t="shared" si="2"/>
        <v>9</v>
      </c>
      <c r="AA24" s="26">
        <v>51</v>
      </c>
      <c r="AB24" s="149">
        <f>$C$41*$N$3*(1/((1+6%)^Z24))*J12</f>
        <v>911775681.51322722</v>
      </c>
      <c r="AC24" s="149">
        <f t="shared" si="3"/>
        <v>26050733.757520776</v>
      </c>
      <c r="AD24" s="149">
        <f t="shared" si="4"/>
        <v>677319077.69554019</v>
      </c>
      <c r="AF24" s="26">
        <f t="shared" si="5"/>
        <v>9</v>
      </c>
      <c r="AG24" s="26">
        <v>51</v>
      </c>
      <c r="AH24" s="148">
        <f>$C$41*$W$3*(1/((1+6%)^AF24))*S12</f>
        <v>919368815.29184425</v>
      </c>
      <c r="AI24" s="148">
        <f t="shared" si="6"/>
        <v>26267680.436909836</v>
      </c>
      <c r="AJ24" s="148">
        <f t="shared" si="7"/>
        <v>682959691.35965574</v>
      </c>
      <c r="AL24" s="7">
        <v>50</v>
      </c>
      <c r="AM24" s="151">
        <f t="shared" si="10"/>
        <v>857759962.91944432</v>
      </c>
      <c r="AN24" s="151">
        <f t="shared" si="11"/>
        <v>864841927.4352659</v>
      </c>
      <c r="AO24" s="149">
        <f t="shared" si="12"/>
        <v>24507427.511984125</v>
      </c>
      <c r="AP24" s="149">
        <f t="shared" si="13"/>
        <v>24709769.355293311</v>
      </c>
      <c r="AQ24" s="149">
        <f t="shared" si="14"/>
        <v>612685687.7996031</v>
      </c>
      <c r="AR24" s="149">
        <f t="shared" si="15"/>
        <v>617744233.8823328</v>
      </c>
      <c r="BJ24" s="24">
        <f t="shared" si="16"/>
        <v>50</v>
      </c>
      <c r="BK24" s="116">
        <f t="shared" si="8"/>
        <v>0.37710947637267322</v>
      </c>
      <c r="BL24" s="116">
        <f t="shared" si="9"/>
        <v>0.37402142542887662</v>
      </c>
    </row>
    <row r="25" spans="1:64" x14ac:dyDescent="0.35">
      <c r="A25" s="26">
        <v>2045</v>
      </c>
      <c r="B25" s="26">
        <v>51</v>
      </c>
      <c r="C25" s="101">
        <f t="shared" si="17"/>
        <v>67922310.412545085</v>
      </c>
      <c r="D25" s="206"/>
      <c r="E25" s="26">
        <v>21</v>
      </c>
      <c r="H25" s="34">
        <v>22</v>
      </c>
      <c r="I25" s="90">
        <f>'Output_Tabel Mortalita'!B233</f>
        <v>0.99110453239979601</v>
      </c>
      <c r="J25" s="90">
        <f t="shared" si="0"/>
        <v>0.92100746869849492</v>
      </c>
      <c r="K25" s="34">
        <v>22</v>
      </c>
      <c r="L25" s="36" t="s">
        <v>200</v>
      </c>
      <c r="M25" s="209"/>
      <c r="Q25" s="26">
        <v>22</v>
      </c>
      <c r="R25" s="90">
        <f>'Output_Tabel Mortalita'!I233</f>
        <v>0.99158319165196196</v>
      </c>
      <c r="S25" s="90">
        <f t="shared" si="1"/>
        <v>0.92126387262915632</v>
      </c>
      <c r="T25" s="34">
        <v>22</v>
      </c>
      <c r="U25" s="36" t="s">
        <v>200</v>
      </c>
      <c r="V25" s="203"/>
      <c r="Z25" s="26">
        <f t="shared" si="2"/>
        <v>8</v>
      </c>
      <c r="AA25" s="26">
        <v>52</v>
      </c>
      <c r="AB25" s="149">
        <f>$C$41*$N$3*(1/((1+6%)^Z25))*J11</f>
        <v>968961191.58585596</v>
      </c>
      <c r="AC25" s="149">
        <f t="shared" si="3"/>
        <v>27684605.473881599</v>
      </c>
      <c r="AD25" s="149">
        <f t="shared" si="4"/>
        <v>747484347.79480314</v>
      </c>
      <c r="AF25" s="26">
        <f t="shared" si="5"/>
        <v>8</v>
      </c>
      <c r="AG25" s="26">
        <v>52</v>
      </c>
      <c r="AH25" s="148">
        <f>$C$41*$W$3*(1/((1+6%)^AF25))*S11</f>
        <v>977126943.57432222</v>
      </c>
      <c r="AI25" s="148">
        <f t="shared" si="6"/>
        <v>27917912.673552062</v>
      </c>
      <c r="AJ25" s="148">
        <f t="shared" si="7"/>
        <v>753783642.18590569</v>
      </c>
      <c r="AL25" s="7">
        <v>51</v>
      </c>
      <c r="AM25" s="151">
        <f t="shared" si="10"/>
        <v>911775681.51322722</v>
      </c>
      <c r="AN25" s="151">
        <f t="shared" si="11"/>
        <v>919368815.29184425</v>
      </c>
      <c r="AO25" s="149">
        <f t="shared" si="12"/>
        <v>26050733.757520776</v>
      </c>
      <c r="AP25" s="149">
        <f t="shared" si="13"/>
        <v>26267680.436909836</v>
      </c>
      <c r="AQ25" s="149">
        <f t="shared" si="14"/>
        <v>677319077.69554019</v>
      </c>
      <c r="AR25" s="149">
        <f t="shared" si="15"/>
        <v>682959691.35965574</v>
      </c>
      <c r="BJ25" s="24">
        <f t="shared" si="16"/>
        <v>51</v>
      </c>
      <c r="BK25" s="116">
        <f t="shared" si="8"/>
        <v>0.38673125630394134</v>
      </c>
      <c r="BL25" s="116">
        <f t="shared" si="9"/>
        <v>0.38353721478692909</v>
      </c>
    </row>
    <row r="26" spans="1:64" x14ac:dyDescent="0.35">
      <c r="A26" s="26">
        <v>2046</v>
      </c>
      <c r="B26" s="26">
        <v>52</v>
      </c>
      <c r="C26" s="101">
        <f t="shared" si="17"/>
        <v>70408266.973644227</v>
      </c>
      <c r="D26" s="206"/>
      <c r="E26" s="26">
        <v>22</v>
      </c>
      <c r="H26" s="34">
        <v>23</v>
      </c>
      <c r="I26" s="90">
        <f>'Output_Tabel Mortalita'!B234</f>
        <v>0.99027840179349702</v>
      </c>
      <c r="J26" s="90">
        <f t="shared" si="0"/>
        <v>0.91281467660114157</v>
      </c>
      <c r="K26" s="34">
        <v>23</v>
      </c>
      <c r="L26" s="36" t="s">
        <v>200</v>
      </c>
      <c r="M26" s="209"/>
      <c r="Q26" s="26">
        <v>23</v>
      </c>
      <c r="R26" s="90">
        <f>'Output_Tabel Mortalita'!I234</f>
        <v>0.990815987257888</v>
      </c>
      <c r="S26" s="90">
        <f t="shared" si="1"/>
        <v>0.91350977117526544</v>
      </c>
      <c r="T26" s="34">
        <v>23</v>
      </c>
      <c r="U26" s="36" t="s">
        <v>200</v>
      </c>
      <c r="V26" s="203"/>
      <c r="Z26" s="26">
        <f t="shared" si="2"/>
        <v>7</v>
      </c>
      <c r="AA26" s="26">
        <v>53</v>
      </c>
      <c r="AB26" s="149">
        <f>$C$41*$N$3*(1/((1+6%)^Z26))*J10</f>
        <v>1029508112.3145747</v>
      </c>
      <c r="AC26" s="149">
        <f t="shared" si="3"/>
        <v>29414517.494702134</v>
      </c>
      <c r="AD26" s="149">
        <f t="shared" si="4"/>
        <v>823606489.85165977</v>
      </c>
      <c r="AF26" s="26">
        <f t="shared" si="5"/>
        <v>7</v>
      </c>
      <c r="AG26" s="26">
        <v>53</v>
      </c>
      <c r="AH26" s="148">
        <f>$C$41*$W$3*(1/((1+6%)^AF26))*S10</f>
        <v>1038313558.9731231</v>
      </c>
      <c r="AI26" s="148">
        <f t="shared" si="6"/>
        <v>29666101.684946373</v>
      </c>
      <c r="AJ26" s="148">
        <f t="shared" si="7"/>
        <v>830650847.17849851</v>
      </c>
      <c r="AL26" s="7">
        <v>52</v>
      </c>
      <c r="AM26" s="151">
        <f t="shared" si="10"/>
        <v>968961191.58585596</v>
      </c>
      <c r="AN26" s="151">
        <f t="shared" si="11"/>
        <v>977126943.57432222</v>
      </c>
      <c r="AO26" s="149">
        <f t="shared" si="12"/>
        <v>27684605.473881599</v>
      </c>
      <c r="AP26" s="149">
        <f t="shared" si="13"/>
        <v>27917912.673552062</v>
      </c>
      <c r="AQ26" s="149">
        <f t="shared" si="14"/>
        <v>747484347.79480314</v>
      </c>
      <c r="AR26" s="149">
        <f t="shared" si="15"/>
        <v>753783642.18590569</v>
      </c>
      <c r="BJ26" s="24">
        <f t="shared" si="16"/>
        <v>52</v>
      </c>
      <c r="BK26" s="116">
        <f t="shared" si="8"/>
        <v>0.39651469740055545</v>
      </c>
      <c r="BL26" s="116">
        <f t="shared" si="9"/>
        <v>0.39320106379332864</v>
      </c>
    </row>
    <row r="27" spans="1:64" x14ac:dyDescent="0.35">
      <c r="A27" s="26">
        <v>2047</v>
      </c>
      <c r="B27" s="26">
        <v>53</v>
      </c>
      <c r="C27" s="101">
        <f t="shared" si="17"/>
        <v>72985209.5448796</v>
      </c>
      <c r="D27" s="206"/>
      <c r="E27" s="26">
        <v>23</v>
      </c>
      <c r="H27" s="34">
        <v>24</v>
      </c>
      <c r="I27" s="90">
        <f>'Output_Tabel Mortalita'!B235</f>
        <v>0.98937599227724604</v>
      </c>
      <c r="J27" s="90">
        <f t="shared" si="0"/>
        <v>0.90394065907822629</v>
      </c>
      <c r="K27" s="34">
        <v>24</v>
      </c>
      <c r="L27" s="36" t="s">
        <v>200</v>
      </c>
      <c r="M27" s="209"/>
      <c r="Q27" s="26">
        <v>24</v>
      </c>
      <c r="R27" s="90">
        <f>'Output_Tabel Mortalita'!I235</f>
        <v>0.989974944344577</v>
      </c>
      <c r="S27" s="90">
        <f t="shared" si="1"/>
        <v>0.90512008579674796</v>
      </c>
      <c r="T27" s="34">
        <v>24</v>
      </c>
      <c r="U27" s="36" t="s">
        <v>200</v>
      </c>
      <c r="V27" s="203"/>
      <c r="Z27" s="26">
        <f t="shared" si="2"/>
        <v>6</v>
      </c>
      <c r="AA27" s="26">
        <v>54</v>
      </c>
      <c r="AB27" s="149">
        <f>$C$41*$N$3*(1/((1+6%)^Z27))*J9</f>
        <v>1093619597.2522235</v>
      </c>
      <c r="AC27" s="149">
        <f t="shared" si="3"/>
        <v>31246274.207206387</v>
      </c>
      <c r="AD27" s="149">
        <f t="shared" si="4"/>
        <v>906141952.00898528</v>
      </c>
      <c r="AF27" s="26">
        <f t="shared" si="5"/>
        <v>6</v>
      </c>
      <c r="AG27" s="26">
        <v>54</v>
      </c>
      <c r="AH27" s="148">
        <f>$C$41*$W$3*(1/((1+6%)^AF27))*S9</f>
        <v>1103137852.5372415</v>
      </c>
      <c r="AI27" s="148">
        <f t="shared" si="6"/>
        <v>31518224.358206898</v>
      </c>
      <c r="AJ27" s="148">
        <f t="shared" si="7"/>
        <v>914028506.38800001</v>
      </c>
      <c r="AL27" s="7">
        <v>53</v>
      </c>
      <c r="AM27" s="151">
        <f t="shared" si="10"/>
        <v>1029508112.3145747</v>
      </c>
      <c r="AN27" s="151">
        <f t="shared" si="11"/>
        <v>1038313558.9731231</v>
      </c>
      <c r="AO27" s="149">
        <f t="shared" si="12"/>
        <v>29414517.494702134</v>
      </c>
      <c r="AP27" s="149">
        <f t="shared" si="13"/>
        <v>29666101.684946373</v>
      </c>
      <c r="AQ27" s="149">
        <f t="shared" si="14"/>
        <v>823606489.85165977</v>
      </c>
      <c r="AR27" s="149">
        <f t="shared" si="15"/>
        <v>830650847.17849851</v>
      </c>
      <c r="BJ27" s="24">
        <f t="shared" si="16"/>
        <v>53</v>
      </c>
      <c r="BK27" s="116">
        <f t="shared" si="8"/>
        <v>0.40646730851275126</v>
      </c>
      <c r="BL27" s="116">
        <f t="shared" si="9"/>
        <v>0.40302025133756375</v>
      </c>
    </row>
    <row r="28" spans="1:64" x14ac:dyDescent="0.35">
      <c r="A28" s="26">
        <v>2048</v>
      </c>
      <c r="B28" s="26">
        <v>54</v>
      </c>
      <c r="C28" s="101">
        <f t="shared" si="17"/>
        <v>75656468.214222193</v>
      </c>
      <c r="D28" s="206"/>
      <c r="E28" s="26">
        <v>24</v>
      </c>
      <c r="H28" s="34">
        <v>25</v>
      </c>
      <c r="I28" s="90">
        <f>'Output_Tabel Mortalita'!B236</f>
        <v>0.98839034741909904</v>
      </c>
      <c r="J28" s="90">
        <f t="shared" si="0"/>
        <v>0.89433718653526795</v>
      </c>
      <c r="K28" s="34">
        <v>25</v>
      </c>
      <c r="L28" s="36" t="s">
        <v>200</v>
      </c>
      <c r="M28" s="209"/>
      <c r="Q28" s="26">
        <v>25</v>
      </c>
      <c r="R28" s="90">
        <f>'Output_Tabel Mortalita'!I236</f>
        <v>0.98905302910707904</v>
      </c>
      <c r="S28" s="90">
        <f t="shared" si="1"/>
        <v>0.89604620656179435</v>
      </c>
      <c r="T28" s="34">
        <v>25</v>
      </c>
      <c r="U28" s="36" t="s">
        <v>200</v>
      </c>
      <c r="V28" s="203"/>
      <c r="Z28" s="26">
        <f t="shared" si="2"/>
        <v>5</v>
      </c>
      <c r="AA28" s="26">
        <v>55</v>
      </c>
      <c r="AB28" s="149">
        <f>$C$41*$N$3*(1/((1+6%)^Z28))*J8</f>
        <v>1161511016.6192219</v>
      </c>
      <c r="AC28" s="149">
        <f t="shared" si="3"/>
        <v>33186029.046263482</v>
      </c>
      <c r="AD28" s="149">
        <f t="shared" si="4"/>
        <v>995580871.38790452</v>
      </c>
      <c r="AF28" s="26">
        <f t="shared" si="5"/>
        <v>5</v>
      </c>
      <c r="AG28" s="26">
        <v>55</v>
      </c>
      <c r="AH28" s="148">
        <f>$C$41*$W$3*(1/((1+6%)^AF28))*S8</f>
        <v>1171821674.735549</v>
      </c>
      <c r="AI28" s="148">
        <f t="shared" si="6"/>
        <v>33480619.278158542</v>
      </c>
      <c r="AJ28" s="148">
        <f t="shared" si="7"/>
        <v>1004418578.3447562</v>
      </c>
      <c r="AL28" s="7">
        <v>54</v>
      </c>
      <c r="AM28" s="151">
        <f t="shared" si="10"/>
        <v>1093619597.2522235</v>
      </c>
      <c r="AN28" s="151">
        <f t="shared" si="11"/>
        <v>1103137852.5372415</v>
      </c>
      <c r="AO28" s="149">
        <f t="shared" si="12"/>
        <v>31246274.207206387</v>
      </c>
      <c r="AP28" s="149">
        <f t="shared" si="13"/>
        <v>31518224.358206898</v>
      </c>
      <c r="AQ28" s="149">
        <f t="shared" si="14"/>
        <v>906141952.00898528</v>
      </c>
      <c r="AR28" s="149">
        <f t="shared" si="15"/>
        <v>914028506.38800001</v>
      </c>
      <c r="BJ28" s="24">
        <f t="shared" si="16"/>
        <v>54</v>
      </c>
      <c r="BK28" s="116">
        <f t="shared" si="8"/>
        <v>0.41659655945031254</v>
      </c>
      <c r="BL28" s="116">
        <f t="shared" si="9"/>
        <v>0.413002020114555</v>
      </c>
    </row>
    <row r="29" spans="1:64" x14ac:dyDescent="0.35">
      <c r="A29" s="26">
        <v>2049</v>
      </c>
      <c r="B29" s="26">
        <v>55</v>
      </c>
      <c r="C29" s="101">
        <f t="shared" si="17"/>
        <v>78425494.950862721</v>
      </c>
      <c r="D29" s="206"/>
      <c r="E29" s="26">
        <v>25</v>
      </c>
      <c r="H29" s="34">
        <v>26</v>
      </c>
      <c r="I29" s="90">
        <f>'Output_Tabel Mortalita'!B237</f>
        <v>0.98731389326450802</v>
      </c>
      <c r="J29" s="90">
        <f t="shared" si="0"/>
        <v>0.88395424250941301</v>
      </c>
      <c r="K29" s="34">
        <v>26</v>
      </c>
      <c r="L29" s="36" t="s">
        <v>200</v>
      </c>
      <c r="M29" s="209"/>
      <c r="Q29" s="26">
        <v>26</v>
      </c>
      <c r="R29" s="90">
        <f>'Output_Tabel Mortalita'!I237</f>
        <v>0.98804255249043804</v>
      </c>
      <c r="S29" s="90">
        <f t="shared" si="1"/>
        <v>0.88623721481985018</v>
      </c>
      <c r="T29" s="34">
        <v>26</v>
      </c>
      <c r="U29" s="36" t="s">
        <v>200</v>
      </c>
      <c r="V29" s="203"/>
      <c r="Z29" s="26">
        <f t="shared" si="2"/>
        <v>4</v>
      </c>
      <c r="AA29" s="26">
        <v>56</v>
      </c>
      <c r="AB29" s="149">
        <f>$C$41*$N$3*(1/((1+6%)^Z29))*J7</f>
        <v>1233410681.7115059</v>
      </c>
      <c r="AC29" s="149">
        <f t="shared" si="3"/>
        <v>35240305.191757314</v>
      </c>
      <c r="AD29" s="149">
        <f t="shared" si="4"/>
        <v>1092449460.9444768</v>
      </c>
      <c r="AF29" s="26">
        <f t="shared" si="5"/>
        <v>4</v>
      </c>
      <c r="AG29" s="26">
        <v>56</v>
      </c>
      <c r="AH29" s="148">
        <f>$C$41*$W$3*(1/((1+6%)^AF29))*S7</f>
        <v>1244600294.8639474</v>
      </c>
      <c r="AI29" s="148">
        <f t="shared" si="6"/>
        <v>35560008.424684212</v>
      </c>
      <c r="AJ29" s="148">
        <f t="shared" si="7"/>
        <v>1102360261.1652105</v>
      </c>
      <c r="AL29" s="7">
        <v>55</v>
      </c>
      <c r="AM29" s="151">
        <f t="shared" si="10"/>
        <v>1161511016.6192219</v>
      </c>
      <c r="AN29" s="151">
        <f t="shared" si="11"/>
        <v>1171821674.735549</v>
      </c>
      <c r="AO29" s="149">
        <f t="shared" si="12"/>
        <v>33186029.046263482</v>
      </c>
      <c r="AP29" s="149">
        <f t="shared" si="13"/>
        <v>33480619.278158542</v>
      </c>
      <c r="AQ29" s="149">
        <f t="shared" si="14"/>
        <v>995580871.38790452</v>
      </c>
      <c r="AR29" s="149">
        <f t="shared" si="15"/>
        <v>1004418578.3447562</v>
      </c>
      <c r="BJ29" s="24">
        <f t="shared" si="16"/>
        <v>55</v>
      </c>
      <c r="BK29" s="116">
        <f t="shared" si="8"/>
        <v>0.42690988815736175</v>
      </c>
      <c r="BL29" s="116">
        <f t="shared" si="9"/>
        <v>0.42315358120539881</v>
      </c>
    </row>
    <row r="30" spans="1:64" x14ac:dyDescent="0.35">
      <c r="A30" s="26">
        <v>2050</v>
      </c>
      <c r="B30" s="26">
        <v>56</v>
      </c>
      <c r="C30" s="101">
        <f t="shared" si="17"/>
        <v>81295868.066064298</v>
      </c>
      <c r="D30" s="206"/>
      <c r="E30" s="26">
        <v>26</v>
      </c>
      <c r="H30" s="34">
        <v>27</v>
      </c>
      <c r="I30" s="90">
        <f>'Output_Tabel Mortalita'!B238</f>
        <v>0.98613838682719701</v>
      </c>
      <c r="J30" s="90">
        <f t="shared" si="0"/>
        <v>0.87274030463964769</v>
      </c>
      <c r="K30" s="34">
        <v>27</v>
      </c>
      <c r="L30" s="36" t="s">
        <v>200</v>
      </c>
      <c r="M30" s="209"/>
      <c r="Q30" s="26">
        <v>27</v>
      </c>
      <c r="R30" s="90">
        <f>'Output_Tabel Mortalita'!I238</f>
        <v>0.98693511216897101</v>
      </c>
      <c r="S30" s="90">
        <f t="shared" si="1"/>
        <v>0.87564007984262149</v>
      </c>
      <c r="T30" s="34">
        <v>27</v>
      </c>
      <c r="U30" s="36" t="s">
        <v>200</v>
      </c>
      <c r="V30" s="203"/>
      <c r="Z30" s="26">
        <f t="shared" si="2"/>
        <v>3</v>
      </c>
      <c r="AA30" s="26">
        <v>57</v>
      </c>
      <c r="AB30" s="149">
        <f>$C$41*$N$3*(1/((1+6%)^Z30))*J6</f>
        <v>1309560613.832962</v>
      </c>
      <c r="AC30" s="149">
        <f t="shared" si="3"/>
        <v>37416017.538084626</v>
      </c>
      <c r="AD30" s="149">
        <f t="shared" si="4"/>
        <v>1197312561.218708</v>
      </c>
      <c r="AF30" s="26">
        <f t="shared" si="5"/>
        <v>3</v>
      </c>
      <c r="AG30" s="26">
        <v>57</v>
      </c>
      <c r="AH30" s="148">
        <f>$C$41*$W$3*(1/((1+6%)^AF30))*S6</f>
        <v>1321723207.3619874</v>
      </c>
      <c r="AI30" s="148">
        <f t="shared" si="6"/>
        <v>37763520.210342497</v>
      </c>
      <c r="AJ30" s="148">
        <f t="shared" si="7"/>
        <v>1208432646.7309599</v>
      </c>
      <c r="AL30" s="7">
        <v>56</v>
      </c>
      <c r="AM30" s="151">
        <f t="shared" si="10"/>
        <v>1233410681.7115059</v>
      </c>
      <c r="AN30" s="151">
        <f t="shared" si="11"/>
        <v>1244600294.8639474</v>
      </c>
      <c r="AO30" s="149">
        <f t="shared" si="12"/>
        <v>35240305.191757314</v>
      </c>
      <c r="AP30" s="149">
        <f t="shared" si="13"/>
        <v>35560008.424684212</v>
      </c>
      <c r="AQ30" s="149">
        <f t="shared" si="14"/>
        <v>1092449460.9444768</v>
      </c>
      <c r="AR30" s="149">
        <f t="shared" si="15"/>
        <v>1102360261.1652105</v>
      </c>
      <c r="BJ30" s="24">
        <f t="shared" si="16"/>
        <v>56</v>
      </c>
      <c r="BK30" s="116">
        <f t="shared" si="8"/>
        <v>0.43741470840543478</v>
      </c>
      <c r="BL30" s="116">
        <f t="shared" si="9"/>
        <v>0.4334821194494119</v>
      </c>
    </row>
    <row r="31" spans="1:64" x14ac:dyDescent="0.35">
      <c r="A31" s="26">
        <v>2051</v>
      </c>
      <c r="B31" s="26">
        <v>57</v>
      </c>
      <c r="C31" s="101">
        <f t="shared" si="17"/>
        <v>84271296.837282255</v>
      </c>
      <c r="D31" s="206"/>
      <c r="E31" s="26">
        <v>27</v>
      </c>
      <c r="H31" s="34">
        <v>28</v>
      </c>
      <c r="I31" s="90">
        <f>'Output_Tabel Mortalita'!B239</f>
        <v>0.98485486094023</v>
      </c>
      <c r="J31" s="90">
        <f t="shared" si="0"/>
        <v>0.86064271613641863</v>
      </c>
      <c r="K31" s="34">
        <v>28</v>
      </c>
      <c r="L31" s="36" t="s">
        <v>200</v>
      </c>
      <c r="M31" s="209"/>
      <c r="Q31" s="26">
        <v>28</v>
      </c>
      <c r="R31" s="90">
        <f>'Output_Tabel Mortalita'!I239</f>
        <v>0.98572153001315399</v>
      </c>
      <c r="S31" s="90">
        <f t="shared" si="1"/>
        <v>0.8641999404191244</v>
      </c>
      <c r="T31" s="34">
        <v>28</v>
      </c>
      <c r="U31" s="36" t="s">
        <v>200</v>
      </c>
      <c r="V31" s="203"/>
      <c r="Z31" s="26">
        <f t="shared" si="2"/>
        <v>2</v>
      </c>
      <c r="AA31" s="26">
        <v>58</v>
      </c>
      <c r="AB31" s="149">
        <f>$C$41*$N$3*(1/((1+6%)^Z31))*J5</f>
        <v>1390217360.315599</v>
      </c>
      <c r="AC31" s="149">
        <f t="shared" si="3"/>
        <v>39720496.00901711</v>
      </c>
      <c r="AD31" s="149">
        <f t="shared" si="4"/>
        <v>1310776368.2975645</v>
      </c>
      <c r="AF31" s="26">
        <f t="shared" si="5"/>
        <v>2</v>
      </c>
      <c r="AG31" s="26">
        <v>58</v>
      </c>
      <c r="AH31" s="148">
        <f>$C$41*$W$3*(1/((1+6%)^AF31))*S5</f>
        <v>1403454987.7691581</v>
      </c>
      <c r="AI31" s="148">
        <f t="shared" si="6"/>
        <v>40098713.936261661</v>
      </c>
      <c r="AJ31" s="148">
        <f t="shared" si="7"/>
        <v>1323257559.8966348</v>
      </c>
      <c r="AL31" s="7">
        <v>57</v>
      </c>
      <c r="AM31" s="151">
        <f t="shared" si="10"/>
        <v>1309560613.832962</v>
      </c>
      <c r="AN31" s="151">
        <f t="shared" si="11"/>
        <v>1321723207.3619874</v>
      </c>
      <c r="AO31" s="149">
        <f t="shared" si="12"/>
        <v>37416017.538084626</v>
      </c>
      <c r="AP31" s="149">
        <f t="shared" si="13"/>
        <v>37763520.210342497</v>
      </c>
      <c r="AQ31" s="149">
        <f t="shared" si="14"/>
        <v>1197312561.218708</v>
      </c>
      <c r="AR31" s="149">
        <f t="shared" si="15"/>
        <v>1208432646.7309599</v>
      </c>
      <c r="BJ31" s="24">
        <f t="shared" si="16"/>
        <v>57</v>
      </c>
      <c r="BK31" s="116">
        <f t="shared" si="8"/>
        <v>0.44811841786722845</v>
      </c>
      <c r="BL31" s="116">
        <f t="shared" si="9"/>
        <v>0.44399479944316578</v>
      </c>
    </row>
    <row r="32" spans="1:64" x14ac:dyDescent="0.35">
      <c r="A32" s="26">
        <v>2052</v>
      </c>
      <c r="B32" s="26">
        <v>58</v>
      </c>
      <c r="C32" s="101">
        <f t="shared" si="17"/>
        <v>87355626.301526785</v>
      </c>
      <c r="D32" s="206"/>
      <c r="E32" s="26">
        <v>28</v>
      </c>
      <c r="H32" s="34">
        <v>29</v>
      </c>
      <c r="I32" s="90">
        <f>'Output_Tabel Mortalita'!B240</f>
        <v>0.983453565348265</v>
      </c>
      <c r="J32" s="90">
        <f t="shared" si="0"/>
        <v>0.84760816251975446</v>
      </c>
      <c r="K32" s="34">
        <v>29</v>
      </c>
      <c r="L32" s="36" t="s">
        <v>200</v>
      </c>
      <c r="M32" s="210"/>
      <c r="Q32" s="26">
        <v>29</v>
      </c>
      <c r="R32" s="90">
        <f>'Output_Tabel Mortalita'!I240</f>
        <v>0.98439178482742395</v>
      </c>
      <c r="S32" s="90">
        <f t="shared" si="1"/>
        <v>0.85186048750721577</v>
      </c>
      <c r="T32" s="34">
        <v>29</v>
      </c>
      <c r="U32" s="36" t="s">
        <v>200</v>
      </c>
      <c r="V32" s="203"/>
      <c r="Z32" s="26">
        <f t="shared" si="2"/>
        <v>1</v>
      </c>
      <c r="AA32" s="26">
        <v>59</v>
      </c>
      <c r="AB32" s="149">
        <f>$C$41*$N$3*(1/((1+6%)^Z32))*J4</f>
        <v>1475652860.3556018</v>
      </c>
      <c r="AC32" s="149">
        <f t="shared" si="3"/>
        <v>42161510.295874335</v>
      </c>
      <c r="AD32" s="149">
        <f t="shared" si="4"/>
        <v>1433491350.0597274</v>
      </c>
      <c r="AF32" s="26">
        <f t="shared" si="5"/>
        <v>1</v>
      </c>
      <c r="AG32" s="26">
        <v>59</v>
      </c>
      <c r="AH32" s="148">
        <f>$C$41*$W$3*(1/((1+6%)^AF32))*S4</f>
        <v>1490076201.2269249</v>
      </c>
      <c r="AI32" s="148">
        <f t="shared" si="6"/>
        <v>42573605.749340713</v>
      </c>
      <c r="AJ32" s="148">
        <f t="shared" si="7"/>
        <v>1447502595.4775844</v>
      </c>
      <c r="AL32" s="7">
        <v>58</v>
      </c>
      <c r="AM32" s="151">
        <f t="shared" si="10"/>
        <v>1390217360.315599</v>
      </c>
      <c r="AN32" s="151">
        <f t="shared" si="11"/>
        <v>1403454987.7691581</v>
      </c>
      <c r="AO32" s="149">
        <f t="shared" si="12"/>
        <v>39720496.00901711</v>
      </c>
      <c r="AP32" s="149">
        <f t="shared" si="13"/>
        <v>40098713.936261661</v>
      </c>
      <c r="AQ32" s="149">
        <f t="shared" si="14"/>
        <v>1310776368.2975645</v>
      </c>
      <c r="AR32" s="149">
        <f t="shared" si="15"/>
        <v>1323257559.8966348</v>
      </c>
      <c r="BJ32" s="24">
        <f t="shared" si="16"/>
        <v>58</v>
      </c>
      <c r="BK32" s="116">
        <f t="shared" si="8"/>
        <v>0.45902840645721321</v>
      </c>
      <c r="BL32" s="116">
        <f t="shared" si="9"/>
        <v>0.45469877202772552</v>
      </c>
    </row>
    <row r="33" spans="1:64" x14ac:dyDescent="0.35">
      <c r="A33" s="37">
        <v>2053</v>
      </c>
      <c r="B33" s="37">
        <v>59</v>
      </c>
      <c r="C33" s="102">
        <f t="shared" si="17"/>
        <v>90552842.224162668</v>
      </c>
      <c r="D33" s="98">
        <f>C4*(C1)^E33</f>
        <v>90552842.224162564</v>
      </c>
      <c r="E33" s="37">
        <v>29</v>
      </c>
      <c r="H33" s="41">
        <v>30</v>
      </c>
      <c r="I33" s="90">
        <f>'Output_Tabel Mortalita'!B241</f>
        <v>0.98192390395015505</v>
      </c>
      <c r="J33" s="91">
        <f t="shared" si="0"/>
        <v>0.83358326944834416</v>
      </c>
      <c r="K33" s="83">
        <v>30</v>
      </c>
      <c r="L33" s="84" t="s">
        <v>200</v>
      </c>
      <c r="M33" s="85" t="s">
        <v>207</v>
      </c>
      <c r="N33" s="93"/>
      <c r="O33" s="82"/>
      <c r="P33" s="81"/>
      <c r="Q33" s="43">
        <v>30</v>
      </c>
      <c r="R33" s="90">
        <f>'Output_Tabel Mortalita'!I241</f>
        <v>0.98293494016404204</v>
      </c>
      <c r="S33" s="91">
        <f t="shared" si="1"/>
        <v>0.83856446572118759</v>
      </c>
      <c r="T33" s="92">
        <v>30</v>
      </c>
      <c r="U33" s="84" t="s">
        <v>200</v>
      </c>
      <c r="V33" s="85" t="s">
        <v>207</v>
      </c>
      <c r="W33" s="82"/>
      <c r="X33" s="82"/>
      <c r="Y33" s="81"/>
      <c r="Z33" s="26">
        <f t="shared" si="2"/>
        <v>0</v>
      </c>
      <c r="AA33" s="26">
        <v>60</v>
      </c>
      <c r="AB33" s="149">
        <f>$C$41*$N$3*(1/((1+6%)^Z33))*J3</f>
        <v>1566155363.5616605</v>
      </c>
      <c r="AC33" s="149">
        <f t="shared" si="3"/>
        <v>44747296.101761729</v>
      </c>
      <c r="AD33" s="149">
        <f t="shared" si="4"/>
        <v>1566155363.5616605</v>
      </c>
      <c r="AF33" s="26">
        <f t="shared" si="5"/>
        <v>0</v>
      </c>
      <c r="AG33" s="26">
        <v>60</v>
      </c>
      <c r="AH33" s="148">
        <f>$C$41*$W$3*(1/((1+6%)^AF33))*S3</f>
        <v>1581884366.6183515</v>
      </c>
      <c r="AI33" s="148">
        <f t="shared" si="6"/>
        <v>45196696.189095758</v>
      </c>
      <c r="AJ33" s="148">
        <f t="shared" si="7"/>
        <v>1581884366.6183515</v>
      </c>
      <c r="AL33" s="7">
        <v>59</v>
      </c>
      <c r="AM33" s="151">
        <f t="shared" si="10"/>
        <v>1475652860.3556018</v>
      </c>
      <c r="AN33" s="151">
        <f t="shared" si="11"/>
        <v>1490076201.2269249</v>
      </c>
      <c r="AO33" s="149">
        <f t="shared" si="12"/>
        <v>42161510.295874335</v>
      </c>
      <c r="AP33" s="149">
        <f t="shared" si="13"/>
        <v>42573605.749340713</v>
      </c>
      <c r="AQ33" s="149">
        <f t="shared" si="14"/>
        <v>1433491350.0597274</v>
      </c>
      <c r="AR33" s="149">
        <f t="shared" si="15"/>
        <v>1447502595.4775844</v>
      </c>
      <c r="BJ33" s="24">
        <f t="shared" si="16"/>
        <v>59</v>
      </c>
      <c r="BK33" s="116">
        <f t="shared" si="8"/>
        <v>0.47015206484574135</v>
      </c>
      <c r="BL33" s="116">
        <f t="shared" si="9"/>
        <v>0.46560118114795263</v>
      </c>
    </row>
    <row r="34" spans="1:64" x14ac:dyDescent="0.35">
      <c r="A34" s="196"/>
      <c r="B34" s="196"/>
      <c r="C34" s="196"/>
      <c r="D34" s="98">
        <f>C4*(C1)^(60-30-1)</f>
        <v>90552842.224162564</v>
      </c>
      <c r="E34" s="37"/>
      <c r="J34" s="24"/>
      <c r="AL34" s="7">
        <v>60</v>
      </c>
      <c r="AM34" s="151">
        <f>AB33</f>
        <v>1566155363.5616605</v>
      </c>
      <c r="AN34" s="151">
        <f>AH33</f>
        <v>1581884366.6183515</v>
      </c>
      <c r="AO34" s="149">
        <f>AC33</f>
        <v>44747296.101761729</v>
      </c>
      <c r="AP34" s="149">
        <f>AI33</f>
        <v>45196696.189095758</v>
      </c>
      <c r="AQ34" s="149">
        <f>AD33</f>
        <v>1566155363.5616605</v>
      </c>
      <c r="AR34" s="149">
        <f>AJ33</f>
        <v>1581884366.6183515</v>
      </c>
    </row>
    <row r="35" spans="1:64" x14ac:dyDescent="0.35">
      <c r="J35" s="24"/>
    </row>
    <row r="36" spans="1:64" x14ac:dyDescent="0.35">
      <c r="J36" s="24"/>
    </row>
    <row r="37" spans="1:64" x14ac:dyDescent="0.35">
      <c r="J37" s="24"/>
    </row>
    <row r="38" spans="1:64" ht="15.5" customHeight="1" x14ac:dyDescent="0.35">
      <c r="J38" s="24"/>
      <c r="S38" s="33"/>
      <c r="T38" s="33"/>
    </row>
    <row r="39" spans="1:64" x14ac:dyDescent="0.35">
      <c r="J39" s="24"/>
    </row>
    <row r="40" spans="1:64" x14ac:dyDescent="0.35">
      <c r="J40" s="24"/>
    </row>
    <row r="41" spans="1:64" x14ac:dyDescent="0.35">
      <c r="B41" s="37" t="s">
        <v>206</v>
      </c>
      <c r="C41" s="95">
        <f>4.75%*(60-25)*D34</f>
        <v>150544100.19767028</v>
      </c>
      <c r="J41" s="24"/>
    </row>
    <row r="42" spans="1:64" x14ac:dyDescent="0.35">
      <c r="C42" s="95">
        <f>4.75%*(60-25)*C4</f>
        <v>53080965</v>
      </c>
      <c r="J42" s="24"/>
    </row>
    <row r="43" spans="1:64" x14ac:dyDescent="0.35">
      <c r="J43" s="24"/>
    </row>
    <row r="44" spans="1:64" x14ac:dyDescent="0.35">
      <c r="J44" s="24"/>
    </row>
    <row r="45" spans="1:64" x14ac:dyDescent="0.35">
      <c r="J45" s="24"/>
    </row>
    <row r="46" spans="1:64" x14ac:dyDescent="0.35">
      <c r="J46" s="24"/>
    </row>
    <row r="47" spans="1:64" x14ac:dyDescent="0.35">
      <c r="J47" s="24"/>
    </row>
    <row r="48" spans="1:64" x14ac:dyDescent="0.35">
      <c r="J48" s="24"/>
    </row>
    <row r="49" spans="10:10" x14ac:dyDescent="0.35">
      <c r="J49" s="24"/>
    </row>
    <row r="50" spans="10:10" x14ac:dyDescent="0.35">
      <c r="J50" s="24"/>
    </row>
    <row r="51" spans="10:10" x14ac:dyDescent="0.35">
      <c r="J51" s="24"/>
    </row>
    <row r="52" spans="10:10" x14ac:dyDescent="0.35">
      <c r="J52" s="24"/>
    </row>
    <row r="53" spans="10:10" x14ac:dyDescent="0.35">
      <c r="J53" s="24"/>
    </row>
    <row r="54" spans="10:10" x14ac:dyDescent="0.35">
      <c r="J54" s="24"/>
    </row>
    <row r="55" spans="10:10" x14ac:dyDescent="0.35">
      <c r="J55" s="24"/>
    </row>
    <row r="56" spans="10:10" x14ac:dyDescent="0.35">
      <c r="J56" s="24"/>
    </row>
    <row r="57" spans="10:10" x14ac:dyDescent="0.35">
      <c r="J57" s="24"/>
    </row>
    <row r="58" spans="10:10" x14ac:dyDescent="0.35">
      <c r="J58" s="24"/>
    </row>
    <row r="59" spans="10:10" x14ac:dyDescent="0.35">
      <c r="J59" s="24"/>
    </row>
    <row r="60" spans="10:10" x14ac:dyDescent="0.35">
      <c r="J60" s="24"/>
    </row>
    <row r="61" spans="10:10" x14ac:dyDescent="0.35">
      <c r="J61" s="24"/>
    </row>
    <row r="62" spans="10:10" x14ac:dyDescent="0.35">
      <c r="J62" s="24"/>
    </row>
    <row r="63" spans="10:10" x14ac:dyDescent="0.35">
      <c r="J63" s="24"/>
    </row>
    <row r="64" spans="10:10" x14ac:dyDescent="0.35">
      <c r="J64" s="24"/>
    </row>
    <row r="65" spans="10:10" x14ac:dyDescent="0.35">
      <c r="J65" s="24"/>
    </row>
    <row r="66" spans="10:10" x14ac:dyDescent="0.35">
      <c r="J66" s="24"/>
    </row>
    <row r="67" spans="10:10" x14ac:dyDescent="0.35">
      <c r="J67" s="24"/>
    </row>
    <row r="68" spans="10:10" x14ac:dyDescent="0.35">
      <c r="J68" s="24"/>
    </row>
    <row r="69" spans="10:10" x14ac:dyDescent="0.35">
      <c r="J69" s="24"/>
    </row>
    <row r="70" spans="10:10" x14ac:dyDescent="0.35">
      <c r="J70" s="24"/>
    </row>
    <row r="71" spans="10:10" x14ac:dyDescent="0.35">
      <c r="J71" s="24"/>
    </row>
    <row r="72" spans="10:10" x14ac:dyDescent="0.35">
      <c r="J72" s="24"/>
    </row>
    <row r="73" spans="10:10" x14ac:dyDescent="0.35">
      <c r="J73" s="24"/>
    </row>
    <row r="74" spans="10:10" x14ac:dyDescent="0.35">
      <c r="J74" s="24"/>
    </row>
    <row r="75" spans="10:10" x14ac:dyDescent="0.35">
      <c r="J75" s="24"/>
    </row>
    <row r="76" spans="10:10" x14ac:dyDescent="0.35">
      <c r="J76" s="24"/>
    </row>
    <row r="77" spans="10:10" x14ac:dyDescent="0.35">
      <c r="J77" s="24"/>
    </row>
    <row r="78" spans="10:10" x14ac:dyDescent="0.35">
      <c r="J78" s="24"/>
    </row>
    <row r="79" spans="10:10" x14ac:dyDescent="0.35">
      <c r="J79" s="24"/>
    </row>
    <row r="80" spans="10:10" x14ac:dyDescent="0.35">
      <c r="J80" s="24"/>
    </row>
    <row r="81" spans="10:10" x14ac:dyDescent="0.35">
      <c r="J81" s="24"/>
    </row>
    <row r="82" spans="10:10" x14ac:dyDescent="0.35">
      <c r="J82" s="24"/>
    </row>
    <row r="83" spans="10:10" x14ac:dyDescent="0.35">
      <c r="J83" s="24"/>
    </row>
    <row r="84" spans="10:10" x14ac:dyDescent="0.35">
      <c r="J84" s="24"/>
    </row>
    <row r="85" spans="10:10" x14ac:dyDescent="0.35">
      <c r="J85" s="24"/>
    </row>
    <row r="86" spans="10:10" x14ac:dyDescent="0.35">
      <c r="J86" s="24"/>
    </row>
    <row r="87" spans="10:10" x14ac:dyDescent="0.35">
      <c r="J87" s="24"/>
    </row>
    <row r="88" spans="10:10" x14ac:dyDescent="0.35">
      <c r="J88" s="24"/>
    </row>
    <row r="89" spans="10:10" x14ac:dyDescent="0.35">
      <c r="J89" s="24"/>
    </row>
    <row r="90" spans="10:10" x14ac:dyDescent="0.35">
      <c r="J90" s="24"/>
    </row>
    <row r="91" spans="10:10" x14ac:dyDescent="0.35">
      <c r="J91" s="24"/>
    </row>
    <row r="92" spans="10:10" x14ac:dyDescent="0.35">
      <c r="J92" s="24"/>
    </row>
    <row r="93" spans="10:10" x14ac:dyDescent="0.35">
      <c r="J93" s="24"/>
    </row>
    <row r="94" spans="10:10" x14ac:dyDescent="0.35">
      <c r="J94" s="24"/>
    </row>
    <row r="95" spans="10:10" x14ac:dyDescent="0.35">
      <c r="J95" s="24"/>
    </row>
    <row r="96" spans="10:10" x14ac:dyDescent="0.35">
      <c r="J96" s="24"/>
    </row>
    <row r="97" spans="10:12" x14ac:dyDescent="0.35">
      <c r="J97" s="24"/>
    </row>
    <row r="98" spans="10:12" x14ac:dyDescent="0.35">
      <c r="J98" s="24"/>
    </row>
    <row r="99" spans="10:12" x14ac:dyDescent="0.35">
      <c r="J99" s="24"/>
    </row>
    <row r="100" spans="10:12" x14ac:dyDescent="0.35">
      <c r="J100" s="24"/>
    </row>
    <row r="101" spans="10:12" x14ac:dyDescent="0.35">
      <c r="J101" s="24"/>
    </row>
    <row r="102" spans="10:12" x14ac:dyDescent="0.35">
      <c r="J102" s="24"/>
    </row>
    <row r="103" spans="10:12" x14ac:dyDescent="0.35">
      <c r="J103" s="24"/>
    </row>
    <row r="104" spans="10:12" x14ac:dyDescent="0.35">
      <c r="K104" s="17"/>
      <c r="L104" s="39"/>
    </row>
  </sheetData>
  <mergeCells count="23">
    <mergeCell ref="D4:D32"/>
    <mergeCell ref="V7:V32"/>
    <mergeCell ref="A34:C34"/>
    <mergeCell ref="A1:B1"/>
    <mergeCell ref="D1:E3"/>
    <mergeCell ref="M7:M32"/>
    <mergeCell ref="J2:M2"/>
    <mergeCell ref="S2:V2"/>
    <mergeCell ref="N3:O3"/>
    <mergeCell ref="A2:C2"/>
    <mergeCell ref="H1:O1"/>
    <mergeCell ref="N2:O2"/>
    <mergeCell ref="BK2:BL2"/>
    <mergeCell ref="W3:X3"/>
    <mergeCell ref="Q1:X1"/>
    <mergeCell ref="Z1:AD1"/>
    <mergeCell ref="AF1:AJ1"/>
    <mergeCell ref="W2:X2"/>
    <mergeCell ref="AL1:AR1"/>
    <mergeCell ref="AL2:AL3"/>
    <mergeCell ref="AM2:AN2"/>
    <mergeCell ref="AO2:AP2"/>
    <mergeCell ref="AQ2:AR2"/>
  </mergeCells>
  <phoneticPr fontId="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734D-9DD5-4553-A187-358250BE22C5}">
  <dimension ref="A1:BL105"/>
  <sheetViews>
    <sheetView tabSelected="1" topLeftCell="AK1" zoomScale="70" zoomScaleNormal="70" workbookViewId="0">
      <selection activeCell="AP7" sqref="AP7"/>
    </sheetView>
  </sheetViews>
  <sheetFormatPr defaultRowHeight="15.5" x14ac:dyDescent="0.35"/>
  <cols>
    <col min="1" max="2" width="8.7265625" style="24"/>
    <col min="3" max="3" width="15.453125" style="24" customWidth="1"/>
    <col min="4" max="4" width="14.6328125" style="24" customWidth="1"/>
    <col min="5" max="7" width="8.7265625" style="24"/>
    <col min="8" max="8" width="4.6328125" style="24" customWidth="1"/>
    <col min="9" max="9" width="8.7265625" style="24"/>
    <col min="10" max="10" width="8.7265625" style="33"/>
    <col min="11" max="11" width="3.453125" style="24" customWidth="1"/>
    <col min="12" max="12" width="4.36328125" style="24" customWidth="1"/>
    <col min="13" max="13" width="17.54296875" style="24" customWidth="1"/>
    <col min="14" max="16" width="8.7265625" style="24"/>
    <col min="17" max="17" width="4.6328125" style="24" customWidth="1"/>
    <col min="18" max="19" width="8.7265625" style="24"/>
    <col min="20" max="20" width="3.453125" style="24" customWidth="1"/>
    <col min="21" max="21" width="4.36328125" style="24" customWidth="1"/>
    <col min="22" max="22" width="17.54296875" style="24" customWidth="1"/>
    <col min="23" max="25" width="8.7265625" style="24"/>
    <col min="26" max="26" width="9.81640625" style="24" bestFit="1" customWidth="1"/>
    <col min="27" max="27" width="8.7265625" style="24"/>
    <col min="28" max="30" width="15.6328125" style="24" customWidth="1"/>
    <col min="31" max="33" width="8.7265625" style="24"/>
    <col min="34" max="36" width="15.6328125" style="24" customWidth="1"/>
    <col min="37" max="38" width="8.7265625" style="24"/>
    <col min="39" max="44" width="18.6328125" style="24" customWidth="1"/>
    <col min="45" max="62" width="8.7265625" style="24"/>
    <col min="63" max="64" width="15.6328125" style="24" customWidth="1"/>
    <col min="65" max="16384" width="8.7265625" style="24"/>
  </cols>
  <sheetData>
    <row r="1" spans="1:64" ht="31" customHeight="1" x14ac:dyDescent="0.35">
      <c r="A1" s="233" t="s">
        <v>190</v>
      </c>
      <c r="B1" s="234"/>
      <c r="C1" s="20">
        <f>1+3.66%</f>
        <v>1.0366</v>
      </c>
      <c r="D1" s="235"/>
      <c r="E1" s="236"/>
      <c r="H1" s="222"/>
      <c r="I1" s="222"/>
      <c r="J1" s="222"/>
      <c r="K1" s="222"/>
      <c r="L1" s="222"/>
      <c r="M1" s="222"/>
      <c r="N1" s="222"/>
      <c r="O1" s="222"/>
      <c r="Q1" s="222"/>
      <c r="R1" s="222"/>
      <c r="S1" s="222"/>
      <c r="T1" s="222"/>
      <c r="U1" s="222"/>
      <c r="V1" s="222"/>
      <c r="W1" s="222"/>
      <c r="X1" s="222"/>
      <c r="Z1" s="199" t="s">
        <v>19</v>
      </c>
      <c r="AA1" s="200"/>
      <c r="AB1" s="200"/>
      <c r="AC1" s="200"/>
      <c r="AD1" s="201"/>
      <c r="AF1" s="199" t="s">
        <v>23</v>
      </c>
      <c r="AG1" s="200"/>
      <c r="AH1" s="200"/>
      <c r="AI1" s="200"/>
      <c r="AJ1" s="201"/>
      <c r="AL1" s="199" t="s">
        <v>36</v>
      </c>
      <c r="AM1" s="200"/>
      <c r="AN1" s="200"/>
      <c r="AO1" s="200"/>
      <c r="AP1" s="200"/>
      <c r="AQ1" s="200"/>
      <c r="AR1" s="201"/>
    </row>
    <row r="2" spans="1:64" x14ac:dyDescent="0.35">
      <c r="A2" s="205" t="s">
        <v>191</v>
      </c>
      <c r="B2" s="228"/>
      <c r="C2" s="219"/>
      <c r="D2" s="237"/>
      <c r="E2" s="238"/>
      <c r="H2" s="128" t="s">
        <v>734</v>
      </c>
      <c r="I2" s="45" t="s">
        <v>170</v>
      </c>
      <c r="J2" s="223"/>
      <c r="K2" s="224"/>
      <c r="L2" s="224"/>
      <c r="M2" s="225"/>
      <c r="N2" s="205" t="s">
        <v>716</v>
      </c>
      <c r="O2" s="219"/>
      <c r="Q2" s="128" t="s">
        <v>734</v>
      </c>
      <c r="R2" s="45" t="s">
        <v>172</v>
      </c>
      <c r="S2" s="223"/>
      <c r="T2" s="224"/>
      <c r="U2" s="224"/>
      <c r="V2" s="225"/>
      <c r="W2" s="205" t="s">
        <v>716</v>
      </c>
      <c r="X2" s="219"/>
      <c r="Z2" s="37" t="s">
        <v>208</v>
      </c>
      <c r="AA2" s="37" t="s">
        <v>7</v>
      </c>
      <c r="AB2" s="37" t="s">
        <v>26</v>
      </c>
      <c r="AC2" s="37" t="s">
        <v>33</v>
      </c>
      <c r="AD2" s="37" t="s">
        <v>34</v>
      </c>
      <c r="AF2" s="37" t="s">
        <v>208</v>
      </c>
      <c r="AG2" s="37" t="s">
        <v>7</v>
      </c>
      <c r="AH2" s="37" t="s">
        <v>26</v>
      </c>
      <c r="AI2" s="37" t="s">
        <v>33</v>
      </c>
      <c r="AJ2" s="37" t="s">
        <v>34</v>
      </c>
      <c r="AL2" s="226" t="s">
        <v>7</v>
      </c>
      <c r="AM2" s="199" t="s">
        <v>26</v>
      </c>
      <c r="AN2" s="201"/>
      <c r="AO2" s="199" t="s">
        <v>33</v>
      </c>
      <c r="AP2" s="201"/>
      <c r="AQ2" s="199" t="s">
        <v>34</v>
      </c>
      <c r="AR2" s="201"/>
      <c r="BK2" s="196" t="s">
        <v>717</v>
      </c>
      <c r="BL2" s="196"/>
    </row>
    <row r="3" spans="1:64" x14ac:dyDescent="0.35">
      <c r="A3" s="20" t="s">
        <v>189</v>
      </c>
      <c r="B3" s="20" t="s">
        <v>7</v>
      </c>
      <c r="C3" s="20" t="s">
        <v>192</v>
      </c>
      <c r="D3" s="239"/>
      <c r="E3" s="240"/>
      <c r="H3" s="26">
        <v>0</v>
      </c>
      <c r="I3" s="90">
        <f>'Output_Tabel Mortalita'!B315</f>
        <v>0.99631491380563797</v>
      </c>
      <c r="J3" s="90">
        <f>1</f>
        <v>1</v>
      </c>
      <c r="K3" s="34">
        <v>0</v>
      </c>
      <c r="L3" s="36" t="s">
        <v>201</v>
      </c>
      <c r="M3" s="26"/>
      <c r="N3" s="220">
        <f>Anuitas!AW86</f>
        <v>9.3110379369082477</v>
      </c>
      <c r="O3" s="221"/>
      <c r="Q3" s="26">
        <v>0</v>
      </c>
      <c r="R3" s="35">
        <f>'Output_Tabel Mortalita'!I315</f>
        <v>0.99572439740671104</v>
      </c>
      <c r="S3" s="35">
        <f>1</f>
        <v>1</v>
      </c>
      <c r="T3" s="34">
        <v>0</v>
      </c>
      <c r="U3" s="36" t="s">
        <v>201</v>
      </c>
      <c r="V3" s="26"/>
      <c r="W3" s="220">
        <f>Anuitas!BG76</f>
        <v>9.5467535037849753</v>
      </c>
      <c r="X3" s="221"/>
      <c r="Z3" s="26">
        <f>60-AA3</f>
        <v>20</v>
      </c>
      <c r="AA3" s="26">
        <v>40</v>
      </c>
      <c r="AB3" s="148">
        <f>$C$41*N3*(1/((1+6%)^Z3))*J23</f>
        <v>324827122.96100235</v>
      </c>
      <c r="AC3" s="148">
        <f>AB3/(60-25)</f>
        <v>9280774.941742925</v>
      </c>
      <c r="AD3" s="148">
        <f>(AA3-25)*AC3</f>
        <v>139211624.12614387</v>
      </c>
      <c r="AF3" s="26">
        <f>60-AG3</f>
        <v>20</v>
      </c>
      <c r="AG3" s="26">
        <v>40</v>
      </c>
      <c r="AH3" s="148">
        <f>$C$41*W3*(1/((1+6%)^AF3))*S23</f>
        <v>330681000.5020588</v>
      </c>
      <c r="AI3" s="148">
        <f>AH3/(60-25)</f>
        <v>9448028.5857731085</v>
      </c>
      <c r="AJ3" s="148">
        <f>(AG3-25)*AI3</f>
        <v>141720428.78659663</v>
      </c>
      <c r="AL3" s="227"/>
      <c r="AM3" s="20" t="s">
        <v>35</v>
      </c>
      <c r="AN3" s="20" t="s">
        <v>23</v>
      </c>
      <c r="AO3" s="20" t="s">
        <v>35</v>
      </c>
      <c r="AP3" s="20" t="s">
        <v>23</v>
      </c>
      <c r="AQ3" s="20" t="s">
        <v>35</v>
      </c>
      <c r="AR3" s="20" t="s">
        <v>23</v>
      </c>
      <c r="BK3" s="20" t="s">
        <v>23</v>
      </c>
      <c r="BL3" s="20" t="s">
        <v>35</v>
      </c>
    </row>
    <row r="4" spans="1:64" ht="15.5" customHeight="1" x14ac:dyDescent="0.35">
      <c r="A4" s="26">
        <v>2024</v>
      </c>
      <c r="B4" s="26">
        <v>40</v>
      </c>
      <c r="C4" s="96">
        <v>42217200</v>
      </c>
      <c r="D4" s="229" t="s">
        <v>193</v>
      </c>
      <c r="E4" s="26"/>
      <c r="H4" s="26">
        <v>1</v>
      </c>
      <c r="I4" s="90">
        <f>'Output_Tabel Mortalita'!B316</f>
        <v>0.99593776402353795</v>
      </c>
      <c r="J4" s="90">
        <f t="shared" ref="J4:J23" si="0">J3*I3</f>
        <v>0.99631491380563797</v>
      </c>
      <c r="K4" s="34">
        <v>1</v>
      </c>
      <c r="L4" s="36" t="s">
        <v>201</v>
      </c>
      <c r="M4" s="26" t="s">
        <v>201</v>
      </c>
      <c r="Q4" s="26">
        <v>1</v>
      </c>
      <c r="R4" s="35">
        <f>'Output_Tabel Mortalita'!I316</f>
        <v>0.99533263156375495</v>
      </c>
      <c r="S4" s="35">
        <f t="shared" ref="S4:S23" si="1">S3*R3</f>
        <v>0.99572439740671104</v>
      </c>
      <c r="T4" s="34">
        <v>1</v>
      </c>
      <c r="U4" s="36" t="s">
        <v>201</v>
      </c>
      <c r="V4" s="26" t="s">
        <v>201</v>
      </c>
      <c r="Z4" s="26">
        <f t="shared" ref="Z4:Z23" si="2">60-AA4</f>
        <v>19</v>
      </c>
      <c r="AA4" s="26">
        <v>41</v>
      </c>
      <c r="AB4" s="148">
        <f>$C$41*N3*(1/((1+6%)^Z4))*J22</f>
        <v>352450424.62916243</v>
      </c>
      <c r="AC4" s="148">
        <f t="shared" ref="AC4:AC23" si="3">AB4/(60-25)</f>
        <v>10070012.132261783</v>
      </c>
      <c r="AD4" s="148">
        <f t="shared" ref="AD4:AD23" si="4">(AA4-25)*AC4</f>
        <v>161120194.11618853</v>
      </c>
      <c r="AF4" s="26">
        <f t="shared" ref="AF4:AF23" si="5">60-AG4</f>
        <v>19</v>
      </c>
      <c r="AG4" s="26">
        <v>41</v>
      </c>
      <c r="AH4" s="148">
        <f>$C$41*W3*(1/((1+6%)^AF4))*S22</f>
        <v>358587424.68801433</v>
      </c>
      <c r="AI4" s="148">
        <f t="shared" ref="AI4:AI23" si="6">AH4/(60-25)</f>
        <v>10245354.991086124</v>
      </c>
      <c r="AJ4" s="148">
        <f t="shared" ref="AJ4:AJ23" si="7">(AG4-25)*AI4</f>
        <v>163925679.85737798</v>
      </c>
      <c r="AL4" s="7">
        <v>40</v>
      </c>
      <c r="AM4" s="151">
        <f>AB3</f>
        <v>324827122.96100235</v>
      </c>
      <c r="AN4" s="151">
        <f>AH3</f>
        <v>330681000.5020588</v>
      </c>
      <c r="AO4" s="149">
        <f>AC3</f>
        <v>9280774.941742925</v>
      </c>
      <c r="AP4" s="149">
        <f>AI3</f>
        <v>9448028.5857731085</v>
      </c>
      <c r="AQ4" s="149">
        <f>AD3</f>
        <v>139211624.12614387</v>
      </c>
      <c r="AR4" s="149">
        <f>AJ3</f>
        <v>141720428.78659663</v>
      </c>
      <c r="BJ4" s="24">
        <f>AL4</f>
        <v>40</v>
      </c>
      <c r="BK4" s="116">
        <f t="shared" ref="BK4:BK23" si="8">AP4/C4</f>
        <v>0.22379571799581943</v>
      </c>
      <c r="BL4" s="116">
        <f t="shared" ref="BL4:BL23" si="9">AO4/C4</f>
        <v>0.21983397624055895</v>
      </c>
    </row>
    <row r="5" spans="1:64" x14ac:dyDescent="0.35">
      <c r="A5" s="26">
        <v>2025</v>
      </c>
      <c r="B5" s="26">
        <v>41</v>
      </c>
      <c r="C5" s="97">
        <f>C4*$C$1</f>
        <v>43762349.519999996</v>
      </c>
      <c r="D5" s="230"/>
      <c r="E5" s="26">
        <v>1</v>
      </c>
      <c r="H5" s="26">
        <v>2</v>
      </c>
      <c r="I5" s="90">
        <f>'Output_Tabel Mortalita'!B317</f>
        <v>0.995522247047816</v>
      </c>
      <c r="J5" s="90">
        <f t="shared" si="0"/>
        <v>0.99226764751889107</v>
      </c>
      <c r="K5" s="34">
        <v>2</v>
      </c>
      <c r="L5" s="36" t="s">
        <v>201</v>
      </c>
      <c r="M5" s="26" t="s">
        <v>251</v>
      </c>
      <c r="Q5" s="26">
        <v>2</v>
      </c>
      <c r="R5" s="35">
        <f>'Output_Tabel Mortalita'!I317</f>
        <v>0.99490506082552299</v>
      </c>
      <c r="S5" s="35">
        <f t="shared" si="1"/>
        <v>0.99107698478305584</v>
      </c>
      <c r="T5" s="34">
        <v>2</v>
      </c>
      <c r="U5" s="36" t="s">
        <v>201</v>
      </c>
      <c r="V5" s="26" t="s">
        <v>251</v>
      </c>
      <c r="Z5" s="26">
        <f t="shared" si="2"/>
        <v>18</v>
      </c>
      <c r="AA5" s="26">
        <v>42</v>
      </c>
      <c r="AB5" s="148">
        <f>$C$41*N3*(1/((1+6%)^Z5))*J21</f>
        <v>381605368.29811138</v>
      </c>
      <c r="AC5" s="148">
        <f t="shared" si="3"/>
        <v>10903010.522803182</v>
      </c>
      <c r="AD5" s="148">
        <f t="shared" si="4"/>
        <v>185351178.8876541</v>
      </c>
      <c r="AF5" s="26">
        <f t="shared" si="5"/>
        <v>18</v>
      </c>
      <c r="AG5" s="26">
        <v>42</v>
      </c>
      <c r="AH5" s="148">
        <f>$C$41*W3*(1/((1+6%)^AF5))*S21</f>
        <v>388105495.87665987</v>
      </c>
      <c r="AI5" s="148">
        <f t="shared" si="6"/>
        <v>11088728.453618854</v>
      </c>
      <c r="AJ5" s="148">
        <f t="shared" si="7"/>
        <v>188508383.71152052</v>
      </c>
      <c r="AL5" s="7">
        <v>41</v>
      </c>
      <c r="AM5" s="151">
        <f t="shared" ref="AM5:AM23" si="10">AB4</f>
        <v>352450424.62916243</v>
      </c>
      <c r="AN5" s="151">
        <f t="shared" ref="AN5:AN23" si="11">AH4</f>
        <v>358587424.68801433</v>
      </c>
      <c r="AO5" s="149">
        <f t="shared" ref="AO5:AO23" si="12">AC4</f>
        <v>10070012.132261783</v>
      </c>
      <c r="AP5" s="149">
        <f t="shared" ref="AP5:AP23" si="13">AI4</f>
        <v>10245354.991086124</v>
      </c>
      <c r="AQ5" s="149">
        <f t="shared" ref="AQ5:AQ23" si="14">AD4</f>
        <v>161120194.11618853</v>
      </c>
      <c r="AR5" s="149">
        <f t="shared" ref="AR5:AR23" si="15">AJ4</f>
        <v>163925679.85737798</v>
      </c>
      <c r="BJ5" s="24">
        <f t="shared" ref="BJ5:BJ23" si="16">AL5</f>
        <v>41</v>
      </c>
      <c r="BK5" s="116">
        <f t="shared" si="8"/>
        <v>0.23411345833714561</v>
      </c>
      <c r="BL5" s="116">
        <f t="shared" si="9"/>
        <v>0.23010675255586194</v>
      </c>
    </row>
    <row r="6" spans="1:64" x14ac:dyDescent="0.35">
      <c r="A6" s="26">
        <v>2026</v>
      </c>
      <c r="B6" s="26">
        <v>42</v>
      </c>
      <c r="C6" s="97">
        <f>C5*$C$1</f>
        <v>45364051.512431994</v>
      </c>
      <c r="D6" s="230"/>
      <c r="E6" s="26">
        <v>2</v>
      </c>
      <c r="H6" s="26">
        <v>3</v>
      </c>
      <c r="I6" s="90">
        <f>'Output_Tabel Mortalita'!B318</f>
        <v>0.99506450971885096</v>
      </c>
      <c r="J6" s="90">
        <f t="shared" si="0"/>
        <v>0.9878245181308567</v>
      </c>
      <c r="K6" s="34">
        <v>3</v>
      </c>
      <c r="L6" s="36" t="s">
        <v>201</v>
      </c>
      <c r="M6" s="26" t="s">
        <v>252</v>
      </c>
      <c r="Q6" s="26">
        <v>3</v>
      </c>
      <c r="R6" s="35">
        <f>'Output_Tabel Mortalita'!I318</f>
        <v>0.994438430493221</v>
      </c>
      <c r="S6" s="35">
        <f t="shared" si="1"/>
        <v>0.98602750782836213</v>
      </c>
      <c r="T6" s="34">
        <v>3</v>
      </c>
      <c r="U6" s="36" t="s">
        <v>201</v>
      </c>
      <c r="V6" s="26" t="s">
        <v>252</v>
      </c>
      <c r="Z6" s="26">
        <f t="shared" si="2"/>
        <v>17</v>
      </c>
      <c r="AA6" s="26">
        <v>43</v>
      </c>
      <c r="AB6" s="148">
        <f>$C$41*N3*(1/((1+6%)^Z6))*J20</f>
        <v>412368394.27920586</v>
      </c>
      <c r="AC6" s="148">
        <f t="shared" si="3"/>
        <v>11781954.122263024</v>
      </c>
      <c r="AD6" s="148">
        <f t="shared" si="4"/>
        <v>212075174.20073444</v>
      </c>
      <c r="AF6" s="26">
        <f t="shared" si="5"/>
        <v>17</v>
      </c>
      <c r="AG6" s="26">
        <v>43</v>
      </c>
      <c r="AH6" s="148">
        <f>$C$41*W3*(1/((1+6%)^AF6))*S20</f>
        <v>419317862.52760166</v>
      </c>
      <c r="AI6" s="148">
        <f t="shared" si="6"/>
        <v>11980510.357931476</v>
      </c>
      <c r="AJ6" s="148">
        <f t="shared" si="7"/>
        <v>215649186.44276658</v>
      </c>
      <c r="AL6" s="7">
        <v>42</v>
      </c>
      <c r="AM6" s="151">
        <f t="shared" si="10"/>
        <v>381605368.29811138</v>
      </c>
      <c r="AN6" s="151">
        <f t="shared" si="11"/>
        <v>388105495.87665987</v>
      </c>
      <c r="AO6" s="149">
        <f t="shared" si="12"/>
        <v>10903010.522803182</v>
      </c>
      <c r="AP6" s="149">
        <f t="shared" si="13"/>
        <v>11088728.453618854</v>
      </c>
      <c r="AQ6" s="149">
        <f t="shared" si="14"/>
        <v>185351178.8876541</v>
      </c>
      <c r="AR6" s="149">
        <f t="shared" si="15"/>
        <v>188508383.71152052</v>
      </c>
      <c r="BJ6" s="24">
        <f t="shared" si="16"/>
        <v>42</v>
      </c>
      <c r="BK6" s="116">
        <f t="shared" si="8"/>
        <v>0.24443867079597142</v>
      </c>
      <c r="BL6" s="116">
        <f t="shared" si="9"/>
        <v>0.24034472581919225</v>
      </c>
    </row>
    <row r="7" spans="1:64" ht="15.5" customHeight="1" x14ac:dyDescent="0.35">
      <c r="A7" s="26">
        <v>2027</v>
      </c>
      <c r="B7" s="26">
        <v>43</v>
      </c>
      <c r="C7" s="97">
        <f t="shared" ref="C7:C23" si="17">C6*$C$1</f>
        <v>47024375.797787003</v>
      </c>
      <c r="D7" s="230"/>
      <c r="E7" s="26">
        <v>3</v>
      </c>
      <c r="H7" s="26">
        <v>4</v>
      </c>
      <c r="I7" s="90">
        <f>'Output_Tabel Mortalita'!B319</f>
        <v>0.99456032262923899</v>
      </c>
      <c r="J7" s="90">
        <f t="shared" si="0"/>
        <v>0.98294911982214117</v>
      </c>
      <c r="K7" s="34">
        <v>4</v>
      </c>
      <c r="L7" s="36" t="s">
        <v>201</v>
      </c>
      <c r="M7" s="208" t="s">
        <v>254</v>
      </c>
      <c r="Q7" s="26">
        <v>4</v>
      </c>
      <c r="R7" s="35">
        <f>'Output_Tabel Mortalita'!I319</f>
        <v>0.99392919339952701</v>
      </c>
      <c r="S7" s="35">
        <f t="shared" si="1"/>
        <v>0.98054364730797861</v>
      </c>
      <c r="T7" s="34">
        <v>4</v>
      </c>
      <c r="U7" s="36" t="s">
        <v>201</v>
      </c>
      <c r="V7" s="208" t="s">
        <v>254</v>
      </c>
      <c r="Z7" s="26">
        <f t="shared" si="2"/>
        <v>16</v>
      </c>
      <c r="AA7" s="26">
        <v>44</v>
      </c>
      <c r="AB7" s="148">
        <f>$C$41*N3*(1/((1+6%)^Z7))*J19</f>
        <v>444822957.88378549</v>
      </c>
      <c r="AC7" s="148">
        <f t="shared" si="3"/>
        <v>12709227.368108157</v>
      </c>
      <c r="AD7" s="148">
        <f t="shared" si="4"/>
        <v>241475319.99405497</v>
      </c>
      <c r="AF7" s="26">
        <f t="shared" si="5"/>
        <v>16</v>
      </c>
      <c r="AG7" s="26">
        <v>44</v>
      </c>
      <c r="AH7" s="148">
        <f>$C$41*W3*(1/((1+6%)^AF7))*S19</f>
        <v>452313754.28618962</v>
      </c>
      <c r="AI7" s="148">
        <f t="shared" si="6"/>
        <v>12923250.122462561</v>
      </c>
      <c r="AJ7" s="148">
        <f t="shared" si="7"/>
        <v>245541752.32678866</v>
      </c>
      <c r="AL7" s="7">
        <v>43</v>
      </c>
      <c r="AM7" s="151">
        <f t="shared" si="10"/>
        <v>412368394.27920586</v>
      </c>
      <c r="AN7" s="151">
        <f t="shared" si="11"/>
        <v>419317862.52760166</v>
      </c>
      <c r="AO7" s="149">
        <f t="shared" si="12"/>
        <v>11781954.122263024</v>
      </c>
      <c r="AP7" s="149">
        <f t="shared" si="13"/>
        <v>11980510.357931476</v>
      </c>
      <c r="AQ7" s="149">
        <f t="shared" si="14"/>
        <v>212075174.20073444</v>
      </c>
      <c r="AR7" s="149">
        <f t="shared" si="15"/>
        <v>215649186.44276658</v>
      </c>
      <c r="BJ7" s="24">
        <f t="shared" si="16"/>
        <v>43</v>
      </c>
      <c r="BK7" s="116">
        <f t="shared" si="8"/>
        <v>0.25477234210295008</v>
      </c>
      <c r="BL7" s="116">
        <f t="shared" si="9"/>
        <v>0.25054993122986846</v>
      </c>
    </row>
    <row r="8" spans="1:64" x14ac:dyDescent="0.35">
      <c r="A8" s="26">
        <v>2028</v>
      </c>
      <c r="B8" s="26">
        <v>44</v>
      </c>
      <c r="C8" s="97">
        <f t="shared" si="17"/>
        <v>48745467.951986007</v>
      </c>
      <c r="D8" s="230"/>
      <c r="E8" s="26">
        <v>4</v>
      </c>
      <c r="H8" s="26">
        <v>5</v>
      </c>
      <c r="I8" s="90">
        <f>'Output_Tabel Mortalita'!B320</f>
        <v>0.99400504569122505</v>
      </c>
      <c r="J8" s="90">
        <f t="shared" si="0"/>
        <v>0.97760219373843527</v>
      </c>
      <c r="K8" s="34">
        <v>5</v>
      </c>
      <c r="L8" s="36" t="s">
        <v>201</v>
      </c>
      <c r="M8" s="209"/>
      <c r="Q8" s="26">
        <v>5</v>
      </c>
      <c r="R8" s="35">
        <f>'Output_Tabel Mortalita'!I320</f>
        <v>0.99337348427890504</v>
      </c>
      <c r="S8" s="35">
        <f t="shared" si="1"/>
        <v>0.97459095646184946</v>
      </c>
      <c r="T8" s="34">
        <v>5</v>
      </c>
      <c r="U8" s="36" t="s">
        <v>201</v>
      </c>
      <c r="V8" s="209"/>
      <c r="Z8" s="26">
        <f t="shared" si="2"/>
        <v>15</v>
      </c>
      <c r="AA8" s="26">
        <v>45</v>
      </c>
      <c r="AB8" s="148">
        <f>$C$41*N3*(1/((1+6%)^Z8))*J18</f>
        <v>479059764.23900485</v>
      </c>
      <c r="AC8" s="148">
        <f t="shared" si="3"/>
        <v>13687421.835400138</v>
      </c>
      <c r="AD8" s="148">
        <f t="shared" si="4"/>
        <v>273748436.70800275</v>
      </c>
      <c r="AF8" s="26">
        <f t="shared" si="5"/>
        <v>15</v>
      </c>
      <c r="AG8" s="26">
        <v>45</v>
      </c>
      <c r="AH8" s="148">
        <f>$C$41*W3*(1/((1+6%)^AF8))*S18</f>
        <v>487189284.00414538</v>
      </c>
      <c r="AI8" s="148">
        <f t="shared" si="6"/>
        <v>13919693.828689868</v>
      </c>
      <c r="AJ8" s="148">
        <f t="shared" si="7"/>
        <v>278393876.57379735</v>
      </c>
      <c r="AL8" s="7">
        <v>44</v>
      </c>
      <c r="AM8" s="151">
        <f t="shared" si="10"/>
        <v>444822957.88378549</v>
      </c>
      <c r="AN8" s="151">
        <f t="shared" si="11"/>
        <v>452313754.28618962</v>
      </c>
      <c r="AO8" s="149">
        <f t="shared" si="12"/>
        <v>12709227.368108157</v>
      </c>
      <c r="AP8" s="149">
        <f t="shared" si="13"/>
        <v>12923250.122462561</v>
      </c>
      <c r="AQ8" s="149">
        <f t="shared" si="14"/>
        <v>241475319.99405497</v>
      </c>
      <c r="AR8" s="149">
        <f t="shared" si="15"/>
        <v>245541752.32678866</v>
      </c>
      <c r="BJ8" s="24">
        <f t="shared" si="16"/>
        <v>44</v>
      </c>
      <c r="BK8" s="116">
        <f t="shared" si="8"/>
        <v>0.26511695682544034</v>
      </c>
      <c r="BL8" s="116">
        <f t="shared" si="9"/>
        <v>0.26072633830547426</v>
      </c>
    </row>
    <row r="9" spans="1:64" x14ac:dyDescent="0.35">
      <c r="A9" s="26">
        <v>2029</v>
      </c>
      <c r="B9" s="26">
        <v>45</v>
      </c>
      <c r="C9" s="97">
        <f t="shared" si="17"/>
        <v>50529552.079028696</v>
      </c>
      <c r="D9" s="230"/>
      <c r="E9" s="26">
        <v>5</v>
      </c>
      <c r="H9" s="26">
        <v>6</v>
      </c>
      <c r="I9" s="90">
        <f>'Output_Tabel Mortalita'!B321</f>
        <v>0.99339359105489899</v>
      </c>
      <c r="J9" s="90">
        <f t="shared" si="0"/>
        <v>0.97174151325481517</v>
      </c>
      <c r="K9" s="34">
        <v>6</v>
      </c>
      <c r="L9" s="36" t="s">
        <v>201</v>
      </c>
      <c r="M9" s="209"/>
      <c r="Q9" s="26">
        <v>6</v>
      </c>
      <c r="R9" s="35">
        <f>'Output_Tabel Mortalita'!I321</f>
        <v>0.99276709201815005</v>
      </c>
      <c r="S9" s="35">
        <f t="shared" si="1"/>
        <v>0.96813281416721808</v>
      </c>
      <c r="T9" s="34">
        <v>6</v>
      </c>
      <c r="U9" s="36" t="s">
        <v>201</v>
      </c>
      <c r="V9" s="209"/>
      <c r="Z9" s="26">
        <f t="shared" si="2"/>
        <v>14</v>
      </c>
      <c r="AA9" s="26">
        <v>46</v>
      </c>
      <c r="AB9" s="148">
        <f>$C$41*N3*(1/((1+6%)^Z9))*J17</f>
        <v>515177011.93398863</v>
      </c>
      <c r="AC9" s="148">
        <f t="shared" si="3"/>
        <v>14719343.198113961</v>
      </c>
      <c r="AD9" s="148">
        <f t="shared" si="4"/>
        <v>309106207.16039318</v>
      </c>
      <c r="AF9" s="26">
        <f t="shared" si="5"/>
        <v>14</v>
      </c>
      <c r="AG9" s="26">
        <v>46</v>
      </c>
      <c r="AH9" s="148">
        <f>$C$41*W3*(1/((1+6%)^AF9))*S17</f>
        <v>524047762.15760869</v>
      </c>
      <c r="AI9" s="148">
        <f t="shared" si="6"/>
        <v>14972793.204503106</v>
      </c>
      <c r="AJ9" s="148">
        <f t="shared" si="7"/>
        <v>314428657.2945652</v>
      </c>
      <c r="AL9" s="7">
        <v>45</v>
      </c>
      <c r="AM9" s="151">
        <f t="shared" si="10"/>
        <v>479059764.23900485</v>
      </c>
      <c r="AN9" s="151">
        <f t="shared" si="11"/>
        <v>487189284.00414538</v>
      </c>
      <c r="AO9" s="149">
        <f t="shared" si="12"/>
        <v>13687421.835400138</v>
      </c>
      <c r="AP9" s="149">
        <f t="shared" si="13"/>
        <v>13919693.828689868</v>
      </c>
      <c r="AQ9" s="149">
        <f t="shared" si="14"/>
        <v>273748436.70800275</v>
      </c>
      <c r="AR9" s="149">
        <f t="shared" si="15"/>
        <v>278393876.57379735</v>
      </c>
      <c r="BJ9" s="24">
        <f t="shared" si="16"/>
        <v>45</v>
      </c>
      <c r="BK9" s="116">
        <f t="shared" si="8"/>
        <v>0.27547629567187404</v>
      </c>
      <c r="BL9" s="116">
        <f t="shared" si="9"/>
        <v>0.27087954023405714</v>
      </c>
    </row>
    <row r="10" spans="1:64" x14ac:dyDescent="0.35">
      <c r="A10" s="26">
        <v>2030</v>
      </c>
      <c r="B10" s="26">
        <v>46</v>
      </c>
      <c r="C10" s="97">
        <f t="shared" si="17"/>
        <v>52378933.685121141</v>
      </c>
      <c r="D10" s="230"/>
      <c r="E10" s="26">
        <v>6</v>
      </c>
      <c r="H10" s="26">
        <v>7</v>
      </c>
      <c r="I10" s="90">
        <f>'Output_Tabel Mortalita'!B322</f>
        <v>0.99272038328706103</v>
      </c>
      <c r="J10" s="90">
        <f t="shared" si="0"/>
        <v>0.96532179142932262</v>
      </c>
      <c r="K10" s="34">
        <v>7</v>
      </c>
      <c r="L10" s="36" t="s">
        <v>201</v>
      </c>
      <c r="M10" s="209"/>
      <c r="Q10" s="26">
        <v>7</v>
      </c>
      <c r="R10" s="35">
        <f>'Output_Tabel Mortalita'!I322</f>
        <v>0.99210542963671899</v>
      </c>
      <c r="S10" s="35">
        <f t="shared" si="1"/>
        <v>0.9611303986081372</v>
      </c>
      <c r="T10" s="34">
        <v>7</v>
      </c>
      <c r="U10" s="36" t="s">
        <v>201</v>
      </c>
      <c r="V10" s="209"/>
      <c r="Z10" s="26">
        <f t="shared" si="2"/>
        <v>13</v>
      </c>
      <c r="AA10" s="26">
        <v>47</v>
      </c>
      <c r="AB10" s="148">
        <f>$C$41*N3*(1/((1+6%)^Z10))*J16</f>
        <v>553280651.45975852</v>
      </c>
      <c r="AC10" s="148">
        <f t="shared" si="3"/>
        <v>15808018.613135958</v>
      </c>
      <c r="AD10" s="148">
        <f t="shared" si="4"/>
        <v>347776409.48899108</v>
      </c>
      <c r="AF10" s="26">
        <f t="shared" si="5"/>
        <v>13</v>
      </c>
      <c r="AG10" s="26">
        <v>47</v>
      </c>
      <c r="AH10" s="148">
        <f>$C$41*W3*(1/((1+6%)^AF10))*S16</f>
        <v>563000027.31502497</v>
      </c>
      <c r="AI10" s="148">
        <f t="shared" si="6"/>
        <v>16085715.06614357</v>
      </c>
      <c r="AJ10" s="148">
        <f t="shared" si="7"/>
        <v>353885731.45515853</v>
      </c>
      <c r="AL10" s="7">
        <v>46</v>
      </c>
      <c r="AM10" s="151">
        <f t="shared" si="10"/>
        <v>515177011.93398863</v>
      </c>
      <c r="AN10" s="151">
        <f t="shared" si="11"/>
        <v>524047762.15760869</v>
      </c>
      <c r="AO10" s="149">
        <f t="shared" si="12"/>
        <v>14719343.198113961</v>
      </c>
      <c r="AP10" s="149">
        <f t="shared" si="13"/>
        <v>14972793.204503106</v>
      </c>
      <c r="AQ10" s="149">
        <f t="shared" si="14"/>
        <v>309106207.16039318</v>
      </c>
      <c r="AR10" s="149">
        <f t="shared" si="15"/>
        <v>314428657.2945652</v>
      </c>
      <c r="BJ10" s="24">
        <f t="shared" si="16"/>
        <v>46</v>
      </c>
      <c r="BK10" s="116">
        <f t="shared" si="8"/>
        <v>0.28585525040492199</v>
      </c>
      <c r="BL10" s="116">
        <f t="shared" si="9"/>
        <v>0.28101647289347481</v>
      </c>
    </row>
    <row r="11" spans="1:64" x14ac:dyDescent="0.35">
      <c r="A11" s="26">
        <v>2031</v>
      </c>
      <c r="B11" s="26">
        <v>47</v>
      </c>
      <c r="C11" s="97">
        <f t="shared" si="17"/>
        <v>54296002.657996573</v>
      </c>
      <c r="D11" s="230"/>
      <c r="E11" s="26">
        <v>7</v>
      </c>
      <c r="H11" s="26">
        <v>8</v>
      </c>
      <c r="I11" s="90">
        <f>'Output_Tabel Mortalita'!B323</f>
        <v>0.99197931674710205</v>
      </c>
      <c r="J11" s="90">
        <f t="shared" si="0"/>
        <v>0.95829461878306954</v>
      </c>
      <c r="K11" s="34">
        <v>8</v>
      </c>
      <c r="L11" s="36" t="s">
        <v>201</v>
      </c>
      <c r="M11" s="209"/>
      <c r="Q11" s="26">
        <v>8</v>
      </c>
      <c r="R11" s="35">
        <f>'Output_Tabel Mortalita'!I323</f>
        <v>0.99138350184087298</v>
      </c>
      <c r="S11" s="35">
        <f t="shared" si="1"/>
        <v>0.95354268704803691</v>
      </c>
      <c r="T11" s="34">
        <v>8</v>
      </c>
      <c r="U11" s="36" t="s">
        <v>201</v>
      </c>
      <c r="V11" s="209"/>
      <c r="Z11" s="26">
        <f t="shared" si="2"/>
        <v>12</v>
      </c>
      <c r="AA11" s="26">
        <v>48</v>
      </c>
      <c r="AB11" s="148">
        <f>$C$41*N3*(1/((1+6%)^Z11))*J15</f>
        <v>593484663.48138571</v>
      </c>
      <c r="AC11" s="148">
        <f t="shared" si="3"/>
        <v>16956704.670896735</v>
      </c>
      <c r="AD11" s="148">
        <f t="shared" si="4"/>
        <v>390004207.4306249</v>
      </c>
      <c r="AF11" s="26">
        <f t="shared" si="5"/>
        <v>12</v>
      </c>
      <c r="AG11" s="26">
        <v>48</v>
      </c>
      <c r="AH11" s="148">
        <f>$C$41*W3*(1/((1+6%)^AF11))*S15</f>
        <v>604164795.95773661</v>
      </c>
      <c r="AI11" s="148">
        <f t="shared" si="6"/>
        <v>17261851.313078187</v>
      </c>
      <c r="AJ11" s="148">
        <f t="shared" si="7"/>
        <v>397022580.20079833</v>
      </c>
      <c r="AL11" s="7">
        <v>47</v>
      </c>
      <c r="AM11" s="151">
        <f t="shared" si="10"/>
        <v>553280651.45975852</v>
      </c>
      <c r="AN11" s="151">
        <f t="shared" si="11"/>
        <v>563000027.31502497</v>
      </c>
      <c r="AO11" s="149">
        <f t="shared" si="12"/>
        <v>15808018.613135958</v>
      </c>
      <c r="AP11" s="149">
        <f t="shared" si="13"/>
        <v>16085715.06614357</v>
      </c>
      <c r="AQ11" s="149">
        <f t="shared" si="14"/>
        <v>347776409.48899108</v>
      </c>
      <c r="AR11" s="149">
        <f t="shared" si="15"/>
        <v>353885731.45515853</v>
      </c>
      <c r="BJ11" s="24">
        <f t="shared" si="16"/>
        <v>47</v>
      </c>
      <c r="BK11" s="116">
        <f t="shared" si="8"/>
        <v>0.29625965593573045</v>
      </c>
      <c r="BL11" s="116">
        <f t="shared" si="9"/>
        <v>0.29114516427127429</v>
      </c>
    </row>
    <row r="12" spans="1:64" x14ac:dyDescent="0.35">
      <c r="A12" s="26">
        <v>2032</v>
      </c>
      <c r="B12" s="26">
        <v>48</v>
      </c>
      <c r="C12" s="97">
        <f t="shared" si="17"/>
        <v>56283236.355279244</v>
      </c>
      <c r="D12" s="230"/>
      <c r="E12" s="26">
        <v>8</v>
      </c>
      <c r="H12" s="26">
        <v>9</v>
      </c>
      <c r="I12" s="90">
        <f>'Output_Tabel Mortalita'!B324</f>
        <v>0.99116371013207805</v>
      </c>
      <c r="J12" s="90">
        <f t="shared" si="0"/>
        <v>0.95060844118285392</v>
      </c>
      <c r="K12" s="34">
        <v>9</v>
      </c>
      <c r="L12" s="36" t="s">
        <v>201</v>
      </c>
      <c r="M12" s="209"/>
      <c r="Q12" s="26">
        <v>9</v>
      </c>
      <c r="R12" s="35">
        <f>'Output_Tabel Mortalita'!I324</f>
        <v>0.99059586999112703</v>
      </c>
      <c r="S12" s="35">
        <f t="shared" si="1"/>
        <v>0.94532648824043852</v>
      </c>
      <c r="T12" s="34">
        <v>9</v>
      </c>
      <c r="U12" s="36" t="s">
        <v>201</v>
      </c>
      <c r="V12" s="209"/>
      <c r="Z12" s="26">
        <f t="shared" si="2"/>
        <v>11</v>
      </c>
      <c r="AA12" s="26">
        <v>49</v>
      </c>
      <c r="AB12" s="148">
        <f>$C$41*N3*(1/((1+6%)^Z12))*J14</f>
        <v>635911361.18759394</v>
      </c>
      <c r="AC12" s="148">
        <f t="shared" si="3"/>
        <v>18168896.033931255</v>
      </c>
      <c r="AD12" s="148">
        <f t="shared" si="4"/>
        <v>436053504.81435013</v>
      </c>
      <c r="AF12" s="26">
        <f t="shared" si="5"/>
        <v>11</v>
      </c>
      <c r="AG12" s="26">
        <v>49</v>
      </c>
      <c r="AH12" s="148">
        <f>$C$41*W3*(1/((1+6%)^AF12))*S14</f>
        <v>647669034.65595126</v>
      </c>
      <c r="AI12" s="148">
        <f t="shared" si="6"/>
        <v>18504829.561598606</v>
      </c>
      <c r="AJ12" s="148">
        <f t="shared" si="7"/>
        <v>444115909.47836655</v>
      </c>
      <c r="AL12" s="7">
        <v>48</v>
      </c>
      <c r="AM12" s="151">
        <f t="shared" si="10"/>
        <v>593484663.48138571</v>
      </c>
      <c r="AN12" s="151">
        <f t="shared" si="11"/>
        <v>604164795.95773661</v>
      </c>
      <c r="AO12" s="149">
        <f t="shared" si="12"/>
        <v>16956704.670896735</v>
      </c>
      <c r="AP12" s="149">
        <f t="shared" si="13"/>
        <v>17261851.313078187</v>
      </c>
      <c r="AQ12" s="149">
        <f t="shared" si="14"/>
        <v>390004207.4306249</v>
      </c>
      <c r="AR12" s="149">
        <f t="shared" si="15"/>
        <v>397022580.20079833</v>
      </c>
      <c r="BJ12" s="24">
        <f t="shared" si="16"/>
        <v>48</v>
      </c>
      <c r="BK12" s="116">
        <f t="shared" si="8"/>
        <v>0.306696139577252</v>
      </c>
      <c r="BL12" s="116">
        <f t="shared" si="9"/>
        <v>0.30127451385098314</v>
      </c>
    </row>
    <row r="13" spans="1:64" x14ac:dyDescent="0.35">
      <c r="A13" s="26">
        <v>2033</v>
      </c>
      <c r="B13" s="26">
        <v>49</v>
      </c>
      <c r="C13" s="97">
        <f t="shared" si="17"/>
        <v>58343202.805882461</v>
      </c>
      <c r="D13" s="230"/>
      <c r="E13" s="26">
        <v>9</v>
      </c>
      <c r="H13" s="26">
        <v>10</v>
      </c>
      <c r="I13" s="90">
        <f>'Output_Tabel Mortalita'!B325</f>
        <v>0.99026625821041703</v>
      </c>
      <c r="J13" s="90">
        <f t="shared" si="0"/>
        <v>0.94220858944566876</v>
      </c>
      <c r="K13" s="34">
        <v>10</v>
      </c>
      <c r="L13" s="36" t="s">
        <v>201</v>
      </c>
      <c r="M13" s="209"/>
      <c r="Q13" s="26">
        <v>10</v>
      </c>
      <c r="R13" s="35">
        <f>'Output_Tabel Mortalita'!I325</f>
        <v>0.98973661431936399</v>
      </c>
      <c r="S13" s="35">
        <f t="shared" si="1"/>
        <v>0.93643651504419412</v>
      </c>
      <c r="T13" s="34">
        <v>10</v>
      </c>
      <c r="U13" s="36" t="s">
        <v>201</v>
      </c>
      <c r="V13" s="209"/>
      <c r="Z13" s="26">
        <f t="shared" si="2"/>
        <v>10</v>
      </c>
      <c r="AA13" s="26">
        <v>50</v>
      </c>
      <c r="AB13" s="148">
        <f>$C$41*N3*(1/((1+6%)^Z13))*J13</f>
        <v>680691720.30258203</v>
      </c>
      <c r="AC13" s="148">
        <f t="shared" si="3"/>
        <v>19448334.865788057</v>
      </c>
      <c r="AD13" s="148">
        <f t="shared" si="4"/>
        <v>486208371.64470142</v>
      </c>
      <c r="AF13" s="26">
        <f t="shared" si="5"/>
        <v>10</v>
      </c>
      <c r="AG13" s="26">
        <v>50</v>
      </c>
      <c r="AH13" s="148">
        <f>$C$41*W3*(1/((1+6%)^AF13))*S13</f>
        <v>693648357.35356772</v>
      </c>
      <c r="AI13" s="148">
        <f t="shared" si="6"/>
        <v>19818524.49581622</v>
      </c>
      <c r="AJ13" s="148">
        <f t="shared" si="7"/>
        <v>495463112.39540547</v>
      </c>
      <c r="AL13" s="7">
        <v>49</v>
      </c>
      <c r="AM13" s="151">
        <f t="shared" si="10"/>
        <v>635911361.18759394</v>
      </c>
      <c r="AN13" s="151">
        <f t="shared" si="11"/>
        <v>647669034.65595126</v>
      </c>
      <c r="AO13" s="149">
        <f t="shared" si="12"/>
        <v>18168896.033931255</v>
      </c>
      <c r="AP13" s="149">
        <f t="shared" si="13"/>
        <v>18504829.561598606</v>
      </c>
      <c r="AQ13" s="149">
        <f t="shared" si="14"/>
        <v>436053504.81435013</v>
      </c>
      <c r="AR13" s="149">
        <f t="shared" si="15"/>
        <v>444115909.47836655</v>
      </c>
      <c r="BJ13" s="24">
        <f t="shared" si="16"/>
        <v>49</v>
      </c>
      <c r="BK13" s="116">
        <f t="shared" si="8"/>
        <v>0.31717198699507898</v>
      </c>
      <c r="BL13" s="116">
        <f t="shared" si="9"/>
        <v>0.31141410070307923</v>
      </c>
    </row>
    <row r="14" spans="1:64" x14ac:dyDescent="0.35">
      <c r="A14" s="26">
        <v>2034</v>
      </c>
      <c r="B14" s="26">
        <v>50</v>
      </c>
      <c r="C14" s="97">
        <f t="shared" si="17"/>
        <v>60478564.02857776</v>
      </c>
      <c r="D14" s="230"/>
      <c r="E14" s="26">
        <v>10</v>
      </c>
      <c r="H14" s="26">
        <v>11</v>
      </c>
      <c r="I14" s="90">
        <f>'Output_Tabel Mortalita'!B326</f>
        <v>0.98927898082431998</v>
      </c>
      <c r="J14" s="90">
        <f t="shared" si="0"/>
        <v>0.93303737432407741</v>
      </c>
      <c r="K14" s="34">
        <v>11</v>
      </c>
      <c r="L14" s="36" t="s">
        <v>201</v>
      </c>
      <c r="M14" s="209"/>
      <c r="Q14" s="26">
        <v>11</v>
      </c>
      <c r="R14" s="35">
        <f>'Output_Tabel Mortalita'!I326</f>
        <v>0.98879929323067906</v>
      </c>
      <c r="S14" s="35">
        <f t="shared" si="1"/>
        <v>0.9268255059248649</v>
      </c>
      <c r="T14" s="34">
        <v>11</v>
      </c>
      <c r="U14" s="36" t="s">
        <v>201</v>
      </c>
      <c r="V14" s="209"/>
      <c r="Z14" s="26">
        <f t="shared" si="2"/>
        <v>9</v>
      </c>
      <c r="AA14" s="26">
        <v>51</v>
      </c>
      <c r="AB14" s="148">
        <f>$C$41*N3*(1/((1+6%)^Z14))*J12</f>
        <v>727965739.81162882</v>
      </c>
      <c r="AC14" s="148">
        <f t="shared" si="3"/>
        <v>20799021.137475111</v>
      </c>
      <c r="AD14" s="148">
        <f t="shared" si="4"/>
        <v>540774549.57435286</v>
      </c>
      <c r="AF14" s="26">
        <f t="shared" si="5"/>
        <v>9</v>
      </c>
      <c r="AG14" s="26">
        <v>51</v>
      </c>
      <c r="AH14" s="148">
        <f>$C$41*W3*(1/((1+6%)^AF14))*S12</f>
        <v>742247450.31631088</v>
      </c>
      <c r="AI14" s="148">
        <f t="shared" si="6"/>
        <v>21207070.009037454</v>
      </c>
      <c r="AJ14" s="148">
        <f t="shared" si="7"/>
        <v>551383820.23497379</v>
      </c>
      <c r="AL14" s="7">
        <v>50</v>
      </c>
      <c r="AM14" s="151">
        <f t="shared" si="10"/>
        <v>680691720.30258203</v>
      </c>
      <c r="AN14" s="151">
        <f t="shared" si="11"/>
        <v>693648357.35356772</v>
      </c>
      <c r="AO14" s="149">
        <f t="shared" si="12"/>
        <v>19448334.865788057</v>
      </c>
      <c r="AP14" s="149">
        <f t="shared" si="13"/>
        <v>19818524.49581622</v>
      </c>
      <c r="AQ14" s="149">
        <f t="shared" si="14"/>
        <v>486208371.64470142</v>
      </c>
      <c r="AR14" s="149">
        <f t="shared" si="15"/>
        <v>495463112.39540547</v>
      </c>
      <c r="BJ14" s="24">
        <f t="shared" si="16"/>
        <v>50</v>
      </c>
      <c r="BK14" s="116">
        <f t="shared" si="8"/>
        <v>0.32769502408244067</v>
      </c>
      <c r="BL14" s="116">
        <f t="shared" si="9"/>
        <v>0.32157401846707523</v>
      </c>
    </row>
    <row r="15" spans="1:64" x14ac:dyDescent="0.35">
      <c r="A15" s="26">
        <v>2035</v>
      </c>
      <c r="B15" s="26">
        <v>51</v>
      </c>
      <c r="C15" s="97">
        <f t="shared" si="17"/>
        <v>62692079.472023703</v>
      </c>
      <c r="D15" s="230"/>
      <c r="E15" s="26">
        <v>11</v>
      </c>
      <c r="H15" s="26">
        <v>12</v>
      </c>
      <c r="I15" s="90">
        <f>'Output_Tabel Mortalita'!B327</f>
        <v>0.98819316931807899</v>
      </c>
      <c r="J15" s="90">
        <f t="shared" si="0"/>
        <v>0.92303426274232281</v>
      </c>
      <c r="K15" s="34">
        <v>12</v>
      </c>
      <c r="L15" s="36" t="s">
        <v>201</v>
      </c>
      <c r="M15" s="209"/>
      <c r="Q15" s="26">
        <v>12</v>
      </c>
      <c r="R15" s="35">
        <f>'Output_Tabel Mortalita'!I327</f>
        <v>0.98777689952605796</v>
      </c>
      <c r="S15" s="35">
        <f t="shared" si="1"/>
        <v>0.91644440520667292</v>
      </c>
      <c r="T15" s="34">
        <v>12</v>
      </c>
      <c r="U15" s="36" t="s">
        <v>201</v>
      </c>
      <c r="V15" s="209"/>
      <c r="Z15" s="26">
        <f t="shared" si="2"/>
        <v>8</v>
      </c>
      <c r="AA15" s="26">
        <v>52</v>
      </c>
      <c r="AB15" s="148">
        <f>$C$41*N3*(1/((1+6%)^Z15))*J11</f>
        <v>777882836.03603756</v>
      </c>
      <c r="AC15" s="148">
        <f t="shared" si="3"/>
        <v>22225223.886743929</v>
      </c>
      <c r="AD15" s="148">
        <f t="shared" si="4"/>
        <v>600081044.9420861</v>
      </c>
      <c r="AF15" s="26">
        <f t="shared" si="5"/>
        <v>8</v>
      </c>
      <c r="AG15" s="26">
        <v>52</v>
      </c>
      <c r="AH15" s="148">
        <f>$C$41*W3*(1/((1+6%)^AF15))*S11</f>
        <v>793620527.14649272</v>
      </c>
      <c r="AI15" s="148">
        <f t="shared" si="6"/>
        <v>22674872.204185504</v>
      </c>
      <c r="AJ15" s="148">
        <f t="shared" si="7"/>
        <v>612221549.51300859</v>
      </c>
      <c r="AL15" s="7">
        <v>51</v>
      </c>
      <c r="AM15" s="151">
        <f t="shared" si="10"/>
        <v>727965739.81162882</v>
      </c>
      <c r="AN15" s="151">
        <f t="shared" si="11"/>
        <v>742247450.31631088</v>
      </c>
      <c r="AO15" s="149">
        <f t="shared" si="12"/>
        <v>20799021.137475111</v>
      </c>
      <c r="AP15" s="149">
        <f t="shared" si="13"/>
        <v>21207070.009037454</v>
      </c>
      <c r="AQ15" s="149">
        <f t="shared" si="14"/>
        <v>540774549.57435286</v>
      </c>
      <c r="AR15" s="149">
        <f t="shared" si="15"/>
        <v>551383820.23497379</v>
      </c>
      <c r="BJ15" s="24">
        <f t="shared" si="16"/>
        <v>51</v>
      </c>
      <c r="BK15" s="116">
        <f t="shared" si="8"/>
        <v>0.33827351377778264</v>
      </c>
      <c r="BL15" s="116">
        <f t="shared" si="9"/>
        <v>0.33176473507720633</v>
      </c>
    </row>
    <row r="16" spans="1:64" x14ac:dyDescent="0.35">
      <c r="A16" s="26">
        <v>2036</v>
      </c>
      <c r="B16" s="26">
        <v>52</v>
      </c>
      <c r="C16" s="97">
        <f t="shared" si="17"/>
        <v>64986609.580699772</v>
      </c>
      <c r="D16" s="230"/>
      <c r="E16" s="26">
        <v>12</v>
      </c>
      <c r="H16" s="26">
        <v>13</v>
      </c>
      <c r="I16" s="90">
        <f>'Output_Tabel Mortalita'!B328</f>
        <v>0.98699933064575296</v>
      </c>
      <c r="J16" s="90">
        <f t="shared" si="0"/>
        <v>0.9121361534885124</v>
      </c>
      <c r="K16" s="34">
        <v>13</v>
      </c>
      <c r="L16" s="36" t="s">
        <v>201</v>
      </c>
      <c r="M16" s="209"/>
      <c r="Q16" s="26">
        <v>13</v>
      </c>
      <c r="R16" s="35">
        <f>'Output_Tabel Mortalita'!I328</f>
        <v>0.98666181338609804</v>
      </c>
      <c r="S16" s="35">
        <f t="shared" si="1"/>
        <v>0.90524261316304966</v>
      </c>
      <c r="T16" s="34">
        <v>13</v>
      </c>
      <c r="U16" s="36" t="s">
        <v>201</v>
      </c>
      <c r="V16" s="209"/>
      <c r="Z16" s="26">
        <f t="shared" si="2"/>
        <v>7</v>
      </c>
      <c r="AA16" s="26">
        <v>53</v>
      </c>
      <c r="AB16" s="148">
        <f>$C$41*N3*(1/((1+6%)^Z16))*J10</f>
        <v>830602272.38203716</v>
      </c>
      <c r="AC16" s="148">
        <f t="shared" si="3"/>
        <v>23731493.496629633</v>
      </c>
      <c r="AD16" s="148">
        <f t="shared" si="4"/>
        <v>664481817.90562975</v>
      </c>
      <c r="AF16" s="26">
        <f t="shared" si="5"/>
        <v>7</v>
      </c>
      <c r="AG16" s="26">
        <v>53</v>
      </c>
      <c r="AH16" s="148">
        <f>$C$41*W3*(1/((1+6%)^AF16))*S10</f>
        <v>847931816.16123164</v>
      </c>
      <c r="AI16" s="148">
        <f t="shared" si="6"/>
        <v>24226623.318892334</v>
      </c>
      <c r="AJ16" s="148">
        <f t="shared" si="7"/>
        <v>678345452.92898536</v>
      </c>
      <c r="AL16" s="7">
        <v>52</v>
      </c>
      <c r="AM16" s="151">
        <f t="shared" si="10"/>
        <v>777882836.03603756</v>
      </c>
      <c r="AN16" s="151">
        <f t="shared" si="11"/>
        <v>793620527.14649272</v>
      </c>
      <c r="AO16" s="149">
        <f t="shared" si="12"/>
        <v>22225223.886743929</v>
      </c>
      <c r="AP16" s="149">
        <f t="shared" si="13"/>
        <v>22674872.204185504</v>
      </c>
      <c r="AQ16" s="149">
        <f t="shared" si="14"/>
        <v>600081044.9420861</v>
      </c>
      <c r="AR16" s="149">
        <f t="shared" si="15"/>
        <v>612221549.51300859</v>
      </c>
      <c r="BJ16" s="24">
        <f t="shared" si="16"/>
        <v>52</v>
      </c>
      <c r="BK16" s="116">
        <f t="shared" si="8"/>
        <v>0.34891606671722208</v>
      </c>
      <c r="BL16" s="116">
        <f t="shared" si="9"/>
        <v>0.34199697491749975</v>
      </c>
    </row>
    <row r="17" spans="1:64" x14ac:dyDescent="0.35">
      <c r="A17" s="26">
        <v>2037</v>
      </c>
      <c r="B17" s="26">
        <v>53</v>
      </c>
      <c r="C17" s="97">
        <f t="shared" si="17"/>
        <v>67365119.491353378</v>
      </c>
      <c r="D17" s="230"/>
      <c r="E17" s="26">
        <v>13</v>
      </c>
      <c r="H17" s="26">
        <v>14</v>
      </c>
      <c r="I17" s="90">
        <f>'Output_Tabel Mortalita'!B329</f>
        <v>0.98568712953056203</v>
      </c>
      <c r="J17" s="90">
        <f t="shared" si="0"/>
        <v>0.90027777295095357</v>
      </c>
      <c r="K17" s="34">
        <v>14</v>
      </c>
      <c r="L17" s="36" t="s">
        <v>201</v>
      </c>
      <c r="M17" s="209"/>
      <c r="Q17" s="26">
        <v>14</v>
      </c>
      <c r="R17" s="35">
        <f>'Output_Tabel Mortalita'!I329</f>
        <v>0.98544575196388196</v>
      </c>
      <c r="S17" s="35">
        <f t="shared" si="1"/>
        <v>0.89316831825782461</v>
      </c>
      <c r="T17" s="34">
        <v>14</v>
      </c>
      <c r="U17" s="36" t="s">
        <v>201</v>
      </c>
      <c r="V17" s="209"/>
      <c r="Z17" s="26">
        <f t="shared" si="2"/>
        <v>6</v>
      </c>
      <c r="AA17" s="26">
        <v>54</v>
      </c>
      <c r="AB17" s="148">
        <f>$C$41*N3*(1/((1+6%)^Z17))*J9</f>
        <v>886293626.86949599</v>
      </c>
      <c r="AC17" s="148">
        <f t="shared" si="3"/>
        <v>25322675.05341417</v>
      </c>
      <c r="AD17" s="148">
        <f t="shared" si="4"/>
        <v>734357576.54901087</v>
      </c>
      <c r="AF17" s="26">
        <f t="shared" si="5"/>
        <v>6</v>
      </c>
      <c r="AG17" s="26">
        <v>54</v>
      </c>
      <c r="AH17" s="148">
        <f>$C$41*W3*(1/((1+6%)^AF17))*S9</f>
        <v>905356082.36546314</v>
      </c>
      <c r="AI17" s="148">
        <f t="shared" si="6"/>
        <v>25867316.639013231</v>
      </c>
      <c r="AJ17" s="148">
        <f t="shared" si="7"/>
        <v>750152182.53138375</v>
      </c>
      <c r="AL17" s="7">
        <v>53</v>
      </c>
      <c r="AM17" s="151">
        <f t="shared" si="10"/>
        <v>830602272.38203716</v>
      </c>
      <c r="AN17" s="151">
        <f t="shared" si="11"/>
        <v>847931816.16123164</v>
      </c>
      <c r="AO17" s="149">
        <f t="shared" si="12"/>
        <v>23731493.496629633</v>
      </c>
      <c r="AP17" s="149">
        <f t="shared" si="13"/>
        <v>24226623.318892334</v>
      </c>
      <c r="AQ17" s="149">
        <f t="shared" si="14"/>
        <v>664481817.90562975</v>
      </c>
      <c r="AR17" s="149">
        <f t="shared" si="15"/>
        <v>678345452.92898536</v>
      </c>
      <c r="BJ17" s="24">
        <f t="shared" si="16"/>
        <v>53</v>
      </c>
      <c r="BK17" s="116">
        <f t="shared" si="8"/>
        <v>0.35963156455176976</v>
      </c>
      <c r="BL17" s="116">
        <f t="shared" si="9"/>
        <v>0.35228162104983246</v>
      </c>
    </row>
    <row r="18" spans="1:64" x14ac:dyDescent="0.35">
      <c r="A18" s="26">
        <v>2038</v>
      </c>
      <c r="B18" s="26">
        <v>54</v>
      </c>
      <c r="C18" s="97">
        <f t="shared" si="17"/>
        <v>69830682.864736915</v>
      </c>
      <c r="D18" s="230"/>
      <c r="E18" s="26">
        <v>14</v>
      </c>
      <c r="H18" s="26">
        <v>15</v>
      </c>
      <c r="I18" s="90">
        <f>'Output_Tabel Mortalita'!B330</f>
        <v>0.984245329193568</v>
      </c>
      <c r="J18" s="90">
        <f t="shared" si="0"/>
        <v>0.88739221380019251</v>
      </c>
      <c r="K18" s="34">
        <v>15</v>
      </c>
      <c r="L18" s="36" t="s">
        <v>201</v>
      </c>
      <c r="M18" s="209"/>
      <c r="Q18" s="26">
        <v>15</v>
      </c>
      <c r="R18" s="35">
        <f>'Output_Tabel Mortalita'!I330</f>
        <v>0.984119715447767</v>
      </c>
      <c r="S18" s="35">
        <f t="shared" si="1"/>
        <v>0.88016892501589783</v>
      </c>
      <c r="T18" s="34">
        <v>15</v>
      </c>
      <c r="U18" s="36" t="s">
        <v>201</v>
      </c>
      <c r="V18" s="209"/>
      <c r="Z18" s="26">
        <f t="shared" si="2"/>
        <v>5</v>
      </c>
      <c r="AA18" s="26">
        <v>55</v>
      </c>
      <c r="AB18" s="148">
        <f>$C$41*N3*(1/((1+6%)^Z18))*J8</f>
        <v>945137299.4071306</v>
      </c>
      <c r="AC18" s="148">
        <f t="shared" si="3"/>
        <v>27003922.840203732</v>
      </c>
      <c r="AD18" s="148">
        <f t="shared" si="4"/>
        <v>810117685.20611191</v>
      </c>
      <c r="AF18" s="26">
        <f t="shared" si="5"/>
        <v>5</v>
      </c>
      <c r="AG18" s="26">
        <v>55</v>
      </c>
      <c r="AH18" s="148">
        <f>$C$41*W3*(1/((1+6%)^AF18))*S8</f>
        <v>966079186.22271848</v>
      </c>
      <c r="AI18" s="148">
        <f t="shared" si="6"/>
        <v>27602262.46350624</v>
      </c>
      <c r="AJ18" s="148">
        <f t="shared" si="7"/>
        <v>828067873.90518725</v>
      </c>
      <c r="AL18" s="7">
        <v>54</v>
      </c>
      <c r="AM18" s="151">
        <f t="shared" si="10"/>
        <v>886293626.86949599</v>
      </c>
      <c r="AN18" s="151">
        <f t="shared" si="11"/>
        <v>905356082.36546314</v>
      </c>
      <c r="AO18" s="149">
        <f t="shared" si="12"/>
        <v>25322675.05341417</v>
      </c>
      <c r="AP18" s="149">
        <f t="shared" si="13"/>
        <v>25867316.639013231</v>
      </c>
      <c r="AQ18" s="149">
        <f t="shared" si="14"/>
        <v>734357576.54901087</v>
      </c>
      <c r="AR18" s="149">
        <f t="shared" si="15"/>
        <v>750152182.53138375</v>
      </c>
      <c r="BJ18" s="24">
        <f t="shared" si="16"/>
        <v>54</v>
      </c>
      <c r="BK18" s="116">
        <f t="shared" si="8"/>
        <v>0.37042909474505087</v>
      </c>
      <c r="BL18" s="116">
        <f t="shared" si="9"/>
        <v>0.36262963520583885</v>
      </c>
    </row>
    <row r="19" spans="1:64" x14ac:dyDescent="0.35">
      <c r="A19" s="26">
        <v>2039</v>
      </c>
      <c r="B19" s="26">
        <v>55</v>
      </c>
      <c r="C19" s="97">
        <f t="shared" si="17"/>
        <v>72386485.85758628</v>
      </c>
      <c r="D19" s="230"/>
      <c r="E19" s="26">
        <v>15</v>
      </c>
      <c r="H19" s="26">
        <v>16</v>
      </c>
      <c r="I19" s="90">
        <f>'Output_Tabel Mortalita'!B331</f>
        <v>0.98266173134471602</v>
      </c>
      <c r="J19" s="90">
        <f t="shared" si="0"/>
        <v>0.8734116415955796</v>
      </c>
      <c r="K19" s="34">
        <v>16</v>
      </c>
      <c r="L19" s="36" t="s">
        <v>201</v>
      </c>
      <c r="M19" s="209"/>
      <c r="Q19" s="26">
        <v>16</v>
      </c>
      <c r="R19" s="35">
        <f>'Output_Tabel Mortalita'!I331</f>
        <v>0.98267392947335996</v>
      </c>
      <c r="S19" s="35">
        <f t="shared" si="1"/>
        <v>0.86619159203261231</v>
      </c>
      <c r="T19" s="34">
        <v>16</v>
      </c>
      <c r="U19" s="36" t="s">
        <v>201</v>
      </c>
      <c r="V19" s="209"/>
      <c r="Z19" s="26">
        <f t="shared" si="2"/>
        <v>4</v>
      </c>
      <c r="AA19" s="26">
        <v>56</v>
      </c>
      <c r="AB19" s="148">
        <f>$C$41*N3*(1/((1+6%)^Z19))*J7</f>
        <v>1007325060.7092994</v>
      </c>
      <c r="AC19" s="148">
        <f t="shared" si="3"/>
        <v>28780716.020265698</v>
      </c>
      <c r="AD19" s="148">
        <f t="shared" si="4"/>
        <v>892202196.62823665</v>
      </c>
      <c r="AF19" s="26">
        <f t="shared" si="5"/>
        <v>4</v>
      </c>
      <c r="AG19" s="26">
        <v>56</v>
      </c>
      <c r="AH19" s="148">
        <f>$C$41*W3*(1/((1+6%)^AF19))*S7</f>
        <v>1030298681.4317764</v>
      </c>
      <c r="AI19" s="148">
        <f t="shared" si="6"/>
        <v>29437105.183765039</v>
      </c>
      <c r="AJ19" s="148">
        <f t="shared" si="7"/>
        <v>912550260.69671619</v>
      </c>
      <c r="AL19" s="7">
        <v>55</v>
      </c>
      <c r="AM19" s="151">
        <f t="shared" si="10"/>
        <v>945137299.4071306</v>
      </c>
      <c r="AN19" s="151">
        <f t="shared" si="11"/>
        <v>966079186.22271848</v>
      </c>
      <c r="AO19" s="149">
        <f t="shared" si="12"/>
        <v>27003922.840203732</v>
      </c>
      <c r="AP19" s="149">
        <f t="shared" si="13"/>
        <v>27602262.46350624</v>
      </c>
      <c r="AQ19" s="149">
        <f t="shared" si="14"/>
        <v>810117685.20611191</v>
      </c>
      <c r="AR19" s="149">
        <f t="shared" si="15"/>
        <v>828067873.90518725</v>
      </c>
      <c r="BJ19" s="24">
        <f t="shared" si="16"/>
        <v>55</v>
      </c>
      <c r="BK19" s="116">
        <f t="shared" si="8"/>
        <v>0.38131789568858393</v>
      </c>
      <c r="BL19" s="116">
        <f t="shared" si="9"/>
        <v>0.37305199334211991</v>
      </c>
    </row>
    <row r="20" spans="1:64" x14ac:dyDescent="0.35">
      <c r="A20" s="26">
        <v>2040</v>
      </c>
      <c r="B20" s="26">
        <v>56</v>
      </c>
      <c r="C20" s="97">
        <f t="shared" si="17"/>
        <v>75035831.239973933</v>
      </c>
      <c r="D20" s="230"/>
      <c r="E20" s="26">
        <v>16</v>
      </c>
      <c r="H20" s="26">
        <v>17</v>
      </c>
      <c r="I20" s="90">
        <f>'Output_Tabel Mortalita'!B332</f>
        <v>0.98092311633883</v>
      </c>
      <c r="J20" s="90">
        <f t="shared" si="0"/>
        <v>0.85826819590694281</v>
      </c>
      <c r="K20" s="34">
        <v>17</v>
      </c>
      <c r="L20" s="36" t="s">
        <v>201</v>
      </c>
      <c r="M20" s="209"/>
      <c r="Q20" s="26">
        <v>17</v>
      </c>
      <c r="R20" s="35">
        <f>'Output_Tabel Mortalita'!I332</f>
        <v>0.98109778378968904</v>
      </c>
      <c r="S20" s="35">
        <f t="shared" si="1"/>
        <v>0.8511838954194727</v>
      </c>
      <c r="T20" s="34">
        <v>17</v>
      </c>
      <c r="U20" s="36" t="s">
        <v>201</v>
      </c>
      <c r="V20" s="209"/>
      <c r="Z20" s="26">
        <f t="shared" si="2"/>
        <v>3</v>
      </c>
      <c r="AA20" s="26">
        <v>57</v>
      </c>
      <c r="AB20" s="148">
        <f>$C$41*N3*(1/((1+6%)^Z20))*J6</f>
        <v>1073060644.7350304</v>
      </c>
      <c r="AC20" s="148">
        <f t="shared" si="3"/>
        <v>30658875.563858014</v>
      </c>
      <c r="AD20" s="148">
        <f t="shared" si="4"/>
        <v>981084018.04345644</v>
      </c>
      <c r="AF20" s="26">
        <f t="shared" si="5"/>
        <v>3</v>
      </c>
      <c r="AG20" s="26">
        <v>57</v>
      </c>
      <c r="AH20" s="148">
        <f>$C$41*W3*(1/((1+6%)^AF20))*S6</f>
        <v>1098224453.9523835</v>
      </c>
      <c r="AI20" s="148">
        <f t="shared" si="6"/>
        <v>31377841.541496672</v>
      </c>
      <c r="AJ20" s="148">
        <f t="shared" si="7"/>
        <v>1004090929.3278935</v>
      </c>
      <c r="AL20" s="7">
        <v>56</v>
      </c>
      <c r="AM20" s="151">
        <f t="shared" si="10"/>
        <v>1007325060.7092994</v>
      </c>
      <c r="AN20" s="151">
        <f t="shared" si="11"/>
        <v>1030298681.4317764</v>
      </c>
      <c r="AO20" s="149">
        <f t="shared" si="12"/>
        <v>28780716.020265698</v>
      </c>
      <c r="AP20" s="149">
        <f t="shared" si="13"/>
        <v>29437105.183765039</v>
      </c>
      <c r="AQ20" s="149">
        <f t="shared" si="14"/>
        <v>892202196.62823665</v>
      </c>
      <c r="AR20" s="149">
        <f t="shared" si="15"/>
        <v>912550260.69671619</v>
      </c>
      <c r="BJ20" s="24">
        <f t="shared" si="16"/>
        <v>56</v>
      </c>
      <c r="BK20" s="116">
        <f t="shared" si="8"/>
        <v>0.39230731101813893</v>
      </c>
      <c r="BL20" s="116">
        <f t="shared" si="9"/>
        <v>0.38355963470600313</v>
      </c>
    </row>
    <row r="21" spans="1:64" x14ac:dyDescent="0.35">
      <c r="A21" s="26">
        <v>2041</v>
      </c>
      <c r="B21" s="26">
        <v>57</v>
      </c>
      <c r="C21" s="97">
        <f t="shared" si="17"/>
        <v>77782142.663356975</v>
      </c>
      <c r="D21" s="230"/>
      <c r="E21" s="26">
        <v>17</v>
      </c>
      <c r="H21" s="26">
        <v>18</v>
      </c>
      <c r="I21" s="90">
        <f>'Output_Tabel Mortalita'!B333</f>
        <v>0.97901518464765602</v>
      </c>
      <c r="J21" s="90">
        <f t="shared" si="0"/>
        <v>0.84189511338354384</v>
      </c>
      <c r="K21" s="34">
        <v>18</v>
      </c>
      <c r="L21" s="36" t="s">
        <v>201</v>
      </c>
      <c r="M21" s="209"/>
      <c r="Q21" s="26">
        <v>18</v>
      </c>
      <c r="R21" s="35">
        <f>'Output_Tabel Mortalita'!I333</f>
        <v>0.97937976711902097</v>
      </c>
      <c r="S21" s="35">
        <f t="shared" si="1"/>
        <v>0.83509463339351908</v>
      </c>
      <c r="T21" s="34">
        <v>18</v>
      </c>
      <c r="U21" s="36" t="s">
        <v>201</v>
      </c>
      <c r="V21" s="209"/>
      <c r="Z21" s="26">
        <f t="shared" si="2"/>
        <v>2</v>
      </c>
      <c r="AA21" s="26">
        <v>58</v>
      </c>
      <c r="AB21" s="148">
        <f>$C$41*N3*(1/((1+6%)^Z21))*J5</f>
        <v>1142560386.5631139</v>
      </c>
      <c r="AC21" s="148">
        <f t="shared" si="3"/>
        <v>32644582.473231826</v>
      </c>
      <c r="AD21" s="148">
        <f t="shared" si="4"/>
        <v>1077271221.6166503</v>
      </c>
      <c r="AF21" s="26">
        <f t="shared" si="5"/>
        <v>2</v>
      </c>
      <c r="AG21" s="26">
        <v>58</v>
      </c>
      <c r="AH21" s="148">
        <f>$C$41*W3*(1/((1+6%)^AF21))*S5</f>
        <v>1170079404.5851965</v>
      </c>
      <c r="AI21" s="148">
        <f t="shared" si="6"/>
        <v>33430840.131005615</v>
      </c>
      <c r="AJ21" s="148">
        <f t="shared" si="7"/>
        <v>1103217724.3231852</v>
      </c>
      <c r="AL21" s="7">
        <v>57</v>
      </c>
      <c r="AM21" s="151">
        <f t="shared" si="10"/>
        <v>1073060644.7350304</v>
      </c>
      <c r="AN21" s="151">
        <f t="shared" si="11"/>
        <v>1098224453.9523835</v>
      </c>
      <c r="AO21" s="149">
        <f t="shared" si="12"/>
        <v>30658875.563858014</v>
      </c>
      <c r="AP21" s="149">
        <f t="shared" si="13"/>
        <v>31377841.541496672</v>
      </c>
      <c r="AQ21" s="149">
        <f t="shared" si="14"/>
        <v>981084018.04345644</v>
      </c>
      <c r="AR21" s="149">
        <f t="shared" si="15"/>
        <v>1004090929.3278935</v>
      </c>
      <c r="BJ21" s="24">
        <f t="shared" si="16"/>
        <v>57</v>
      </c>
      <c r="BK21" s="116">
        <f t="shared" si="8"/>
        <v>0.40340675207805399</v>
      </c>
      <c r="BL21" s="116">
        <f t="shared" si="9"/>
        <v>0.3941634225293893</v>
      </c>
    </row>
    <row r="22" spans="1:64" x14ac:dyDescent="0.35">
      <c r="A22" s="26">
        <v>2042</v>
      </c>
      <c r="B22" s="26">
        <v>58</v>
      </c>
      <c r="C22" s="97">
        <f t="shared" si="17"/>
        <v>80628969.084835842</v>
      </c>
      <c r="D22" s="231"/>
      <c r="E22" s="26">
        <v>18</v>
      </c>
      <c r="H22" s="26">
        <v>19</v>
      </c>
      <c r="I22" s="90">
        <f>'Output_Tabel Mortalita'!B334</f>
        <v>0.976922501089173</v>
      </c>
      <c r="J22" s="90">
        <f t="shared" si="0"/>
        <v>0.82422809988314949</v>
      </c>
      <c r="K22" s="34">
        <v>19</v>
      </c>
      <c r="L22" s="36" t="s">
        <v>201</v>
      </c>
      <c r="M22" s="210"/>
      <c r="Q22" s="26">
        <v>19</v>
      </c>
      <c r="R22" s="35">
        <f>'Output_Tabel Mortalita'!I334</f>
        <v>0.97750739819487698</v>
      </c>
      <c r="S22" s="35">
        <f t="shared" si="1"/>
        <v>0.81787478757528886</v>
      </c>
      <c r="T22" s="34">
        <v>19</v>
      </c>
      <c r="U22" s="36" t="s">
        <v>201</v>
      </c>
      <c r="V22" s="210"/>
      <c r="Z22" s="26">
        <f t="shared" si="2"/>
        <v>1</v>
      </c>
      <c r="AA22" s="26">
        <v>59</v>
      </c>
      <c r="AB22" s="148">
        <f>$C$41*N3*(1/((1+6%)^Z22))*J4</f>
        <v>1216053907.6900365</v>
      </c>
      <c r="AC22" s="148">
        <f t="shared" si="3"/>
        <v>34744397.362572469</v>
      </c>
      <c r="AD22" s="148">
        <f t="shared" si="4"/>
        <v>1181309510.3274639</v>
      </c>
      <c r="AF22" s="26">
        <f t="shared" si="5"/>
        <v>1</v>
      </c>
      <c r="AG22" s="26">
        <v>59</v>
      </c>
      <c r="AH22" s="148">
        <f>$C$41*W3*(1/((1+6%)^AF22))*S4</f>
        <v>1246100177.4971578</v>
      </c>
      <c r="AI22" s="148">
        <f t="shared" si="6"/>
        <v>35602862.214204513</v>
      </c>
      <c r="AJ22" s="148">
        <f t="shared" si="7"/>
        <v>1210497315.2829535</v>
      </c>
      <c r="AL22" s="7">
        <v>58</v>
      </c>
      <c r="AM22" s="151">
        <f t="shared" si="10"/>
        <v>1142560386.5631139</v>
      </c>
      <c r="AN22" s="151">
        <f t="shared" si="11"/>
        <v>1170079404.5851965</v>
      </c>
      <c r="AO22" s="149">
        <f t="shared" si="12"/>
        <v>32644582.473231826</v>
      </c>
      <c r="AP22" s="149">
        <f t="shared" si="13"/>
        <v>33430840.131005615</v>
      </c>
      <c r="AQ22" s="149">
        <f t="shared" si="14"/>
        <v>1077271221.6166503</v>
      </c>
      <c r="AR22" s="149">
        <f t="shared" si="15"/>
        <v>1103217724.3231852</v>
      </c>
      <c r="BJ22" s="24">
        <f t="shared" si="16"/>
        <v>58</v>
      </c>
      <c r="BK22" s="116">
        <f t="shared" si="8"/>
        <v>0.41462566755418262</v>
      </c>
      <c r="BL22" s="116">
        <f t="shared" si="9"/>
        <v>0.40487411464834666</v>
      </c>
    </row>
    <row r="23" spans="1:64" x14ac:dyDescent="0.35">
      <c r="A23" s="37">
        <v>2043</v>
      </c>
      <c r="B23" s="37">
        <v>59</v>
      </c>
      <c r="C23" s="98">
        <f t="shared" si="17"/>
        <v>83579989.353340834</v>
      </c>
      <c r="D23" s="99">
        <f>C4*(C1)^E23</f>
        <v>83579989.353340745</v>
      </c>
      <c r="E23" s="37">
        <v>19</v>
      </c>
      <c r="H23" s="43">
        <v>20</v>
      </c>
      <c r="I23" s="90">
        <f>'Output_Tabel Mortalita'!B335</f>
        <v>0.97462844359191403</v>
      </c>
      <c r="J23" s="91">
        <f t="shared" si="0"/>
        <v>0.80520697680582309</v>
      </c>
      <c r="K23" s="83">
        <v>20</v>
      </c>
      <c r="L23" s="84" t="s">
        <v>201</v>
      </c>
      <c r="M23" s="43" t="s">
        <v>253</v>
      </c>
      <c r="N23" s="82"/>
      <c r="O23" s="82"/>
      <c r="P23" s="81"/>
      <c r="Q23" s="43">
        <v>20</v>
      </c>
      <c r="R23" s="35">
        <f>'Output_Tabel Mortalita'!I335</f>
        <v>0.97546715302055198</v>
      </c>
      <c r="S23" s="42">
        <f t="shared" si="1"/>
        <v>0.79947865565190834</v>
      </c>
      <c r="T23" s="83">
        <v>20</v>
      </c>
      <c r="U23" s="84" t="s">
        <v>201</v>
      </c>
      <c r="V23" s="85" t="s">
        <v>253</v>
      </c>
      <c r="W23" s="232"/>
      <c r="X23" s="232"/>
      <c r="Y23" s="81"/>
      <c r="Z23" s="26">
        <f t="shared" si="2"/>
        <v>0</v>
      </c>
      <c r="AA23" s="26">
        <v>60</v>
      </c>
      <c r="AB23" s="148">
        <f>$C$41*N3*(1/((1+6%)^Z23))*J3</f>
        <v>1293784850.8437579</v>
      </c>
      <c r="AC23" s="148">
        <f t="shared" si="3"/>
        <v>36965281.4526788</v>
      </c>
      <c r="AD23" s="148">
        <f t="shared" si="4"/>
        <v>1293784850.8437581</v>
      </c>
      <c r="AF23" s="26">
        <f t="shared" si="5"/>
        <v>0</v>
      </c>
      <c r="AG23" s="26">
        <v>60</v>
      </c>
      <c r="AH23" s="148">
        <f>$C$41*W3*(1/((1+6%)^AF23))*S3</f>
        <v>1326537937.191339</v>
      </c>
      <c r="AI23" s="148">
        <f t="shared" si="6"/>
        <v>37901083.919752546</v>
      </c>
      <c r="AJ23" s="148">
        <f t="shared" si="7"/>
        <v>1326537937.191339</v>
      </c>
      <c r="AL23" s="7">
        <v>59</v>
      </c>
      <c r="AM23" s="151">
        <f t="shared" si="10"/>
        <v>1216053907.6900365</v>
      </c>
      <c r="AN23" s="151">
        <f t="shared" si="11"/>
        <v>1246100177.4971578</v>
      </c>
      <c r="AO23" s="149">
        <f t="shared" si="12"/>
        <v>34744397.362572469</v>
      </c>
      <c r="AP23" s="149">
        <f t="shared" si="13"/>
        <v>35602862.214204513</v>
      </c>
      <c r="AQ23" s="149">
        <f t="shared" si="14"/>
        <v>1181309510.3274639</v>
      </c>
      <c r="AR23" s="149">
        <f t="shared" si="15"/>
        <v>1210497315.2829535</v>
      </c>
      <c r="BJ23" s="24">
        <f t="shared" si="16"/>
        <v>59</v>
      </c>
      <c r="BK23" s="116">
        <f t="shared" si="8"/>
        <v>0.42597351937544131</v>
      </c>
      <c r="BL23" s="116">
        <f t="shared" si="9"/>
        <v>0.41570234252708332</v>
      </c>
    </row>
    <row r="24" spans="1:64" x14ac:dyDescent="0.35">
      <c r="A24" s="205"/>
      <c r="B24" s="228"/>
      <c r="C24" s="219"/>
      <c r="D24" s="99">
        <f>C4*(C1)^(60-40-1)</f>
        <v>83579989.353340745</v>
      </c>
      <c r="E24" s="37"/>
      <c r="J24" s="24"/>
      <c r="AL24" s="7">
        <v>60</v>
      </c>
      <c r="AM24" s="151">
        <f>AB23</f>
        <v>1293784850.8437579</v>
      </c>
      <c r="AN24" s="151">
        <f>AH23</f>
        <v>1326537937.191339</v>
      </c>
      <c r="AO24" s="149">
        <f>AC23</f>
        <v>36965281.4526788</v>
      </c>
      <c r="AP24" s="149">
        <f>AI23</f>
        <v>37901083.919752546</v>
      </c>
      <c r="AQ24" s="149">
        <f>AD23</f>
        <v>1293784850.8437581</v>
      </c>
      <c r="AR24" s="149">
        <f>AJ23</f>
        <v>1326537937.191339</v>
      </c>
    </row>
    <row r="25" spans="1:64" x14ac:dyDescent="0.35">
      <c r="C25" s="46"/>
      <c r="D25" s="47"/>
      <c r="J25" s="24"/>
      <c r="W25" s="1"/>
      <c r="X25" s="48"/>
      <c r="Y25" s="48"/>
      <c r="Z25" s="1"/>
      <c r="AA25" s="1"/>
      <c r="AB25" s="1"/>
      <c r="AC25" s="1"/>
      <c r="AV25" s="116"/>
      <c r="AW25" s="116"/>
    </row>
    <row r="26" spans="1:64" x14ac:dyDescent="0.35">
      <c r="C26" s="46"/>
      <c r="D26" s="47"/>
      <c r="J26" s="24"/>
      <c r="W26" s="1"/>
      <c r="X26" s="48"/>
      <c r="Y26" s="48"/>
      <c r="Z26" s="1"/>
      <c r="AA26" s="1"/>
      <c r="AB26" s="1"/>
      <c r="AC26" s="1"/>
      <c r="AV26" s="116"/>
      <c r="AW26" s="116"/>
    </row>
    <row r="27" spans="1:64" x14ac:dyDescent="0.35">
      <c r="C27" s="46"/>
      <c r="D27" s="47"/>
      <c r="J27" s="24"/>
      <c r="W27" s="1"/>
      <c r="X27" s="48"/>
      <c r="Y27" s="48"/>
      <c r="Z27" s="1"/>
      <c r="AA27" s="1"/>
      <c r="AB27" s="1"/>
      <c r="AC27" s="1"/>
      <c r="AV27" s="116"/>
      <c r="AW27" s="116"/>
    </row>
    <row r="28" spans="1:64" ht="15.5" customHeight="1" x14ac:dyDescent="0.35">
      <c r="C28" s="46"/>
      <c r="D28" s="47"/>
      <c r="J28" s="24"/>
      <c r="M28" s="33"/>
      <c r="N28" s="33"/>
      <c r="W28" s="1"/>
      <c r="X28" s="48"/>
      <c r="Y28" s="48"/>
      <c r="Z28" s="1"/>
      <c r="AA28" s="1"/>
      <c r="AB28" s="1"/>
      <c r="AC28" s="1"/>
      <c r="AV28" s="116"/>
      <c r="AW28" s="116"/>
    </row>
    <row r="29" spans="1:64" x14ac:dyDescent="0.35">
      <c r="C29" s="46"/>
      <c r="D29" s="47"/>
      <c r="J29" s="24"/>
      <c r="W29" s="1"/>
      <c r="X29" s="48"/>
      <c r="Y29" s="48"/>
      <c r="Z29" s="1"/>
      <c r="AA29" s="1"/>
      <c r="AB29" s="1"/>
      <c r="AC29" s="1"/>
      <c r="AV29" s="116"/>
      <c r="AW29" s="116"/>
    </row>
    <row r="30" spans="1:64" x14ac:dyDescent="0.35">
      <c r="C30" s="46"/>
      <c r="D30" s="47"/>
      <c r="J30" s="24"/>
      <c r="W30" s="1"/>
      <c r="X30" s="48"/>
      <c r="Y30" s="48"/>
      <c r="Z30" s="1"/>
      <c r="AA30" s="1"/>
      <c r="AB30" s="1"/>
      <c r="AC30" s="1"/>
      <c r="AV30" s="116"/>
      <c r="AW30" s="116"/>
    </row>
    <row r="31" spans="1:64" x14ac:dyDescent="0.35">
      <c r="C31" s="46"/>
      <c r="D31" s="47"/>
      <c r="J31" s="24"/>
      <c r="W31" s="1"/>
      <c r="X31" s="48"/>
      <c r="Y31" s="48"/>
      <c r="Z31" s="1"/>
      <c r="AA31" s="1"/>
      <c r="AB31" s="1"/>
      <c r="AC31" s="1"/>
      <c r="AV31" s="116"/>
      <c r="AW31" s="116"/>
    </row>
    <row r="32" spans="1:64" x14ac:dyDescent="0.35">
      <c r="C32" s="46"/>
      <c r="D32" s="47"/>
      <c r="J32" s="24"/>
      <c r="W32" s="1"/>
      <c r="X32" s="48"/>
      <c r="Y32" s="48"/>
      <c r="Z32" s="1"/>
      <c r="AA32" s="1"/>
      <c r="AB32" s="1"/>
      <c r="AC32" s="1"/>
      <c r="AV32" s="116"/>
      <c r="AW32" s="116"/>
    </row>
    <row r="33" spans="1:49" x14ac:dyDescent="0.35">
      <c r="C33" s="46"/>
      <c r="D33" s="46"/>
      <c r="J33" s="24"/>
      <c r="W33" s="1"/>
      <c r="X33" s="48"/>
      <c r="Y33" s="48"/>
      <c r="Z33" s="1"/>
      <c r="AA33" s="1"/>
      <c r="AB33" s="1"/>
      <c r="AC33" s="1"/>
      <c r="AV33" s="116"/>
      <c r="AW33" s="116"/>
    </row>
    <row r="34" spans="1:49" x14ac:dyDescent="0.35">
      <c r="A34" s="17"/>
      <c r="B34" s="17"/>
      <c r="C34" s="17"/>
      <c r="D34" s="46"/>
      <c r="J34" s="24"/>
      <c r="W34" s="1"/>
      <c r="X34" s="48"/>
      <c r="Y34" s="48"/>
      <c r="Z34" s="1"/>
      <c r="AA34" s="1"/>
      <c r="AB34" s="1"/>
      <c r="AC34" s="1"/>
    </row>
    <row r="35" spans="1:49" x14ac:dyDescent="0.35">
      <c r="J35" s="24"/>
    </row>
    <row r="36" spans="1:49" x14ac:dyDescent="0.35">
      <c r="J36" s="24"/>
    </row>
    <row r="37" spans="1:49" x14ac:dyDescent="0.35">
      <c r="J37" s="24"/>
    </row>
    <row r="38" spans="1:49" ht="15.5" customHeight="1" x14ac:dyDescent="0.35">
      <c r="J38" s="24"/>
    </row>
    <row r="39" spans="1:49" x14ac:dyDescent="0.35">
      <c r="J39" s="24"/>
    </row>
    <row r="40" spans="1:49" x14ac:dyDescent="0.35">
      <c r="J40" s="24"/>
    </row>
    <row r="41" spans="1:49" x14ac:dyDescent="0.35">
      <c r="B41" s="37" t="s">
        <v>206</v>
      </c>
      <c r="C41" s="95">
        <f>4.75%*(60-25)*D24</f>
        <v>138951732.29992899</v>
      </c>
      <c r="J41" s="24"/>
    </row>
    <row r="42" spans="1:49" x14ac:dyDescent="0.35">
      <c r="J42" s="24"/>
    </row>
    <row r="43" spans="1:49" x14ac:dyDescent="0.35">
      <c r="J43" s="24"/>
    </row>
    <row r="44" spans="1:49" x14ac:dyDescent="0.35">
      <c r="J44" s="24"/>
    </row>
    <row r="45" spans="1:49" x14ac:dyDescent="0.35">
      <c r="J45" s="24"/>
    </row>
    <row r="46" spans="1:49" x14ac:dyDescent="0.35">
      <c r="J46" s="24"/>
    </row>
    <row r="47" spans="1:49" x14ac:dyDescent="0.35">
      <c r="J47" s="24"/>
    </row>
    <row r="48" spans="1:49" x14ac:dyDescent="0.35">
      <c r="J48" s="24"/>
    </row>
    <row r="49" spans="10:10" x14ac:dyDescent="0.35">
      <c r="J49" s="24"/>
    </row>
    <row r="50" spans="10:10" x14ac:dyDescent="0.35">
      <c r="J50" s="24"/>
    </row>
    <row r="51" spans="10:10" x14ac:dyDescent="0.35">
      <c r="J51" s="24"/>
    </row>
    <row r="52" spans="10:10" x14ac:dyDescent="0.35">
      <c r="J52" s="24"/>
    </row>
    <row r="53" spans="10:10" x14ac:dyDescent="0.35">
      <c r="J53" s="24"/>
    </row>
    <row r="54" spans="10:10" x14ac:dyDescent="0.35">
      <c r="J54" s="24"/>
    </row>
    <row r="55" spans="10:10" x14ac:dyDescent="0.35">
      <c r="J55" s="24"/>
    </row>
    <row r="56" spans="10:10" x14ac:dyDescent="0.35">
      <c r="J56" s="24"/>
    </row>
    <row r="57" spans="10:10" x14ac:dyDescent="0.35">
      <c r="J57" s="24"/>
    </row>
    <row r="58" spans="10:10" x14ac:dyDescent="0.35">
      <c r="J58" s="24"/>
    </row>
    <row r="59" spans="10:10" x14ac:dyDescent="0.35">
      <c r="J59" s="24"/>
    </row>
    <row r="60" spans="10:10" x14ac:dyDescent="0.35">
      <c r="J60" s="24"/>
    </row>
    <row r="61" spans="10:10" x14ac:dyDescent="0.35">
      <c r="J61" s="24"/>
    </row>
    <row r="62" spans="10:10" x14ac:dyDescent="0.35">
      <c r="J62" s="24"/>
    </row>
    <row r="63" spans="10:10" x14ac:dyDescent="0.35">
      <c r="J63" s="24"/>
    </row>
    <row r="64" spans="10:10" x14ac:dyDescent="0.35">
      <c r="J64" s="24"/>
    </row>
    <row r="65" spans="10:10" x14ac:dyDescent="0.35">
      <c r="J65" s="24"/>
    </row>
    <row r="66" spans="10:10" x14ac:dyDescent="0.35">
      <c r="J66" s="24"/>
    </row>
    <row r="67" spans="10:10" x14ac:dyDescent="0.35">
      <c r="J67" s="24"/>
    </row>
    <row r="68" spans="10:10" x14ac:dyDescent="0.35">
      <c r="J68" s="24"/>
    </row>
    <row r="69" spans="10:10" x14ac:dyDescent="0.35">
      <c r="J69" s="24"/>
    </row>
    <row r="70" spans="10:10" x14ac:dyDescent="0.35">
      <c r="J70" s="24"/>
    </row>
    <row r="71" spans="10:10" x14ac:dyDescent="0.35">
      <c r="J71" s="24"/>
    </row>
    <row r="72" spans="10:10" x14ac:dyDescent="0.35">
      <c r="J72" s="24"/>
    </row>
    <row r="73" spans="10:10" x14ac:dyDescent="0.35">
      <c r="J73" s="24"/>
    </row>
    <row r="74" spans="10:10" x14ac:dyDescent="0.35">
      <c r="J74" s="24"/>
    </row>
    <row r="75" spans="10:10" x14ac:dyDescent="0.35">
      <c r="J75" s="24"/>
    </row>
    <row r="76" spans="10:10" x14ac:dyDescent="0.35">
      <c r="J76" s="24"/>
    </row>
    <row r="77" spans="10:10" x14ac:dyDescent="0.35">
      <c r="J77" s="24"/>
    </row>
    <row r="78" spans="10:10" x14ac:dyDescent="0.35">
      <c r="J78" s="24"/>
    </row>
    <row r="79" spans="10:10" x14ac:dyDescent="0.35">
      <c r="J79" s="24"/>
    </row>
    <row r="80" spans="10:10" x14ac:dyDescent="0.35">
      <c r="J80" s="24"/>
    </row>
    <row r="81" spans="10:10" x14ac:dyDescent="0.35">
      <c r="J81" s="24"/>
    </row>
    <row r="82" spans="10:10" x14ac:dyDescent="0.35">
      <c r="J82" s="24"/>
    </row>
    <row r="83" spans="10:10" x14ac:dyDescent="0.35">
      <c r="J83" s="24"/>
    </row>
    <row r="84" spans="10:10" x14ac:dyDescent="0.35">
      <c r="J84" s="24"/>
    </row>
    <row r="85" spans="10:10" x14ac:dyDescent="0.35">
      <c r="J85" s="24"/>
    </row>
    <row r="86" spans="10:10" x14ac:dyDescent="0.35">
      <c r="J86" s="24"/>
    </row>
    <row r="87" spans="10:10" x14ac:dyDescent="0.35">
      <c r="J87" s="24"/>
    </row>
    <row r="88" spans="10:10" x14ac:dyDescent="0.35">
      <c r="J88" s="24"/>
    </row>
    <row r="89" spans="10:10" x14ac:dyDescent="0.35">
      <c r="J89" s="24"/>
    </row>
    <row r="90" spans="10:10" x14ac:dyDescent="0.35">
      <c r="J90" s="24"/>
    </row>
    <row r="91" spans="10:10" x14ac:dyDescent="0.35">
      <c r="J91" s="24"/>
    </row>
    <row r="92" spans="10:10" x14ac:dyDescent="0.35">
      <c r="J92" s="24"/>
    </row>
    <row r="93" spans="10:10" x14ac:dyDescent="0.35">
      <c r="J93" s="24"/>
    </row>
    <row r="94" spans="10:10" x14ac:dyDescent="0.35">
      <c r="J94" s="24"/>
    </row>
    <row r="95" spans="10:10" x14ac:dyDescent="0.35">
      <c r="J95" s="24"/>
    </row>
    <row r="96" spans="10:10" x14ac:dyDescent="0.35">
      <c r="J96" s="24"/>
    </row>
    <row r="97" spans="8:21" x14ac:dyDescent="0.35">
      <c r="J97" s="24"/>
    </row>
    <row r="98" spans="8:21" x14ac:dyDescent="0.35">
      <c r="J98" s="24"/>
    </row>
    <row r="99" spans="8:21" x14ac:dyDescent="0.35">
      <c r="J99" s="24"/>
    </row>
    <row r="100" spans="8:21" x14ac:dyDescent="0.35">
      <c r="J100" s="24"/>
    </row>
    <row r="101" spans="8:21" x14ac:dyDescent="0.35">
      <c r="J101" s="24"/>
    </row>
    <row r="102" spans="8:21" x14ac:dyDescent="0.35">
      <c r="J102" s="24"/>
    </row>
    <row r="103" spans="8:21" x14ac:dyDescent="0.35">
      <c r="J103" s="24"/>
    </row>
    <row r="104" spans="8:21" x14ac:dyDescent="0.35">
      <c r="H104" s="17"/>
      <c r="I104" s="17"/>
      <c r="K104" s="17"/>
      <c r="L104" s="39"/>
      <c r="Q104" s="17"/>
      <c r="R104" s="17"/>
      <c r="S104" s="33"/>
      <c r="T104" s="17"/>
      <c r="U104" s="39"/>
    </row>
    <row r="105" spans="8:21" x14ac:dyDescent="0.35">
      <c r="K105" s="17"/>
      <c r="L105" s="39"/>
    </row>
  </sheetData>
  <mergeCells count="24">
    <mergeCell ref="V7:V22"/>
    <mergeCell ref="W23:X23"/>
    <mergeCell ref="S2:V2"/>
    <mergeCell ref="A1:B1"/>
    <mergeCell ref="D1:E3"/>
    <mergeCell ref="A24:C24"/>
    <mergeCell ref="D4:D22"/>
    <mergeCell ref="M7:M22"/>
    <mergeCell ref="A2:C2"/>
    <mergeCell ref="J2:M2"/>
    <mergeCell ref="BK2:BL2"/>
    <mergeCell ref="N3:O3"/>
    <mergeCell ref="H1:O1"/>
    <mergeCell ref="W2:X2"/>
    <mergeCell ref="W3:X3"/>
    <mergeCell ref="Q1:X1"/>
    <mergeCell ref="N2:O2"/>
    <mergeCell ref="AF1:AJ1"/>
    <mergeCell ref="AL1:AR1"/>
    <mergeCell ref="AM2:AN2"/>
    <mergeCell ref="AO2:AP2"/>
    <mergeCell ref="AQ2:AR2"/>
    <mergeCell ref="AL2:AL3"/>
    <mergeCell ref="Z1:AD1"/>
  </mergeCells>
  <phoneticPr fontId="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A1DD-E15D-43B2-83EB-CED92088A0B7}">
  <dimension ref="A1:BL105"/>
  <sheetViews>
    <sheetView topLeftCell="AW1" zoomScale="70" zoomScaleNormal="70" workbookViewId="0">
      <selection activeCell="BM19" sqref="BM19"/>
    </sheetView>
  </sheetViews>
  <sheetFormatPr defaultRowHeight="15.5" x14ac:dyDescent="0.35"/>
  <cols>
    <col min="1" max="2" width="8.7265625" style="24"/>
    <col min="3" max="3" width="15.453125" style="24" customWidth="1"/>
    <col min="4" max="4" width="14.6328125" style="24" customWidth="1"/>
    <col min="5" max="7" width="8.7265625" style="24"/>
    <col min="8" max="8" width="4.6328125" style="24" customWidth="1"/>
    <col min="9" max="9" width="8.7265625" style="24"/>
    <col min="10" max="10" width="8.7265625" style="33"/>
    <col min="11" max="11" width="3.453125" style="24" customWidth="1"/>
    <col min="12" max="12" width="4.36328125" style="24" customWidth="1"/>
    <col min="13" max="13" width="17.54296875" style="24" customWidth="1"/>
    <col min="14" max="16" width="8.7265625" style="24"/>
    <col min="17" max="17" width="4.6328125" style="24" customWidth="1"/>
    <col min="18" max="19" width="8.7265625" style="24"/>
    <col min="20" max="20" width="3.453125" style="24" customWidth="1"/>
    <col min="21" max="21" width="4.36328125" style="24" customWidth="1"/>
    <col min="22" max="22" width="17.54296875" style="24" customWidth="1"/>
    <col min="23" max="25" width="8.7265625" style="24"/>
    <col min="26" max="26" width="9.81640625" style="24" bestFit="1" customWidth="1"/>
    <col min="27" max="27" width="8.7265625" style="24"/>
    <col min="28" max="30" width="15.6328125" style="24" customWidth="1"/>
    <col min="31" max="33" width="8.7265625" style="24"/>
    <col min="34" max="36" width="15.6328125" style="24" customWidth="1"/>
    <col min="37" max="38" width="8.7265625" style="24"/>
    <col min="39" max="44" width="15.6328125" style="24" customWidth="1"/>
    <col min="45" max="62" width="8.7265625" style="24"/>
    <col min="63" max="64" width="15.6328125" style="24" customWidth="1"/>
    <col min="65" max="16384" width="8.7265625" style="24"/>
  </cols>
  <sheetData>
    <row r="1" spans="1:64" ht="31" customHeight="1" x14ac:dyDescent="0.35">
      <c r="A1" s="204" t="s">
        <v>190</v>
      </c>
      <c r="B1" s="204"/>
      <c r="C1" s="20">
        <f>1+3.66%</f>
        <v>1.0366</v>
      </c>
      <c r="D1" s="196"/>
      <c r="E1" s="196"/>
      <c r="H1" s="242"/>
      <c r="I1" s="242"/>
      <c r="J1" s="242"/>
      <c r="K1" s="242"/>
      <c r="L1" s="242"/>
      <c r="M1" s="242"/>
      <c r="N1" s="242"/>
      <c r="O1" s="242"/>
      <c r="Q1" s="222"/>
      <c r="R1" s="222"/>
      <c r="S1" s="222"/>
      <c r="T1" s="222"/>
      <c r="U1" s="222"/>
      <c r="V1" s="222"/>
      <c r="W1" s="222"/>
      <c r="X1" s="222"/>
      <c r="Z1" s="202" t="s">
        <v>19</v>
      </c>
      <c r="AA1" s="202"/>
      <c r="AB1" s="202"/>
      <c r="AC1" s="202"/>
      <c r="AD1" s="202"/>
      <c r="AF1" s="202" t="s">
        <v>23</v>
      </c>
      <c r="AG1" s="202"/>
      <c r="AH1" s="202"/>
      <c r="AI1" s="202"/>
      <c r="AJ1" s="202"/>
      <c r="AL1" s="202" t="s">
        <v>36</v>
      </c>
      <c r="AM1" s="202"/>
      <c r="AN1" s="202"/>
      <c r="AO1" s="202"/>
      <c r="AP1" s="202"/>
      <c r="AQ1" s="202"/>
      <c r="AR1" s="202"/>
    </row>
    <row r="2" spans="1:64" x14ac:dyDescent="0.35">
      <c r="A2" s="196" t="s">
        <v>191</v>
      </c>
      <c r="B2" s="196"/>
      <c r="C2" s="196"/>
      <c r="D2" s="196"/>
      <c r="E2" s="196"/>
      <c r="H2" s="37" t="s">
        <v>734</v>
      </c>
      <c r="I2" s="45" t="s">
        <v>176</v>
      </c>
      <c r="J2" s="241"/>
      <c r="K2" s="241"/>
      <c r="L2" s="241"/>
      <c r="M2" s="241"/>
      <c r="N2" s="205" t="s">
        <v>716</v>
      </c>
      <c r="O2" s="219"/>
      <c r="Q2" s="37" t="s">
        <v>734</v>
      </c>
      <c r="R2" s="45" t="s">
        <v>178</v>
      </c>
      <c r="S2" s="241"/>
      <c r="T2" s="241"/>
      <c r="U2" s="241"/>
      <c r="V2" s="241"/>
      <c r="W2" s="205" t="s">
        <v>716</v>
      </c>
      <c r="X2" s="219"/>
      <c r="Z2" s="37" t="s">
        <v>208</v>
      </c>
      <c r="AA2" s="37" t="s">
        <v>7</v>
      </c>
      <c r="AB2" s="37" t="s">
        <v>26</v>
      </c>
      <c r="AC2" s="37" t="s">
        <v>33</v>
      </c>
      <c r="AD2" s="37" t="s">
        <v>34</v>
      </c>
      <c r="AF2" s="37" t="s">
        <v>208</v>
      </c>
      <c r="AG2" s="37" t="s">
        <v>7</v>
      </c>
      <c r="AH2" s="37" t="s">
        <v>26</v>
      </c>
      <c r="AI2" s="37" t="s">
        <v>33</v>
      </c>
      <c r="AJ2" s="37" t="s">
        <v>34</v>
      </c>
      <c r="AL2" s="202" t="s">
        <v>7</v>
      </c>
      <c r="AM2" s="202" t="s">
        <v>26</v>
      </c>
      <c r="AN2" s="202"/>
      <c r="AO2" s="202" t="s">
        <v>33</v>
      </c>
      <c r="AP2" s="202"/>
      <c r="AQ2" s="202" t="s">
        <v>34</v>
      </c>
      <c r="AR2" s="202"/>
      <c r="BK2" s="196" t="s">
        <v>717</v>
      </c>
      <c r="BL2" s="196"/>
    </row>
    <row r="3" spans="1:64" x14ac:dyDescent="0.35">
      <c r="A3" s="20" t="s">
        <v>189</v>
      </c>
      <c r="B3" s="20" t="s">
        <v>7</v>
      </c>
      <c r="C3" s="20" t="s">
        <v>192</v>
      </c>
      <c r="D3" s="196"/>
      <c r="E3" s="196"/>
      <c r="H3" s="26">
        <v>0</v>
      </c>
      <c r="I3" s="35">
        <f>'Output_Tabel Mortalita'!B419</f>
        <v>0.99727094639717595</v>
      </c>
      <c r="J3" s="35">
        <f>1</f>
        <v>1</v>
      </c>
      <c r="K3" s="34">
        <v>0</v>
      </c>
      <c r="L3" s="36" t="s">
        <v>201</v>
      </c>
      <c r="M3" s="26"/>
      <c r="N3" s="220">
        <f>Anuitas!BQ81</f>
        <v>10.391892472768909</v>
      </c>
      <c r="O3" s="221"/>
      <c r="Q3" s="26">
        <v>0</v>
      </c>
      <c r="R3" s="35">
        <f>'Output_Tabel Mortalita'!I419</f>
        <v>0.99702235899218905</v>
      </c>
      <c r="S3" s="35">
        <f>1</f>
        <v>1</v>
      </c>
      <c r="T3" s="34">
        <v>0</v>
      </c>
      <c r="U3" s="36" t="s">
        <v>201</v>
      </c>
      <c r="V3" s="26"/>
      <c r="W3" s="220">
        <f>Anuitas!CA78</f>
        <v>10.487233235656268</v>
      </c>
      <c r="X3" s="221"/>
      <c r="Z3" s="26">
        <f>60-AA3</f>
        <v>20</v>
      </c>
      <c r="AA3" s="26">
        <v>40</v>
      </c>
      <c r="AB3" s="148">
        <f>$C$41*N3*(1/((1+6%)^Z3))*J23</f>
        <v>386294247.59902412</v>
      </c>
      <c r="AC3" s="148">
        <f>AB3/(60-25)</f>
        <v>11036978.502829261</v>
      </c>
      <c r="AD3" s="148">
        <f>(AA3-25)*AC3</f>
        <v>165554677.54243892</v>
      </c>
      <c r="AF3" s="26">
        <f>60-AG3</f>
        <v>20</v>
      </c>
      <c r="AG3" s="26">
        <v>40</v>
      </c>
      <c r="AH3" s="148">
        <f>$C$41*W3*(1/((1+6%)^AF3))*S23</f>
        <v>389296663.93142492</v>
      </c>
      <c r="AI3" s="148">
        <f>AH3/(60-25)</f>
        <v>11122761.826612141</v>
      </c>
      <c r="AJ3" s="148">
        <f>(AG3-25)*AI3</f>
        <v>166841427.39918211</v>
      </c>
      <c r="AL3" s="202"/>
      <c r="AM3" s="20" t="s">
        <v>35</v>
      </c>
      <c r="AN3" s="20" t="s">
        <v>23</v>
      </c>
      <c r="AO3" s="20" t="s">
        <v>35</v>
      </c>
      <c r="AP3" s="20" t="s">
        <v>23</v>
      </c>
      <c r="AQ3" s="20" t="s">
        <v>35</v>
      </c>
      <c r="AR3" s="20" t="s">
        <v>23</v>
      </c>
      <c r="BK3" s="20" t="s">
        <v>23</v>
      </c>
      <c r="BL3" s="20" t="s">
        <v>35</v>
      </c>
    </row>
    <row r="4" spans="1:64" ht="15.5" customHeight="1" x14ac:dyDescent="0.35">
      <c r="A4" s="26">
        <v>2024</v>
      </c>
      <c r="B4" s="26">
        <v>40</v>
      </c>
      <c r="C4" s="96">
        <v>42217200</v>
      </c>
      <c r="D4" s="206" t="s">
        <v>193</v>
      </c>
      <c r="E4" s="26"/>
      <c r="H4" s="26">
        <v>1</v>
      </c>
      <c r="I4" s="35">
        <f>'Output_Tabel Mortalita'!B420</f>
        <v>0.99700334134955004</v>
      </c>
      <c r="J4" s="35">
        <f t="shared" ref="J4:J23" si="0">J3*I3</f>
        <v>0.99727094639717595</v>
      </c>
      <c r="K4" s="34">
        <v>1</v>
      </c>
      <c r="L4" s="36" t="s">
        <v>201</v>
      </c>
      <c r="M4" s="26" t="s">
        <v>201</v>
      </c>
      <c r="Q4" s="26">
        <v>1</v>
      </c>
      <c r="R4" s="35">
        <f>'Output_Tabel Mortalita'!I420</f>
        <v>0.99676137005145904</v>
      </c>
      <c r="S4" s="35">
        <f t="shared" ref="S4:S23" si="1">S3*R3</f>
        <v>0.99702235899218905</v>
      </c>
      <c r="T4" s="34">
        <v>1</v>
      </c>
      <c r="U4" s="36" t="s">
        <v>201</v>
      </c>
      <c r="V4" s="26" t="s">
        <v>201</v>
      </c>
      <c r="Z4" s="26">
        <f t="shared" ref="Z4:Z23" si="2">60-AA4</f>
        <v>19</v>
      </c>
      <c r="AA4" s="26">
        <v>41</v>
      </c>
      <c r="AB4" s="148">
        <f>$C$41*N3*(1/((1+6%)^Z4))*J22</f>
        <v>416141693.06914061</v>
      </c>
      <c r="AC4" s="148">
        <f t="shared" ref="AC4:AC23" si="3">AB4/(60-25)</f>
        <v>11889762.659118304</v>
      </c>
      <c r="AD4" s="148">
        <f t="shared" ref="AD4:AD23" si="4">(AA4-25)*AC4</f>
        <v>190236202.54589286</v>
      </c>
      <c r="AF4" s="26">
        <f t="shared" ref="AF4:AF23" si="5">60-AG4</f>
        <v>19</v>
      </c>
      <c r="AG4" s="26">
        <v>41</v>
      </c>
      <c r="AH4" s="148">
        <f>$C$41*W3*(1/((1+6%)^AF4))*S22</f>
        <v>419249484.7094183</v>
      </c>
      <c r="AI4" s="148">
        <f t="shared" ref="AI4:AI23" si="6">AH4/(60-25)</f>
        <v>11978556.70598338</v>
      </c>
      <c r="AJ4" s="148">
        <f t="shared" ref="AJ4:AJ23" si="7">(AG4-25)*AI4</f>
        <v>191656907.29573408</v>
      </c>
      <c r="AL4" s="7">
        <v>40</v>
      </c>
      <c r="AM4" s="151">
        <f>AB3</f>
        <v>386294247.59902412</v>
      </c>
      <c r="AN4" s="151">
        <f>AH3</f>
        <v>389296663.93142492</v>
      </c>
      <c r="AO4" s="149">
        <f>AC3</f>
        <v>11036978.502829261</v>
      </c>
      <c r="AP4" s="149">
        <f>AI3</f>
        <v>11122761.826612141</v>
      </c>
      <c r="AQ4" s="149">
        <f>AD3</f>
        <v>165554677.54243892</v>
      </c>
      <c r="AR4" s="149">
        <f>AJ3</f>
        <v>166841427.39918211</v>
      </c>
      <c r="BJ4" s="24">
        <f>AL4</f>
        <v>40</v>
      </c>
      <c r="BK4" s="116">
        <f t="shared" ref="BK4:BK23" si="8">AP4/C4</f>
        <v>0.26346517122433843</v>
      </c>
      <c r="BL4" s="116">
        <f t="shared" ref="BL4:BL23" si="9">AO4/C4</f>
        <v>0.26143321922887497</v>
      </c>
    </row>
    <row r="5" spans="1:64" x14ac:dyDescent="0.35">
      <c r="A5" s="26">
        <v>2025</v>
      </c>
      <c r="B5" s="26">
        <v>41</v>
      </c>
      <c r="C5" s="97">
        <f>C4*$C$1</f>
        <v>43762349.519999996</v>
      </c>
      <c r="D5" s="206"/>
      <c r="E5" s="26">
        <v>1</v>
      </c>
      <c r="H5" s="26">
        <v>2</v>
      </c>
      <c r="I5" s="35">
        <f>'Output_Tabel Mortalita'!B421</f>
        <v>0.99670956786993703</v>
      </c>
      <c r="J5" s="35">
        <f t="shared" si="0"/>
        <v>0.99428246578881241</v>
      </c>
      <c r="K5" s="34">
        <v>2</v>
      </c>
      <c r="L5" s="36" t="s">
        <v>201</v>
      </c>
      <c r="M5" s="26" t="s">
        <v>251</v>
      </c>
      <c r="Q5" s="26">
        <v>2</v>
      </c>
      <c r="R5" s="35">
        <f>'Output_Tabel Mortalita'!I421</f>
        <v>0.99647533335755201</v>
      </c>
      <c r="S5" s="35">
        <f t="shared" si="1"/>
        <v>0.99379337252099198</v>
      </c>
      <c r="T5" s="34">
        <v>2</v>
      </c>
      <c r="U5" s="36" t="s">
        <v>201</v>
      </c>
      <c r="V5" s="26" t="s">
        <v>251</v>
      </c>
      <c r="Z5" s="26">
        <f t="shared" si="2"/>
        <v>18</v>
      </c>
      <c r="AA5" s="26">
        <v>42</v>
      </c>
      <c r="AB5" s="148">
        <f>$C$41*N3*(1/((1+6%)^Z5))*J21</f>
        <v>447650676.37013465</v>
      </c>
      <c r="AC5" s="148">
        <f t="shared" si="3"/>
        <v>12790019.32486099</v>
      </c>
      <c r="AD5" s="148">
        <f t="shared" si="4"/>
        <v>217430328.52263683</v>
      </c>
      <c r="AF5" s="26">
        <f t="shared" si="5"/>
        <v>18</v>
      </c>
      <c r="AG5" s="26">
        <v>42</v>
      </c>
      <c r="AH5" s="148">
        <f>$C$41*W3*(1/((1+6%)^AF5))*S21</f>
        <v>450889055.89084524</v>
      </c>
      <c r="AI5" s="148">
        <f t="shared" si="6"/>
        <v>12882544.454024149</v>
      </c>
      <c r="AJ5" s="148">
        <f t="shared" si="7"/>
        <v>219003255.71841052</v>
      </c>
      <c r="AL5" s="7">
        <v>41</v>
      </c>
      <c r="AM5" s="151">
        <f t="shared" ref="AM5:AM23" si="10">AB4</f>
        <v>416141693.06914061</v>
      </c>
      <c r="AN5" s="151">
        <f t="shared" ref="AN5:AN23" si="11">AH4</f>
        <v>419249484.7094183</v>
      </c>
      <c r="AO5" s="149">
        <f t="shared" ref="AO5:AO23" si="12">AC4</f>
        <v>11889762.659118304</v>
      </c>
      <c r="AP5" s="149">
        <f t="shared" ref="AP5:AP23" si="13">AI4</f>
        <v>11978556.70598338</v>
      </c>
      <c r="AQ5" s="149">
        <f t="shared" ref="AQ5:AQ23" si="14">AD4</f>
        <v>190236202.54589286</v>
      </c>
      <c r="AR5" s="149">
        <f t="shared" ref="AR5:AR23" si="15">AJ4</f>
        <v>191656907.29573408</v>
      </c>
      <c r="BJ5" s="24">
        <f t="shared" ref="BJ5:BJ23" si="16">AL5</f>
        <v>41</v>
      </c>
      <c r="BK5" s="116">
        <f t="shared" si="8"/>
        <v>0.27371831808319647</v>
      </c>
      <c r="BL5" s="116">
        <f t="shared" si="9"/>
        <v>0.27168931260613688</v>
      </c>
    </row>
    <row r="6" spans="1:64" x14ac:dyDescent="0.35">
      <c r="A6" s="26">
        <v>2026</v>
      </c>
      <c r="B6" s="26">
        <v>42</v>
      </c>
      <c r="C6" s="97">
        <f>C5*$C$1</f>
        <v>45364051.512431994</v>
      </c>
      <c r="D6" s="206"/>
      <c r="E6" s="26">
        <v>2</v>
      </c>
      <c r="H6" s="26">
        <v>3</v>
      </c>
      <c r="I6" s="35">
        <f>'Output_Tabel Mortalita'!B422</f>
        <v>0.99638708189480996</v>
      </c>
      <c r="J6" s="35">
        <f t="shared" si="0"/>
        <v>0.99101084681702267</v>
      </c>
      <c r="K6" s="34">
        <v>3</v>
      </c>
      <c r="L6" s="36" t="s">
        <v>201</v>
      </c>
      <c r="M6" s="26" t="s">
        <v>252</v>
      </c>
      <c r="Q6" s="26">
        <v>3</v>
      </c>
      <c r="R6" s="35">
        <f>'Output_Tabel Mortalita'!I422</f>
        <v>0.99616185329728402</v>
      </c>
      <c r="S6" s="35">
        <f t="shared" si="1"/>
        <v>0.99029058217138133</v>
      </c>
      <c r="T6" s="34">
        <v>3</v>
      </c>
      <c r="U6" s="36" t="s">
        <v>201</v>
      </c>
      <c r="V6" s="26" t="s">
        <v>252</v>
      </c>
      <c r="Z6" s="26">
        <f t="shared" si="2"/>
        <v>17</v>
      </c>
      <c r="AA6" s="26">
        <v>43</v>
      </c>
      <c r="AB6" s="148">
        <f>$C$41*N3*(1/((1+6%)^Z6))*J20</f>
        <v>480914307.95368671</v>
      </c>
      <c r="AC6" s="148">
        <f t="shared" si="3"/>
        <v>13740408.798676763</v>
      </c>
      <c r="AD6" s="148">
        <f t="shared" si="4"/>
        <v>247327358.37618172</v>
      </c>
      <c r="AF6" s="26">
        <f t="shared" si="5"/>
        <v>17</v>
      </c>
      <c r="AG6" s="26">
        <v>43</v>
      </c>
      <c r="AH6" s="148">
        <f>$C$41*W3*(1/((1+6%)^AF6))*S20</f>
        <v>484311049.5302543</v>
      </c>
      <c r="AI6" s="148">
        <f t="shared" si="6"/>
        <v>13837458.558007266</v>
      </c>
      <c r="AJ6" s="148">
        <f t="shared" si="7"/>
        <v>249074254.0441308</v>
      </c>
      <c r="AL6" s="7">
        <v>42</v>
      </c>
      <c r="AM6" s="151">
        <f t="shared" si="10"/>
        <v>447650676.37013465</v>
      </c>
      <c r="AN6" s="151">
        <f t="shared" si="11"/>
        <v>450889055.89084524</v>
      </c>
      <c r="AO6" s="149">
        <f t="shared" si="12"/>
        <v>12790019.32486099</v>
      </c>
      <c r="AP6" s="149">
        <f t="shared" si="13"/>
        <v>12882544.454024149</v>
      </c>
      <c r="AQ6" s="149">
        <f t="shared" si="14"/>
        <v>217430328.52263683</v>
      </c>
      <c r="AR6" s="149">
        <f t="shared" si="15"/>
        <v>219003255.71841052</v>
      </c>
      <c r="BJ6" s="24">
        <f t="shared" si="16"/>
        <v>42</v>
      </c>
      <c r="BK6" s="116">
        <f t="shared" si="8"/>
        <v>0.28398134700322553</v>
      </c>
      <c r="BL6" s="116">
        <f t="shared" si="9"/>
        <v>0.2819417335631032</v>
      </c>
    </row>
    <row r="7" spans="1:64" ht="15.5" customHeight="1" x14ac:dyDescent="0.35">
      <c r="A7" s="26">
        <v>2027</v>
      </c>
      <c r="B7" s="26">
        <v>43</v>
      </c>
      <c r="C7" s="97">
        <f t="shared" ref="C7:C23" si="17">C6*$C$1</f>
        <v>47024375.797787003</v>
      </c>
      <c r="D7" s="206"/>
      <c r="E7" s="26">
        <v>3</v>
      </c>
      <c r="H7" s="26">
        <v>4</v>
      </c>
      <c r="I7" s="35">
        <f>'Output_Tabel Mortalita'!B423</f>
        <v>0.99603309509126203</v>
      </c>
      <c r="J7" s="35">
        <f t="shared" si="0"/>
        <v>0.98743040578611774</v>
      </c>
      <c r="K7" s="34">
        <v>4</v>
      </c>
      <c r="L7" s="36" t="s">
        <v>201</v>
      </c>
      <c r="M7" s="203" t="s">
        <v>254</v>
      </c>
      <c r="Q7" s="26">
        <v>4</v>
      </c>
      <c r="R7" s="35">
        <f>'Output_Tabel Mortalita'!I423</f>
        <v>0.99581830680718098</v>
      </c>
      <c r="S7" s="35">
        <f t="shared" si="1"/>
        <v>0.98648970163868954</v>
      </c>
      <c r="T7" s="34">
        <v>4</v>
      </c>
      <c r="U7" s="36" t="s">
        <v>201</v>
      </c>
      <c r="V7" s="203" t="s">
        <v>254</v>
      </c>
      <c r="Z7" s="26">
        <f t="shared" si="2"/>
        <v>16</v>
      </c>
      <c r="AA7" s="26">
        <v>44</v>
      </c>
      <c r="AB7" s="148">
        <f>$C$41*N3*(1/((1+6%)^Z7))*J19</f>
        <v>516032590.40389621</v>
      </c>
      <c r="AC7" s="148">
        <f t="shared" si="3"/>
        <v>14743788.297254177</v>
      </c>
      <c r="AD7" s="148">
        <f t="shared" si="4"/>
        <v>280131977.64782935</v>
      </c>
      <c r="AF7" s="26">
        <f t="shared" si="5"/>
        <v>16</v>
      </c>
      <c r="AG7" s="26">
        <v>44</v>
      </c>
      <c r="AH7" s="148">
        <f>$C$41*W3*(1/((1+6%)^AF7))*S19</f>
        <v>519618048.01788276</v>
      </c>
      <c r="AI7" s="148">
        <f t="shared" si="6"/>
        <v>14846229.943368079</v>
      </c>
      <c r="AJ7" s="148">
        <f t="shared" si="7"/>
        <v>282078368.92399353</v>
      </c>
      <c r="AL7" s="7">
        <v>43</v>
      </c>
      <c r="AM7" s="151">
        <f t="shared" si="10"/>
        <v>480914307.95368671</v>
      </c>
      <c r="AN7" s="151">
        <f t="shared" si="11"/>
        <v>484311049.5302543</v>
      </c>
      <c r="AO7" s="149">
        <f t="shared" si="12"/>
        <v>13740408.798676763</v>
      </c>
      <c r="AP7" s="149">
        <f t="shared" si="13"/>
        <v>13837458.558007266</v>
      </c>
      <c r="AQ7" s="149">
        <f t="shared" si="14"/>
        <v>247327358.37618172</v>
      </c>
      <c r="AR7" s="149">
        <f t="shared" si="15"/>
        <v>249074254.0441308</v>
      </c>
      <c r="BJ7" s="24">
        <f t="shared" si="16"/>
        <v>43</v>
      </c>
      <c r="BK7" s="116">
        <f t="shared" si="8"/>
        <v>0.29426139790798594</v>
      </c>
      <c r="BL7" s="116">
        <f t="shared" si="9"/>
        <v>0.29219757977783506</v>
      </c>
    </row>
    <row r="8" spans="1:64" x14ac:dyDescent="0.35">
      <c r="A8" s="26">
        <v>2028</v>
      </c>
      <c r="B8" s="26">
        <v>44</v>
      </c>
      <c r="C8" s="97">
        <f t="shared" si="17"/>
        <v>48745467.951986007</v>
      </c>
      <c r="D8" s="206"/>
      <c r="E8" s="26">
        <v>4</v>
      </c>
      <c r="H8" s="26">
        <v>5</v>
      </c>
      <c r="I8" s="35">
        <f>'Output_Tabel Mortalita'!B424</f>
        <v>0.99564455203382596</v>
      </c>
      <c r="J8" s="35">
        <f t="shared" si="0"/>
        <v>0.98351336326236771</v>
      </c>
      <c r="K8" s="34">
        <v>5</v>
      </c>
      <c r="L8" s="36" t="s">
        <v>201</v>
      </c>
      <c r="M8" s="203"/>
      <c r="Q8" s="26">
        <v>5</v>
      </c>
      <c r="R8" s="35">
        <f>'Output_Tabel Mortalita'!I424</f>
        <v>0.99544182211579302</v>
      </c>
      <c r="S8" s="35">
        <f t="shared" si="1"/>
        <v>0.98236450436856093</v>
      </c>
      <c r="T8" s="34">
        <v>5</v>
      </c>
      <c r="U8" s="36" t="s">
        <v>201</v>
      </c>
      <c r="V8" s="203"/>
      <c r="Z8" s="26">
        <f t="shared" si="2"/>
        <v>15</v>
      </c>
      <c r="AA8" s="26">
        <v>45</v>
      </c>
      <c r="AB8" s="148">
        <f>$C$41*N3*(1/((1+6%)^Z8))*J18</f>
        <v>553112705.08521497</v>
      </c>
      <c r="AC8" s="148">
        <f t="shared" si="3"/>
        <v>15803220.145291856</v>
      </c>
      <c r="AD8" s="148">
        <f t="shared" si="4"/>
        <v>316064402.90583712</v>
      </c>
      <c r="AF8" s="26">
        <f t="shared" si="5"/>
        <v>15</v>
      </c>
      <c r="AG8" s="26">
        <v>45</v>
      </c>
      <c r="AH8" s="148">
        <f>$C$41*W3*(1/((1+6%)^AF8))*S18</f>
        <v>556919851.18964934</v>
      </c>
      <c r="AI8" s="148">
        <f t="shared" si="6"/>
        <v>15911995.748275695</v>
      </c>
      <c r="AJ8" s="148">
        <f t="shared" si="7"/>
        <v>318239914.96551389</v>
      </c>
      <c r="AL8" s="7">
        <v>44</v>
      </c>
      <c r="AM8" s="151">
        <f t="shared" si="10"/>
        <v>516032590.40389621</v>
      </c>
      <c r="AN8" s="151">
        <f t="shared" si="11"/>
        <v>519618048.01788276</v>
      </c>
      <c r="AO8" s="149">
        <f t="shared" si="12"/>
        <v>14743788.297254177</v>
      </c>
      <c r="AP8" s="149">
        <f t="shared" si="13"/>
        <v>14846229.943368079</v>
      </c>
      <c r="AQ8" s="149">
        <f t="shared" si="14"/>
        <v>280131977.64782935</v>
      </c>
      <c r="AR8" s="149">
        <f t="shared" si="15"/>
        <v>282078368.92399353</v>
      </c>
      <c r="BJ8" s="24">
        <f t="shared" si="16"/>
        <v>44</v>
      </c>
      <c r="BK8" s="116">
        <f t="shared" si="8"/>
        <v>0.30456636415905425</v>
      </c>
      <c r="BL8" s="116">
        <f t="shared" si="9"/>
        <v>0.30246480168734291</v>
      </c>
    </row>
    <row r="9" spans="1:64" x14ac:dyDescent="0.35">
      <c r="A9" s="26">
        <v>2029</v>
      </c>
      <c r="B9" s="26">
        <v>45</v>
      </c>
      <c r="C9" s="97">
        <f t="shared" si="17"/>
        <v>50529552.079028696</v>
      </c>
      <c r="D9" s="206"/>
      <c r="E9" s="26">
        <v>5</v>
      </c>
      <c r="H9" s="26">
        <v>6</v>
      </c>
      <c r="I9" s="35">
        <f>'Output_Tabel Mortalita'!B425</f>
        <v>0.99521810537954003</v>
      </c>
      <c r="J9" s="35">
        <f t="shared" si="0"/>
        <v>0.97922972198464164</v>
      </c>
      <c r="K9" s="34">
        <v>6</v>
      </c>
      <c r="L9" s="36" t="s">
        <v>201</v>
      </c>
      <c r="M9" s="203"/>
      <c r="Q9" s="26">
        <v>6</v>
      </c>
      <c r="R9" s="35">
        <f>'Output_Tabel Mortalita'!I425</f>
        <v>0.99502925556768096</v>
      </c>
      <c r="S9" s="35">
        <f t="shared" si="1"/>
        <v>0.97788671221051815</v>
      </c>
      <c r="T9" s="34">
        <v>6</v>
      </c>
      <c r="U9" s="36" t="s">
        <v>201</v>
      </c>
      <c r="V9" s="203"/>
      <c r="Z9" s="26">
        <f t="shared" si="2"/>
        <v>14</v>
      </c>
      <c r="AA9" s="26">
        <v>46</v>
      </c>
      <c r="AB9" s="148">
        <f>$C$41*N3*(1/((1+6%)^Z9))*J17</f>
        <v>592269321.65731704</v>
      </c>
      <c r="AC9" s="148">
        <f t="shared" si="3"/>
        <v>16921980.618780486</v>
      </c>
      <c r="AD9" s="148">
        <f t="shared" si="4"/>
        <v>355361592.99439019</v>
      </c>
      <c r="AF9" s="26">
        <f t="shared" si="5"/>
        <v>14</v>
      </c>
      <c r="AG9" s="26">
        <v>46</v>
      </c>
      <c r="AH9" s="148">
        <f>$C$41*W3*(1/((1+6%)^AF9))*S17</f>
        <v>596333807.14656484</v>
      </c>
      <c r="AI9" s="148">
        <f t="shared" si="6"/>
        <v>17038108.775616139</v>
      </c>
      <c r="AJ9" s="148">
        <f t="shared" si="7"/>
        <v>357800284.28793895</v>
      </c>
      <c r="AL9" s="7">
        <v>45</v>
      </c>
      <c r="AM9" s="151">
        <f t="shared" si="10"/>
        <v>553112705.08521497</v>
      </c>
      <c r="AN9" s="151">
        <f t="shared" si="11"/>
        <v>556919851.18964934</v>
      </c>
      <c r="AO9" s="149">
        <f t="shared" si="12"/>
        <v>15803220.145291856</v>
      </c>
      <c r="AP9" s="149">
        <f t="shared" si="13"/>
        <v>15911995.748275695</v>
      </c>
      <c r="AQ9" s="149">
        <f t="shared" si="14"/>
        <v>316064402.90583712</v>
      </c>
      <c r="AR9" s="149">
        <f t="shared" si="15"/>
        <v>318239914.96551389</v>
      </c>
      <c r="BJ9" s="24">
        <f t="shared" si="16"/>
        <v>45</v>
      </c>
      <c r="BK9" s="116">
        <f t="shared" si="8"/>
        <v>0.31490474570978155</v>
      </c>
      <c r="BL9" s="116">
        <f t="shared" si="9"/>
        <v>0.31275203311866828</v>
      </c>
    </row>
    <row r="10" spans="1:64" x14ac:dyDescent="0.35">
      <c r="A10" s="26">
        <v>2030</v>
      </c>
      <c r="B10" s="26">
        <v>46</v>
      </c>
      <c r="C10" s="97">
        <f t="shared" si="17"/>
        <v>52378933.685121141</v>
      </c>
      <c r="D10" s="206"/>
      <c r="E10" s="26">
        <v>6</v>
      </c>
      <c r="H10" s="26">
        <v>7</v>
      </c>
      <c r="I10" s="35">
        <f>'Output_Tabel Mortalita'!B426</f>
        <v>0.99475008889290994</v>
      </c>
      <c r="J10" s="35">
        <f t="shared" si="0"/>
        <v>0.97454714864488878</v>
      </c>
      <c r="K10" s="34">
        <v>7</v>
      </c>
      <c r="L10" s="36" t="s">
        <v>201</v>
      </c>
      <c r="M10" s="203"/>
      <c r="Q10" s="26">
        <v>7</v>
      </c>
      <c r="R10" s="35">
        <f>'Output_Tabel Mortalita'!I426</f>
        <v>0.99457716637002702</v>
      </c>
      <c r="S10" s="35">
        <f t="shared" si="1"/>
        <v>0.97302588728035899</v>
      </c>
      <c r="T10" s="34">
        <v>7</v>
      </c>
      <c r="U10" s="36" t="s">
        <v>201</v>
      </c>
      <c r="V10" s="203"/>
      <c r="Z10" s="26">
        <f t="shared" si="2"/>
        <v>13</v>
      </c>
      <c r="AA10" s="26">
        <v>47</v>
      </c>
      <c r="AB10" s="148">
        <f>$C$41*N3*(1/((1+6%)^Z10))*J16</f>
        <v>633624932.89975893</v>
      </c>
      <c r="AC10" s="148">
        <f t="shared" si="3"/>
        <v>18103569.511421684</v>
      </c>
      <c r="AD10" s="148">
        <f t="shared" si="4"/>
        <v>398278529.25127703</v>
      </c>
      <c r="AF10" s="26">
        <f t="shared" si="5"/>
        <v>13</v>
      </c>
      <c r="AG10" s="26">
        <v>47</v>
      </c>
      <c r="AH10" s="148">
        <f>$C$41*W3*(1/((1+6%)^AF10))*S16</f>
        <v>637985168.97785699</v>
      </c>
      <c r="AI10" s="148">
        <f t="shared" si="6"/>
        <v>18228147.685081627</v>
      </c>
      <c r="AJ10" s="148">
        <f t="shared" si="7"/>
        <v>401019249.07179582</v>
      </c>
      <c r="AL10" s="7">
        <v>46</v>
      </c>
      <c r="AM10" s="151">
        <f t="shared" si="10"/>
        <v>592269321.65731704</v>
      </c>
      <c r="AN10" s="151">
        <f t="shared" si="11"/>
        <v>596333807.14656484</v>
      </c>
      <c r="AO10" s="149">
        <f t="shared" si="12"/>
        <v>16921980.618780486</v>
      </c>
      <c r="AP10" s="149">
        <f t="shared" si="13"/>
        <v>17038108.775616139</v>
      </c>
      <c r="AQ10" s="149">
        <f t="shared" si="14"/>
        <v>355361592.99439019</v>
      </c>
      <c r="AR10" s="149">
        <f t="shared" si="15"/>
        <v>357800284.28793895</v>
      </c>
      <c r="BJ10" s="24">
        <f t="shared" si="16"/>
        <v>46</v>
      </c>
      <c r="BK10" s="116">
        <f t="shared" si="8"/>
        <v>0.32528552181000236</v>
      </c>
      <c r="BL10" s="116">
        <f t="shared" si="9"/>
        <v>0.32306844428158676</v>
      </c>
    </row>
    <row r="11" spans="1:64" x14ac:dyDescent="0.35">
      <c r="A11" s="26">
        <v>2031</v>
      </c>
      <c r="B11" s="26">
        <v>47</v>
      </c>
      <c r="C11" s="97">
        <f t="shared" si="17"/>
        <v>54296002.657996573</v>
      </c>
      <c r="D11" s="206"/>
      <c r="E11" s="26">
        <v>7</v>
      </c>
      <c r="H11" s="26">
        <v>8</v>
      </c>
      <c r="I11" s="35">
        <f>'Output_Tabel Mortalita'!B427</f>
        <v>0.99423648816773802</v>
      </c>
      <c r="J11" s="35">
        <f t="shared" si="0"/>
        <v>0.96943086274483503</v>
      </c>
      <c r="K11" s="34">
        <v>8</v>
      </c>
      <c r="L11" s="36" t="s">
        <v>201</v>
      </c>
      <c r="M11" s="203"/>
      <c r="Q11" s="26">
        <v>8</v>
      </c>
      <c r="R11" s="35">
        <f>'Output_Tabel Mortalita'!I427</f>
        <v>0.99408178909252998</v>
      </c>
      <c r="S11" s="35">
        <f t="shared" si="1"/>
        <v>0.96774932977598072</v>
      </c>
      <c r="T11" s="34">
        <v>8</v>
      </c>
      <c r="U11" s="36" t="s">
        <v>201</v>
      </c>
      <c r="V11" s="203"/>
      <c r="Z11" s="26">
        <f t="shared" si="2"/>
        <v>12</v>
      </c>
      <c r="AA11" s="26">
        <v>48</v>
      </c>
      <c r="AB11" s="148">
        <f>$C$41*N3*(1/((1+6%)^Z11))*J15</f>
        <v>677310217.03695214</v>
      </c>
      <c r="AC11" s="148">
        <f t="shared" si="3"/>
        <v>19351720.48677006</v>
      </c>
      <c r="AD11" s="148">
        <f t="shared" si="4"/>
        <v>445089571.19571137</v>
      </c>
      <c r="AF11" s="26">
        <f t="shared" si="5"/>
        <v>12</v>
      </c>
      <c r="AG11" s="26">
        <v>48</v>
      </c>
      <c r="AH11" s="148">
        <f>$C$41*W3*(1/((1+6%)^AF11))*S15</f>
        <v>682007479.41251624</v>
      </c>
      <c r="AI11" s="148">
        <f t="shared" si="6"/>
        <v>19485927.983214751</v>
      </c>
      <c r="AJ11" s="148">
        <f t="shared" si="7"/>
        <v>448176343.61393929</v>
      </c>
      <c r="AL11" s="7">
        <v>47</v>
      </c>
      <c r="AM11" s="151">
        <f t="shared" si="10"/>
        <v>633624932.89975893</v>
      </c>
      <c r="AN11" s="151">
        <f t="shared" si="11"/>
        <v>637985168.97785699</v>
      </c>
      <c r="AO11" s="149">
        <f t="shared" si="12"/>
        <v>18103569.511421684</v>
      </c>
      <c r="AP11" s="149">
        <f t="shared" si="13"/>
        <v>18228147.685081627</v>
      </c>
      <c r="AQ11" s="149">
        <f t="shared" si="14"/>
        <v>398278529.25127703</v>
      </c>
      <c r="AR11" s="149">
        <f t="shared" si="15"/>
        <v>401019249.07179582</v>
      </c>
      <c r="BJ11" s="24">
        <f t="shared" si="16"/>
        <v>47</v>
      </c>
      <c r="BK11" s="116">
        <f t="shared" si="8"/>
        <v>0.33571804171106939</v>
      </c>
      <c r="BL11" s="116">
        <f t="shared" si="9"/>
        <v>0.33342361546307014</v>
      </c>
    </row>
    <row r="12" spans="1:64" x14ac:dyDescent="0.35">
      <c r="A12" s="26">
        <v>2032</v>
      </c>
      <c r="B12" s="26">
        <v>48</v>
      </c>
      <c r="C12" s="97">
        <f t="shared" si="17"/>
        <v>56283236.355279244</v>
      </c>
      <c r="D12" s="206"/>
      <c r="E12" s="26">
        <v>8</v>
      </c>
      <c r="H12" s="26">
        <v>9</v>
      </c>
      <c r="I12" s="35">
        <f>'Output_Tabel Mortalita'!B428</f>
        <v>0.99367290888957804</v>
      </c>
      <c r="J12" s="35">
        <f t="shared" si="0"/>
        <v>0.96384353649684529</v>
      </c>
      <c r="K12" s="34">
        <v>9</v>
      </c>
      <c r="L12" s="36" t="s">
        <v>201</v>
      </c>
      <c r="M12" s="203"/>
      <c r="Q12" s="26">
        <v>9</v>
      </c>
      <c r="R12" s="35">
        <f>'Output_Tabel Mortalita'!I428</f>
        <v>0.99353900374108595</v>
      </c>
      <c r="S12" s="35">
        <f t="shared" si="1"/>
        <v>0.9620219851368037</v>
      </c>
      <c r="T12" s="34">
        <v>9</v>
      </c>
      <c r="U12" s="36" t="s">
        <v>201</v>
      </c>
      <c r="V12" s="203"/>
      <c r="Z12" s="26">
        <f t="shared" si="2"/>
        <v>11</v>
      </c>
      <c r="AA12" s="26">
        <v>49</v>
      </c>
      <c r="AB12" s="148">
        <f>$C$41*N3*(1/((1+6%)^Z12))*J14</f>
        <v>723464429.56683707</v>
      </c>
      <c r="AC12" s="148">
        <f t="shared" si="3"/>
        <v>20670412.273338202</v>
      </c>
      <c r="AD12" s="148">
        <f t="shared" si="4"/>
        <v>496089894.56011689</v>
      </c>
      <c r="AF12" s="26">
        <f t="shared" si="5"/>
        <v>11</v>
      </c>
      <c r="AG12" s="26">
        <v>49</v>
      </c>
      <c r="AH12" s="148">
        <f>$C$41*W3*(1/((1+6%)^AF12))*S14</f>
        <v>728542985.30634594</v>
      </c>
      <c r="AI12" s="148">
        <f t="shared" si="6"/>
        <v>20815513.865895599</v>
      </c>
      <c r="AJ12" s="148">
        <f t="shared" si="7"/>
        <v>499572332.78149438</v>
      </c>
      <c r="AL12" s="7">
        <v>48</v>
      </c>
      <c r="AM12" s="151">
        <f t="shared" si="10"/>
        <v>677310217.03695214</v>
      </c>
      <c r="AN12" s="151">
        <f t="shared" si="11"/>
        <v>682007479.41251624</v>
      </c>
      <c r="AO12" s="149">
        <f t="shared" si="12"/>
        <v>19351720.48677006</v>
      </c>
      <c r="AP12" s="149">
        <f t="shared" si="13"/>
        <v>19485927.983214751</v>
      </c>
      <c r="AQ12" s="149">
        <f t="shared" si="14"/>
        <v>445089571.19571137</v>
      </c>
      <c r="AR12" s="149">
        <f t="shared" si="15"/>
        <v>448176343.61393929</v>
      </c>
      <c r="BJ12" s="24">
        <f t="shared" si="16"/>
        <v>48</v>
      </c>
      <c r="BK12" s="116">
        <f t="shared" si="8"/>
        <v>0.34621193174132414</v>
      </c>
      <c r="BL12" s="116">
        <f t="shared" si="9"/>
        <v>0.34382742962070112</v>
      </c>
    </row>
    <row r="13" spans="1:64" x14ac:dyDescent="0.35">
      <c r="A13" s="26">
        <v>2033</v>
      </c>
      <c r="B13" s="26">
        <v>49</v>
      </c>
      <c r="C13" s="97">
        <f t="shared" si="17"/>
        <v>58343202.805882461</v>
      </c>
      <c r="D13" s="206"/>
      <c r="E13" s="26">
        <v>9</v>
      </c>
      <c r="H13" s="26">
        <v>10</v>
      </c>
      <c r="I13" s="35">
        <f>'Output_Tabel Mortalita'!B429</f>
        <v>0.99305454248024405</v>
      </c>
      <c r="J13" s="35">
        <f t="shared" si="0"/>
        <v>0.95774521062523843</v>
      </c>
      <c r="K13" s="34">
        <v>10</v>
      </c>
      <c r="L13" s="36" t="s">
        <v>201</v>
      </c>
      <c r="M13" s="203"/>
      <c r="Q13" s="26">
        <v>10</v>
      </c>
      <c r="R13" s="35">
        <f>'Output_Tabel Mortalita'!I429</f>
        <v>0.99294430321568605</v>
      </c>
      <c r="S13" s="35">
        <f t="shared" si="1"/>
        <v>0.9558063646898417</v>
      </c>
      <c r="T13" s="34">
        <v>10</v>
      </c>
      <c r="U13" s="36" t="s">
        <v>201</v>
      </c>
      <c r="V13" s="203"/>
      <c r="Z13" s="26">
        <f t="shared" si="2"/>
        <v>10</v>
      </c>
      <c r="AA13" s="26">
        <v>50</v>
      </c>
      <c r="AB13" s="148">
        <f>$C$41*N3*(1/((1+6%)^Z13))*J13</f>
        <v>772235826.46882033</v>
      </c>
      <c r="AC13" s="148">
        <f t="shared" si="3"/>
        <v>22063880.756252009</v>
      </c>
      <c r="AD13" s="148">
        <f t="shared" si="4"/>
        <v>551597018.90630019</v>
      </c>
      <c r="AF13" s="26">
        <f t="shared" si="5"/>
        <v>10</v>
      </c>
      <c r="AG13" s="26">
        <v>50</v>
      </c>
      <c r="AH13" s="148">
        <f>$C$41*W3*(1/((1+6%)^AF13))*S13</f>
        <v>777743083.80011761</v>
      </c>
      <c r="AI13" s="148">
        <f t="shared" si="6"/>
        <v>22221230.965717647</v>
      </c>
      <c r="AJ13" s="148">
        <f t="shared" si="7"/>
        <v>555530774.14294124</v>
      </c>
      <c r="AL13" s="7">
        <v>49</v>
      </c>
      <c r="AM13" s="151">
        <f t="shared" si="10"/>
        <v>723464429.56683707</v>
      </c>
      <c r="AN13" s="151">
        <f t="shared" si="11"/>
        <v>728542985.30634594</v>
      </c>
      <c r="AO13" s="149">
        <f t="shared" si="12"/>
        <v>20670412.273338202</v>
      </c>
      <c r="AP13" s="149">
        <f t="shared" si="13"/>
        <v>20815513.865895599</v>
      </c>
      <c r="AQ13" s="149">
        <f t="shared" si="14"/>
        <v>496089894.56011689</v>
      </c>
      <c r="AR13" s="149">
        <f t="shared" si="15"/>
        <v>499572332.78149438</v>
      </c>
      <c r="BJ13" s="24">
        <f t="shared" si="16"/>
        <v>49</v>
      </c>
      <c r="BK13" s="116">
        <f t="shared" si="8"/>
        <v>0.35677701711289789</v>
      </c>
      <c r="BL13" s="116">
        <f t="shared" si="9"/>
        <v>0.35428998202433454</v>
      </c>
    </row>
    <row r="14" spans="1:64" x14ac:dyDescent="0.35">
      <c r="A14" s="26">
        <v>2034</v>
      </c>
      <c r="B14" s="26">
        <v>50</v>
      </c>
      <c r="C14" s="97">
        <f t="shared" si="17"/>
        <v>60478564.02857776</v>
      </c>
      <c r="D14" s="206"/>
      <c r="E14" s="26">
        <v>10</v>
      </c>
      <c r="H14" s="26">
        <v>11</v>
      </c>
      <c r="I14" s="35">
        <f>'Output_Tabel Mortalita'!B430</f>
        <v>0.99237612896743199</v>
      </c>
      <c r="J14" s="35">
        <f t="shared" si="0"/>
        <v>0.9510932319500911</v>
      </c>
      <c r="K14" s="34">
        <v>11</v>
      </c>
      <c r="L14" s="36" t="s">
        <v>201</v>
      </c>
      <c r="M14" s="203"/>
      <c r="Q14" s="26">
        <v>11</v>
      </c>
      <c r="R14" s="35">
        <f>'Output_Tabel Mortalita'!I430</f>
        <v>0.99229275795344096</v>
      </c>
      <c r="S14" s="35">
        <f t="shared" si="1"/>
        <v>0.9490624847960728</v>
      </c>
      <c r="T14" s="34">
        <v>11</v>
      </c>
      <c r="U14" s="36" t="s">
        <v>201</v>
      </c>
      <c r="V14" s="203"/>
      <c r="Z14" s="26">
        <f t="shared" si="2"/>
        <v>9</v>
      </c>
      <c r="AA14" s="26">
        <v>51</v>
      </c>
      <c r="AB14" s="148">
        <f>$C$41*N3*(1/((1+6%)^Z14))*J12</f>
        <v>823782120.58905303</v>
      </c>
      <c r="AC14" s="148">
        <f t="shared" si="3"/>
        <v>23536632.016830087</v>
      </c>
      <c r="AD14" s="148">
        <f t="shared" si="4"/>
        <v>611952432.43758225</v>
      </c>
      <c r="AF14" s="26">
        <f t="shared" si="5"/>
        <v>9</v>
      </c>
      <c r="AG14" s="26">
        <v>51</v>
      </c>
      <c r="AH14" s="148">
        <f>$C$41*W3*(1/((1+6%)^AF14))*S12</f>
        <v>829768801.95330882</v>
      </c>
      <c r="AI14" s="148">
        <f t="shared" si="6"/>
        <v>23707680.055808824</v>
      </c>
      <c r="AJ14" s="148">
        <f t="shared" si="7"/>
        <v>616399681.45102942</v>
      </c>
      <c r="AL14" s="7">
        <v>50</v>
      </c>
      <c r="AM14" s="151">
        <f t="shared" si="10"/>
        <v>772235826.46882033</v>
      </c>
      <c r="AN14" s="151">
        <f t="shared" si="11"/>
        <v>777743083.80011761</v>
      </c>
      <c r="AO14" s="149">
        <f t="shared" si="12"/>
        <v>22063880.756252009</v>
      </c>
      <c r="AP14" s="149">
        <f t="shared" si="13"/>
        <v>22221230.965717647</v>
      </c>
      <c r="AQ14" s="149">
        <f t="shared" si="14"/>
        <v>551597018.90630019</v>
      </c>
      <c r="AR14" s="149">
        <f t="shared" si="15"/>
        <v>555530774.14294124</v>
      </c>
      <c r="BJ14" s="24">
        <f t="shared" si="16"/>
        <v>50</v>
      </c>
      <c r="BK14" s="116">
        <f t="shared" si="8"/>
        <v>0.36742325686201005</v>
      </c>
      <c r="BL14" s="116">
        <f t="shared" si="9"/>
        <v>0.36482150511751948</v>
      </c>
    </row>
    <row r="15" spans="1:64" x14ac:dyDescent="0.35">
      <c r="A15" s="26">
        <v>2035</v>
      </c>
      <c r="B15" s="26">
        <v>51</v>
      </c>
      <c r="C15" s="97">
        <f t="shared" si="17"/>
        <v>62692079.472023703</v>
      </c>
      <c r="D15" s="206"/>
      <c r="E15" s="26">
        <v>11</v>
      </c>
      <c r="H15" s="26">
        <v>12</v>
      </c>
      <c r="I15" s="35">
        <f>'Output_Tabel Mortalita'!B431</f>
        <v>0.99163191692574404</v>
      </c>
      <c r="J15" s="35">
        <f t="shared" si="0"/>
        <v>0.94384221980975536</v>
      </c>
      <c r="K15" s="34">
        <v>12</v>
      </c>
      <c r="L15" s="36" t="s">
        <v>201</v>
      </c>
      <c r="M15" s="203"/>
      <c r="Q15" s="26">
        <v>12</v>
      </c>
      <c r="R15" s="35">
        <f>'Output_Tabel Mortalita'!I431</f>
        <v>0.99157897754884605</v>
      </c>
      <c r="S15" s="35">
        <f t="shared" si="1"/>
        <v>0.94174783050844069</v>
      </c>
      <c r="T15" s="34">
        <v>12</v>
      </c>
      <c r="U15" s="36" t="s">
        <v>201</v>
      </c>
      <c r="V15" s="203"/>
      <c r="Z15" s="26">
        <f t="shared" si="2"/>
        <v>8</v>
      </c>
      <c r="AA15" s="26">
        <v>52</v>
      </c>
      <c r="AB15" s="148">
        <f>$C$41*N3*(1/((1+6%)^Z15))*J11</f>
        <v>878270972.96903563</v>
      </c>
      <c r="AC15" s="148">
        <f t="shared" si="3"/>
        <v>25093456.370543875</v>
      </c>
      <c r="AD15" s="148">
        <f t="shared" si="4"/>
        <v>677523322.00468457</v>
      </c>
      <c r="AF15" s="26">
        <f t="shared" si="5"/>
        <v>8</v>
      </c>
      <c r="AG15" s="26">
        <v>52</v>
      </c>
      <c r="AH15" s="148">
        <f>$C$41*W3*(1/((1+6%)^AF15))*S11</f>
        <v>884791311.66202021</v>
      </c>
      <c r="AI15" s="148">
        <f t="shared" si="6"/>
        <v>25279751.761772007</v>
      </c>
      <c r="AJ15" s="148">
        <f t="shared" si="7"/>
        <v>682553297.56784415</v>
      </c>
      <c r="AL15" s="7">
        <v>51</v>
      </c>
      <c r="AM15" s="151">
        <f t="shared" si="10"/>
        <v>823782120.58905303</v>
      </c>
      <c r="AN15" s="151">
        <f t="shared" si="11"/>
        <v>829768801.95330882</v>
      </c>
      <c r="AO15" s="149">
        <f t="shared" si="12"/>
        <v>23536632.016830087</v>
      </c>
      <c r="AP15" s="149">
        <f t="shared" si="13"/>
        <v>23707680.055808824</v>
      </c>
      <c r="AQ15" s="149">
        <f t="shared" si="14"/>
        <v>611952432.43758225</v>
      </c>
      <c r="AR15" s="149">
        <f t="shared" si="15"/>
        <v>616399681.45102942</v>
      </c>
      <c r="BJ15" s="24">
        <f t="shared" si="16"/>
        <v>51</v>
      </c>
      <c r="BK15" s="116">
        <f t="shared" si="8"/>
        <v>0.378160690400904</v>
      </c>
      <c r="BL15" s="116">
        <f t="shared" si="9"/>
        <v>0.37543230684082335</v>
      </c>
    </row>
    <row r="16" spans="1:64" x14ac:dyDescent="0.35">
      <c r="A16" s="26">
        <v>2036</v>
      </c>
      <c r="B16" s="26">
        <v>52</v>
      </c>
      <c r="C16" s="97">
        <f t="shared" si="17"/>
        <v>64986609.580699772</v>
      </c>
      <c r="D16" s="206"/>
      <c r="E16" s="26">
        <v>12</v>
      </c>
      <c r="H16" s="26">
        <v>13</v>
      </c>
      <c r="I16" s="35">
        <f>'Output_Tabel Mortalita'!B432</f>
        <v>0.99081562034440396</v>
      </c>
      <c r="J16" s="35">
        <f t="shared" si="0"/>
        <v>0.93594406970539712</v>
      </c>
      <c r="K16" s="34">
        <v>13</v>
      </c>
      <c r="L16" s="36" t="s">
        <v>201</v>
      </c>
      <c r="M16" s="203"/>
      <c r="Q16" s="26">
        <v>13</v>
      </c>
      <c r="R16" s="35">
        <f>'Output_Tabel Mortalita'!I432</f>
        <v>0.99079706913578403</v>
      </c>
      <c r="S16" s="35">
        <f t="shared" si="1"/>
        <v>0.93381735088440354</v>
      </c>
      <c r="T16" s="34">
        <v>13</v>
      </c>
      <c r="U16" s="36" t="s">
        <v>201</v>
      </c>
      <c r="V16" s="203"/>
      <c r="Z16" s="26">
        <f t="shared" si="2"/>
        <v>7</v>
      </c>
      <c r="AA16" s="26">
        <v>53</v>
      </c>
      <c r="AB16" s="148">
        <f>$C$41*N3*(1/((1+6%)^Z16))*J10</f>
        <v>935880520.88870049</v>
      </c>
      <c r="AC16" s="148">
        <f t="shared" si="3"/>
        <v>26739443.45396287</v>
      </c>
      <c r="AD16" s="148">
        <f t="shared" si="4"/>
        <v>748704416.71096039</v>
      </c>
      <c r="AF16" s="26">
        <f t="shared" si="5"/>
        <v>7</v>
      </c>
      <c r="AG16" s="26">
        <v>53</v>
      </c>
      <c r="AH16" s="148">
        <f>$C$41*W3*(1/((1+6%)^AF16))*S10</f>
        <v>942992481.70433927</v>
      </c>
      <c r="AI16" s="148">
        <f t="shared" si="6"/>
        <v>26942642.334409695</v>
      </c>
      <c r="AJ16" s="148">
        <f t="shared" si="7"/>
        <v>754393985.36347151</v>
      </c>
      <c r="AL16" s="7">
        <v>52</v>
      </c>
      <c r="AM16" s="151">
        <f t="shared" si="10"/>
        <v>878270972.96903563</v>
      </c>
      <c r="AN16" s="151">
        <f t="shared" si="11"/>
        <v>884791311.66202021</v>
      </c>
      <c r="AO16" s="149">
        <f t="shared" si="12"/>
        <v>25093456.370543875</v>
      </c>
      <c r="AP16" s="149">
        <f t="shared" si="13"/>
        <v>25279751.761772007</v>
      </c>
      <c r="AQ16" s="149">
        <f t="shared" si="14"/>
        <v>677523322.00468457</v>
      </c>
      <c r="AR16" s="149">
        <f t="shared" si="15"/>
        <v>682553297.56784415</v>
      </c>
      <c r="BJ16" s="24">
        <f t="shared" si="16"/>
        <v>52</v>
      </c>
      <c r="BK16" s="116">
        <f t="shared" si="8"/>
        <v>0.3889993942579793</v>
      </c>
      <c r="BL16" s="116">
        <f t="shared" si="9"/>
        <v>0.38613272076277577</v>
      </c>
    </row>
    <row r="17" spans="1:64" x14ac:dyDescent="0.35">
      <c r="A17" s="26">
        <v>2037</v>
      </c>
      <c r="B17" s="26">
        <v>53</v>
      </c>
      <c r="C17" s="97">
        <f t="shared" si="17"/>
        <v>67365119.491353378</v>
      </c>
      <c r="D17" s="206"/>
      <c r="E17" s="26">
        <v>13</v>
      </c>
      <c r="H17" s="26">
        <v>14</v>
      </c>
      <c r="I17" s="35">
        <f>'Output_Tabel Mortalita'!B433</f>
        <v>0.98992037228893803</v>
      </c>
      <c r="J17" s="35">
        <f t="shared" si="0"/>
        <v>0.92734800403281914</v>
      </c>
      <c r="K17" s="34">
        <v>14</v>
      </c>
      <c r="L17" s="36" t="s">
        <v>201</v>
      </c>
      <c r="M17" s="203"/>
      <c r="Q17" s="26">
        <v>14</v>
      </c>
      <c r="R17" s="35">
        <f>'Output_Tabel Mortalita'!I433</f>
        <v>0.98994059230980003</v>
      </c>
      <c r="S17" s="35">
        <f t="shared" si="1"/>
        <v>0.92522349436440909</v>
      </c>
      <c r="T17" s="34">
        <v>14</v>
      </c>
      <c r="U17" s="36" t="s">
        <v>201</v>
      </c>
      <c r="V17" s="203"/>
      <c r="Z17" s="26">
        <f t="shared" si="2"/>
        <v>6</v>
      </c>
      <c r="AA17" s="26">
        <v>54</v>
      </c>
      <c r="AB17" s="148">
        <f>$C$41*N3*(1/((1+6%)^Z17))*J9</f>
        <v>996799944.43398631</v>
      </c>
      <c r="AC17" s="148">
        <f t="shared" si="3"/>
        <v>28479998.412399609</v>
      </c>
      <c r="AD17" s="148">
        <f t="shared" si="4"/>
        <v>825919953.95958865</v>
      </c>
      <c r="AF17" s="26">
        <f t="shared" si="5"/>
        <v>6</v>
      </c>
      <c r="AG17" s="26">
        <v>54</v>
      </c>
      <c r="AH17" s="148">
        <f>$C$41*W3*(1/((1+6%)^AF17))*S9</f>
        <v>1004565468.817625</v>
      </c>
      <c r="AI17" s="148">
        <f t="shared" si="6"/>
        <v>28701870.537646431</v>
      </c>
      <c r="AJ17" s="148">
        <f t="shared" si="7"/>
        <v>832354245.59174657</v>
      </c>
      <c r="AL17" s="7">
        <v>53</v>
      </c>
      <c r="AM17" s="151">
        <f t="shared" si="10"/>
        <v>935880520.88870049</v>
      </c>
      <c r="AN17" s="151">
        <f t="shared" si="11"/>
        <v>942992481.70433927</v>
      </c>
      <c r="AO17" s="149">
        <f t="shared" si="12"/>
        <v>26739443.45396287</v>
      </c>
      <c r="AP17" s="149">
        <f t="shared" si="13"/>
        <v>26942642.334409695</v>
      </c>
      <c r="AQ17" s="149">
        <f t="shared" si="14"/>
        <v>748704416.71096039</v>
      </c>
      <c r="AR17" s="149">
        <f t="shared" si="15"/>
        <v>754393985.36347151</v>
      </c>
      <c r="BJ17" s="24">
        <f t="shared" si="16"/>
        <v>53</v>
      </c>
      <c r="BK17" s="116">
        <f t="shared" si="8"/>
        <v>0.39994944769403856</v>
      </c>
      <c r="BL17" s="116">
        <f t="shared" si="9"/>
        <v>0.39693306648695248</v>
      </c>
    </row>
    <row r="18" spans="1:64" x14ac:dyDescent="0.35">
      <c r="A18" s="26">
        <v>2038</v>
      </c>
      <c r="B18" s="26">
        <v>54</v>
      </c>
      <c r="C18" s="97">
        <f t="shared" si="17"/>
        <v>69830682.864736915</v>
      </c>
      <c r="D18" s="206"/>
      <c r="E18" s="26">
        <v>14</v>
      </c>
      <c r="H18" s="26">
        <v>15</v>
      </c>
      <c r="I18" s="35">
        <f>'Output_Tabel Mortalita'!B434</f>
        <v>0.98893867524496204</v>
      </c>
      <c r="J18" s="35">
        <f t="shared" si="0"/>
        <v>0.91800068139357194</v>
      </c>
      <c r="K18" s="34">
        <v>15</v>
      </c>
      <c r="L18" s="36" t="s">
        <v>201</v>
      </c>
      <c r="M18" s="203"/>
      <c r="Q18" s="26">
        <v>15</v>
      </c>
      <c r="R18" s="35">
        <f>'Output_Tabel Mortalita'!I434</f>
        <v>0.989002510365521</v>
      </c>
      <c r="S18" s="35">
        <f t="shared" si="1"/>
        <v>0.91591629403004604</v>
      </c>
      <c r="T18" s="34">
        <v>15</v>
      </c>
      <c r="U18" s="36" t="s">
        <v>201</v>
      </c>
      <c r="V18" s="203"/>
      <c r="Z18" s="26">
        <f t="shared" si="2"/>
        <v>5</v>
      </c>
      <c r="AA18" s="26">
        <v>55</v>
      </c>
      <c r="AB18" s="148">
        <f>$C$41*N3*(1/((1+6%)^Z18))*J8</f>
        <v>1061230073.4651419</v>
      </c>
      <c r="AC18" s="148">
        <f t="shared" si="3"/>
        <v>30320859.241861198</v>
      </c>
      <c r="AD18" s="148">
        <f t="shared" si="4"/>
        <v>909625777.25583589</v>
      </c>
      <c r="AF18" s="26">
        <f t="shared" si="5"/>
        <v>5</v>
      </c>
      <c r="AG18" s="26">
        <v>55</v>
      </c>
      <c r="AH18" s="148">
        <f>$C$41*W3*(1/((1+6%)^AF18))*S8</f>
        <v>1069715349.7965219</v>
      </c>
      <c r="AI18" s="148">
        <f t="shared" si="6"/>
        <v>30563295.708472054</v>
      </c>
      <c r="AJ18" s="148">
        <f t="shared" si="7"/>
        <v>916898871.2541616</v>
      </c>
      <c r="AL18" s="7">
        <v>54</v>
      </c>
      <c r="AM18" s="151">
        <f t="shared" si="10"/>
        <v>996799944.43398631</v>
      </c>
      <c r="AN18" s="151">
        <f t="shared" si="11"/>
        <v>1004565468.817625</v>
      </c>
      <c r="AO18" s="149">
        <f t="shared" si="12"/>
        <v>28479998.412399609</v>
      </c>
      <c r="AP18" s="149">
        <f t="shared" si="13"/>
        <v>28701870.537646431</v>
      </c>
      <c r="AQ18" s="149">
        <f t="shared" si="14"/>
        <v>825919953.95958865</v>
      </c>
      <c r="AR18" s="149">
        <f t="shared" si="15"/>
        <v>832354245.59174657</v>
      </c>
      <c r="BJ18" s="24">
        <f t="shared" si="16"/>
        <v>54</v>
      </c>
      <c r="BK18" s="116">
        <f t="shared" si="8"/>
        <v>0.41102090599976498</v>
      </c>
      <c r="BL18" s="116">
        <f t="shared" si="9"/>
        <v>0.40784361893704801</v>
      </c>
    </row>
    <row r="19" spans="1:64" x14ac:dyDescent="0.35">
      <c r="A19" s="26">
        <v>2039</v>
      </c>
      <c r="B19" s="26">
        <v>55</v>
      </c>
      <c r="C19" s="97">
        <f t="shared" si="17"/>
        <v>72386485.85758628</v>
      </c>
      <c r="D19" s="206"/>
      <c r="E19" s="26">
        <v>15</v>
      </c>
      <c r="H19" s="26">
        <v>16</v>
      </c>
      <c r="I19" s="35">
        <f>'Output_Tabel Mortalita'!B435</f>
        <v>0.98786234805812201</v>
      </c>
      <c r="J19" s="35">
        <f t="shared" si="0"/>
        <v>0.90784637773133148</v>
      </c>
      <c r="K19" s="34">
        <v>16</v>
      </c>
      <c r="L19" s="36" t="s">
        <v>201</v>
      </c>
      <c r="M19" s="203"/>
      <c r="Q19" s="26">
        <v>16</v>
      </c>
      <c r="R19" s="35">
        <f>'Output_Tabel Mortalita'!I435</f>
        <v>0.98797513762339895</v>
      </c>
      <c r="S19" s="35">
        <f t="shared" si="1"/>
        <v>0.9058435140804002</v>
      </c>
      <c r="T19" s="34">
        <v>16</v>
      </c>
      <c r="U19" s="36" t="s">
        <v>201</v>
      </c>
      <c r="V19" s="203"/>
      <c r="Z19" s="26">
        <f t="shared" si="2"/>
        <v>4</v>
      </c>
      <c r="AA19" s="26">
        <v>56</v>
      </c>
      <c r="AB19" s="148">
        <f>$C$41*N3*(1/((1+6%)^Z19))*J7</f>
        <v>1129384036.9530902</v>
      </c>
      <c r="AC19" s="148">
        <f t="shared" si="3"/>
        <v>32268115.341516864</v>
      </c>
      <c r="AD19" s="148">
        <f t="shared" si="4"/>
        <v>1000311575.5870228</v>
      </c>
      <c r="AF19" s="26">
        <f t="shared" si="5"/>
        <v>4</v>
      </c>
      <c r="AG19" s="26">
        <v>56</v>
      </c>
      <c r="AH19" s="148">
        <f>$C$41*W3*(1/((1+6%)^AF19))*S7</f>
        <v>1138659796.705132</v>
      </c>
      <c r="AI19" s="148">
        <f t="shared" si="6"/>
        <v>32533137.048718058</v>
      </c>
      <c r="AJ19" s="148">
        <f t="shared" si="7"/>
        <v>1008527248.5102597</v>
      </c>
      <c r="AL19" s="7">
        <v>55</v>
      </c>
      <c r="AM19" s="151">
        <f t="shared" si="10"/>
        <v>1061230073.4651419</v>
      </c>
      <c r="AN19" s="151">
        <f t="shared" si="11"/>
        <v>1069715349.7965219</v>
      </c>
      <c r="AO19" s="149">
        <f t="shared" si="12"/>
        <v>30320859.241861198</v>
      </c>
      <c r="AP19" s="149">
        <f t="shared" si="13"/>
        <v>30563295.708472054</v>
      </c>
      <c r="AQ19" s="149">
        <f t="shared" si="14"/>
        <v>909625777.25583589</v>
      </c>
      <c r="AR19" s="149">
        <f t="shared" si="15"/>
        <v>916898871.2541616</v>
      </c>
      <c r="BJ19" s="24">
        <f t="shared" si="16"/>
        <v>55</v>
      </c>
      <c r="BK19" s="116">
        <f t="shared" si="8"/>
        <v>0.42222378039738678</v>
      </c>
      <c r="BL19" s="116">
        <f t="shared" si="9"/>
        <v>0.41887458525773286</v>
      </c>
    </row>
    <row r="20" spans="1:64" x14ac:dyDescent="0.35">
      <c r="A20" s="26">
        <v>2040</v>
      </c>
      <c r="B20" s="26">
        <v>56</v>
      </c>
      <c r="C20" s="97">
        <f t="shared" si="17"/>
        <v>75035831.239973933</v>
      </c>
      <c r="D20" s="206"/>
      <c r="E20" s="26">
        <v>16</v>
      </c>
      <c r="H20" s="26">
        <v>17</v>
      </c>
      <c r="I20" s="35">
        <f>'Output_Tabel Mortalita'!B436</f>
        <v>0.98668246942247195</v>
      </c>
      <c r="J20" s="35">
        <f t="shared" si="0"/>
        <v>0.89682725438173383</v>
      </c>
      <c r="K20" s="34">
        <v>17</v>
      </c>
      <c r="L20" s="36" t="s">
        <v>201</v>
      </c>
      <c r="M20" s="203"/>
      <c r="Q20" s="26">
        <v>17</v>
      </c>
      <c r="R20" s="35">
        <f>'Output_Tabel Mortalita'!I436</f>
        <v>0.98685008262327401</v>
      </c>
      <c r="S20" s="35">
        <f t="shared" si="1"/>
        <v>0.89495087048884669</v>
      </c>
      <c r="T20" s="34">
        <v>17</v>
      </c>
      <c r="U20" s="36" t="s">
        <v>201</v>
      </c>
      <c r="V20" s="203"/>
      <c r="Z20" s="26">
        <f t="shared" si="2"/>
        <v>3</v>
      </c>
      <c r="AA20" s="26">
        <v>57</v>
      </c>
      <c r="AB20" s="148">
        <f>$C$41*N3*(1/((1+6%)^Z20))*J6</f>
        <v>1201487956.7624302</v>
      </c>
      <c r="AC20" s="148">
        <f t="shared" si="3"/>
        <v>34328227.336069435</v>
      </c>
      <c r="AD20" s="148">
        <f t="shared" si="4"/>
        <v>1098503274.7542219</v>
      </c>
      <c r="AF20" s="26">
        <f t="shared" si="5"/>
        <v>3</v>
      </c>
      <c r="AG20" s="26">
        <v>57</v>
      </c>
      <c r="AH20" s="148">
        <f>$C$41*W3*(1/((1+6%)^AF20))*S6</f>
        <v>1211629797.4193172</v>
      </c>
      <c r="AI20" s="148">
        <f t="shared" si="6"/>
        <v>34617994.211980492</v>
      </c>
      <c r="AJ20" s="148">
        <f t="shared" si="7"/>
        <v>1107775814.7833757</v>
      </c>
      <c r="AL20" s="7">
        <v>56</v>
      </c>
      <c r="AM20" s="151">
        <f t="shared" si="10"/>
        <v>1129384036.9530902</v>
      </c>
      <c r="AN20" s="151">
        <f t="shared" si="11"/>
        <v>1138659796.705132</v>
      </c>
      <c r="AO20" s="149">
        <f t="shared" si="12"/>
        <v>32268115.341516864</v>
      </c>
      <c r="AP20" s="149">
        <f t="shared" si="13"/>
        <v>32533137.048718058</v>
      </c>
      <c r="AQ20" s="149">
        <f t="shared" si="14"/>
        <v>1000311575.5870228</v>
      </c>
      <c r="AR20" s="149">
        <f t="shared" si="15"/>
        <v>1008527248.5102597</v>
      </c>
      <c r="BJ20" s="24">
        <f t="shared" si="16"/>
        <v>56</v>
      </c>
      <c r="BK20" s="116">
        <f t="shared" si="8"/>
        <v>0.43356802358426649</v>
      </c>
      <c r="BL20" s="116">
        <f t="shared" si="9"/>
        <v>0.43003608820324002</v>
      </c>
    </row>
    <row r="21" spans="1:64" x14ac:dyDescent="0.35">
      <c r="A21" s="26">
        <v>2041</v>
      </c>
      <c r="B21" s="26">
        <v>57</v>
      </c>
      <c r="C21" s="97">
        <f t="shared" si="17"/>
        <v>77782142.663356975</v>
      </c>
      <c r="D21" s="206"/>
      <c r="E21" s="26">
        <v>17</v>
      </c>
      <c r="H21" s="26">
        <v>18</v>
      </c>
      <c r="I21" s="35">
        <f>'Output_Tabel Mortalita'!B437</f>
        <v>0.98538931791663897</v>
      </c>
      <c r="J21" s="35">
        <f t="shared" si="0"/>
        <v>0.88488372999874454</v>
      </c>
      <c r="K21" s="34">
        <v>18</v>
      </c>
      <c r="L21" s="36" t="s">
        <v>201</v>
      </c>
      <c r="M21" s="203"/>
      <c r="Q21" s="26">
        <v>18</v>
      </c>
      <c r="R21" s="35">
        <f>'Output_Tabel Mortalita'!I437</f>
        <v>0.98561818697051795</v>
      </c>
      <c r="S21" s="35">
        <f t="shared" si="1"/>
        <v>0.88318234048568933</v>
      </c>
      <c r="T21" s="34">
        <v>18</v>
      </c>
      <c r="U21" s="36" t="s">
        <v>201</v>
      </c>
      <c r="V21" s="203"/>
      <c r="Z21" s="26">
        <f t="shared" si="2"/>
        <v>2</v>
      </c>
      <c r="AA21" s="26">
        <v>58</v>
      </c>
      <c r="AB21" s="148">
        <f>$C$41*N3*(1/((1+6%)^Z21))*J5</f>
        <v>1277781688.0898731</v>
      </c>
      <c r="AC21" s="148">
        <f t="shared" si="3"/>
        <v>36508048.231139228</v>
      </c>
      <c r="AD21" s="148">
        <f t="shared" si="4"/>
        <v>1204765591.6275945</v>
      </c>
      <c r="AF21" s="26">
        <f t="shared" si="5"/>
        <v>2</v>
      </c>
      <c r="AG21" s="26">
        <v>58</v>
      </c>
      <c r="AH21" s="148">
        <f>$C$41*W3*(1/((1+6%)^AF21))*S5</f>
        <v>1288870423.8538718</v>
      </c>
      <c r="AI21" s="148">
        <f t="shared" si="6"/>
        <v>36824869.252967767</v>
      </c>
      <c r="AJ21" s="148">
        <f t="shared" si="7"/>
        <v>1215220685.3479364</v>
      </c>
      <c r="AL21" s="7">
        <v>57</v>
      </c>
      <c r="AM21" s="151">
        <f t="shared" si="10"/>
        <v>1201487956.7624302</v>
      </c>
      <c r="AN21" s="151">
        <f t="shared" si="11"/>
        <v>1211629797.4193172</v>
      </c>
      <c r="AO21" s="149">
        <f t="shared" si="12"/>
        <v>34328227.336069435</v>
      </c>
      <c r="AP21" s="149">
        <f t="shared" si="13"/>
        <v>34617994.211980492</v>
      </c>
      <c r="AQ21" s="149">
        <f t="shared" si="14"/>
        <v>1098503274.7542219</v>
      </c>
      <c r="AR21" s="149">
        <f t="shared" si="15"/>
        <v>1107775814.7833757</v>
      </c>
      <c r="BJ21" s="24">
        <f t="shared" si="16"/>
        <v>57</v>
      </c>
      <c r="BK21" s="116">
        <f t="shared" si="8"/>
        <v>0.44506352006537053</v>
      </c>
      <c r="BL21" s="116">
        <f t="shared" si="9"/>
        <v>0.44133815501384227</v>
      </c>
    </row>
    <row r="22" spans="1:64" x14ac:dyDescent="0.35">
      <c r="A22" s="26">
        <v>2042</v>
      </c>
      <c r="B22" s="26">
        <v>58</v>
      </c>
      <c r="C22" s="97">
        <f t="shared" si="17"/>
        <v>80628969.084835842</v>
      </c>
      <c r="D22" s="206"/>
      <c r="E22" s="26">
        <v>18</v>
      </c>
      <c r="H22" s="26">
        <v>19</v>
      </c>
      <c r="I22" s="35">
        <f>'Output_Tabel Mortalita'!B438</f>
        <v>0.98397230865048901</v>
      </c>
      <c r="J22" s="35">
        <f t="shared" si="0"/>
        <v>0.87195497513899423</v>
      </c>
      <c r="K22" s="34">
        <v>19</v>
      </c>
      <c r="L22" s="36" t="s">
        <v>201</v>
      </c>
      <c r="M22" s="203"/>
      <c r="Q22" s="26">
        <v>19</v>
      </c>
      <c r="R22" s="35">
        <f>'Output_Tabel Mortalita'!I438</f>
        <v>0.98426945963528401</v>
      </c>
      <c r="S22" s="35">
        <f t="shared" si="1"/>
        <v>0.87048057719388383</v>
      </c>
      <c r="T22" s="34">
        <v>19</v>
      </c>
      <c r="U22" s="36" t="s">
        <v>201</v>
      </c>
      <c r="V22" s="203"/>
      <c r="Z22" s="26">
        <f t="shared" si="2"/>
        <v>1</v>
      </c>
      <c r="AA22" s="26">
        <v>59</v>
      </c>
      <c r="AB22" s="148">
        <f>$C$41*N3*(1/((1+6%)^Z22))*J4</f>
        <v>1358519608.9131212</v>
      </c>
      <c r="AC22" s="148">
        <f t="shared" si="3"/>
        <v>38814845.968946323</v>
      </c>
      <c r="AD22" s="148">
        <f t="shared" si="4"/>
        <v>1319704762.944175</v>
      </c>
      <c r="AF22" s="26">
        <f t="shared" si="5"/>
        <v>1</v>
      </c>
      <c r="AG22" s="26">
        <v>59</v>
      </c>
      <c r="AH22" s="148">
        <f>$C$41*W3*(1/((1+6%)^AF22))*S4</f>
        <v>1370641650.3827515</v>
      </c>
      <c r="AI22" s="148">
        <f t="shared" si="6"/>
        <v>39161190.010935754</v>
      </c>
      <c r="AJ22" s="148">
        <f t="shared" si="7"/>
        <v>1331480460.3718157</v>
      </c>
      <c r="AL22" s="7">
        <v>58</v>
      </c>
      <c r="AM22" s="151">
        <f t="shared" si="10"/>
        <v>1277781688.0898731</v>
      </c>
      <c r="AN22" s="151">
        <f t="shared" si="11"/>
        <v>1288870423.8538718</v>
      </c>
      <c r="AO22" s="149">
        <f t="shared" si="12"/>
        <v>36508048.231139228</v>
      </c>
      <c r="AP22" s="149">
        <f t="shared" si="13"/>
        <v>36824869.252967767</v>
      </c>
      <c r="AQ22" s="149">
        <f t="shared" si="14"/>
        <v>1204765591.6275945</v>
      </c>
      <c r="AR22" s="149">
        <f t="shared" si="15"/>
        <v>1215220685.3479364</v>
      </c>
      <c r="BJ22" s="24">
        <f t="shared" si="16"/>
        <v>58</v>
      </c>
      <c r="BK22" s="116">
        <f t="shared" si="8"/>
        <v>0.4567200805236829</v>
      </c>
      <c r="BL22" s="116">
        <f t="shared" si="9"/>
        <v>0.45279071090102052</v>
      </c>
    </row>
    <row r="23" spans="1:64" x14ac:dyDescent="0.35">
      <c r="A23" s="37">
        <v>2043</v>
      </c>
      <c r="B23" s="37">
        <v>59</v>
      </c>
      <c r="C23" s="98">
        <f t="shared" si="17"/>
        <v>83579989.353340834</v>
      </c>
      <c r="D23" s="99" t="s">
        <v>725</v>
      </c>
      <c r="E23" s="37">
        <v>19</v>
      </c>
      <c r="H23" s="43">
        <v>20</v>
      </c>
      <c r="I23" s="35">
        <f>'Output_Tabel Mortalita'!B439</f>
        <v>0.98241992666343403</v>
      </c>
      <c r="J23" s="42">
        <f t="shared" si="0"/>
        <v>0.85797954992679593</v>
      </c>
      <c r="K23" s="83">
        <v>20</v>
      </c>
      <c r="L23" s="84" t="s">
        <v>201</v>
      </c>
      <c r="M23" s="85" t="s">
        <v>253</v>
      </c>
      <c r="N23" s="82"/>
      <c r="O23" s="82"/>
      <c r="P23" s="81"/>
      <c r="Q23" s="43">
        <v>20</v>
      </c>
      <c r="R23" s="35">
        <f>'Output_Tabel Mortalita'!I439</f>
        <v>0.982793006528076</v>
      </c>
      <c r="S23" s="42">
        <f t="shared" si="1"/>
        <v>0.85678744733763412</v>
      </c>
      <c r="T23" s="83">
        <v>20</v>
      </c>
      <c r="U23" s="84" t="s">
        <v>201</v>
      </c>
      <c r="V23" s="85" t="s">
        <v>253</v>
      </c>
      <c r="W23" s="82"/>
      <c r="X23" s="82"/>
      <c r="Y23" s="81"/>
      <c r="Z23" s="26">
        <f t="shared" si="2"/>
        <v>0</v>
      </c>
      <c r="AA23" s="26">
        <v>60</v>
      </c>
      <c r="AB23" s="148">
        <f>$C$41*N3*(1/((1+6%)^Z23))*J3</f>
        <v>1443971460.9658325</v>
      </c>
      <c r="AC23" s="148">
        <f t="shared" si="3"/>
        <v>41256327.45616664</v>
      </c>
      <c r="AD23" s="148">
        <f t="shared" si="4"/>
        <v>1443971460.9658325</v>
      </c>
      <c r="AF23" s="26">
        <f t="shared" si="5"/>
        <v>0</v>
      </c>
      <c r="AG23" s="26">
        <v>60</v>
      </c>
      <c r="AH23" s="148">
        <f>$C$41*W3*(1/((1+6%)^AF23))*S3</f>
        <v>1457219225.1278279</v>
      </c>
      <c r="AI23" s="148">
        <f t="shared" si="6"/>
        <v>41634835.003652222</v>
      </c>
      <c r="AJ23" s="148">
        <f t="shared" si="7"/>
        <v>1457219225.1278279</v>
      </c>
      <c r="AL23" s="7">
        <v>59</v>
      </c>
      <c r="AM23" s="151">
        <f t="shared" si="10"/>
        <v>1358519608.9131212</v>
      </c>
      <c r="AN23" s="151">
        <f t="shared" si="11"/>
        <v>1370641650.3827515</v>
      </c>
      <c r="AO23" s="149">
        <f t="shared" si="12"/>
        <v>38814845.968946323</v>
      </c>
      <c r="AP23" s="149">
        <f t="shared" si="13"/>
        <v>39161190.010935754</v>
      </c>
      <c r="AQ23" s="149">
        <f t="shared" si="14"/>
        <v>1319704762.944175</v>
      </c>
      <c r="AR23" s="149">
        <f t="shared" si="15"/>
        <v>1331480460.3718157</v>
      </c>
      <c r="BJ23" s="24">
        <f t="shared" si="16"/>
        <v>59</v>
      </c>
      <c r="BK23" s="116">
        <f t="shared" si="8"/>
        <v>0.46854743957167561</v>
      </c>
      <c r="BL23" s="116">
        <f t="shared" si="9"/>
        <v>0.46440357637344959</v>
      </c>
    </row>
    <row r="24" spans="1:64" x14ac:dyDescent="0.35">
      <c r="A24" s="196"/>
      <c r="B24" s="196"/>
      <c r="C24" s="196"/>
      <c r="D24" s="99">
        <f>C4*(C1)^(60-40-1)</f>
        <v>83579989.353340745</v>
      </c>
      <c r="E24" s="37"/>
      <c r="J24" s="24"/>
      <c r="AL24" s="7">
        <v>60</v>
      </c>
      <c r="AM24" s="151">
        <f>AB23</f>
        <v>1443971460.9658325</v>
      </c>
      <c r="AN24" s="151">
        <f>AH23</f>
        <v>1457219225.1278279</v>
      </c>
      <c r="AO24" s="149">
        <f>AC23</f>
        <v>41256327.45616664</v>
      </c>
      <c r="AP24" s="149">
        <f>AI23</f>
        <v>41634835.003652222</v>
      </c>
      <c r="AQ24" s="149">
        <f>AD23</f>
        <v>1443971460.9658325</v>
      </c>
      <c r="AR24" s="149">
        <f>AJ23</f>
        <v>1457219225.1278279</v>
      </c>
    </row>
    <row r="25" spans="1:64" x14ac:dyDescent="0.35">
      <c r="C25" s="46"/>
      <c r="D25" s="47"/>
      <c r="J25" s="24"/>
      <c r="W25" s="1"/>
      <c r="X25" s="48"/>
      <c r="Y25" s="48"/>
      <c r="Z25" s="1"/>
      <c r="AA25" s="1"/>
      <c r="AB25" s="1"/>
      <c r="AC25" s="1"/>
    </row>
    <row r="26" spans="1:64" x14ac:dyDescent="0.35">
      <c r="C26" s="46"/>
      <c r="D26" s="47"/>
      <c r="J26" s="24"/>
      <c r="W26" s="1"/>
      <c r="X26" s="48"/>
      <c r="Y26" s="48"/>
      <c r="Z26" s="1"/>
      <c r="AA26" s="1"/>
      <c r="AB26" s="1"/>
      <c r="AC26" s="1"/>
    </row>
    <row r="27" spans="1:64" x14ac:dyDescent="0.35">
      <c r="C27" s="46"/>
      <c r="D27" s="47"/>
      <c r="J27" s="24"/>
      <c r="W27" s="1"/>
      <c r="X27" s="48"/>
      <c r="Y27" s="48"/>
      <c r="Z27" s="1"/>
      <c r="AA27" s="1"/>
      <c r="AB27" s="1"/>
      <c r="AC27" s="1"/>
    </row>
    <row r="28" spans="1:64" ht="15.5" customHeight="1" x14ac:dyDescent="0.35">
      <c r="C28" s="46"/>
      <c r="D28" s="47"/>
      <c r="J28" s="24"/>
      <c r="M28" s="33"/>
      <c r="N28" s="33"/>
      <c r="W28" s="1"/>
      <c r="X28" s="48"/>
      <c r="Y28" s="48"/>
      <c r="Z28" s="1"/>
      <c r="AA28" s="1"/>
      <c r="AB28" s="1"/>
      <c r="AC28" s="1"/>
    </row>
    <row r="29" spans="1:64" x14ac:dyDescent="0.35">
      <c r="C29" s="46"/>
      <c r="D29" s="47"/>
      <c r="J29" s="24"/>
      <c r="W29" s="1"/>
      <c r="X29" s="48"/>
      <c r="Y29" s="48"/>
      <c r="Z29" s="1"/>
      <c r="AA29" s="1"/>
      <c r="AB29" s="1"/>
      <c r="AC29" s="1"/>
    </row>
    <row r="30" spans="1:64" x14ac:dyDescent="0.35">
      <c r="C30" s="46"/>
      <c r="D30" s="47"/>
      <c r="J30" s="24"/>
      <c r="W30" s="1"/>
      <c r="X30" s="48"/>
      <c r="Y30" s="48"/>
      <c r="Z30" s="1"/>
      <c r="AA30" s="1"/>
      <c r="AB30" s="1"/>
      <c r="AC30" s="1"/>
    </row>
    <row r="31" spans="1:64" x14ac:dyDescent="0.35">
      <c r="C31" s="46"/>
      <c r="D31" s="47"/>
      <c r="J31" s="24"/>
      <c r="W31" s="1"/>
      <c r="X31" s="48"/>
      <c r="Y31" s="48"/>
      <c r="Z31" s="1"/>
      <c r="AA31" s="1"/>
      <c r="AB31" s="1"/>
      <c r="AC31" s="1"/>
    </row>
    <row r="32" spans="1:64" x14ac:dyDescent="0.35">
      <c r="C32" s="46"/>
      <c r="D32" s="47"/>
      <c r="J32" s="24"/>
      <c r="W32" s="1"/>
      <c r="X32" s="48"/>
      <c r="Y32" s="48"/>
      <c r="Z32" s="1"/>
      <c r="AA32" s="1"/>
      <c r="AB32" s="1"/>
      <c r="AC32" s="1"/>
    </row>
    <row r="33" spans="1:29" x14ac:dyDescent="0.35">
      <c r="C33" s="46"/>
      <c r="D33" s="46"/>
      <c r="J33" s="24"/>
      <c r="W33" s="1"/>
      <c r="X33" s="48"/>
      <c r="Y33" s="48"/>
      <c r="Z33" s="1"/>
      <c r="AA33" s="1"/>
      <c r="AB33" s="1"/>
      <c r="AC33" s="1"/>
    </row>
    <row r="34" spans="1:29" x14ac:dyDescent="0.35">
      <c r="A34" s="17"/>
      <c r="B34" s="17"/>
      <c r="C34" s="17"/>
      <c r="D34" s="46"/>
      <c r="J34" s="24"/>
      <c r="W34" s="1"/>
      <c r="X34" s="48"/>
      <c r="Y34" s="48"/>
      <c r="Z34" s="1"/>
      <c r="AA34" s="1"/>
      <c r="AB34" s="1"/>
      <c r="AC34" s="1"/>
    </row>
    <row r="35" spans="1:29" x14ac:dyDescent="0.35">
      <c r="J35" s="24"/>
    </row>
    <row r="36" spans="1:29" x14ac:dyDescent="0.35">
      <c r="J36" s="24"/>
    </row>
    <row r="37" spans="1:29" x14ac:dyDescent="0.35">
      <c r="J37" s="24"/>
    </row>
    <row r="38" spans="1:29" ht="15.5" customHeight="1" x14ac:dyDescent="0.35">
      <c r="J38" s="24"/>
    </row>
    <row r="39" spans="1:29" x14ac:dyDescent="0.35">
      <c r="J39" s="24"/>
    </row>
    <row r="40" spans="1:29" x14ac:dyDescent="0.35">
      <c r="J40" s="24"/>
    </row>
    <row r="41" spans="1:29" x14ac:dyDescent="0.35">
      <c r="B41" s="37" t="s">
        <v>206</v>
      </c>
      <c r="C41" s="95">
        <f>4.75%*(60-25)*D24</f>
        <v>138951732.29992899</v>
      </c>
      <c r="J41" s="24"/>
    </row>
    <row r="42" spans="1:29" x14ac:dyDescent="0.35">
      <c r="J42" s="24"/>
    </row>
    <row r="43" spans="1:29" x14ac:dyDescent="0.35">
      <c r="J43" s="24"/>
    </row>
    <row r="44" spans="1:29" x14ac:dyDescent="0.35">
      <c r="J44" s="24"/>
    </row>
    <row r="45" spans="1:29" x14ac:dyDescent="0.35">
      <c r="J45" s="24"/>
    </row>
    <row r="46" spans="1:29" x14ac:dyDescent="0.35">
      <c r="J46" s="24"/>
    </row>
    <row r="47" spans="1:29" x14ac:dyDescent="0.35">
      <c r="J47" s="24"/>
    </row>
    <row r="48" spans="1:29" x14ac:dyDescent="0.35">
      <c r="J48" s="24"/>
    </row>
    <row r="49" spans="10:10" x14ac:dyDescent="0.35">
      <c r="J49" s="24"/>
    </row>
    <row r="50" spans="10:10" x14ac:dyDescent="0.35">
      <c r="J50" s="24"/>
    </row>
    <row r="51" spans="10:10" x14ac:dyDescent="0.35">
      <c r="J51" s="24"/>
    </row>
    <row r="52" spans="10:10" x14ac:dyDescent="0.35">
      <c r="J52" s="24"/>
    </row>
    <row r="53" spans="10:10" x14ac:dyDescent="0.35">
      <c r="J53" s="24"/>
    </row>
    <row r="54" spans="10:10" x14ac:dyDescent="0.35">
      <c r="J54" s="24"/>
    </row>
    <row r="55" spans="10:10" x14ac:dyDescent="0.35">
      <c r="J55" s="24"/>
    </row>
    <row r="56" spans="10:10" x14ac:dyDescent="0.35">
      <c r="J56" s="24"/>
    </row>
    <row r="57" spans="10:10" x14ac:dyDescent="0.35">
      <c r="J57" s="24"/>
    </row>
    <row r="58" spans="10:10" x14ac:dyDescent="0.35">
      <c r="J58" s="24"/>
    </row>
    <row r="59" spans="10:10" x14ac:dyDescent="0.35">
      <c r="J59" s="24"/>
    </row>
    <row r="60" spans="10:10" x14ac:dyDescent="0.35">
      <c r="J60" s="24"/>
    </row>
    <row r="61" spans="10:10" x14ac:dyDescent="0.35">
      <c r="J61" s="24"/>
    </row>
    <row r="62" spans="10:10" x14ac:dyDescent="0.35">
      <c r="J62" s="24"/>
    </row>
    <row r="63" spans="10:10" x14ac:dyDescent="0.35">
      <c r="J63" s="24"/>
    </row>
    <row r="64" spans="10:10" x14ac:dyDescent="0.35">
      <c r="J64" s="24"/>
    </row>
    <row r="65" spans="10:10" x14ac:dyDescent="0.35">
      <c r="J65" s="24"/>
    </row>
    <row r="66" spans="10:10" x14ac:dyDescent="0.35">
      <c r="J66" s="24"/>
    </row>
    <row r="67" spans="10:10" x14ac:dyDescent="0.35">
      <c r="J67" s="24"/>
    </row>
    <row r="68" spans="10:10" x14ac:dyDescent="0.35">
      <c r="J68" s="24"/>
    </row>
    <row r="69" spans="10:10" x14ac:dyDescent="0.35">
      <c r="J69" s="24"/>
    </row>
    <row r="70" spans="10:10" x14ac:dyDescent="0.35">
      <c r="J70" s="24"/>
    </row>
    <row r="71" spans="10:10" x14ac:dyDescent="0.35">
      <c r="J71" s="24"/>
    </row>
    <row r="72" spans="10:10" x14ac:dyDescent="0.35">
      <c r="J72" s="24"/>
    </row>
    <row r="73" spans="10:10" x14ac:dyDescent="0.35">
      <c r="J73" s="24"/>
    </row>
    <row r="74" spans="10:10" x14ac:dyDescent="0.35">
      <c r="J74" s="24"/>
    </row>
    <row r="75" spans="10:10" x14ac:dyDescent="0.35">
      <c r="J75" s="24"/>
    </row>
    <row r="76" spans="10:10" x14ac:dyDescent="0.35">
      <c r="J76" s="24"/>
    </row>
    <row r="77" spans="10:10" x14ac:dyDescent="0.35">
      <c r="J77" s="24"/>
    </row>
    <row r="78" spans="10:10" x14ac:dyDescent="0.35">
      <c r="J78" s="24"/>
    </row>
    <row r="79" spans="10:10" x14ac:dyDescent="0.35">
      <c r="J79" s="24"/>
    </row>
    <row r="80" spans="10:10" x14ac:dyDescent="0.35">
      <c r="J80" s="24"/>
    </row>
    <row r="81" spans="10:10" x14ac:dyDescent="0.35">
      <c r="J81" s="24"/>
    </row>
    <row r="82" spans="10:10" x14ac:dyDescent="0.35">
      <c r="J82" s="24"/>
    </row>
    <row r="83" spans="10:10" x14ac:dyDescent="0.35">
      <c r="J83" s="24"/>
    </row>
    <row r="84" spans="10:10" x14ac:dyDescent="0.35">
      <c r="J84" s="24"/>
    </row>
    <row r="85" spans="10:10" x14ac:dyDescent="0.35">
      <c r="J85" s="24"/>
    </row>
    <row r="86" spans="10:10" x14ac:dyDescent="0.35">
      <c r="J86" s="24"/>
    </row>
    <row r="87" spans="10:10" x14ac:dyDescent="0.35">
      <c r="J87" s="24"/>
    </row>
    <row r="88" spans="10:10" x14ac:dyDescent="0.35">
      <c r="J88" s="24"/>
    </row>
    <row r="89" spans="10:10" x14ac:dyDescent="0.35">
      <c r="J89" s="24"/>
    </row>
    <row r="90" spans="10:10" x14ac:dyDescent="0.35">
      <c r="J90" s="24"/>
    </row>
    <row r="91" spans="10:10" x14ac:dyDescent="0.35">
      <c r="J91" s="24"/>
    </row>
    <row r="92" spans="10:10" x14ac:dyDescent="0.35">
      <c r="J92" s="24"/>
    </row>
    <row r="93" spans="10:10" x14ac:dyDescent="0.35">
      <c r="J93" s="24"/>
    </row>
    <row r="94" spans="10:10" x14ac:dyDescent="0.35">
      <c r="J94" s="24"/>
    </row>
    <row r="95" spans="10:10" x14ac:dyDescent="0.35">
      <c r="J95" s="24"/>
    </row>
    <row r="96" spans="10:10" x14ac:dyDescent="0.35">
      <c r="J96" s="24"/>
    </row>
    <row r="97" spans="8:21" x14ac:dyDescent="0.35">
      <c r="J97" s="24"/>
    </row>
    <row r="98" spans="8:21" x14ac:dyDescent="0.35">
      <c r="J98" s="24"/>
    </row>
    <row r="99" spans="8:21" x14ac:dyDescent="0.35">
      <c r="J99" s="24"/>
    </row>
    <row r="100" spans="8:21" x14ac:dyDescent="0.35">
      <c r="J100" s="24"/>
    </row>
    <row r="101" spans="8:21" x14ac:dyDescent="0.35">
      <c r="J101" s="24"/>
    </row>
    <row r="102" spans="8:21" x14ac:dyDescent="0.35">
      <c r="J102" s="24"/>
    </row>
    <row r="103" spans="8:21" x14ac:dyDescent="0.35">
      <c r="J103" s="24"/>
    </row>
    <row r="104" spans="8:21" x14ac:dyDescent="0.35">
      <c r="H104" s="17"/>
      <c r="I104" s="17"/>
      <c r="K104" s="17"/>
      <c r="L104" s="39"/>
      <c r="Q104" s="17"/>
      <c r="R104" s="17"/>
      <c r="S104" s="33"/>
      <c r="T104" s="17"/>
      <c r="U104" s="39"/>
    </row>
    <row r="105" spans="8:21" x14ac:dyDescent="0.35">
      <c r="K105" s="17"/>
      <c r="L105" s="39"/>
    </row>
  </sheetData>
  <mergeCells count="23">
    <mergeCell ref="D4:D22"/>
    <mergeCell ref="M7:M22"/>
    <mergeCell ref="A24:C24"/>
    <mergeCell ref="AF1:AJ1"/>
    <mergeCell ref="A2:C2"/>
    <mergeCell ref="A1:B1"/>
    <mergeCell ref="D1:E3"/>
    <mergeCell ref="Q1:X1"/>
    <mergeCell ref="V7:V22"/>
    <mergeCell ref="BK2:BL2"/>
    <mergeCell ref="AL1:AR1"/>
    <mergeCell ref="J2:M2"/>
    <mergeCell ref="S2:V2"/>
    <mergeCell ref="AL2:AL3"/>
    <mergeCell ref="AM2:AN2"/>
    <mergeCell ref="AO2:AP2"/>
    <mergeCell ref="AQ2:AR2"/>
    <mergeCell ref="Z1:AD1"/>
    <mergeCell ref="H1:O1"/>
    <mergeCell ref="N2:O2"/>
    <mergeCell ref="N3:O3"/>
    <mergeCell ref="W2:X2"/>
    <mergeCell ref="W3:X3"/>
  </mergeCells>
  <phoneticPr fontId="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332D-025C-4B47-8A0C-3154E7CEBA56}">
  <dimension ref="A1:AN33"/>
  <sheetViews>
    <sheetView topLeftCell="A39" zoomScale="70" zoomScaleNormal="70" workbookViewId="0">
      <selection activeCell="P52" sqref="P52"/>
    </sheetView>
  </sheetViews>
  <sheetFormatPr defaultRowHeight="15.5" x14ac:dyDescent="0.35"/>
  <cols>
    <col min="1" max="1" width="5.6328125" style="17" customWidth="1"/>
    <col min="2" max="4" width="14.6328125" style="17" customWidth="1"/>
    <col min="5" max="5" width="8.7265625" style="17"/>
    <col min="6" max="6" width="5.6328125" style="1" customWidth="1"/>
    <col min="7" max="9" width="14.6328125" style="17" customWidth="1"/>
    <col min="10" max="10" width="8.7265625" style="17"/>
    <col min="11" max="11" width="5.6328125" style="17" customWidth="1"/>
    <col min="12" max="14" width="14.6328125" style="17" customWidth="1"/>
    <col min="15" max="15" width="8.7265625" style="17"/>
    <col min="16" max="16" width="5.6328125" style="17" customWidth="1"/>
    <col min="17" max="19" width="14.6328125" style="17" customWidth="1"/>
    <col min="20" max="21" width="8.7265625" style="17"/>
    <col min="22" max="22" width="5.6328125" style="17" customWidth="1"/>
    <col min="23" max="25" width="14.6328125" style="17" customWidth="1"/>
    <col min="26" max="26" width="8.7265625" style="17"/>
    <col min="27" max="27" width="5.6328125" style="17" customWidth="1"/>
    <col min="28" max="30" width="14.6328125" style="17" customWidth="1"/>
    <col min="31" max="31" width="8.7265625" style="17"/>
    <col min="32" max="32" width="5.6328125" style="17" customWidth="1"/>
    <col min="33" max="35" width="14.6328125" style="17" customWidth="1"/>
    <col min="36" max="36" width="8.7265625" style="17"/>
    <col min="37" max="37" width="5.6328125" style="17" customWidth="1"/>
    <col min="38" max="40" width="14.6328125" style="17" customWidth="1"/>
    <col min="41" max="16384" width="8.7265625" style="17"/>
  </cols>
  <sheetData>
    <row r="1" spans="1:40" x14ac:dyDescent="0.35">
      <c r="A1" s="194" t="s">
        <v>729</v>
      </c>
      <c r="B1" s="194"/>
      <c r="C1" s="194"/>
      <c r="D1" s="194"/>
      <c r="F1" s="194" t="s">
        <v>730</v>
      </c>
      <c r="G1" s="194"/>
      <c r="H1" s="194"/>
      <c r="I1" s="194"/>
      <c r="K1" s="194" t="s">
        <v>731</v>
      </c>
      <c r="L1" s="194"/>
      <c r="M1" s="194"/>
      <c r="N1" s="194"/>
      <c r="P1" s="194" t="s">
        <v>744</v>
      </c>
      <c r="Q1" s="194"/>
      <c r="R1" s="194"/>
      <c r="S1" s="194"/>
      <c r="V1" s="194" t="s">
        <v>23</v>
      </c>
      <c r="W1" s="194"/>
      <c r="X1" s="194"/>
      <c r="Y1" s="194"/>
      <c r="AA1" s="194" t="s">
        <v>19</v>
      </c>
      <c r="AB1" s="194"/>
      <c r="AC1" s="194"/>
      <c r="AD1" s="194"/>
      <c r="AF1" s="194" t="s">
        <v>23</v>
      </c>
      <c r="AG1" s="194"/>
      <c r="AH1" s="194"/>
      <c r="AI1" s="194"/>
      <c r="AK1" s="194" t="s">
        <v>19</v>
      </c>
      <c r="AL1" s="194"/>
      <c r="AM1" s="194"/>
      <c r="AN1" s="194"/>
    </row>
    <row r="2" spans="1:40" x14ac:dyDescent="0.35">
      <c r="A2" s="134" t="s">
        <v>7</v>
      </c>
      <c r="B2" s="134" t="s">
        <v>35</v>
      </c>
      <c r="C2" s="134" t="s">
        <v>23</v>
      </c>
      <c r="D2" s="134" t="s">
        <v>728</v>
      </c>
      <c r="F2" s="134" t="s">
        <v>7</v>
      </c>
      <c r="G2" s="134" t="s">
        <v>35</v>
      </c>
      <c r="H2" s="134" t="s">
        <v>23</v>
      </c>
      <c r="I2" s="134" t="s">
        <v>728</v>
      </c>
      <c r="K2" s="134" t="s">
        <v>7</v>
      </c>
      <c r="L2" s="134" t="s">
        <v>35</v>
      </c>
      <c r="M2" s="134" t="s">
        <v>23</v>
      </c>
      <c r="N2" s="134" t="s">
        <v>728</v>
      </c>
      <c r="P2" s="134" t="s">
        <v>7</v>
      </c>
      <c r="Q2" s="134" t="s">
        <v>35</v>
      </c>
      <c r="R2" s="134" t="s">
        <v>23</v>
      </c>
      <c r="S2" s="134" t="s">
        <v>728</v>
      </c>
      <c r="V2" s="134" t="s">
        <v>7</v>
      </c>
      <c r="W2" s="134" t="s">
        <v>28</v>
      </c>
      <c r="X2" s="134" t="s">
        <v>29</v>
      </c>
      <c r="Y2" s="134" t="s">
        <v>728</v>
      </c>
      <c r="AA2" s="134" t="s">
        <v>7</v>
      </c>
      <c r="AB2" s="134" t="s">
        <v>28</v>
      </c>
      <c r="AC2" s="134" t="s">
        <v>29</v>
      </c>
      <c r="AD2" s="134" t="s">
        <v>728</v>
      </c>
      <c r="AF2" s="134" t="s">
        <v>7</v>
      </c>
      <c r="AG2" s="134" t="s">
        <v>30</v>
      </c>
      <c r="AH2" s="134" t="s">
        <v>31</v>
      </c>
      <c r="AI2" s="134" t="s">
        <v>728</v>
      </c>
      <c r="AK2" s="134" t="s">
        <v>7</v>
      </c>
      <c r="AL2" s="134" t="s">
        <v>30</v>
      </c>
      <c r="AM2" s="134" t="s">
        <v>31</v>
      </c>
      <c r="AN2" s="134" t="s">
        <v>728</v>
      </c>
    </row>
    <row r="3" spans="1:40" x14ac:dyDescent="0.35">
      <c r="A3" s="1">
        <f>'L30'!AL4</f>
        <v>30</v>
      </c>
      <c r="B3" s="153">
        <f>'L30'!AM4</f>
        <v>190770337.89383057</v>
      </c>
      <c r="C3" s="153">
        <f>'L30'!AN4</f>
        <v>196064774.27740571</v>
      </c>
      <c r="D3" s="153">
        <f>B3-C3</f>
        <v>-5294436.3835751414</v>
      </c>
      <c r="F3" s="1">
        <f>'P30'!AL4</f>
        <v>30</v>
      </c>
      <c r="G3" s="153">
        <f>'P30'!AM4</f>
        <v>227304416.27188784</v>
      </c>
      <c r="H3" s="153">
        <f>'P30'!AN4</f>
        <v>230959181.23491657</v>
      </c>
      <c r="I3" s="153">
        <f>G3-H3</f>
        <v>-3654764.963028729</v>
      </c>
      <c r="K3" s="1">
        <f>'L40'!AL4</f>
        <v>40</v>
      </c>
      <c r="L3" s="153">
        <f>'L40'!AM4</f>
        <v>324827122.96100235</v>
      </c>
      <c r="M3" s="153">
        <f>'L40'!AN4</f>
        <v>330681000.5020588</v>
      </c>
      <c r="N3" s="153">
        <f>L3-M3</f>
        <v>-5853877.5410564542</v>
      </c>
      <c r="P3" s="1">
        <f>'P40'!AL4</f>
        <v>40</v>
      </c>
      <c r="Q3" s="153">
        <f>'P40'!AM4</f>
        <v>386294247.59902412</v>
      </c>
      <c r="R3" s="153">
        <f>'P40'!AN4</f>
        <v>389296663.93142492</v>
      </c>
      <c r="S3" s="153">
        <f>Q3-R3</f>
        <v>-3002416.3324007988</v>
      </c>
      <c r="V3" s="1">
        <f>A3</f>
        <v>30</v>
      </c>
      <c r="W3" s="153">
        <f>C3</f>
        <v>196064774.27740571</v>
      </c>
      <c r="X3" s="153">
        <f>H3</f>
        <v>230959181.23491657</v>
      </c>
      <c r="Y3" s="153">
        <f>W3-X3</f>
        <v>-34894406.957510859</v>
      </c>
      <c r="AA3" s="1">
        <f>F3</f>
        <v>30</v>
      </c>
      <c r="AB3" s="153">
        <f>B3</f>
        <v>190770337.89383057</v>
      </c>
      <c r="AC3" s="153">
        <f>G3</f>
        <v>227304416.27188784</v>
      </c>
      <c r="AD3" s="153">
        <f>AB3-AC3</f>
        <v>-36534078.378057271</v>
      </c>
      <c r="AF3" s="1">
        <f>K3</f>
        <v>40</v>
      </c>
      <c r="AG3" s="153">
        <f>M3</f>
        <v>330681000.5020588</v>
      </c>
      <c r="AH3" s="153">
        <f>R3</f>
        <v>389296663.93142492</v>
      </c>
      <c r="AI3" s="153">
        <f>AG3-AH3</f>
        <v>-58615663.429366112</v>
      </c>
      <c r="AK3" s="1">
        <f>P3</f>
        <v>40</v>
      </c>
      <c r="AL3" s="153">
        <f>L3</f>
        <v>324827122.96100235</v>
      </c>
      <c r="AM3" s="153">
        <f>Q3</f>
        <v>386294247.59902412</v>
      </c>
      <c r="AN3" s="153">
        <f>AL3-AM3</f>
        <v>-61467124.638021767</v>
      </c>
    </row>
    <row r="4" spans="1:40" x14ac:dyDescent="0.35">
      <c r="A4" s="1">
        <f>'L30'!AL5</f>
        <v>31</v>
      </c>
      <c r="B4" s="153">
        <f>'L30'!AM5</f>
        <v>207062943.85826594</v>
      </c>
      <c r="C4" s="153">
        <f>'L30'!AN5</f>
        <v>212544884.50381288</v>
      </c>
      <c r="D4" s="153">
        <f t="shared" ref="D4:D33" si="0">B4-C4</f>
        <v>-5481940.6455469429</v>
      </c>
      <c r="F4" s="1">
        <f>'P30'!AL5</f>
        <v>31</v>
      </c>
      <c r="G4" s="153">
        <f>'P30'!AM5</f>
        <v>244996499.8224166</v>
      </c>
      <c r="H4" s="153">
        <f>'P30'!AN5</f>
        <v>248698471.3631382</v>
      </c>
      <c r="I4" s="153">
        <f t="shared" ref="I4:I33" si="1">G4-H4</f>
        <v>-3701971.5407215953</v>
      </c>
      <c r="K4" s="1">
        <f>'L40'!AL5</f>
        <v>41</v>
      </c>
      <c r="L4" s="153">
        <f>'L40'!AM5</f>
        <v>352450424.62916243</v>
      </c>
      <c r="M4" s="153">
        <f>'L40'!AN5</f>
        <v>358587424.68801433</v>
      </c>
      <c r="N4" s="153">
        <f t="shared" ref="N4:N23" si="2">L4-M4</f>
        <v>-6137000.0588518977</v>
      </c>
      <c r="P4" s="1">
        <f>'P40'!AL5</f>
        <v>41</v>
      </c>
      <c r="Q4" s="153">
        <f>'P40'!AM5</f>
        <v>416141693.06914061</v>
      </c>
      <c r="R4" s="153">
        <f>'P40'!AN5</f>
        <v>419249484.7094183</v>
      </c>
      <c r="S4" s="153">
        <f t="shared" ref="S4:S23" si="3">Q4-R4</f>
        <v>-3107791.6402776837</v>
      </c>
      <c r="V4" s="1">
        <f t="shared" ref="V4:V33" si="4">A4</f>
        <v>31</v>
      </c>
      <c r="W4" s="153">
        <f t="shared" ref="W4:W33" si="5">C4</f>
        <v>212544884.50381288</v>
      </c>
      <c r="X4" s="153">
        <f t="shared" ref="X4:X33" si="6">H4</f>
        <v>248698471.3631382</v>
      </c>
      <c r="Y4" s="153">
        <f t="shared" ref="Y4:Y33" si="7">W4-X4</f>
        <v>-36153586.85932532</v>
      </c>
      <c r="AA4" s="1">
        <f t="shared" ref="AA4:AA33" si="8">F4</f>
        <v>31</v>
      </c>
      <c r="AB4" s="153">
        <f t="shared" ref="AB4:AB33" si="9">B4</f>
        <v>207062943.85826594</v>
      </c>
      <c r="AC4" s="153">
        <f t="shared" ref="AC4:AC33" si="10">G4</f>
        <v>244996499.8224166</v>
      </c>
      <c r="AD4" s="153">
        <f t="shared" ref="AD4:AD33" si="11">AB4-AC4</f>
        <v>-37933555.964150667</v>
      </c>
      <c r="AF4" s="1">
        <f t="shared" ref="AF4:AF23" si="12">K4</f>
        <v>41</v>
      </c>
      <c r="AG4" s="153">
        <f t="shared" ref="AG4:AG23" si="13">M4</f>
        <v>358587424.68801433</v>
      </c>
      <c r="AH4" s="153">
        <f t="shared" ref="AH4:AH23" si="14">R4</f>
        <v>419249484.7094183</v>
      </c>
      <c r="AI4" s="153">
        <f t="shared" ref="AI4:AI23" si="15">AG4-AH4</f>
        <v>-60662060.021403968</v>
      </c>
      <c r="AK4" s="1">
        <f t="shared" ref="AK4:AK23" si="16">P4</f>
        <v>41</v>
      </c>
      <c r="AL4" s="153">
        <f t="shared" ref="AL4:AL23" si="17">L4</f>
        <v>352450424.62916243</v>
      </c>
      <c r="AM4" s="153">
        <f t="shared" ref="AM4:AM23" si="18">Q4</f>
        <v>416141693.06914061</v>
      </c>
      <c r="AN4" s="153">
        <f t="shared" ref="AN4:AN23" si="19">AL4-AM4</f>
        <v>-63691268.439978182</v>
      </c>
    </row>
    <row r="5" spans="1:40" x14ac:dyDescent="0.35">
      <c r="A5" s="1">
        <f>'L30'!AL6</f>
        <v>32</v>
      </c>
      <c r="B5" s="153">
        <f>'L30'!AM6</f>
        <v>224272258.76547217</v>
      </c>
      <c r="C5" s="153">
        <f>'L30'!AN6</f>
        <v>229972686.86403671</v>
      </c>
      <c r="D5" s="153">
        <f t="shared" si="0"/>
        <v>-5700428.0985645354</v>
      </c>
      <c r="F5" s="1">
        <f>'P30'!AL6</f>
        <v>32</v>
      </c>
      <c r="G5" s="153">
        <f>'P30'!AM6</f>
        <v>263689910.16994366</v>
      </c>
      <c r="H5" s="153">
        <f>'P30'!AN6</f>
        <v>267438999.37075397</v>
      </c>
      <c r="I5" s="153">
        <f t="shared" si="1"/>
        <v>-3749089.2008103132</v>
      </c>
      <c r="K5" s="1">
        <f>'L40'!AL6</f>
        <v>42</v>
      </c>
      <c r="L5" s="153">
        <f>'L40'!AM6</f>
        <v>381605368.29811138</v>
      </c>
      <c r="M5" s="153">
        <f>'L40'!AN6</f>
        <v>388105495.87665987</v>
      </c>
      <c r="N5" s="153">
        <f t="shared" si="2"/>
        <v>-6500127.578548491</v>
      </c>
      <c r="P5" s="1">
        <f>'P40'!AL6</f>
        <v>42</v>
      </c>
      <c r="Q5" s="153">
        <f>'P40'!AM6</f>
        <v>447650676.37013465</v>
      </c>
      <c r="R5" s="153">
        <f>'P40'!AN6</f>
        <v>450889055.89084524</v>
      </c>
      <c r="S5" s="153">
        <f t="shared" si="3"/>
        <v>-3238379.5207105875</v>
      </c>
      <c r="V5" s="1">
        <f t="shared" si="4"/>
        <v>32</v>
      </c>
      <c r="W5" s="153">
        <f t="shared" si="5"/>
        <v>229972686.86403671</v>
      </c>
      <c r="X5" s="153">
        <f t="shared" si="6"/>
        <v>267438999.37075397</v>
      </c>
      <c r="Y5" s="153">
        <f t="shared" si="7"/>
        <v>-37466312.506717265</v>
      </c>
      <c r="AA5" s="1">
        <f t="shared" si="8"/>
        <v>32</v>
      </c>
      <c r="AB5" s="153">
        <f t="shared" si="9"/>
        <v>224272258.76547217</v>
      </c>
      <c r="AC5" s="153">
        <f t="shared" si="10"/>
        <v>263689910.16994366</v>
      </c>
      <c r="AD5" s="153">
        <f t="shared" si="11"/>
        <v>-39417651.404471487</v>
      </c>
      <c r="AF5" s="1">
        <f t="shared" si="12"/>
        <v>42</v>
      </c>
      <c r="AG5" s="153">
        <f t="shared" si="13"/>
        <v>388105495.87665987</v>
      </c>
      <c r="AH5" s="153">
        <f t="shared" si="14"/>
        <v>450889055.89084524</v>
      </c>
      <c r="AI5" s="153">
        <f t="shared" si="15"/>
        <v>-62783560.014185369</v>
      </c>
      <c r="AK5" s="1">
        <f t="shared" si="16"/>
        <v>42</v>
      </c>
      <c r="AL5" s="153">
        <f t="shared" si="17"/>
        <v>381605368.29811138</v>
      </c>
      <c r="AM5" s="153">
        <f t="shared" si="18"/>
        <v>447650676.37013465</v>
      </c>
      <c r="AN5" s="153">
        <f t="shared" si="19"/>
        <v>-66045308.072023273</v>
      </c>
    </row>
    <row r="6" spans="1:40" x14ac:dyDescent="0.35">
      <c r="A6" s="1">
        <f>'L30'!AL7</f>
        <v>33</v>
      </c>
      <c r="B6" s="153">
        <f>'L30'!AM7</f>
        <v>242443871.00048372</v>
      </c>
      <c r="C6" s="153">
        <f>'L30'!AN7</f>
        <v>248396975.91227219</v>
      </c>
      <c r="D6" s="153">
        <f t="shared" si="0"/>
        <v>-5953104.9117884636</v>
      </c>
      <c r="F6" s="1">
        <f>'P30'!AL7</f>
        <v>33</v>
      </c>
      <c r="G6" s="153">
        <f>'P30'!AM7</f>
        <v>283440243.79726291</v>
      </c>
      <c r="H6" s="153">
        <f>'P30'!AN7</f>
        <v>287238072.53142327</v>
      </c>
      <c r="I6" s="153">
        <f t="shared" si="1"/>
        <v>-3797828.7341603637</v>
      </c>
      <c r="K6" s="1">
        <f>'L40'!AL7</f>
        <v>43</v>
      </c>
      <c r="L6" s="153">
        <f>'L40'!AM7</f>
        <v>412368394.27920586</v>
      </c>
      <c r="M6" s="153">
        <f>'L40'!AN7</f>
        <v>419317862.52760166</v>
      </c>
      <c r="N6" s="153">
        <f t="shared" si="2"/>
        <v>-6949468.2483958006</v>
      </c>
      <c r="P6" s="1">
        <f>'P40'!AL7</f>
        <v>43</v>
      </c>
      <c r="Q6" s="153">
        <f>'P40'!AM7</f>
        <v>480914307.95368671</v>
      </c>
      <c r="R6" s="153">
        <f>'P40'!AN7</f>
        <v>484311049.5302543</v>
      </c>
      <c r="S6" s="153">
        <f t="shared" si="3"/>
        <v>-3396741.5765675902</v>
      </c>
      <c r="V6" s="1">
        <f t="shared" si="4"/>
        <v>33</v>
      </c>
      <c r="W6" s="153">
        <f t="shared" si="5"/>
        <v>248396975.91227219</v>
      </c>
      <c r="X6" s="153">
        <f t="shared" si="6"/>
        <v>287238072.53142327</v>
      </c>
      <c r="Y6" s="153">
        <f t="shared" si="7"/>
        <v>-38841096.619151086</v>
      </c>
      <c r="AA6" s="1">
        <f t="shared" si="8"/>
        <v>33</v>
      </c>
      <c r="AB6" s="153">
        <f t="shared" si="9"/>
        <v>242443871.00048372</v>
      </c>
      <c r="AC6" s="153">
        <f t="shared" si="10"/>
        <v>283440243.79726291</v>
      </c>
      <c r="AD6" s="153">
        <f t="shared" si="11"/>
        <v>-40996372.796779186</v>
      </c>
      <c r="AF6" s="1">
        <f t="shared" si="12"/>
        <v>43</v>
      </c>
      <c r="AG6" s="153">
        <f t="shared" si="13"/>
        <v>419317862.52760166</v>
      </c>
      <c r="AH6" s="153">
        <f t="shared" si="14"/>
        <v>484311049.5302543</v>
      </c>
      <c r="AI6" s="153">
        <f t="shared" si="15"/>
        <v>-64993187.002652645</v>
      </c>
      <c r="AK6" s="1">
        <f t="shared" si="16"/>
        <v>43</v>
      </c>
      <c r="AL6" s="153">
        <f t="shared" si="17"/>
        <v>412368394.27920586</v>
      </c>
      <c r="AM6" s="153">
        <f t="shared" si="18"/>
        <v>480914307.95368671</v>
      </c>
      <c r="AN6" s="153">
        <f t="shared" si="19"/>
        <v>-68545913.674480855</v>
      </c>
    </row>
    <row r="7" spans="1:40" x14ac:dyDescent="0.35">
      <c r="A7" s="1">
        <f>'L30'!AL8</f>
        <v>34</v>
      </c>
      <c r="B7" s="153">
        <f>'L30'!AM8</f>
        <v>261627423.83618087</v>
      </c>
      <c r="C7" s="153">
        <f>'L30'!AN8</f>
        <v>267870440.73496684</v>
      </c>
      <c r="D7" s="153">
        <f t="shared" si="0"/>
        <v>-6243016.8987859786</v>
      </c>
      <c r="F7" s="1">
        <f>'P30'!AL8</f>
        <v>34</v>
      </c>
      <c r="G7" s="153">
        <f>'P30'!AM8</f>
        <v>304307131.17151189</v>
      </c>
      <c r="H7" s="153">
        <f>'P30'!AN8</f>
        <v>308157129.58501875</v>
      </c>
      <c r="I7" s="153">
        <f t="shared" si="1"/>
        <v>-3849998.4135068655</v>
      </c>
      <c r="K7" s="1">
        <f>'L40'!AL8</f>
        <v>44</v>
      </c>
      <c r="L7" s="153">
        <f>'L40'!AM8</f>
        <v>444822957.88378549</v>
      </c>
      <c r="M7" s="153">
        <f>'L40'!AN8</f>
        <v>452313754.28618962</v>
      </c>
      <c r="N7" s="153">
        <f t="shared" si="2"/>
        <v>-7490796.4024041295</v>
      </c>
      <c r="P7" s="1">
        <f>'P40'!AL8</f>
        <v>44</v>
      </c>
      <c r="Q7" s="153">
        <f>'P40'!AM8</f>
        <v>516032590.40389621</v>
      </c>
      <c r="R7" s="153">
        <f>'P40'!AN8</f>
        <v>519618048.01788276</v>
      </c>
      <c r="S7" s="153">
        <f t="shared" si="3"/>
        <v>-3585457.6139865518</v>
      </c>
      <c r="V7" s="1">
        <f t="shared" si="4"/>
        <v>34</v>
      </c>
      <c r="W7" s="153">
        <f t="shared" si="5"/>
        <v>267870440.73496684</v>
      </c>
      <c r="X7" s="153">
        <f t="shared" si="6"/>
        <v>308157129.58501875</v>
      </c>
      <c r="Y7" s="153">
        <f t="shared" si="7"/>
        <v>-40286688.85005191</v>
      </c>
      <c r="AA7" s="1">
        <f t="shared" si="8"/>
        <v>34</v>
      </c>
      <c r="AB7" s="153">
        <f t="shared" si="9"/>
        <v>261627423.83618087</v>
      </c>
      <c r="AC7" s="153">
        <f t="shared" si="10"/>
        <v>304307131.17151189</v>
      </c>
      <c r="AD7" s="153">
        <f t="shared" si="11"/>
        <v>-42679707.335331023</v>
      </c>
      <c r="AF7" s="1">
        <f t="shared" si="12"/>
        <v>44</v>
      </c>
      <c r="AG7" s="153">
        <f t="shared" si="13"/>
        <v>452313754.28618962</v>
      </c>
      <c r="AH7" s="153">
        <f t="shared" si="14"/>
        <v>519618048.01788276</v>
      </c>
      <c r="AI7" s="153">
        <f t="shared" si="15"/>
        <v>-67304293.731693149</v>
      </c>
      <c r="AK7" s="1">
        <f t="shared" si="16"/>
        <v>44</v>
      </c>
      <c r="AL7" s="153">
        <f t="shared" si="17"/>
        <v>444822957.88378549</v>
      </c>
      <c r="AM7" s="153">
        <f t="shared" si="18"/>
        <v>516032590.40389621</v>
      </c>
      <c r="AN7" s="153">
        <f t="shared" si="19"/>
        <v>-71209632.520110726</v>
      </c>
    </row>
    <row r="8" spans="1:40" x14ac:dyDescent="0.35">
      <c r="A8" s="1">
        <f>'L30'!AL9</f>
        <v>35</v>
      </c>
      <c r="B8" s="153">
        <f>'L30'!AM9</f>
        <v>281876769.50060612</v>
      </c>
      <c r="C8" s="153">
        <f>'L30'!AN9</f>
        <v>288449840.02768117</v>
      </c>
      <c r="D8" s="153">
        <f t="shared" si="0"/>
        <v>-6573070.5270750523</v>
      </c>
      <c r="F8" s="1">
        <f>'P30'!AL9</f>
        <v>35</v>
      </c>
      <c r="G8" s="153">
        <f>'P30'!AM9</f>
        <v>326354420.48183799</v>
      </c>
      <c r="H8" s="153">
        <f>'P30'!AN9</f>
        <v>330261925.0405792</v>
      </c>
      <c r="I8" s="153">
        <f t="shared" si="1"/>
        <v>-3907504.5587412119</v>
      </c>
      <c r="K8" s="1">
        <f>'L40'!AL9</f>
        <v>45</v>
      </c>
      <c r="L8" s="153">
        <f>'L40'!AM9</f>
        <v>479059764.23900485</v>
      </c>
      <c r="M8" s="153">
        <f>'L40'!AN9</f>
        <v>487189284.00414538</v>
      </c>
      <c r="N8" s="153">
        <f t="shared" si="2"/>
        <v>-8129519.7651405334</v>
      </c>
      <c r="P8" s="1">
        <f>'P40'!AL9</f>
        <v>45</v>
      </c>
      <c r="Q8" s="153">
        <f>'P40'!AM9</f>
        <v>553112705.08521497</v>
      </c>
      <c r="R8" s="153">
        <f>'P40'!AN9</f>
        <v>556919851.18964934</v>
      </c>
      <c r="S8" s="153">
        <f t="shared" si="3"/>
        <v>-3807146.104434371</v>
      </c>
      <c r="V8" s="1">
        <f t="shared" si="4"/>
        <v>35</v>
      </c>
      <c r="W8" s="153">
        <f t="shared" si="5"/>
        <v>288449840.02768117</v>
      </c>
      <c r="X8" s="153">
        <f t="shared" si="6"/>
        <v>330261925.0405792</v>
      </c>
      <c r="Y8" s="153">
        <f t="shared" si="7"/>
        <v>-41812085.012898028</v>
      </c>
      <c r="AA8" s="1">
        <f t="shared" si="8"/>
        <v>35</v>
      </c>
      <c r="AB8" s="153">
        <f t="shared" si="9"/>
        <v>281876769.50060612</v>
      </c>
      <c r="AC8" s="153">
        <f t="shared" si="10"/>
        <v>326354420.48183799</v>
      </c>
      <c r="AD8" s="153">
        <f t="shared" si="11"/>
        <v>-44477650.981231868</v>
      </c>
      <c r="AF8" s="1">
        <f t="shared" si="12"/>
        <v>45</v>
      </c>
      <c r="AG8" s="153">
        <f t="shared" si="13"/>
        <v>487189284.00414538</v>
      </c>
      <c r="AH8" s="153">
        <f t="shared" si="14"/>
        <v>556919851.18964934</v>
      </c>
      <c r="AI8" s="153">
        <f t="shared" si="15"/>
        <v>-69730567.18550396</v>
      </c>
      <c r="AK8" s="1">
        <f t="shared" si="16"/>
        <v>45</v>
      </c>
      <c r="AL8" s="153">
        <f t="shared" si="17"/>
        <v>479059764.23900485</v>
      </c>
      <c r="AM8" s="153">
        <f t="shared" si="18"/>
        <v>553112705.08521497</v>
      </c>
      <c r="AN8" s="153">
        <f t="shared" si="19"/>
        <v>-74052940.846210122</v>
      </c>
    </row>
    <row r="9" spans="1:40" x14ac:dyDescent="0.35">
      <c r="A9" s="1">
        <f>'L30'!AL10</f>
        <v>36</v>
      </c>
      <c r="B9" s="153">
        <f>'L30'!AM10</f>
        <v>303250127.94999295</v>
      </c>
      <c r="C9" s="153">
        <f>'L30'!AN10</f>
        <v>310196184.81806189</v>
      </c>
      <c r="D9" s="153">
        <f t="shared" si="0"/>
        <v>-6946056.8680689335</v>
      </c>
      <c r="F9" s="1">
        <f>'P30'!AL10</f>
        <v>36</v>
      </c>
      <c r="G9" s="153">
        <f>'P30'!AM10</f>
        <v>349650373.98422045</v>
      </c>
      <c r="H9" s="153">
        <f>'P30'!AN10</f>
        <v>353622728.07296795</v>
      </c>
      <c r="I9" s="153">
        <f t="shared" si="1"/>
        <v>-3972354.0887475014</v>
      </c>
      <c r="K9" s="1">
        <f>'L40'!AL10</f>
        <v>46</v>
      </c>
      <c r="L9" s="153">
        <f>'L40'!AM10</f>
        <v>515177011.93398863</v>
      </c>
      <c r="M9" s="153">
        <f>'L40'!AN10</f>
        <v>524047762.15760869</v>
      </c>
      <c r="N9" s="153">
        <f t="shared" si="2"/>
        <v>-8870750.2236200571</v>
      </c>
      <c r="P9" s="1">
        <f>'P40'!AL10</f>
        <v>46</v>
      </c>
      <c r="Q9" s="153">
        <f>'P40'!AM10</f>
        <v>592269321.65731704</v>
      </c>
      <c r="R9" s="153">
        <f>'P40'!AN10</f>
        <v>596333807.14656484</v>
      </c>
      <c r="S9" s="153">
        <f t="shared" si="3"/>
        <v>-4064485.4892477989</v>
      </c>
      <c r="V9" s="1">
        <f t="shared" si="4"/>
        <v>36</v>
      </c>
      <c r="W9" s="153">
        <f t="shared" si="5"/>
        <v>310196184.81806189</v>
      </c>
      <c r="X9" s="153">
        <f t="shared" si="6"/>
        <v>353622728.07296795</v>
      </c>
      <c r="Y9" s="153">
        <f t="shared" si="7"/>
        <v>-43426543.254906058</v>
      </c>
      <c r="AA9" s="1">
        <f t="shared" si="8"/>
        <v>36</v>
      </c>
      <c r="AB9" s="153">
        <f t="shared" si="9"/>
        <v>303250127.94999295</v>
      </c>
      <c r="AC9" s="153">
        <f t="shared" si="10"/>
        <v>349650373.98422045</v>
      </c>
      <c r="AD9" s="153">
        <f t="shared" si="11"/>
        <v>-46400246.03422749</v>
      </c>
      <c r="AF9" s="1">
        <f t="shared" si="12"/>
        <v>46</v>
      </c>
      <c r="AG9" s="153">
        <f t="shared" si="13"/>
        <v>524047762.15760869</v>
      </c>
      <c r="AH9" s="153">
        <f t="shared" si="14"/>
        <v>596333807.14656484</v>
      </c>
      <c r="AI9" s="153">
        <f t="shared" si="15"/>
        <v>-72286044.988956153</v>
      </c>
      <c r="AK9" s="1">
        <f t="shared" si="16"/>
        <v>46</v>
      </c>
      <c r="AL9" s="153">
        <f t="shared" si="17"/>
        <v>515177011.93398863</v>
      </c>
      <c r="AM9" s="153">
        <f t="shared" si="18"/>
        <v>592269321.65731704</v>
      </c>
      <c r="AN9" s="153">
        <f t="shared" si="19"/>
        <v>-77092309.723328412</v>
      </c>
    </row>
    <row r="10" spans="1:40" x14ac:dyDescent="0.35">
      <c r="A10" s="1">
        <f>'L30'!AL11</f>
        <v>37</v>
      </c>
      <c r="B10" s="153">
        <f>'L30'!AM11</f>
        <v>325810253.57807612</v>
      </c>
      <c r="C10" s="153">
        <f>'L30'!AN11</f>
        <v>333174930.98186153</v>
      </c>
      <c r="D10" s="153">
        <f t="shared" si="0"/>
        <v>-7364677.4037854075</v>
      </c>
      <c r="F10" s="1">
        <f>'P30'!AL11</f>
        <v>37</v>
      </c>
      <c r="G10" s="153">
        <f>'P30'!AM11</f>
        <v>374267878.35827315</v>
      </c>
      <c r="H10" s="153">
        <f>'P30'!AN11</f>
        <v>378314537.28832817</v>
      </c>
      <c r="I10" s="153">
        <f t="shared" si="1"/>
        <v>-4046658.9300550222</v>
      </c>
      <c r="K10" s="1">
        <f>'L40'!AL11</f>
        <v>47</v>
      </c>
      <c r="L10" s="153">
        <f>'L40'!AM11</f>
        <v>553280651.45975852</v>
      </c>
      <c r="M10" s="153">
        <f>'L40'!AN11</f>
        <v>563000027.31502497</v>
      </c>
      <c r="N10" s="153">
        <f t="shared" si="2"/>
        <v>-9719375.8552664518</v>
      </c>
      <c r="P10" s="1">
        <f>'P40'!AL11</f>
        <v>47</v>
      </c>
      <c r="Q10" s="153">
        <f>'P40'!AM11</f>
        <v>633624932.89975893</v>
      </c>
      <c r="R10" s="153">
        <f>'P40'!AN11</f>
        <v>637985168.97785699</v>
      </c>
      <c r="S10" s="153">
        <f t="shared" si="3"/>
        <v>-4360236.0780980587</v>
      </c>
      <c r="V10" s="1">
        <f t="shared" si="4"/>
        <v>37</v>
      </c>
      <c r="W10" s="153">
        <f t="shared" si="5"/>
        <v>333174930.98186153</v>
      </c>
      <c r="X10" s="153">
        <f t="shared" si="6"/>
        <v>378314537.28832817</v>
      </c>
      <c r="Y10" s="153">
        <f t="shared" si="7"/>
        <v>-45139606.306466639</v>
      </c>
      <c r="AA10" s="1">
        <f t="shared" si="8"/>
        <v>37</v>
      </c>
      <c r="AB10" s="153">
        <f t="shared" si="9"/>
        <v>325810253.57807612</v>
      </c>
      <c r="AC10" s="153">
        <f t="shared" si="10"/>
        <v>374267878.35827315</v>
      </c>
      <c r="AD10" s="153">
        <f t="shared" si="11"/>
        <v>-48457624.780197024</v>
      </c>
      <c r="AF10" s="1">
        <f t="shared" si="12"/>
        <v>47</v>
      </c>
      <c r="AG10" s="153">
        <f t="shared" si="13"/>
        <v>563000027.31502497</v>
      </c>
      <c r="AH10" s="153">
        <f t="shared" si="14"/>
        <v>637985168.97785699</v>
      </c>
      <c r="AI10" s="153">
        <f t="shared" si="15"/>
        <v>-74985141.662832022</v>
      </c>
      <c r="AK10" s="1">
        <f t="shared" si="16"/>
        <v>47</v>
      </c>
      <c r="AL10" s="153">
        <f t="shared" si="17"/>
        <v>553280651.45975852</v>
      </c>
      <c r="AM10" s="153">
        <f t="shared" si="18"/>
        <v>633624932.89975893</v>
      </c>
      <c r="AN10" s="153">
        <f t="shared" si="19"/>
        <v>-80344281.440000415</v>
      </c>
    </row>
    <row r="11" spans="1:40" x14ac:dyDescent="0.35">
      <c r="A11" s="1">
        <f>'L30'!AL12</f>
        <v>38</v>
      </c>
      <c r="B11" s="153">
        <f>'L30'!AM12</f>
        <v>349624612.65269744</v>
      </c>
      <c r="C11" s="153">
        <f>'L30'!AN12</f>
        <v>357456183.48462945</v>
      </c>
      <c r="D11" s="153">
        <f t="shared" si="0"/>
        <v>-7831570.8319320083</v>
      </c>
      <c r="F11" s="1">
        <f>'P30'!AL12</f>
        <v>38</v>
      </c>
      <c r="G11" s="153">
        <f>'P30'!AM12</f>
        <v>400284670.37595719</v>
      </c>
      <c r="H11" s="153">
        <f>'P30'!AN12</f>
        <v>404417312.53788787</v>
      </c>
      <c r="I11" s="153">
        <f t="shared" si="1"/>
        <v>-4132642.1619306803</v>
      </c>
      <c r="K11" s="1">
        <f>'L40'!AL12</f>
        <v>48</v>
      </c>
      <c r="L11" s="153">
        <f>'L40'!AM12</f>
        <v>593484663.48138571</v>
      </c>
      <c r="M11" s="153">
        <f>'L40'!AN12</f>
        <v>604164795.95773661</v>
      </c>
      <c r="N11" s="153">
        <f t="shared" si="2"/>
        <v>-10680132.476350904</v>
      </c>
      <c r="P11" s="1">
        <f>'P40'!AL12</f>
        <v>48</v>
      </c>
      <c r="Q11" s="153">
        <f>'P40'!AM12</f>
        <v>677310217.03695214</v>
      </c>
      <c r="R11" s="153">
        <f>'P40'!AN12</f>
        <v>682007479.41251624</v>
      </c>
      <c r="S11" s="153">
        <f t="shared" si="3"/>
        <v>-4697262.3755640984</v>
      </c>
      <c r="V11" s="1">
        <f t="shared" si="4"/>
        <v>38</v>
      </c>
      <c r="W11" s="153">
        <f t="shared" si="5"/>
        <v>357456183.48462945</v>
      </c>
      <c r="X11" s="153">
        <f t="shared" si="6"/>
        <v>404417312.53788787</v>
      </c>
      <c r="Y11" s="153">
        <f t="shared" si="7"/>
        <v>-46961129.053258419</v>
      </c>
      <c r="AA11" s="1">
        <f t="shared" si="8"/>
        <v>38</v>
      </c>
      <c r="AB11" s="153">
        <f t="shared" si="9"/>
        <v>349624612.65269744</v>
      </c>
      <c r="AC11" s="153">
        <f t="shared" si="10"/>
        <v>400284670.37595719</v>
      </c>
      <c r="AD11" s="153">
        <f t="shared" si="11"/>
        <v>-50660057.723259747</v>
      </c>
      <c r="AF11" s="1">
        <f t="shared" si="12"/>
        <v>48</v>
      </c>
      <c r="AG11" s="153">
        <f t="shared" si="13"/>
        <v>604164795.95773661</v>
      </c>
      <c r="AH11" s="153">
        <f t="shared" si="14"/>
        <v>682007479.41251624</v>
      </c>
      <c r="AI11" s="153">
        <f t="shared" si="15"/>
        <v>-77842683.454779625</v>
      </c>
      <c r="AK11" s="1">
        <f t="shared" si="16"/>
        <v>48</v>
      </c>
      <c r="AL11" s="153">
        <f t="shared" si="17"/>
        <v>593484663.48138571</v>
      </c>
      <c r="AM11" s="153">
        <f t="shared" si="18"/>
        <v>677310217.03695214</v>
      </c>
      <c r="AN11" s="153">
        <f t="shared" si="19"/>
        <v>-83825553.55556643</v>
      </c>
    </row>
    <row r="12" spans="1:40" x14ac:dyDescent="0.35">
      <c r="A12" s="1">
        <f>'L30'!AL13</f>
        <v>39</v>
      </c>
      <c r="B12" s="153">
        <f>'L30'!AM13</f>
        <v>374765573.88768053</v>
      </c>
      <c r="C12" s="153">
        <f>'L30'!AN13</f>
        <v>383114914.09919947</v>
      </c>
      <c r="D12" s="153">
        <f t="shared" si="0"/>
        <v>-8349340.2115189433</v>
      </c>
      <c r="F12" s="1">
        <f>'P30'!AL13</f>
        <v>39</v>
      </c>
      <c r="G12" s="153">
        <f>'P30'!AM13</f>
        <v>427783579.10352904</v>
      </c>
      <c r="H12" s="153">
        <f>'P30'!AN13</f>
        <v>432016224.89542294</v>
      </c>
      <c r="I12" s="153">
        <f t="shared" si="1"/>
        <v>-4232645.7918938994</v>
      </c>
      <c r="K12" s="1">
        <f>'L40'!AL13</f>
        <v>49</v>
      </c>
      <c r="L12" s="153">
        <f>'L40'!AM13</f>
        <v>635911361.18759394</v>
      </c>
      <c r="M12" s="153">
        <f>'L40'!AN13</f>
        <v>647669034.65595126</v>
      </c>
      <c r="N12" s="153">
        <f t="shared" si="2"/>
        <v>-11757673.468357325</v>
      </c>
      <c r="P12" s="1">
        <f>'P40'!AL13</f>
        <v>49</v>
      </c>
      <c r="Q12" s="153">
        <f>'P40'!AM13</f>
        <v>723464429.56683707</v>
      </c>
      <c r="R12" s="153">
        <f>'P40'!AN13</f>
        <v>728542985.30634594</v>
      </c>
      <c r="S12" s="153">
        <f t="shared" si="3"/>
        <v>-5078555.7395088673</v>
      </c>
      <c r="V12" s="1">
        <f t="shared" si="4"/>
        <v>39</v>
      </c>
      <c r="W12" s="153">
        <f t="shared" si="5"/>
        <v>383114914.09919947</v>
      </c>
      <c r="X12" s="153">
        <f t="shared" si="6"/>
        <v>432016224.89542294</v>
      </c>
      <c r="Y12" s="153">
        <f t="shared" si="7"/>
        <v>-48901310.796223462</v>
      </c>
      <c r="AA12" s="1">
        <f t="shared" si="8"/>
        <v>39</v>
      </c>
      <c r="AB12" s="153">
        <f t="shared" si="9"/>
        <v>374765573.88768053</v>
      </c>
      <c r="AC12" s="153">
        <f t="shared" si="10"/>
        <v>427783579.10352904</v>
      </c>
      <c r="AD12" s="153">
        <f t="shared" si="11"/>
        <v>-53018005.215848505</v>
      </c>
      <c r="AF12" s="1">
        <f t="shared" si="12"/>
        <v>49</v>
      </c>
      <c r="AG12" s="153">
        <f t="shared" si="13"/>
        <v>647669034.65595126</v>
      </c>
      <c r="AH12" s="153">
        <f t="shared" si="14"/>
        <v>728542985.30634594</v>
      </c>
      <c r="AI12" s="153">
        <f t="shared" si="15"/>
        <v>-80873950.650394678</v>
      </c>
      <c r="AK12" s="1">
        <f t="shared" si="16"/>
        <v>49</v>
      </c>
      <c r="AL12" s="153">
        <f t="shared" si="17"/>
        <v>635911361.18759394</v>
      </c>
      <c r="AM12" s="153">
        <f t="shared" si="18"/>
        <v>723464429.56683707</v>
      </c>
      <c r="AN12" s="153">
        <f t="shared" si="19"/>
        <v>-87553068.379243135</v>
      </c>
    </row>
    <row r="13" spans="1:40" x14ac:dyDescent="0.35">
      <c r="A13" s="1">
        <f>'L30'!AL14</f>
        <v>40</v>
      </c>
      <c r="B13" s="153">
        <f>'L30'!AM14</f>
        <v>401310614.23424131</v>
      </c>
      <c r="C13" s="153">
        <f>'L30'!AN14</f>
        <v>410231194.19878596</v>
      </c>
      <c r="D13" s="153">
        <f t="shared" si="0"/>
        <v>-8920579.9645446539</v>
      </c>
      <c r="F13" s="1">
        <f>'P30'!AL14</f>
        <v>40</v>
      </c>
      <c r="G13" s="153">
        <f>'P30'!AM14</f>
        <v>456852785.80591053</v>
      </c>
      <c r="H13" s="153">
        <f>'P30'!AN14</f>
        <v>461201925.87693083</v>
      </c>
      <c r="I13" s="153">
        <f t="shared" si="1"/>
        <v>-4349140.0710203052</v>
      </c>
      <c r="K13" s="1">
        <f>'L40'!AL14</f>
        <v>50</v>
      </c>
      <c r="L13" s="153">
        <f>'L40'!AM14</f>
        <v>680691720.30258203</v>
      </c>
      <c r="M13" s="153">
        <f>'L40'!AN14</f>
        <v>693648357.35356772</v>
      </c>
      <c r="N13" s="153">
        <f t="shared" si="2"/>
        <v>-12956637.050985694</v>
      </c>
      <c r="P13" s="1">
        <f>'P40'!AL14</f>
        <v>50</v>
      </c>
      <c r="Q13" s="153">
        <f>'P40'!AM14</f>
        <v>772235826.46882033</v>
      </c>
      <c r="R13" s="153">
        <f>'P40'!AN14</f>
        <v>777743083.80011761</v>
      </c>
      <c r="S13" s="153">
        <f t="shared" si="3"/>
        <v>-5507257.3312972784</v>
      </c>
      <c r="V13" s="1">
        <f t="shared" si="4"/>
        <v>40</v>
      </c>
      <c r="W13" s="153">
        <f t="shared" si="5"/>
        <v>410231194.19878596</v>
      </c>
      <c r="X13" s="153">
        <f t="shared" si="6"/>
        <v>461201925.87693083</v>
      </c>
      <c r="Y13" s="153">
        <f t="shared" si="7"/>
        <v>-50970731.678144872</v>
      </c>
      <c r="AA13" s="1">
        <f t="shared" si="8"/>
        <v>40</v>
      </c>
      <c r="AB13" s="153">
        <f t="shared" si="9"/>
        <v>401310614.23424131</v>
      </c>
      <c r="AC13" s="153">
        <f t="shared" si="10"/>
        <v>456852785.80591053</v>
      </c>
      <c r="AD13" s="153">
        <f t="shared" si="11"/>
        <v>-55542171.571669221</v>
      </c>
      <c r="AF13" s="1">
        <f t="shared" si="12"/>
        <v>50</v>
      </c>
      <c r="AG13" s="153">
        <f t="shared" si="13"/>
        <v>693648357.35356772</v>
      </c>
      <c r="AH13" s="153">
        <f t="shared" si="14"/>
        <v>777743083.80011761</v>
      </c>
      <c r="AI13" s="153">
        <f t="shared" si="15"/>
        <v>-84094726.446549892</v>
      </c>
      <c r="AK13" s="1">
        <f t="shared" si="16"/>
        <v>50</v>
      </c>
      <c r="AL13" s="153">
        <f t="shared" si="17"/>
        <v>680691720.30258203</v>
      </c>
      <c r="AM13" s="153">
        <f t="shared" si="18"/>
        <v>772235826.46882033</v>
      </c>
      <c r="AN13" s="153">
        <f t="shared" si="19"/>
        <v>-91544106.166238308</v>
      </c>
    </row>
    <row r="14" spans="1:40" x14ac:dyDescent="0.35">
      <c r="A14" s="1">
        <f>'L30'!AL15</f>
        <v>41</v>
      </c>
      <c r="B14" s="153">
        <f>'L30'!AM15</f>
        <v>429342541.71080971</v>
      </c>
      <c r="C14" s="153">
        <f>'L30'!AN15</f>
        <v>438890444.10643679</v>
      </c>
      <c r="D14" s="153">
        <f t="shared" si="0"/>
        <v>-9547902.3956270814</v>
      </c>
      <c r="F14" s="1">
        <f>'P30'!AL15</f>
        <v>41</v>
      </c>
      <c r="G14" s="153">
        <f>'P30'!AM15</f>
        <v>487586102.69217956</v>
      </c>
      <c r="H14" s="153">
        <f>'P30'!AN15</f>
        <v>492070836.96828181</v>
      </c>
      <c r="I14" s="153">
        <f t="shared" si="1"/>
        <v>-4484734.2761022449</v>
      </c>
      <c r="K14" s="1">
        <f>'L40'!AL15</f>
        <v>51</v>
      </c>
      <c r="L14" s="153">
        <f>'L40'!AM15</f>
        <v>727965739.81162882</v>
      </c>
      <c r="M14" s="153">
        <f>'L40'!AN15</f>
        <v>742247450.31631088</v>
      </c>
      <c r="N14" s="153">
        <f t="shared" si="2"/>
        <v>-14281710.504682064</v>
      </c>
      <c r="P14" s="1">
        <f>'P40'!AL15</f>
        <v>51</v>
      </c>
      <c r="Q14" s="153">
        <f>'P40'!AM15</f>
        <v>823782120.58905303</v>
      </c>
      <c r="R14" s="153">
        <f>'P40'!AN15</f>
        <v>829768801.95330882</v>
      </c>
      <c r="S14" s="153">
        <f t="shared" si="3"/>
        <v>-5986681.3642557859</v>
      </c>
      <c r="V14" s="1">
        <f t="shared" si="4"/>
        <v>41</v>
      </c>
      <c r="W14" s="153">
        <f t="shared" si="5"/>
        <v>438890444.10643679</v>
      </c>
      <c r="X14" s="153">
        <f t="shared" si="6"/>
        <v>492070836.96828181</v>
      </c>
      <c r="Y14" s="153">
        <f t="shared" si="7"/>
        <v>-53180392.861845016</v>
      </c>
      <c r="AA14" s="1">
        <f t="shared" si="8"/>
        <v>41</v>
      </c>
      <c r="AB14" s="153">
        <f t="shared" si="9"/>
        <v>429342541.71080971</v>
      </c>
      <c r="AC14" s="153">
        <f t="shared" si="10"/>
        <v>487586102.69217956</v>
      </c>
      <c r="AD14" s="153">
        <f t="shared" si="11"/>
        <v>-58243560.981369853</v>
      </c>
      <c r="AF14" s="1">
        <f t="shared" si="12"/>
        <v>51</v>
      </c>
      <c r="AG14" s="153">
        <f t="shared" si="13"/>
        <v>742247450.31631088</v>
      </c>
      <c r="AH14" s="153">
        <f t="shared" si="14"/>
        <v>829768801.95330882</v>
      </c>
      <c r="AI14" s="153">
        <f t="shared" si="15"/>
        <v>-87521351.636997938</v>
      </c>
      <c r="AK14" s="1">
        <f t="shared" si="16"/>
        <v>51</v>
      </c>
      <c r="AL14" s="153">
        <f t="shared" si="17"/>
        <v>727965739.81162882</v>
      </c>
      <c r="AM14" s="153">
        <f t="shared" si="18"/>
        <v>823782120.58905303</v>
      </c>
      <c r="AN14" s="153">
        <f t="shared" si="19"/>
        <v>-95816380.777424216</v>
      </c>
    </row>
    <row r="15" spans="1:40" x14ac:dyDescent="0.35">
      <c r="A15" s="1">
        <f>'L30'!AL16</f>
        <v>42</v>
      </c>
      <c r="B15" s="153">
        <f>'L30'!AM16</f>
        <v>458949736.87998575</v>
      </c>
      <c r="C15" s="153">
        <f>'L30'!AN16</f>
        <v>469183700.39203072</v>
      </c>
      <c r="D15" s="153">
        <f t="shared" si="0"/>
        <v>-10233963.512044966</v>
      </c>
      <c r="F15" s="1">
        <f>'P30'!AL16</f>
        <v>42</v>
      </c>
      <c r="G15" s="153">
        <f>'P30'!AM16</f>
        <v>520083271.6313839</v>
      </c>
      <c r="H15" s="153">
        <f>'P30'!AN16</f>
        <v>524725460.53460103</v>
      </c>
      <c r="I15" s="153">
        <f t="shared" si="1"/>
        <v>-4642188.9032171369</v>
      </c>
      <c r="K15" s="1">
        <f>'L40'!AL16</f>
        <v>52</v>
      </c>
      <c r="L15" s="153">
        <f>'L40'!AM16</f>
        <v>777882836.03603756</v>
      </c>
      <c r="M15" s="153">
        <f>'L40'!AN16</f>
        <v>793620527.14649272</v>
      </c>
      <c r="N15" s="153">
        <f t="shared" si="2"/>
        <v>-15737691.110455155</v>
      </c>
      <c r="P15" s="1">
        <f>'P40'!AL16</f>
        <v>52</v>
      </c>
      <c r="Q15" s="153">
        <f>'P40'!AM16</f>
        <v>878270972.96903563</v>
      </c>
      <c r="R15" s="153">
        <f>'P40'!AN16</f>
        <v>884791311.66202021</v>
      </c>
      <c r="S15" s="153">
        <f t="shared" si="3"/>
        <v>-6520338.692984581</v>
      </c>
      <c r="V15" s="1">
        <f t="shared" si="4"/>
        <v>42</v>
      </c>
      <c r="W15" s="153">
        <f t="shared" si="5"/>
        <v>469183700.39203072</v>
      </c>
      <c r="X15" s="153">
        <f t="shared" si="6"/>
        <v>524725460.53460103</v>
      </c>
      <c r="Y15" s="153">
        <f t="shared" si="7"/>
        <v>-55541760.142570317</v>
      </c>
      <c r="AA15" s="1">
        <f t="shared" si="8"/>
        <v>42</v>
      </c>
      <c r="AB15" s="153">
        <f t="shared" si="9"/>
        <v>458949736.87998575</v>
      </c>
      <c r="AC15" s="153">
        <f t="shared" si="10"/>
        <v>520083271.6313839</v>
      </c>
      <c r="AD15" s="153">
        <f t="shared" si="11"/>
        <v>-61133534.751398146</v>
      </c>
      <c r="AF15" s="1">
        <f t="shared" si="12"/>
        <v>52</v>
      </c>
      <c r="AG15" s="153">
        <f t="shared" si="13"/>
        <v>793620527.14649272</v>
      </c>
      <c r="AH15" s="153">
        <f t="shared" si="14"/>
        <v>884791311.66202021</v>
      </c>
      <c r="AI15" s="153">
        <f t="shared" si="15"/>
        <v>-91170784.515527487</v>
      </c>
      <c r="AK15" s="1">
        <f t="shared" si="16"/>
        <v>52</v>
      </c>
      <c r="AL15" s="153">
        <f t="shared" si="17"/>
        <v>777882836.03603756</v>
      </c>
      <c r="AM15" s="153">
        <f t="shared" si="18"/>
        <v>878270972.96903563</v>
      </c>
      <c r="AN15" s="153">
        <f t="shared" si="19"/>
        <v>-100388136.93299806</v>
      </c>
    </row>
    <row r="16" spans="1:40" x14ac:dyDescent="0.35">
      <c r="A16" s="1">
        <f>'L30'!AL17</f>
        <v>43</v>
      </c>
      <c r="B16" s="153">
        <f>'L30'!AM17</f>
        <v>490226414.4216643</v>
      </c>
      <c r="C16" s="153">
        <f>'L30'!AN17</f>
        <v>501207902.44569159</v>
      </c>
      <c r="D16" s="153">
        <f t="shared" si="0"/>
        <v>-10981488.024027288</v>
      </c>
      <c r="F16" s="1">
        <f>'P30'!AL17</f>
        <v>43</v>
      </c>
      <c r="G16" s="153">
        <f>'P30'!AM17</f>
        <v>554450283.97578561</v>
      </c>
      <c r="H16" s="153">
        <f>'P30'!AN17</f>
        <v>559274713.21104896</v>
      </c>
      <c r="I16" s="153">
        <f t="shared" si="1"/>
        <v>-4824429.2352633476</v>
      </c>
      <c r="K16" s="1">
        <f>'L40'!AL17</f>
        <v>53</v>
      </c>
      <c r="L16" s="153">
        <f>'L40'!AM17</f>
        <v>830602272.38203716</v>
      </c>
      <c r="M16" s="153">
        <f>'L40'!AN17</f>
        <v>847931816.16123164</v>
      </c>
      <c r="N16" s="153">
        <f t="shared" si="2"/>
        <v>-17329543.779194474</v>
      </c>
      <c r="P16" s="1">
        <f>'P40'!AL17</f>
        <v>53</v>
      </c>
      <c r="Q16" s="153">
        <f>'P40'!AM17</f>
        <v>935880520.88870049</v>
      </c>
      <c r="R16" s="153">
        <f>'P40'!AN17</f>
        <v>942992481.70433927</v>
      </c>
      <c r="S16" s="153">
        <f t="shared" si="3"/>
        <v>-7111960.8156387806</v>
      </c>
      <c r="V16" s="1">
        <f t="shared" si="4"/>
        <v>43</v>
      </c>
      <c r="W16" s="153">
        <f t="shared" si="5"/>
        <v>501207902.44569159</v>
      </c>
      <c r="X16" s="153">
        <f t="shared" si="6"/>
        <v>559274713.21104896</v>
      </c>
      <c r="Y16" s="153">
        <f t="shared" si="7"/>
        <v>-58066810.765357375</v>
      </c>
      <c r="AA16" s="1">
        <f t="shared" si="8"/>
        <v>43</v>
      </c>
      <c r="AB16" s="153">
        <f t="shared" si="9"/>
        <v>490226414.4216643</v>
      </c>
      <c r="AC16" s="153">
        <f t="shared" si="10"/>
        <v>554450283.97578561</v>
      </c>
      <c r="AD16" s="153">
        <f t="shared" si="11"/>
        <v>-64223869.554121315</v>
      </c>
      <c r="AF16" s="1">
        <f t="shared" si="12"/>
        <v>53</v>
      </c>
      <c r="AG16" s="153">
        <f t="shared" si="13"/>
        <v>847931816.16123164</v>
      </c>
      <c r="AH16" s="153">
        <f t="shared" si="14"/>
        <v>942992481.70433927</v>
      </c>
      <c r="AI16" s="153">
        <f t="shared" si="15"/>
        <v>-95060665.543107629</v>
      </c>
      <c r="AK16" s="1">
        <f t="shared" si="16"/>
        <v>53</v>
      </c>
      <c r="AL16" s="153">
        <f t="shared" si="17"/>
        <v>830602272.38203716</v>
      </c>
      <c r="AM16" s="153">
        <f t="shared" si="18"/>
        <v>935880520.88870049</v>
      </c>
      <c r="AN16" s="153">
        <f t="shared" si="19"/>
        <v>-105278248.50666332</v>
      </c>
    </row>
    <row r="17" spans="1:40" x14ac:dyDescent="0.35">
      <c r="A17" s="1">
        <f>'L30'!AL18</f>
        <v>44</v>
      </c>
      <c r="B17" s="153">
        <f>'L30'!AM18</f>
        <v>523272906.13707167</v>
      </c>
      <c r="C17" s="153">
        <f>'L30'!AN18</f>
        <v>535066199.61899972</v>
      </c>
      <c r="D17" s="153">
        <f t="shared" si="0"/>
        <v>-11793293.481928051</v>
      </c>
      <c r="F17" s="1">
        <f>'P30'!AL18</f>
        <v>44</v>
      </c>
      <c r="G17" s="153">
        <f>'P30'!AM18</f>
        <v>590799722.65268517</v>
      </c>
      <c r="H17" s="153">
        <f>'P30'!AN18</f>
        <v>595834282.91614473</v>
      </c>
      <c r="I17" s="153">
        <f t="shared" si="1"/>
        <v>-5034560.2634595633</v>
      </c>
      <c r="K17" s="1">
        <f>'L40'!AL18</f>
        <v>54</v>
      </c>
      <c r="L17" s="153">
        <f>'L40'!AM18</f>
        <v>886293626.86949599</v>
      </c>
      <c r="M17" s="153">
        <f>'L40'!AN18</f>
        <v>905356082.36546314</v>
      </c>
      <c r="N17" s="153">
        <f t="shared" si="2"/>
        <v>-19062455.49596715</v>
      </c>
      <c r="P17" s="1">
        <f>'P40'!AL18</f>
        <v>54</v>
      </c>
      <c r="Q17" s="153">
        <f>'P40'!AM18</f>
        <v>996799944.43398631</v>
      </c>
      <c r="R17" s="153">
        <f>'P40'!AN18</f>
        <v>1004565468.817625</v>
      </c>
      <c r="S17" s="153">
        <f t="shared" si="3"/>
        <v>-7765524.3836387396</v>
      </c>
      <c r="V17" s="1">
        <f t="shared" si="4"/>
        <v>44</v>
      </c>
      <c r="W17" s="153">
        <f t="shared" si="5"/>
        <v>535066199.61899972</v>
      </c>
      <c r="X17" s="153">
        <f t="shared" si="6"/>
        <v>595834282.91614473</v>
      </c>
      <c r="Y17" s="153">
        <f t="shared" si="7"/>
        <v>-60768083.297145009</v>
      </c>
      <c r="AA17" s="1">
        <f t="shared" si="8"/>
        <v>44</v>
      </c>
      <c r="AB17" s="153">
        <f t="shared" si="9"/>
        <v>523272906.13707167</v>
      </c>
      <c r="AC17" s="153">
        <f t="shared" si="10"/>
        <v>590799722.65268517</v>
      </c>
      <c r="AD17" s="153">
        <f t="shared" si="11"/>
        <v>-67526816.515613496</v>
      </c>
      <c r="AF17" s="1">
        <f t="shared" si="12"/>
        <v>54</v>
      </c>
      <c r="AG17" s="153">
        <f t="shared" si="13"/>
        <v>905356082.36546314</v>
      </c>
      <c r="AH17" s="153">
        <f t="shared" si="14"/>
        <v>1004565468.817625</v>
      </c>
      <c r="AI17" s="153">
        <f t="shared" si="15"/>
        <v>-99209386.452161908</v>
      </c>
      <c r="AK17" s="1">
        <f t="shared" si="16"/>
        <v>54</v>
      </c>
      <c r="AL17" s="153">
        <f t="shared" si="17"/>
        <v>886293626.86949599</v>
      </c>
      <c r="AM17" s="153">
        <f t="shared" si="18"/>
        <v>996799944.43398631</v>
      </c>
      <c r="AN17" s="153">
        <f t="shared" si="19"/>
        <v>-110506317.56449032</v>
      </c>
    </row>
    <row r="18" spans="1:40" x14ac:dyDescent="0.35">
      <c r="A18" s="1">
        <f>'L30'!AL19</f>
        <v>45</v>
      </c>
      <c r="B18" s="153">
        <f>'L30'!AM19</f>
        <v>558195966.64400792</v>
      </c>
      <c r="C18" s="153">
        <f>'L30'!AN19</f>
        <v>570868280.21021259</v>
      </c>
      <c r="D18" s="153">
        <f t="shared" si="0"/>
        <v>-12672313.566204667</v>
      </c>
      <c r="F18" s="1">
        <f>'P30'!AL19</f>
        <v>45</v>
      </c>
      <c r="G18" s="153">
        <f>'P30'!AM19</f>
        <v>629251127.72472465</v>
      </c>
      <c r="H18" s="153">
        <f>'P30'!AN19</f>
        <v>634527010.68369949</v>
      </c>
      <c r="I18" s="153">
        <f t="shared" si="1"/>
        <v>-5275882.9589748383</v>
      </c>
      <c r="K18" s="1">
        <f>'L40'!AL19</f>
        <v>55</v>
      </c>
      <c r="L18" s="153">
        <f>'L40'!AM19</f>
        <v>945137299.4071306</v>
      </c>
      <c r="M18" s="153">
        <f>'L40'!AN19</f>
        <v>966079186.22271848</v>
      </c>
      <c r="N18" s="153">
        <f t="shared" si="2"/>
        <v>-20941886.815587878</v>
      </c>
      <c r="P18" s="1">
        <f>'P40'!AL19</f>
        <v>55</v>
      </c>
      <c r="Q18" s="153">
        <f>'P40'!AM19</f>
        <v>1061230073.4651419</v>
      </c>
      <c r="R18" s="153">
        <f>'P40'!AN19</f>
        <v>1069715349.7965219</v>
      </c>
      <c r="S18" s="153">
        <f t="shared" si="3"/>
        <v>-8485276.3313800097</v>
      </c>
      <c r="V18" s="1">
        <f t="shared" si="4"/>
        <v>45</v>
      </c>
      <c r="W18" s="153">
        <f t="shared" si="5"/>
        <v>570868280.21021259</v>
      </c>
      <c r="X18" s="153">
        <f t="shared" si="6"/>
        <v>634527010.68369949</v>
      </c>
      <c r="Y18" s="153">
        <f t="shared" si="7"/>
        <v>-63658730.4734869</v>
      </c>
      <c r="AA18" s="1">
        <f t="shared" si="8"/>
        <v>45</v>
      </c>
      <c r="AB18" s="153">
        <f t="shared" si="9"/>
        <v>558195966.64400792</v>
      </c>
      <c r="AC18" s="153">
        <f t="shared" si="10"/>
        <v>629251127.72472465</v>
      </c>
      <c r="AD18" s="153">
        <f t="shared" si="11"/>
        <v>-71055161.080716729</v>
      </c>
      <c r="AF18" s="1">
        <f t="shared" si="12"/>
        <v>55</v>
      </c>
      <c r="AG18" s="153">
        <f t="shared" si="13"/>
        <v>966079186.22271848</v>
      </c>
      <c r="AH18" s="153">
        <f t="shared" si="14"/>
        <v>1069715349.7965219</v>
      </c>
      <c r="AI18" s="153">
        <f t="shared" si="15"/>
        <v>-103636163.57380342</v>
      </c>
      <c r="AK18" s="1">
        <f t="shared" si="16"/>
        <v>55</v>
      </c>
      <c r="AL18" s="153">
        <f t="shared" si="17"/>
        <v>945137299.4071306</v>
      </c>
      <c r="AM18" s="153">
        <f t="shared" si="18"/>
        <v>1061230073.4651419</v>
      </c>
      <c r="AN18" s="153">
        <f t="shared" si="19"/>
        <v>-116092774.05801129</v>
      </c>
    </row>
    <row r="19" spans="1:40" x14ac:dyDescent="0.35">
      <c r="A19" s="1">
        <f>'L30'!AL20</f>
        <v>46</v>
      </c>
      <c r="B19" s="153">
        <f>'L30'!AM20</f>
        <v>595109102.98389137</v>
      </c>
      <c r="C19" s="153">
        <f>'L30'!AN20</f>
        <v>608730723.57454228</v>
      </c>
      <c r="D19" s="153">
        <f t="shared" si="0"/>
        <v>-13621620.590650916</v>
      </c>
      <c r="F19" s="1">
        <f>'P30'!AL20</f>
        <v>46</v>
      </c>
      <c r="G19" s="153">
        <f>'P30'!AM20</f>
        <v>669931386.66826212</v>
      </c>
      <c r="H19" s="153">
        <f>'P30'!AN20</f>
        <v>675483298.57620382</v>
      </c>
      <c r="I19" s="153">
        <f t="shared" si="1"/>
        <v>-5551911.907941699</v>
      </c>
      <c r="K19" s="1">
        <f>'L40'!AL20</f>
        <v>56</v>
      </c>
      <c r="L19" s="153">
        <f>'L40'!AM20</f>
        <v>1007325060.7092994</v>
      </c>
      <c r="M19" s="153">
        <f>'L40'!AN20</f>
        <v>1030298681.4317764</v>
      </c>
      <c r="N19" s="153">
        <f t="shared" si="2"/>
        <v>-22973620.722476959</v>
      </c>
      <c r="P19" s="1">
        <f>'P40'!AL20</f>
        <v>56</v>
      </c>
      <c r="Q19" s="153">
        <f>'P40'!AM20</f>
        <v>1129384036.9530902</v>
      </c>
      <c r="R19" s="153">
        <f>'P40'!AN20</f>
        <v>1138659796.705132</v>
      </c>
      <c r="S19" s="153">
        <f t="shared" si="3"/>
        <v>-9275759.7520418167</v>
      </c>
      <c r="V19" s="1">
        <f t="shared" si="4"/>
        <v>46</v>
      </c>
      <c r="W19" s="153">
        <f t="shared" si="5"/>
        <v>608730723.57454228</v>
      </c>
      <c r="X19" s="153">
        <f t="shared" si="6"/>
        <v>675483298.57620382</v>
      </c>
      <c r="Y19" s="153">
        <f t="shared" si="7"/>
        <v>-66752575.001661539</v>
      </c>
      <c r="AA19" s="1">
        <f t="shared" si="8"/>
        <v>46</v>
      </c>
      <c r="AB19" s="153">
        <f t="shared" si="9"/>
        <v>595109102.98389137</v>
      </c>
      <c r="AC19" s="153">
        <f t="shared" si="10"/>
        <v>669931386.66826212</v>
      </c>
      <c r="AD19" s="153">
        <f t="shared" si="11"/>
        <v>-74822283.684370756</v>
      </c>
      <c r="AF19" s="1">
        <f t="shared" si="12"/>
        <v>56</v>
      </c>
      <c r="AG19" s="153">
        <f t="shared" si="13"/>
        <v>1030298681.4317764</v>
      </c>
      <c r="AH19" s="153">
        <f t="shared" si="14"/>
        <v>1138659796.705132</v>
      </c>
      <c r="AI19" s="153">
        <f t="shared" si="15"/>
        <v>-108361115.2733556</v>
      </c>
      <c r="AK19" s="1">
        <f t="shared" si="16"/>
        <v>56</v>
      </c>
      <c r="AL19" s="153">
        <f t="shared" si="17"/>
        <v>1007325060.7092994</v>
      </c>
      <c r="AM19" s="153">
        <f t="shared" si="18"/>
        <v>1129384036.9530902</v>
      </c>
      <c r="AN19" s="153">
        <f t="shared" si="19"/>
        <v>-122058976.24379075</v>
      </c>
    </row>
    <row r="20" spans="1:40" x14ac:dyDescent="0.35">
      <c r="A20" s="1">
        <f>'L30'!AL21</f>
        <v>47</v>
      </c>
      <c r="B20" s="153">
        <f>'L30'!AM21</f>
        <v>634132929.35135126</v>
      </c>
      <c r="C20" s="153">
        <f>'L30'!AN21</f>
        <v>648777376.66315365</v>
      </c>
      <c r="D20" s="153">
        <f t="shared" si="0"/>
        <v>-14644447.311802387</v>
      </c>
      <c r="F20" s="1">
        <f>'P30'!AL21</f>
        <v>47</v>
      </c>
      <c r="G20" s="153">
        <f>'P30'!AM21</f>
        <v>712975150.68245137</v>
      </c>
      <c r="H20" s="153">
        <f>'P30'!AN21</f>
        <v>718841545.01973712</v>
      </c>
      <c r="I20" s="153">
        <f t="shared" si="1"/>
        <v>-5866394.3372857571</v>
      </c>
      <c r="K20" s="1">
        <f>'L40'!AL21</f>
        <v>57</v>
      </c>
      <c r="L20" s="153">
        <f>'L40'!AM21</f>
        <v>1073060644.7350304</v>
      </c>
      <c r="M20" s="153">
        <f>'L40'!AN21</f>
        <v>1098224453.9523835</v>
      </c>
      <c r="N20" s="153">
        <f t="shared" si="2"/>
        <v>-25163809.217353106</v>
      </c>
      <c r="P20" s="1">
        <f>'P40'!AL21</f>
        <v>57</v>
      </c>
      <c r="Q20" s="153">
        <f>'P40'!AM21</f>
        <v>1201487956.7624302</v>
      </c>
      <c r="R20" s="153">
        <f>'P40'!AN21</f>
        <v>1211629797.4193172</v>
      </c>
      <c r="S20" s="153">
        <f t="shared" si="3"/>
        <v>-10141840.656887054</v>
      </c>
      <c r="V20" s="1">
        <f t="shared" si="4"/>
        <v>47</v>
      </c>
      <c r="W20" s="153">
        <f t="shared" si="5"/>
        <v>648777376.66315365</v>
      </c>
      <c r="X20" s="153">
        <f t="shared" si="6"/>
        <v>718841545.01973712</v>
      </c>
      <c r="Y20" s="153">
        <f t="shared" si="7"/>
        <v>-70064168.356583476</v>
      </c>
      <c r="AA20" s="1">
        <f t="shared" si="8"/>
        <v>47</v>
      </c>
      <c r="AB20" s="153">
        <f t="shared" si="9"/>
        <v>634132929.35135126</v>
      </c>
      <c r="AC20" s="153">
        <f t="shared" si="10"/>
        <v>712975150.68245137</v>
      </c>
      <c r="AD20" s="153">
        <f t="shared" si="11"/>
        <v>-78842221.331100106</v>
      </c>
      <c r="AF20" s="1">
        <f t="shared" si="12"/>
        <v>57</v>
      </c>
      <c r="AG20" s="153">
        <f t="shared" si="13"/>
        <v>1098224453.9523835</v>
      </c>
      <c r="AH20" s="153">
        <f t="shared" si="14"/>
        <v>1211629797.4193172</v>
      </c>
      <c r="AI20" s="153">
        <f t="shared" si="15"/>
        <v>-113405343.46693373</v>
      </c>
      <c r="AK20" s="1">
        <f t="shared" si="16"/>
        <v>57</v>
      </c>
      <c r="AL20" s="153">
        <f t="shared" si="17"/>
        <v>1073060644.7350304</v>
      </c>
      <c r="AM20" s="153">
        <f t="shared" si="18"/>
        <v>1201487956.7624302</v>
      </c>
      <c r="AN20" s="153">
        <f t="shared" si="19"/>
        <v>-128427312.02739978</v>
      </c>
    </row>
    <row r="21" spans="1:40" x14ac:dyDescent="0.35">
      <c r="A21" s="1">
        <f>'L30'!AL22</f>
        <v>48</v>
      </c>
      <c r="B21" s="153">
        <f>'L30'!AM22</f>
        <v>675395548.17278814</v>
      </c>
      <c r="C21" s="153">
        <f>'L30'!AN22</f>
        <v>691139756.33305705</v>
      </c>
      <c r="D21" s="153">
        <f t="shared" si="0"/>
        <v>-15744208.160268903</v>
      </c>
      <c r="F21" s="1">
        <f>'P30'!AL22</f>
        <v>48</v>
      </c>
      <c r="G21" s="153">
        <f>'P30'!AM22</f>
        <v>758525278.41374826</v>
      </c>
      <c r="H21" s="153">
        <f>'P30'!AN22</f>
        <v>764748608.98714042</v>
      </c>
      <c r="I21" s="153">
        <f t="shared" si="1"/>
        <v>-6223330.5733921528</v>
      </c>
      <c r="K21" s="1">
        <f>'L40'!AL22</f>
        <v>58</v>
      </c>
      <c r="L21" s="153">
        <f>'L40'!AM22</f>
        <v>1142560386.5631139</v>
      </c>
      <c r="M21" s="153">
        <f>'L40'!AN22</f>
        <v>1170079404.5851965</v>
      </c>
      <c r="N21" s="153">
        <f t="shared" si="2"/>
        <v>-27519018.022082567</v>
      </c>
      <c r="P21" s="1">
        <f>'P40'!AL22</f>
        <v>58</v>
      </c>
      <c r="Q21" s="153">
        <f>'P40'!AM22</f>
        <v>1277781688.0898731</v>
      </c>
      <c r="R21" s="153">
        <f>'P40'!AN22</f>
        <v>1288870423.8538718</v>
      </c>
      <c r="S21" s="153">
        <f t="shared" si="3"/>
        <v>-11088735.763998747</v>
      </c>
      <c r="V21" s="1">
        <f t="shared" si="4"/>
        <v>48</v>
      </c>
      <c r="W21" s="153">
        <f t="shared" si="5"/>
        <v>691139756.33305705</v>
      </c>
      <c r="X21" s="153">
        <f t="shared" si="6"/>
        <v>764748608.98714042</v>
      </c>
      <c r="Y21" s="153">
        <f t="shared" si="7"/>
        <v>-73608852.654083371</v>
      </c>
      <c r="AA21" s="1">
        <f t="shared" si="8"/>
        <v>48</v>
      </c>
      <c r="AB21" s="153">
        <f t="shared" si="9"/>
        <v>675395548.17278814</v>
      </c>
      <c r="AC21" s="153">
        <f t="shared" si="10"/>
        <v>758525278.41374826</v>
      </c>
      <c r="AD21" s="153">
        <f t="shared" si="11"/>
        <v>-83129730.240960121</v>
      </c>
      <c r="AF21" s="1">
        <f t="shared" si="12"/>
        <v>58</v>
      </c>
      <c r="AG21" s="153">
        <f t="shared" si="13"/>
        <v>1170079404.5851965</v>
      </c>
      <c r="AH21" s="153">
        <f t="shared" si="14"/>
        <v>1288870423.8538718</v>
      </c>
      <c r="AI21" s="153">
        <f t="shared" si="15"/>
        <v>-118791019.26867533</v>
      </c>
      <c r="AK21" s="1">
        <f t="shared" si="16"/>
        <v>58</v>
      </c>
      <c r="AL21" s="153">
        <f t="shared" si="17"/>
        <v>1142560386.5631139</v>
      </c>
      <c r="AM21" s="153">
        <f t="shared" si="18"/>
        <v>1277781688.0898731</v>
      </c>
      <c r="AN21" s="153">
        <f t="shared" si="19"/>
        <v>-135221301.52675915</v>
      </c>
    </row>
    <row r="22" spans="1:40" x14ac:dyDescent="0.35">
      <c r="A22" s="1">
        <f>'L30'!AL23</f>
        <v>49</v>
      </c>
      <c r="B22" s="153">
        <f>'L30'!AM23</f>
        <v>719032958.79795206</v>
      </c>
      <c r="C22" s="153">
        <f>'L30'!AN23</f>
        <v>735957478.8227247</v>
      </c>
      <c r="D22" s="153">
        <f t="shared" si="0"/>
        <v>-16924520.024772644</v>
      </c>
      <c r="F22" s="1">
        <f>'P30'!AL23</f>
        <v>49</v>
      </c>
      <c r="G22" s="153">
        <f>'P30'!AM23</f>
        <v>806733308.56123519</v>
      </c>
      <c r="H22" s="153">
        <f>'P30'!AN23</f>
        <v>813360304.55148566</v>
      </c>
      <c r="I22" s="153">
        <f t="shared" si="1"/>
        <v>-6626995.9902504683</v>
      </c>
      <c r="K22" s="1">
        <f>'L40'!AL23</f>
        <v>59</v>
      </c>
      <c r="L22" s="153">
        <f>'L40'!AM23</f>
        <v>1216053907.6900365</v>
      </c>
      <c r="M22" s="153">
        <f>'L40'!AN23</f>
        <v>1246100177.4971578</v>
      </c>
      <c r="N22" s="153">
        <f t="shared" si="2"/>
        <v>-30046269.807121277</v>
      </c>
      <c r="P22" s="1">
        <f>'P40'!AL23</f>
        <v>59</v>
      </c>
      <c r="Q22" s="153">
        <f>'P40'!AM23</f>
        <v>1358519608.9131212</v>
      </c>
      <c r="R22" s="153">
        <f>'P40'!AN23</f>
        <v>1370641650.3827515</v>
      </c>
      <c r="S22" s="153">
        <f t="shared" si="3"/>
        <v>-12122041.469630241</v>
      </c>
      <c r="V22" s="1">
        <f t="shared" si="4"/>
        <v>49</v>
      </c>
      <c r="W22" s="153">
        <f t="shared" si="5"/>
        <v>735957478.8227247</v>
      </c>
      <c r="X22" s="153">
        <f t="shared" si="6"/>
        <v>813360304.55148566</v>
      </c>
      <c r="Y22" s="153">
        <f t="shared" si="7"/>
        <v>-77402825.728760958</v>
      </c>
      <c r="AA22" s="1">
        <f t="shared" si="8"/>
        <v>49</v>
      </c>
      <c r="AB22" s="153">
        <f t="shared" si="9"/>
        <v>719032958.79795206</v>
      </c>
      <c r="AC22" s="153">
        <f t="shared" si="10"/>
        <v>806733308.56123519</v>
      </c>
      <c r="AD22" s="153">
        <f t="shared" si="11"/>
        <v>-87700349.763283134</v>
      </c>
      <c r="AF22" s="1">
        <f t="shared" si="12"/>
        <v>59</v>
      </c>
      <c r="AG22" s="153">
        <f t="shared" si="13"/>
        <v>1246100177.4971578</v>
      </c>
      <c r="AH22" s="153">
        <f t="shared" si="14"/>
        <v>1370641650.3827515</v>
      </c>
      <c r="AI22" s="153">
        <f t="shared" si="15"/>
        <v>-124541472.88559365</v>
      </c>
      <c r="AK22" s="1">
        <f t="shared" si="16"/>
        <v>59</v>
      </c>
      <c r="AL22" s="153">
        <f t="shared" si="17"/>
        <v>1216053907.6900365</v>
      </c>
      <c r="AM22" s="153">
        <f t="shared" si="18"/>
        <v>1358519608.9131212</v>
      </c>
      <c r="AN22" s="153">
        <f t="shared" si="19"/>
        <v>-142465701.22308469</v>
      </c>
    </row>
    <row r="23" spans="1:40" x14ac:dyDescent="0.35">
      <c r="A23" s="1">
        <f>'L30'!AL24</f>
        <v>50</v>
      </c>
      <c r="B23" s="153">
        <f>'L30'!AM24</f>
        <v>765189495.1245153</v>
      </c>
      <c r="C23" s="153">
        <f>'L30'!AN24</f>
        <v>783378717.85366988</v>
      </c>
      <c r="D23" s="153">
        <f t="shared" si="0"/>
        <v>-18189222.729154587</v>
      </c>
      <c r="F23" s="1">
        <f>'P30'!AL24</f>
        <v>50</v>
      </c>
      <c r="G23" s="153">
        <f>'P30'!AM24</f>
        <v>857759962.91944432</v>
      </c>
      <c r="H23" s="153">
        <f>'P30'!AN24</f>
        <v>864841927.4352659</v>
      </c>
      <c r="I23" s="153">
        <f t="shared" si="1"/>
        <v>-7081964.5158215761</v>
      </c>
      <c r="K23" s="1">
        <f>'L40'!AL24</f>
        <v>60</v>
      </c>
      <c r="L23" s="153">
        <f>'L40'!AM24</f>
        <v>1293784850.8437579</v>
      </c>
      <c r="M23" s="153">
        <f>'L40'!AN24</f>
        <v>1326537937.191339</v>
      </c>
      <c r="N23" s="153">
        <f t="shared" si="2"/>
        <v>-32753086.347581148</v>
      </c>
      <c r="P23" s="1">
        <f>'P40'!AL24</f>
        <v>60</v>
      </c>
      <c r="Q23" s="153">
        <f>'P40'!AM24</f>
        <v>1443971460.9658325</v>
      </c>
      <c r="R23" s="153">
        <f>'P40'!AN24</f>
        <v>1457219225.1278279</v>
      </c>
      <c r="S23" s="153">
        <f t="shared" si="3"/>
        <v>-13247764.161995411</v>
      </c>
      <c r="V23" s="1">
        <f t="shared" si="4"/>
        <v>50</v>
      </c>
      <c r="W23" s="153">
        <f t="shared" si="5"/>
        <v>783378717.85366988</v>
      </c>
      <c r="X23" s="153">
        <f t="shared" si="6"/>
        <v>864841927.4352659</v>
      </c>
      <c r="Y23" s="153">
        <f t="shared" si="7"/>
        <v>-81463209.581596017</v>
      </c>
      <c r="AA23" s="1">
        <f t="shared" si="8"/>
        <v>50</v>
      </c>
      <c r="AB23" s="153">
        <f t="shared" si="9"/>
        <v>765189495.1245153</v>
      </c>
      <c r="AC23" s="153">
        <f t="shared" si="10"/>
        <v>857759962.91944432</v>
      </c>
      <c r="AD23" s="153">
        <f t="shared" si="11"/>
        <v>-92570467.794929028</v>
      </c>
      <c r="AF23" s="1">
        <f t="shared" si="12"/>
        <v>60</v>
      </c>
      <c r="AG23" s="153">
        <f t="shared" si="13"/>
        <v>1326537937.191339</v>
      </c>
      <c r="AH23" s="153">
        <f t="shared" si="14"/>
        <v>1457219225.1278279</v>
      </c>
      <c r="AI23" s="153">
        <f t="shared" si="15"/>
        <v>-130681287.93648887</v>
      </c>
      <c r="AK23" s="1">
        <f t="shared" si="16"/>
        <v>60</v>
      </c>
      <c r="AL23" s="153">
        <f t="shared" si="17"/>
        <v>1293784850.8437579</v>
      </c>
      <c r="AM23" s="153">
        <f t="shared" si="18"/>
        <v>1443971460.9658325</v>
      </c>
      <c r="AN23" s="153">
        <f t="shared" si="19"/>
        <v>-150186610.1220746</v>
      </c>
    </row>
    <row r="24" spans="1:40" x14ac:dyDescent="0.35">
      <c r="A24" s="1">
        <f>'L30'!AL25</f>
        <v>51</v>
      </c>
      <c r="B24" s="153">
        <f>'L30'!AM25</f>
        <v>814018293.54792142</v>
      </c>
      <c r="C24" s="153">
        <f>'L30'!AN25</f>
        <v>833560692.89518523</v>
      </c>
      <c r="D24" s="153">
        <f t="shared" si="0"/>
        <v>-19542399.347263813</v>
      </c>
      <c r="F24" s="1">
        <f>'P30'!AL25</f>
        <v>51</v>
      </c>
      <c r="G24" s="153">
        <f>'P30'!AM25</f>
        <v>911775681.51322722</v>
      </c>
      <c r="H24" s="153">
        <f>'P30'!AN25</f>
        <v>919368815.29184425</v>
      </c>
      <c r="I24" s="153">
        <f t="shared" si="1"/>
        <v>-7593133.7786170244</v>
      </c>
      <c r="V24" s="1">
        <f t="shared" si="4"/>
        <v>51</v>
      </c>
      <c r="W24" s="153">
        <f t="shared" si="5"/>
        <v>833560692.89518523</v>
      </c>
      <c r="X24" s="153">
        <f t="shared" si="6"/>
        <v>919368815.29184425</v>
      </c>
      <c r="Y24" s="153">
        <f t="shared" si="7"/>
        <v>-85808122.396659017</v>
      </c>
      <c r="AA24" s="1">
        <f t="shared" si="8"/>
        <v>51</v>
      </c>
      <c r="AB24" s="153">
        <f t="shared" si="9"/>
        <v>814018293.54792142</v>
      </c>
      <c r="AC24" s="153">
        <f t="shared" si="10"/>
        <v>911775681.51322722</v>
      </c>
      <c r="AD24" s="153">
        <f t="shared" si="11"/>
        <v>-97757387.965305805</v>
      </c>
    </row>
    <row r="25" spans="1:40" x14ac:dyDescent="0.35">
      <c r="A25" s="1">
        <f>'L30'!AL26</f>
        <v>52</v>
      </c>
      <c r="B25" s="153">
        <f>'L30'!AM26</f>
        <v>865681792.71440256</v>
      </c>
      <c r="C25" s="153">
        <f>'L30'!AN26</f>
        <v>886670189.21699035</v>
      </c>
      <c r="D25" s="153">
        <f t="shared" si="0"/>
        <v>-20988396.502587795</v>
      </c>
      <c r="F25" s="1">
        <f>'P30'!AL26</f>
        <v>52</v>
      </c>
      <c r="G25" s="153">
        <f>'P30'!AM26</f>
        <v>968961191.58585596</v>
      </c>
      <c r="H25" s="153">
        <f>'P30'!AN26</f>
        <v>977126943.57432222</v>
      </c>
      <c r="I25" s="153">
        <f t="shared" si="1"/>
        <v>-8165751.9884662628</v>
      </c>
      <c r="V25" s="1">
        <f t="shared" si="4"/>
        <v>52</v>
      </c>
      <c r="W25" s="153">
        <f t="shared" si="5"/>
        <v>886670189.21699035</v>
      </c>
      <c r="X25" s="153">
        <f t="shared" si="6"/>
        <v>977126943.57432222</v>
      </c>
      <c r="Y25" s="153">
        <f t="shared" si="7"/>
        <v>-90456754.357331872</v>
      </c>
      <c r="AA25" s="1">
        <f t="shared" si="8"/>
        <v>52</v>
      </c>
      <c r="AB25" s="153">
        <f t="shared" si="9"/>
        <v>865681792.71440256</v>
      </c>
      <c r="AC25" s="153">
        <f t="shared" si="10"/>
        <v>968961191.58585596</v>
      </c>
      <c r="AD25" s="153">
        <f t="shared" si="11"/>
        <v>-103279398.8714534</v>
      </c>
    </row>
    <row r="26" spans="1:40" x14ac:dyDescent="0.35">
      <c r="A26" s="1">
        <f>'L30'!AL27</f>
        <v>53</v>
      </c>
      <c r="B26" s="153">
        <f>'L30'!AM27</f>
        <v>920352266.65315151</v>
      </c>
      <c r="C26" s="153">
        <f>'L30'!AN27</f>
        <v>942884111.45195639</v>
      </c>
      <c r="D26" s="153">
        <f t="shared" si="0"/>
        <v>-22531844.798804879</v>
      </c>
      <c r="F26" s="1">
        <f>'P30'!AL27</f>
        <v>53</v>
      </c>
      <c r="G26" s="153">
        <f>'P30'!AM27</f>
        <v>1029508112.3145747</v>
      </c>
      <c r="H26" s="153">
        <f>'P30'!AN27</f>
        <v>1038313558.9731231</v>
      </c>
      <c r="I26" s="153">
        <f t="shared" si="1"/>
        <v>-8805446.6585483551</v>
      </c>
      <c r="V26" s="1">
        <f t="shared" si="4"/>
        <v>53</v>
      </c>
      <c r="W26" s="153">
        <f t="shared" si="5"/>
        <v>942884111.45195639</v>
      </c>
      <c r="X26" s="153">
        <f t="shared" si="6"/>
        <v>1038313558.9731231</v>
      </c>
      <c r="Y26" s="153">
        <f t="shared" si="7"/>
        <v>-95429447.521166682</v>
      </c>
      <c r="AA26" s="1">
        <f t="shared" si="8"/>
        <v>53</v>
      </c>
      <c r="AB26" s="153">
        <f t="shared" si="9"/>
        <v>920352266.65315151</v>
      </c>
      <c r="AC26" s="153">
        <f t="shared" si="10"/>
        <v>1029508112.3145747</v>
      </c>
      <c r="AD26" s="153">
        <f t="shared" si="11"/>
        <v>-109155845.66142321</v>
      </c>
    </row>
    <row r="27" spans="1:40" x14ac:dyDescent="0.35">
      <c r="A27" s="1">
        <f>'L30'!AL28</f>
        <v>54</v>
      </c>
      <c r="B27" s="153">
        <f>'L30'!AM28</f>
        <v>978212392.97223175</v>
      </c>
      <c r="C27" s="153">
        <f>'L30'!AN28</f>
        <v>1002390072.4978108</v>
      </c>
      <c r="D27" s="153">
        <f t="shared" si="0"/>
        <v>-24177679.525579095</v>
      </c>
      <c r="F27" s="1">
        <f>'P30'!AL28</f>
        <v>54</v>
      </c>
      <c r="G27" s="153">
        <f>'P30'!AM28</f>
        <v>1093619597.2522235</v>
      </c>
      <c r="H27" s="153">
        <f>'P30'!AN28</f>
        <v>1103137852.5372415</v>
      </c>
      <c r="I27" s="153">
        <f t="shared" si="1"/>
        <v>-9518255.2850179672</v>
      </c>
      <c r="V27" s="1">
        <f t="shared" si="4"/>
        <v>54</v>
      </c>
      <c r="W27" s="153">
        <f t="shared" si="5"/>
        <v>1002390072.4978108</v>
      </c>
      <c r="X27" s="153">
        <f t="shared" si="6"/>
        <v>1103137852.5372415</v>
      </c>
      <c r="Y27" s="153">
        <f t="shared" si="7"/>
        <v>-100747780.03943062</v>
      </c>
      <c r="AA27" s="1">
        <f t="shared" si="8"/>
        <v>54</v>
      </c>
      <c r="AB27" s="153">
        <f t="shared" si="9"/>
        <v>978212392.97223175</v>
      </c>
      <c r="AC27" s="153">
        <f t="shared" si="10"/>
        <v>1093619597.2522235</v>
      </c>
      <c r="AD27" s="153">
        <f t="shared" si="11"/>
        <v>-115407204.27999175</v>
      </c>
    </row>
    <row r="28" spans="1:40" x14ac:dyDescent="0.35">
      <c r="A28" s="1">
        <f>'L30'!AL29</f>
        <v>55</v>
      </c>
      <c r="B28" s="153">
        <f>'L30'!AM29</f>
        <v>1039455857.9212242</v>
      </c>
      <c r="C28" s="153">
        <f>'L30'!AN29</f>
        <v>1065387019.7024202</v>
      </c>
      <c r="D28" s="153">
        <f t="shared" si="0"/>
        <v>-25931161.781195998</v>
      </c>
      <c r="F28" s="1">
        <f>'P30'!AL29</f>
        <v>55</v>
      </c>
      <c r="G28" s="153">
        <f>'P30'!AM29</f>
        <v>1161511016.6192219</v>
      </c>
      <c r="H28" s="153">
        <f>'P30'!AN29</f>
        <v>1171821674.735549</v>
      </c>
      <c r="I28" s="153">
        <f t="shared" si="1"/>
        <v>-10310658.116327047</v>
      </c>
      <c r="V28" s="1">
        <f t="shared" si="4"/>
        <v>55</v>
      </c>
      <c r="W28" s="153">
        <f t="shared" si="5"/>
        <v>1065387019.7024202</v>
      </c>
      <c r="X28" s="153">
        <f t="shared" si="6"/>
        <v>1171821674.735549</v>
      </c>
      <c r="Y28" s="153">
        <f t="shared" si="7"/>
        <v>-106434655.03312874</v>
      </c>
      <c r="AA28" s="1">
        <f t="shared" si="8"/>
        <v>55</v>
      </c>
      <c r="AB28" s="153">
        <f t="shared" si="9"/>
        <v>1039455857.9212242</v>
      </c>
      <c r="AC28" s="153">
        <f t="shared" si="10"/>
        <v>1161511016.6192219</v>
      </c>
      <c r="AD28" s="153">
        <f t="shared" si="11"/>
        <v>-122055158.69799769</v>
      </c>
    </row>
    <row r="29" spans="1:40" x14ac:dyDescent="0.35">
      <c r="A29" s="1">
        <f>'L30'!AL30</f>
        <v>56</v>
      </c>
      <c r="B29" s="153">
        <f>'L30'!AM30</f>
        <v>1104288000.2512081</v>
      </c>
      <c r="C29" s="153">
        <f>'L30'!AN30</f>
        <v>1132085900.4016709</v>
      </c>
      <c r="D29" s="153">
        <f t="shared" si="0"/>
        <v>-27797900.150462866</v>
      </c>
      <c r="F29" s="1">
        <f>'P30'!AL30</f>
        <v>56</v>
      </c>
      <c r="G29" s="153">
        <f>'P30'!AM30</f>
        <v>1233410681.7115059</v>
      </c>
      <c r="H29" s="153">
        <f>'P30'!AN30</f>
        <v>1244600294.8639474</v>
      </c>
      <c r="I29" s="153">
        <f t="shared" si="1"/>
        <v>-11189613.152441502</v>
      </c>
      <c r="V29" s="1">
        <f t="shared" si="4"/>
        <v>56</v>
      </c>
      <c r="W29" s="153">
        <f t="shared" si="5"/>
        <v>1132085900.4016709</v>
      </c>
      <c r="X29" s="153">
        <f t="shared" si="6"/>
        <v>1244600294.8639474</v>
      </c>
      <c r="Y29" s="153">
        <f t="shared" si="7"/>
        <v>-112514394.46227646</v>
      </c>
      <c r="AA29" s="1">
        <f t="shared" si="8"/>
        <v>56</v>
      </c>
      <c r="AB29" s="153">
        <f t="shared" si="9"/>
        <v>1104288000.2512081</v>
      </c>
      <c r="AC29" s="153">
        <f t="shared" si="10"/>
        <v>1233410681.7115059</v>
      </c>
      <c r="AD29" s="153">
        <f t="shared" si="11"/>
        <v>-129122681.46029782</v>
      </c>
    </row>
    <row r="30" spans="1:40" x14ac:dyDescent="0.35">
      <c r="A30" s="1">
        <f>'L30'!AL31</f>
        <v>57</v>
      </c>
      <c r="B30" s="153">
        <f>'L30'!AM31</f>
        <v>1172926495.9388423</v>
      </c>
      <c r="C30" s="153">
        <f>'L30'!AN31</f>
        <v>1202710369.0120633</v>
      </c>
      <c r="D30" s="153">
        <f t="shared" si="0"/>
        <v>-29783873.073220968</v>
      </c>
      <c r="F30" s="1">
        <f>'P30'!AL31</f>
        <v>57</v>
      </c>
      <c r="G30" s="153">
        <f>'P30'!AM31</f>
        <v>1309560613.832962</v>
      </c>
      <c r="H30" s="153">
        <f>'P30'!AN31</f>
        <v>1321723207.3619874</v>
      </c>
      <c r="I30" s="153">
        <f t="shared" si="1"/>
        <v>-12162593.529025316</v>
      </c>
      <c r="V30" s="1">
        <f t="shared" si="4"/>
        <v>57</v>
      </c>
      <c r="W30" s="153">
        <f t="shared" si="5"/>
        <v>1202710369.0120633</v>
      </c>
      <c r="X30" s="153">
        <f t="shared" si="6"/>
        <v>1321723207.3619874</v>
      </c>
      <c r="Y30" s="153">
        <f t="shared" si="7"/>
        <v>-119012838.34992409</v>
      </c>
      <c r="AA30" s="1">
        <f t="shared" si="8"/>
        <v>57</v>
      </c>
      <c r="AB30" s="153">
        <f t="shared" si="9"/>
        <v>1172926495.9388423</v>
      </c>
      <c r="AC30" s="153">
        <f t="shared" si="10"/>
        <v>1309560613.832962</v>
      </c>
      <c r="AD30" s="153">
        <f t="shared" si="11"/>
        <v>-136634117.89411974</v>
      </c>
    </row>
    <row r="31" spans="1:40" x14ac:dyDescent="0.35">
      <c r="A31" s="1">
        <f>'L30'!AL32</f>
        <v>58</v>
      </c>
      <c r="B31" s="153">
        <f>'L30'!AM32</f>
        <v>1245602085.9859538</v>
      </c>
      <c r="C31" s="153">
        <f>'L30'!AN32</f>
        <v>1277497538.0219378</v>
      </c>
      <c r="D31" s="153">
        <f t="shared" si="0"/>
        <v>-31895452.035984039</v>
      </c>
      <c r="F31" s="1">
        <f>'P30'!AL32</f>
        <v>58</v>
      </c>
      <c r="G31" s="153">
        <f>'P30'!AM32</f>
        <v>1390217360.315599</v>
      </c>
      <c r="H31" s="153">
        <f>'P30'!AN32</f>
        <v>1403454987.7691581</v>
      </c>
      <c r="I31" s="153">
        <f t="shared" si="1"/>
        <v>-13237627.45355916</v>
      </c>
      <c r="V31" s="1">
        <f t="shared" si="4"/>
        <v>58</v>
      </c>
      <c r="W31" s="153">
        <f t="shared" si="5"/>
        <v>1277497538.0219378</v>
      </c>
      <c r="X31" s="153">
        <f t="shared" si="6"/>
        <v>1403454987.7691581</v>
      </c>
      <c r="Y31" s="153">
        <f t="shared" si="7"/>
        <v>-125957449.74722028</v>
      </c>
      <c r="AA31" s="1">
        <f t="shared" si="8"/>
        <v>58</v>
      </c>
      <c r="AB31" s="153">
        <f t="shared" si="9"/>
        <v>1245602085.9859538</v>
      </c>
      <c r="AC31" s="153">
        <f t="shared" si="10"/>
        <v>1390217360.315599</v>
      </c>
      <c r="AD31" s="153">
        <f t="shared" si="11"/>
        <v>-144615274.32964516</v>
      </c>
    </row>
    <row r="32" spans="1:40" x14ac:dyDescent="0.35">
      <c r="A32" s="1">
        <f>'L30'!AL33</f>
        <v>59</v>
      </c>
      <c r="B32" s="153">
        <f>'L30'!AM33</f>
        <v>1322559349.659095</v>
      </c>
      <c r="C32" s="153">
        <f>'L30'!AN33</f>
        <v>1356698775.3759251</v>
      </c>
      <c r="D32" s="153">
        <f t="shared" si="0"/>
        <v>-34139425.716830015</v>
      </c>
      <c r="F32" s="1">
        <f>'P30'!AL33</f>
        <v>59</v>
      </c>
      <c r="G32" s="153">
        <f>'P30'!AM33</f>
        <v>1475652860.3556018</v>
      </c>
      <c r="H32" s="153">
        <f>'P30'!AN33</f>
        <v>1490076201.2269249</v>
      </c>
      <c r="I32" s="153">
        <f t="shared" si="1"/>
        <v>-14423340.871323109</v>
      </c>
      <c r="V32" s="1">
        <f t="shared" si="4"/>
        <v>59</v>
      </c>
      <c r="W32" s="153">
        <f t="shared" si="5"/>
        <v>1356698775.3759251</v>
      </c>
      <c r="X32" s="153">
        <f t="shared" si="6"/>
        <v>1490076201.2269249</v>
      </c>
      <c r="Y32" s="153">
        <f t="shared" si="7"/>
        <v>-133377425.85099983</v>
      </c>
      <c r="AA32" s="1">
        <f t="shared" si="8"/>
        <v>59</v>
      </c>
      <c r="AB32" s="153">
        <f t="shared" si="9"/>
        <v>1322559349.659095</v>
      </c>
      <c r="AC32" s="153">
        <f t="shared" si="10"/>
        <v>1475652860.3556018</v>
      </c>
      <c r="AD32" s="153">
        <f t="shared" si="11"/>
        <v>-153093510.69650674</v>
      </c>
    </row>
    <row r="33" spans="1:30" x14ac:dyDescent="0.35">
      <c r="A33" s="1">
        <f>'L30'!AL34</f>
        <v>60</v>
      </c>
      <c r="B33" s="153">
        <f>'L30'!AM34</f>
        <v>1404057525.6951485</v>
      </c>
      <c r="C33" s="153">
        <f>'L30'!AN34</f>
        <v>1440580550.9069922</v>
      </c>
      <c r="D33" s="153">
        <f t="shared" si="0"/>
        <v>-36523025.211843729</v>
      </c>
      <c r="F33" s="1">
        <f>'P30'!AL34</f>
        <v>60</v>
      </c>
      <c r="G33" s="153">
        <f>'P30'!AM34</f>
        <v>1566155363.5616605</v>
      </c>
      <c r="H33" s="153">
        <f>'P30'!AN34</f>
        <v>1581884366.6183515</v>
      </c>
      <c r="I33" s="153">
        <f t="shared" si="1"/>
        <v>-15729003.056690931</v>
      </c>
      <c r="V33" s="1">
        <f t="shared" si="4"/>
        <v>60</v>
      </c>
      <c r="W33" s="153">
        <f t="shared" si="5"/>
        <v>1440580550.9069922</v>
      </c>
      <c r="X33" s="153">
        <f t="shared" si="6"/>
        <v>1581884366.6183515</v>
      </c>
      <c r="Y33" s="153">
        <f t="shared" si="7"/>
        <v>-141303815.71135926</v>
      </c>
      <c r="AA33" s="1">
        <f t="shared" si="8"/>
        <v>60</v>
      </c>
      <c r="AB33" s="153">
        <f t="shared" si="9"/>
        <v>1404057525.6951485</v>
      </c>
      <c r="AC33" s="153">
        <f t="shared" si="10"/>
        <v>1566155363.5616605</v>
      </c>
      <c r="AD33" s="153">
        <f t="shared" si="11"/>
        <v>-162097837.86651206</v>
      </c>
    </row>
  </sheetData>
  <mergeCells count="8">
    <mergeCell ref="AA1:AD1"/>
    <mergeCell ref="AF1:AI1"/>
    <mergeCell ref="AK1:AN1"/>
    <mergeCell ref="A1:D1"/>
    <mergeCell ref="F1:I1"/>
    <mergeCell ref="K1:N1"/>
    <mergeCell ref="P1:S1"/>
    <mergeCell ref="V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221E-ABA8-46BD-B974-FCAB505C9960}">
  <dimension ref="A1:C18"/>
  <sheetViews>
    <sheetView workbookViewId="0">
      <selection activeCell="C18" sqref="C18"/>
    </sheetView>
  </sheetViews>
  <sheetFormatPr defaultRowHeight="15.5" x14ac:dyDescent="0.35"/>
  <cols>
    <col min="1" max="1" width="8.7265625" style="17"/>
    <col min="2" max="2" width="17" style="17" bestFit="1" customWidth="1"/>
    <col min="3" max="3" width="13.7265625" style="17" bestFit="1" customWidth="1"/>
  </cols>
  <sheetData>
    <row r="1" spans="1:3" x14ac:dyDescent="0.35">
      <c r="A1" s="19" t="s">
        <v>41</v>
      </c>
      <c r="B1" s="19" t="s">
        <v>42</v>
      </c>
      <c r="C1" s="19" t="s">
        <v>43</v>
      </c>
    </row>
    <row r="2" spans="1:3" x14ac:dyDescent="0.35">
      <c r="A2" s="15">
        <v>1</v>
      </c>
      <c r="B2" s="15" t="s">
        <v>44</v>
      </c>
      <c r="C2" s="16">
        <v>5.4699999999999999E-2</v>
      </c>
    </row>
    <row r="3" spans="1:3" x14ac:dyDescent="0.35">
      <c r="A3" s="15">
        <v>2</v>
      </c>
      <c r="B3" s="15" t="s">
        <v>45</v>
      </c>
      <c r="C3" s="16">
        <v>5.28E-2</v>
      </c>
    </row>
    <row r="4" spans="1:3" x14ac:dyDescent="0.35">
      <c r="A4" s="15">
        <v>3</v>
      </c>
      <c r="B4" s="15" t="s">
        <v>46</v>
      </c>
      <c r="C4" s="16">
        <v>2.6100000000000002E-2</v>
      </c>
    </row>
    <row r="5" spans="1:3" x14ac:dyDescent="0.35">
      <c r="A5" s="15">
        <v>4</v>
      </c>
      <c r="B5" s="15" t="s">
        <v>47</v>
      </c>
      <c r="C5" s="16">
        <v>2.86E-2</v>
      </c>
    </row>
    <row r="6" spans="1:3" x14ac:dyDescent="0.35">
      <c r="A6" s="15">
        <v>5</v>
      </c>
      <c r="B6" s="15" t="s">
        <v>48</v>
      </c>
      <c r="C6" s="16">
        <v>2.5600000000000001E-2</v>
      </c>
    </row>
    <row r="7" spans="1:3" x14ac:dyDescent="0.35">
      <c r="A7" s="15">
        <v>6</v>
      </c>
      <c r="B7" s="15" t="s">
        <v>49</v>
      </c>
      <c r="C7" s="16">
        <v>2.2800000000000001E-2</v>
      </c>
    </row>
    <row r="8" spans="1:3" x14ac:dyDescent="0.35">
      <c r="A8" s="15">
        <v>7</v>
      </c>
      <c r="B8" s="15" t="s">
        <v>50</v>
      </c>
      <c r="C8" s="16">
        <v>3.27E-2</v>
      </c>
    </row>
    <row r="9" spans="1:3" x14ac:dyDescent="0.35">
      <c r="A9" s="15">
        <v>8</v>
      </c>
      <c r="B9" s="15" t="s">
        <v>51</v>
      </c>
      <c r="C9" s="16">
        <v>3.0800000000000001E-2</v>
      </c>
    </row>
    <row r="10" spans="1:3" x14ac:dyDescent="0.35">
      <c r="A10" s="15">
        <v>9</v>
      </c>
      <c r="B10" s="15" t="s">
        <v>52</v>
      </c>
      <c r="C10" s="16">
        <v>3.5200000000000002E-2</v>
      </c>
    </row>
    <row r="11" spans="1:3" x14ac:dyDescent="0.35">
      <c r="A11" s="15">
        <v>10</v>
      </c>
      <c r="B11" s="15" t="s">
        <v>53</v>
      </c>
      <c r="C11" s="16" t="s">
        <v>54</v>
      </c>
    </row>
    <row r="12" spans="1:3" x14ac:dyDescent="0.35">
      <c r="A12" s="15">
        <v>11</v>
      </c>
      <c r="B12" s="15" t="s">
        <v>55</v>
      </c>
      <c r="C12" s="16">
        <v>4.3299999999999998E-2</v>
      </c>
    </row>
    <row r="13" spans="1:3" x14ac:dyDescent="0.35">
      <c r="A13" s="15">
        <v>12</v>
      </c>
      <c r="B13" s="15" t="s">
        <v>56</v>
      </c>
      <c r="C13" s="16">
        <v>4.9700000000000001E-2</v>
      </c>
    </row>
    <row r="14" spans="1:3" x14ac:dyDescent="0.35">
      <c r="A14" s="15">
        <v>13</v>
      </c>
      <c r="B14" s="15" t="s">
        <v>57</v>
      </c>
      <c r="C14" s="16">
        <v>5.4699999999999999E-2</v>
      </c>
    </row>
    <row r="15" spans="1:3" x14ac:dyDescent="0.35">
      <c r="A15" s="15">
        <v>14</v>
      </c>
      <c r="B15" s="15" t="s">
        <v>58</v>
      </c>
      <c r="C15" s="16">
        <v>5.28E-2</v>
      </c>
    </row>
    <row r="16" spans="1:3" x14ac:dyDescent="0.35">
      <c r="A16" s="177" t="s">
        <v>59</v>
      </c>
      <c r="B16" s="178"/>
      <c r="C16" s="18">
        <f>AVERAGE(C2:C15)</f>
        <v>3.9215384615384617E-2</v>
      </c>
    </row>
    <row r="17" spans="1:3" x14ac:dyDescent="0.35">
      <c r="A17" s="175" t="s">
        <v>60</v>
      </c>
      <c r="B17" s="176"/>
      <c r="C17" s="18">
        <f>AVERAGE(C4:C15)</f>
        <v>3.6572727272727278E-2</v>
      </c>
    </row>
    <row r="18" spans="1:3" x14ac:dyDescent="0.35">
      <c r="A18" s="175" t="s">
        <v>61</v>
      </c>
      <c r="B18" s="176"/>
      <c r="C18" s="18">
        <f>AVERAGE(C2:C13)</f>
        <v>3.6572727272727278E-2</v>
      </c>
    </row>
  </sheetData>
  <mergeCells count="3">
    <mergeCell ref="A18:B18"/>
    <mergeCell ref="A17:B17"/>
    <mergeCell ref="A16:B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FEE-2E5D-44FB-BE6B-CE3B05EC161A}">
  <dimension ref="A1:AN45"/>
  <sheetViews>
    <sheetView topLeftCell="R10" zoomScale="70" zoomScaleNormal="70" workbookViewId="0">
      <selection activeCell="T48" sqref="T48"/>
    </sheetView>
  </sheetViews>
  <sheetFormatPr defaultRowHeight="15.5" x14ac:dyDescent="0.35"/>
  <cols>
    <col min="1" max="1" width="5.6328125" style="17" customWidth="1"/>
    <col min="2" max="4" width="14.6328125" style="17" customWidth="1"/>
    <col min="5" max="5" width="8.7265625" style="17"/>
    <col min="6" max="6" width="5.6328125" style="1" customWidth="1"/>
    <col min="7" max="9" width="14.6328125" style="17" customWidth="1"/>
    <col min="10" max="10" width="8.7265625" style="17"/>
    <col min="11" max="11" width="5.6328125" style="17" customWidth="1"/>
    <col min="12" max="14" width="14.6328125" style="17" customWidth="1"/>
    <col min="15" max="15" width="8.7265625" style="17"/>
    <col min="16" max="16" width="5.6328125" style="17" customWidth="1"/>
    <col min="17" max="19" width="14.6328125" style="17" customWidth="1"/>
    <col min="20" max="21" width="8.7265625" style="17"/>
    <col min="22" max="22" width="5.6328125" style="17" customWidth="1"/>
    <col min="23" max="25" width="14.6328125" style="17" customWidth="1"/>
    <col min="26" max="26" width="8.7265625" style="17"/>
    <col min="27" max="27" width="5.6328125" style="17" customWidth="1"/>
    <col min="28" max="30" width="14.6328125" style="17" customWidth="1"/>
    <col min="31" max="31" width="8.7265625" style="17"/>
    <col min="32" max="32" width="5.6328125" style="17" customWidth="1"/>
    <col min="33" max="35" width="14.6328125" style="17" customWidth="1"/>
    <col min="36" max="36" width="8.7265625" style="17"/>
    <col min="37" max="37" width="5.6328125" style="17" customWidth="1"/>
    <col min="38" max="40" width="14.6328125" style="17" customWidth="1"/>
    <col min="41" max="16384" width="8.7265625" style="17"/>
  </cols>
  <sheetData>
    <row r="1" spans="1:40" x14ac:dyDescent="0.35">
      <c r="A1" s="194" t="s">
        <v>729</v>
      </c>
      <c r="B1" s="194"/>
      <c r="C1" s="194"/>
      <c r="D1" s="194"/>
      <c r="F1" s="194" t="s">
        <v>730</v>
      </c>
      <c r="G1" s="194"/>
      <c r="H1" s="194"/>
      <c r="I1" s="194"/>
      <c r="K1" s="194" t="s">
        <v>731</v>
      </c>
      <c r="L1" s="194"/>
      <c r="M1" s="194"/>
      <c r="N1" s="194"/>
      <c r="P1" s="194" t="s">
        <v>744</v>
      </c>
      <c r="Q1" s="194"/>
      <c r="R1" s="194"/>
      <c r="S1" s="194"/>
      <c r="V1" s="194" t="s">
        <v>23</v>
      </c>
      <c r="W1" s="194"/>
      <c r="X1" s="194"/>
      <c r="Y1" s="194"/>
      <c r="AA1" s="194" t="s">
        <v>19</v>
      </c>
      <c r="AB1" s="194"/>
      <c r="AC1" s="194"/>
      <c r="AD1" s="194"/>
      <c r="AF1" s="194" t="s">
        <v>23</v>
      </c>
      <c r="AG1" s="194"/>
      <c r="AH1" s="194"/>
      <c r="AI1" s="194"/>
      <c r="AK1" s="194" t="s">
        <v>19</v>
      </c>
      <c r="AL1" s="194"/>
      <c r="AM1" s="194"/>
      <c r="AN1" s="194"/>
    </row>
    <row r="2" spans="1:40" x14ac:dyDescent="0.35">
      <c r="A2" s="134" t="s">
        <v>7</v>
      </c>
      <c r="B2" s="134" t="s">
        <v>35</v>
      </c>
      <c r="C2" s="134" t="s">
        <v>23</v>
      </c>
      <c r="D2" s="134" t="s">
        <v>728</v>
      </c>
      <c r="F2" s="134" t="s">
        <v>7</v>
      </c>
      <c r="G2" s="134" t="s">
        <v>35</v>
      </c>
      <c r="H2" s="134" t="s">
        <v>23</v>
      </c>
      <c r="I2" s="134" t="s">
        <v>728</v>
      </c>
      <c r="K2" s="134" t="s">
        <v>7</v>
      </c>
      <c r="L2" s="134" t="s">
        <v>35</v>
      </c>
      <c r="M2" s="134" t="s">
        <v>23</v>
      </c>
      <c r="N2" s="134" t="s">
        <v>728</v>
      </c>
      <c r="P2" s="134" t="s">
        <v>7</v>
      </c>
      <c r="Q2" s="134" t="s">
        <v>35</v>
      </c>
      <c r="R2" s="134" t="s">
        <v>23</v>
      </c>
      <c r="S2" s="134" t="s">
        <v>728</v>
      </c>
      <c r="V2" s="134" t="s">
        <v>7</v>
      </c>
      <c r="W2" s="134" t="s">
        <v>28</v>
      </c>
      <c r="X2" s="134" t="s">
        <v>29</v>
      </c>
      <c r="Y2" s="134" t="s">
        <v>728</v>
      </c>
      <c r="AA2" s="134" t="s">
        <v>7</v>
      </c>
      <c r="AB2" s="134" t="s">
        <v>28</v>
      </c>
      <c r="AC2" s="134" t="s">
        <v>29</v>
      </c>
      <c r="AD2" s="134" t="s">
        <v>728</v>
      </c>
      <c r="AF2" s="134" t="s">
        <v>7</v>
      </c>
      <c r="AG2" s="134" t="s">
        <v>30</v>
      </c>
      <c r="AH2" s="134" t="s">
        <v>31</v>
      </c>
      <c r="AI2" s="134" t="s">
        <v>728</v>
      </c>
      <c r="AK2" s="134" t="s">
        <v>7</v>
      </c>
      <c r="AL2" s="134" t="s">
        <v>30</v>
      </c>
      <c r="AM2" s="134" t="s">
        <v>31</v>
      </c>
      <c r="AN2" s="134" t="s">
        <v>728</v>
      </c>
    </row>
    <row r="3" spans="1:40" x14ac:dyDescent="0.35">
      <c r="A3" s="1">
        <f>'L30'!AL4</f>
        <v>30</v>
      </c>
      <c r="B3" s="153">
        <f>'L30'!AO4</f>
        <v>5450581.0826808736</v>
      </c>
      <c r="C3" s="153">
        <f>'L30'!AP4</f>
        <v>5601850.6936401632</v>
      </c>
      <c r="D3" s="153">
        <f>B3-C3</f>
        <v>-151269.6109592896</v>
      </c>
      <c r="F3" s="1">
        <f>'P30'!AL4</f>
        <v>30</v>
      </c>
      <c r="G3" s="153">
        <f>'P30'!AO4</f>
        <v>6494411.89348251</v>
      </c>
      <c r="H3" s="153">
        <f>'P30'!AP4</f>
        <v>6598833.7495690444</v>
      </c>
      <c r="I3" s="153">
        <f>G3-H3</f>
        <v>-104421.85608653445</v>
      </c>
      <c r="K3" s="1">
        <f>'L40'!AL4</f>
        <v>40</v>
      </c>
      <c r="L3" s="153">
        <f>'L40'!AO4</f>
        <v>9280774.941742925</v>
      </c>
      <c r="M3" s="153">
        <f>'L40'!AP4</f>
        <v>9448028.5857731085</v>
      </c>
      <c r="N3" s="153">
        <f>L3-M3</f>
        <v>-167253.64403018355</v>
      </c>
      <c r="P3" s="1">
        <f>'P40'!AL4</f>
        <v>40</v>
      </c>
      <c r="Q3" s="153">
        <f>'P40'!AO4</f>
        <v>11036978.502829261</v>
      </c>
      <c r="R3" s="153">
        <f>'P40'!AP4</f>
        <v>11122761.826612141</v>
      </c>
      <c r="S3" s="153">
        <f>Q3-R3</f>
        <v>-85783.323782879859</v>
      </c>
      <c r="V3" s="1">
        <f>A3</f>
        <v>30</v>
      </c>
      <c r="W3" s="153">
        <f>C3</f>
        <v>5601850.6936401632</v>
      </c>
      <c r="X3" s="153">
        <f>H3</f>
        <v>6598833.7495690444</v>
      </c>
      <c r="Y3" s="153">
        <f>W3-X3</f>
        <v>-996983.05592888128</v>
      </c>
      <c r="AA3" s="1">
        <f>F3</f>
        <v>30</v>
      </c>
      <c r="AB3" s="153">
        <f>B3</f>
        <v>5450581.0826808736</v>
      </c>
      <c r="AC3" s="153">
        <f>G3</f>
        <v>6494411.89348251</v>
      </c>
      <c r="AD3" s="153">
        <f>AB3-AC3</f>
        <v>-1043830.8108016364</v>
      </c>
      <c r="AF3" s="1">
        <f>K3</f>
        <v>40</v>
      </c>
      <c r="AG3" s="153">
        <f>M3</f>
        <v>9448028.5857731085</v>
      </c>
      <c r="AH3" s="153">
        <f>R3</f>
        <v>11122761.826612141</v>
      </c>
      <c r="AI3" s="153">
        <f>AG3-AH3</f>
        <v>-1674733.2408390325</v>
      </c>
      <c r="AK3" s="1">
        <f>P3</f>
        <v>40</v>
      </c>
      <c r="AL3" s="153">
        <f>L3</f>
        <v>9280774.941742925</v>
      </c>
      <c r="AM3" s="153">
        <f>Q3</f>
        <v>11036978.502829261</v>
      </c>
      <c r="AN3" s="153">
        <f>AL3-AM3</f>
        <v>-1756203.5610863362</v>
      </c>
    </row>
    <row r="4" spans="1:40" x14ac:dyDescent="0.35">
      <c r="A4" s="1">
        <f>'L30'!AL5</f>
        <v>31</v>
      </c>
      <c r="B4" s="153">
        <f>'L30'!AO5</f>
        <v>5916084.1102361698</v>
      </c>
      <c r="C4" s="153">
        <f>'L30'!AP5</f>
        <v>6072710.9858232252</v>
      </c>
      <c r="D4" s="153">
        <f t="shared" ref="D4:D33" si="0">B4-C4</f>
        <v>-156626.87558705546</v>
      </c>
      <c r="F4" s="1">
        <f>'P30'!AL5</f>
        <v>31</v>
      </c>
      <c r="G4" s="153">
        <f>'P30'!AO5</f>
        <v>6999899.9949261891</v>
      </c>
      <c r="H4" s="153">
        <f>'P30'!AP5</f>
        <v>7105670.6103753773</v>
      </c>
      <c r="I4" s="153">
        <f t="shared" ref="I4:I33" si="1">G4-H4</f>
        <v>-105770.61544918828</v>
      </c>
      <c r="K4" s="1">
        <f>'L40'!AL5</f>
        <v>41</v>
      </c>
      <c r="L4" s="153">
        <f>'L40'!AO5</f>
        <v>10070012.132261783</v>
      </c>
      <c r="M4" s="153">
        <f>'L40'!AP5</f>
        <v>10245354.991086124</v>
      </c>
      <c r="N4" s="153">
        <f t="shared" ref="N4:N23" si="2">L4-M4</f>
        <v>-175342.85882434063</v>
      </c>
      <c r="P4" s="1">
        <f>'P40'!AL5</f>
        <v>41</v>
      </c>
      <c r="Q4" s="153">
        <f>'P40'!AO5</f>
        <v>11889762.659118304</v>
      </c>
      <c r="R4" s="153">
        <f>'P40'!AP5</f>
        <v>11978556.70598338</v>
      </c>
      <c r="S4" s="153">
        <f t="shared" ref="S4:S23" si="3">Q4-R4</f>
        <v>-88794.046865075827</v>
      </c>
      <c r="V4" s="1">
        <f t="shared" ref="V4:V33" si="4">A4</f>
        <v>31</v>
      </c>
      <c r="W4" s="153">
        <f t="shared" ref="W4:W33" si="5">C4</f>
        <v>6072710.9858232252</v>
      </c>
      <c r="X4" s="153">
        <f t="shared" ref="X4:X33" si="6">H4</f>
        <v>7105670.6103753773</v>
      </c>
      <c r="Y4" s="153">
        <f t="shared" ref="Y4:Y33" si="7">W4-X4</f>
        <v>-1032959.6245521521</v>
      </c>
      <c r="AA4" s="1">
        <f t="shared" ref="AA4:AA33" si="8">F4</f>
        <v>31</v>
      </c>
      <c r="AB4" s="153">
        <f t="shared" ref="AB4:AB33" si="9">B4</f>
        <v>5916084.1102361698</v>
      </c>
      <c r="AC4" s="153">
        <f t="shared" ref="AC4:AC33" si="10">G4</f>
        <v>6999899.9949261891</v>
      </c>
      <c r="AD4" s="153">
        <f t="shared" ref="AD4:AD33" si="11">AB4-AC4</f>
        <v>-1083815.8846900193</v>
      </c>
      <c r="AF4" s="1">
        <f t="shared" ref="AF4:AF23" si="12">K4</f>
        <v>41</v>
      </c>
      <c r="AG4" s="153">
        <f t="shared" ref="AG4:AG23" si="13">M4</f>
        <v>10245354.991086124</v>
      </c>
      <c r="AH4" s="153">
        <f t="shared" ref="AH4:AH23" si="14">R4</f>
        <v>11978556.70598338</v>
      </c>
      <c r="AI4" s="153">
        <f t="shared" ref="AI4:AI23" si="15">AG4-AH4</f>
        <v>-1733201.7148972563</v>
      </c>
      <c r="AK4" s="1">
        <f t="shared" ref="AK4:AK23" si="16">P4</f>
        <v>41</v>
      </c>
      <c r="AL4" s="153">
        <f t="shared" ref="AL4:AL23" si="17">L4</f>
        <v>10070012.132261783</v>
      </c>
      <c r="AM4" s="153">
        <f t="shared" ref="AM4:AM23" si="18">Q4</f>
        <v>11889762.659118304</v>
      </c>
      <c r="AN4" s="153">
        <f t="shared" ref="AN4:AN23" si="19">AL4-AM4</f>
        <v>-1819750.5268565211</v>
      </c>
    </row>
    <row r="5" spans="1:40" x14ac:dyDescent="0.35">
      <c r="A5" s="1">
        <f>'L30'!AL6</f>
        <v>32</v>
      </c>
      <c r="B5" s="153">
        <f>'L30'!AO6</f>
        <v>6407778.8218706334</v>
      </c>
      <c r="C5" s="153">
        <f>'L30'!AP6</f>
        <v>6570648.1961153345</v>
      </c>
      <c r="D5" s="153">
        <f t="shared" si="0"/>
        <v>-162869.37424470112</v>
      </c>
      <c r="F5" s="1">
        <f>'P30'!AL6</f>
        <v>32</v>
      </c>
      <c r="G5" s="153">
        <f>'P30'!AO6</f>
        <v>7533997.4334269613</v>
      </c>
      <c r="H5" s="153">
        <f>'P30'!AP6</f>
        <v>7641114.2677358277</v>
      </c>
      <c r="I5" s="153">
        <f t="shared" si="1"/>
        <v>-107116.83430886641</v>
      </c>
      <c r="K5" s="1">
        <f>'L40'!AL6</f>
        <v>42</v>
      </c>
      <c r="L5" s="153">
        <f>'L40'!AO6</f>
        <v>10903010.522803182</v>
      </c>
      <c r="M5" s="153">
        <f>'L40'!AP6</f>
        <v>11088728.453618854</v>
      </c>
      <c r="N5" s="153">
        <f t="shared" si="2"/>
        <v>-185717.9308156725</v>
      </c>
      <c r="P5" s="1">
        <f>'P40'!AL6</f>
        <v>42</v>
      </c>
      <c r="Q5" s="153">
        <f>'P40'!AO6</f>
        <v>12790019.32486099</v>
      </c>
      <c r="R5" s="153">
        <f>'P40'!AP6</f>
        <v>12882544.454024149</v>
      </c>
      <c r="S5" s="153">
        <f t="shared" si="3"/>
        <v>-92525.129163159057</v>
      </c>
      <c r="V5" s="1">
        <f t="shared" si="4"/>
        <v>32</v>
      </c>
      <c r="W5" s="153">
        <f t="shared" si="5"/>
        <v>6570648.1961153345</v>
      </c>
      <c r="X5" s="153">
        <f t="shared" si="6"/>
        <v>7641114.2677358277</v>
      </c>
      <c r="Y5" s="153">
        <f t="shared" si="7"/>
        <v>-1070466.0716204932</v>
      </c>
      <c r="AA5" s="1">
        <f t="shared" si="8"/>
        <v>32</v>
      </c>
      <c r="AB5" s="153">
        <f t="shared" si="9"/>
        <v>6407778.8218706334</v>
      </c>
      <c r="AC5" s="153">
        <f t="shared" si="10"/>
        <v>7533997.4334269613</v>
      </c>
      <c r="AD5" s="153">
        <f t="shared" si="11"/>
        <v>-1126218.6115563279</v>
      </c>
      <c r="AF5" s="1">
        <f t="shared" si="12"/>
        <v>42</v>
      </c>
      <c r="AG5" s="153">
        <f t="shared" si="13"/>
        <v>11088728.453618854</v>
      </c>
      <c r="AH5" s="153">
        <f t="shared" si="14"/>
        <v>12882544.454024149</v>
      </c>
      <c r="AI5" s="153">
        <f t="shared" si="15"/>
        <v>-1793816.0004052948</v>
      </c>
      <c r="AK5" s="1">
        <f t="shared" si="16"/>
        <v>42</v>
      </c>
      <c r="AL5" s="153">
        <f t="shared" si="17"/>
        <v>10903010.522803182</v>
      </c>
      <c r="AM5" s="153">
        <f t="shared" si="18"/>
        <v>12790019.32486099</v>
      </c>
      <c r="AN5" s="153">
        <f t="shared" si="19"/>
        <v>-1887008.8020578083</v>
      </c>
    </row>
    <row r="6" spans="1:40" x14ac:dyDescent="0.35">
      <c r="A6" s="1">
        <f>'L30'!AL7</f>
        <v>33</v>
      </c>
      <c r="B6" s="153">
        <f>'L30'!AO7</f>
        <v>6926967.7428709632</v>
      </c>
      <c r="C6" s="153">
        <f>'L30'!AP7</f>
        <v>7097056.4546363484</v>
      </c>
      <c r="D6" s="153">
        <f t="shared" si="0"/>
        <v>-170088.71176538523</v>
      </c>
      <c r="F6" s="1">
        <f>'P30'!AL7</f>
        <v>33</v>
      </c>
      <c r="G6" s="153">
        <f>'P30'!AO7</f>
        <v>8098292.6799217975</v>
      </c>
      <c r="H6" s="153">
        <f>'P30'!AP7</f>
        <v>8206802.0723263789</v>
      </c>
      <c r="I6" s="153">
        <f t="shared" si="1"/>
        <v>-108509.39240458142</v>
      </c>
      <c r="K6" s="1">
        <f>'L40'!AL7</f>
        <v>43</v>
      </c>
      <c r="L6" s="153">
        <f>'L40'!AO7</f>
        <v>11781954.122263024</v>
      </c>
      <c r="M6" s="153">
        <f>'L40'!AP7</f>
        <v>11980510.357931476</v>
      </c>
      <c r="N6" s="153">
        <f t="shared" si="2"/>
        <v>-198556.23566845246</v>
      </c>
      <c r="P6" s="1">
        <f>'P40'!AL7</f>
        <v>43</v>
      </c>
      <c r="Q6" s="153">
        <f>'P40'!AO7</f>
        <v>13740408.798676763</v>
      </c>
      <c r="R6" s="153">
        <f>'P40'!AP7</f>
        <v>13837458.558007266</v>
      </c>
      <c r="S6" s="153">
        <f t="shared" si="3"/>
        <v>-97049.759330503643</v>
      </c>
      <c r="V6" s="1">
        <f t="shared" si="4"/>
        <v>33</v>
      </c>
      <c r="W6" s="153">
        <f t="shared" si="5"/>
        <v>7097056.4546363484</v>
      </c>
      <c r="X6" s="153">
        <f t="shared" si="6"/>
        <v>8206802.0723263789</v>
      </c>
      <c r="Y6" s="153">
        <f t="shared" si="7"/>
        <v>-1109745.6176900305</v>
      </c>
      <c r="AA6" s="1">
        <f t="shared" si="8"/>
        <v>33</v>
      </c>
      <c r="AB6" s="153">
        <f t="shared" si="9"/>
        <v>6926967.7428709632</v>
      </c>
      <c r="AC6" s="153">
        <f t="shared" si="10"/>
        <v>8098292.6799217975</v>
      </c>
      <c r="AD6" s="153">
        <f t="shared" si="11"/>
        <v>-1171324.9370508343</v>
      </c>
      <c r="AF6" s="1">
        <f t="shared" si="12"/>
        <v>43</v>
      </c>
      <c r="AG6" s="153">
        <f t="shared" si="13"/>
        <v>11980510.357931476</v>
      </c>
      <c r="AH6" s="153">
        <f t="shared" si="14"/>
        <v>13837458.558007266</v>
      </c>
      <c r="AI6" s="153">
        <f t="shared" si="15"/>
        <v>-1856948.2000757903</v>
      </c>
      <c r="AK6" s="1">
        <f t="shared" si="16"/>
        <v>43</v>
      </c>
      <c r="AL6" s="153">
        <f t="shared" si="17"/>
        <v>11781954.122263024</v>
      </c>
      <c r="AM6" s="153">
        <f t="shared" si="18"/>
        <v>13740408.798676763</v>
      </c>
      <c r="AN6" s="153">
        <f t="shared" si="19"/>
        <v>-1958454.6764137391</v>
      </c>
    </row>
    <row r="7" spans="1:40" x14ac:dyDescent="0.35">
      <c r="A7" s="1">
        <f>'L30'!AL8</f>
        <v>34</v>
      </c>
      <c r="B7" s="153">
        <f>'L30'!AO8</f>
        <v>7475069.2524623107</v>
      </c>
      <c r="C7" s="153">
        <f>'L30'!AP8</f>
        <v>7653441.1638561953</v>
      </c>
      <c r="D7" s="153">
        <f t="shared" si="0"/>
        <v>-178371.91139388457</v>
      </c>
      <c r="F7" s="1">
        <f>'P30'!AL8</f>
        <v>34</v>
      </c>
      <c r="G7" s="153">
        <f>'P30'!AO8</f>
        <v>8694489.462043196</v>
      </c>
      <c r="H7" s="153">
        <f>'P30'!AP8</f>
        <v>8804489.416714821</v>
      </c>
      <c r="I7" s="153">
        <f t="shared" si="1"/>
        <v>-109999.95467162505</v>
      </c>
      <c r="K7" s="1">
        <f>'L40'!AL8</f>
        <v>44</v>
      </c>
      <c r="L7" s="153">
        <f>'L40'!AO8</f>
        <v>12709227.368108157</v>
      </c>
      <c r="M7" s="153">
        <f>'L40'!AP8</f>
        <v>12923250.122462561</v>
      </c>
      <c r="N7" s="153">
        <f t="shared" si="2"/>
        <v>-214022.75435440429</v>
      </c>
      <c r="P7" s="1">
        <f>'P40'!AL8</f>
        <v>44</v>
      </c>
      <c r="Q7" s="153">
        <f>'P40'!AO8</f>
        <v>14743788.297254177</v>
      </c>
      <c r="R7" s="153">
        <f>'P40'!AP8</f>
        <v>14846229.943368079</v>
      </c>
      <c r="S7" s="153">
        <f t="shared" si="3"/>
        <v>-102441.64611390233</v>
      </c>
      <c r="V7" s="1">
        <f t="shared" si="4"/>
        <v>34</v>
      </c>
      <c r="W7" s="153">
        <f t="shared" si="5"/>
        <v>7653441.1638561953</v>
      </c>
      <c r="X7" s="153">
        <f t="shared" si="6"/>
        <v>8804489.416714821</v>
      </c>
      <c r="Y7" s="153">
        <f t="shared" si="7"/>
        <v>-1151048.2528586257</v>
      </c>
      <c r="AA7" s="1">
        <f t="shared" si="8"/>
        <v>34</v>
      </c>
      <c r="AB7" s="153">
        <f t="shared" si="9"/>
        <v>7475069.2524623107</v>
      </c>
      <c r="AC7" s="153">
        <f t="shared" si="10"/>
        <v>8694489.462043196</v>
      </c>
      <c r="AD7" s="153">
        <f t="shared" si="11"/>
        <v>-1219420.2095808852</v>
      </c>
      <c r="AF7" s="1">
        <f t="shared" si="12"/>
        <v>44</v>
      </c>
      <c r="AG7" s="153">
        <f t="shared" si="13"/>
        <v>12923250.122462561</v>
      </c>
      <c r="AH7" s="153">
        <f t="shared" si="14"/>
        <v>14846229.943368079</v>
      </c>
      <c r="AI7" s="153">
        <f t="shared" si="15"/>
        <v>-1922979.8209055178</v>
      </c>
      <c r="AK7" s="1">
        <f t="shared" si="16"/>
        <v>44</v>
      </c>
      <c r="AL7" s="153">
        <f t="shared" si="17"/>
        <v>12709227.368108157</v>
      </c>
      <c r="AM7" s="153">
        <f t="shared" si="18"/>
        <v>14743788.297254177</v>
      </c>
      <c r="AN7" s="153">
        <f t="shared" si="19"/>
        <v>-2034560.9291460197</v>
      </c>
    </row>
    <row r="8" spans="1:40" x14ac:dyDescent="0.35">
      <c r="A8" s="1">
        <f>'L30'!AL9</f>
        <v>35</v>
      </c>
      <c r="B8" s="153">
        <f>'L30'!AO9</f>
        <v>8053621.9857316036</v>
      </c>
      <c r="C8" s="153">
        <f>'L30'!AP9</f>
        <v>8241424.0007908903</v>
      </c>
      <c r="D8" s="153">
        <f t="shared" si="0"/>
        <v>-187802.01505928673</v>
      </c>
      <c r="F8" s="1">
        <f>'P30'!AL9</f>
        <v>35</v>
      </c>
      <c r="G8" s="153">
        <f>'P30'!AO9</f>
        <v>9324412.0137667991</v>
      </c>
      <c r="H8" s="153">
        <f>'P30'!AP9</f>
        <v>9436055.0011594053</v>
      </c>
      <c r="I8" s="153">
        <f t="shared" si="1"/>
        <v>-111642.98739260621</v>
      </c>
      <c r="K8" s="1">
        <f>'L40'!AL9</f>
        <v>45</v>
      </c>
      <c r="L8" s="153">
        <f>'L40'!AO9</f>
        <v>13687421.835400138</v>
      </c>
      <c r="M8" s="153">
        <f>'L40'!AP9</f>
        <v>13919693.828689868</v>
      </c>
      <c r="N8" s="153">
        <f t="shared" si="2"/>
        <v>-232271.99328972958</v>
      </c>
      <c r="P8" s="1">
        <f>'P40'!AL9</f>
        <v>45</v>
      </c>
      <c r="Q8" s="153">
        <f>'P40'!AO9</f>
        <v>15803220.145291856</v>
      </c>
      <c r="R8" s="153">
        <f>'P40'!AP9</f>
        <v>15911995.748275695</v>
      </c>
      <c r="S8" s="153">
        <f t="shared" si="3"/>
        <v>-108775.60298383981</v>
      </c>
      <c r="V8" s="1">
        <f t="shared" si="4"/>
        <v>35</v>
      </c>
      <c r="W8" s="153">
        <f t="shared" si="5"/>
        <v>8241424.0007908903</v>
      </c>
      <c r="X8" s="153">
        <f t="shared" si="6"/>
        <v>9436055.0011594053</v>
      </c>
      <c r="Y8" s="153">
        <f t="shared" si="7"/>
        <v>-1194631.000368515</v>
      </c>
      <c r="AA8" s="1">
        <f t="shared" si="8"/>
        <v>35</v>
      </c>
      <c r="AB8" s="153">
        <f t="shared" si="9"/>
        <v>8053621.9857316036</v>
      </c>
      <c r="AC8" s="153">
        <f t="shared" si="10"/>
        <v>9324412.0137667991</v>
      </c>
      <c r="AD8" s="153">
        <f t="shared" si="11"/>
        <v>-1270790.0280351955</v>
      </c>
      <c r="AF8" s="1">
        <f t="shared" si="12"/>
        <v>45</v>
      </c>
      <c r="AG8" s="153">
        <f t="shared" si="13"/>
        <v>13919693.828689868</v>
      </c>
      <c r="AH8" s="153">
        <f t="shared" si="14"/>
        <v>15911995.748275695</v>
      </c>
      <c r="AI8" s="153">
        <f t="shared" si="15"/>
        <v>-1992301.9195858277</v>
      </c>
      <c r="AK8" s="1">
        <f t="shared" si="16"/>
        <v>45</v>
      </c>
      <c r="AL8" s="153">
        <f t="shared" si="17"/>
        <v>13687421.835400138</v>
      </c>
      <c r="AM8" s="153">
        <f t="shared" si="18"/>
        <v>15803220.145291856</v>
      </c>
      <c r="AN8" s="153">
        <f t="shared" si="19"/>
        <v>-2115798.3098917175</v>
      </c>
    </row>
    <row r="9" spans="1:40" x14ac:dyDescent="0.35">
      <c r="A9" s="1">
        <f>'L30'!AL10</f>
        <v>36</v>
      </c>
      <c r="B9" s="153">
        <f>'L30'!AO10</f>
        <v>8664289.369999798</v>
      </c>
      <c r="C9" s="153">
        <f>'L30'!AP10</f>
        <v>8862748.1376589108</v>
      </c>
      <c r="D9" s="153">
        <f t="shared" si="0"/>
        <v>-198458.76765911281</v>
      </c>
      <c r="F9" s="1">
        <f>'P30'!AL10</f>
        <v>36</v>
      </c>
      <c r="G9" s="153">
        <f>'P30'!AO10</f>
        <v>9990010.6852634419</v>
      </c>
      <c r="H9" s="153">
        <f>'P30'!AP10</f>
        <v>10103506.516370513</v>
      </c>
      <c r="I9" s="153">
        <f t="shared" si="1"/>
        <v>-113495.83110707067</v>
      </c>
      <c r="K9" s="1">
        <f>'L40'!AL10</f>
        <v>46</v>
      </c>
      <c r="L9" s="153">
        <f>'L40'!AO10</f>
        <v>14719343.198113961</v>
      </c>
      <c r="M9" s="153">
        <f>'L40'!AP10</f>
        <v>14972793.204503106</v>
      </c>
      <c r="N9" s="153">
        <f t="shared" si="2"/>
        <v>-253450.00638914481</v>
      </c>
      <c r="P9" s="1">
        <f>'P40'!AL10</f>
        <v>46</v>
      </c>
      <c r="Q9" s="153">
        <f>'P40'!AO10</f>
        <v>16921980.618780486</v>
      </c>
      <c r="R9" s="153">
        <f>'P40'!AP10</f>
        <v>17038108.775616139</v>
      </c>
      <c r="S9" s="153">
        <f t="shared" si="3"/>
        <v>-116128.15683565289</v>
      </c>
      <c r="V9" s="1">
        <f t="shared" si="4"/>
        <v>36</v>
      </c>
      <c r="W9" s="153">
        <f t="shared" si="5"/>
        <v>8862748.1376589108</v>
      </c>
      <c r="X9" s="153">
        <f t="shared" si="6"/>
        <v>10103506.516370513</v>
      </c>
      <c r="Y9" s="153">
        <f t="shared" si="7"/>
        <v>-1240758.3787116017</v>
      </c>
      <c r="AA9" s="1">
        <f t="shared" si="8"/>
        <v>36</v>
      </c>
      <c r="AB9" s="153">
        <f t="shared" si="9"/>
        <v>8664289.369999798</v>
      </c>
      <c r="AC9" s="153">
        <f t="shared" si="10"/>
        <v>9990010.6852634419</v>
      </c>
      <c r="AD9" s="153">
        <f t="shared" si="11"/>
        <v>-1325721.3152636439</v>
      </c>
      <c r="AF9" s="1">
        <f t="shared" si="12"/>
        <v>46</v>
      </c>
      <c r="AG9" s="153">
        <f t="shared" si="13"/>
        <v>14972793.204503106</v>
      </c>
      <c r="AH9" s="153">
        <f t="shared" si="14"/>
        <v>17038108.775616139</v>
      </c>
      <c r="AI9" s="153">
        <f t="shared" si="15"/>
        <v>-2065315.5711130332</v>
      </c>
      <c r="AK9" s="1">
        <f t="shared" si="16"/>
        <v>46</v>
      </c>
      <c r="AL9" s="153">
        <f t="shared" si="17"/>
        <v>14719343.198113961</v>
      </c>
      <c r="AM9" s="153">
        <f t="shared" si="18"/>
        <v>16921980.618780486</v>
      </c>
      <c r="AN9" s="153">
        <f t="shared" si="19"/>
        <v>-2202637.4206665251</v>
      </c>
    </row>
    <row r="10" spans="1:40" x14ac:dyDescent="0.35">
      <c r="A10" s="1">
        <f>'L30'!AL11</f>
        <v>37</v>
      </c>
      <c r="B10" s="153">
        <f>'L30'!AO11</f>
        <v>9308864.3879450317</v>
      </c>
      <c r="C10" s="153">
        <f>'L30'!AP11</f>
        <v>9519283.7423389014</v>
      </c>
      <c r="D10" s="153">
        <f t="shared" si="0"/>
        <v>-210419.35439386964</v>
      </c>
      <c r="F10" s="1">
        <f>'P30'!AL11</f>
        <v>37</v>
      </c>
      <c r="G10" s="153">
        <f>'P30'!AO11</f>
        <v>10693367.953093519</v>
      </c>
      <c r="H10" s="153">
        <f>'P30'!AP11</f>
        <v>10808986.779666519</v>
      </c>
      <c r="I10" s="153">
        <f t="shared" si="1"/>
        <v>-115618.82657299936</v>
      </c>
      <c r="K10" s="1">
        <f>'L40'!AL11</f>
        <v>47</v>
      </c>
      <c r="L10" s="153">
        <f>'L40'!AO11</f>
        <v>15808018.613135958</v>
      </c>
      <c r="M10" s="153">
        <f>'L40'!AP11</f>
        <v>16085715.06614357</v>
      </c>
      <c r="N10" s="153">
        <f t="shared" si="2"/>
        <v>-277696.45300761238</v>
      </c>
      <c r="P10" s="1">
        <f>'P40'!AL11</f>
        <v>47</v>
      </c>
      <c r="Q10" s="153">
        <f>'P40'!AO11</f>
        <v>18103569.511421684</v>
      </c>
      <c r="R10" s="153">
        <f>'P40'!AP11</f>
        <v>18228147.685081627</v>
      </c>
      <c r="S10" s="153">
        <f t="shared" si="3"/>
        <v>-124578.17365994304</v>
      </c>
      <c r="V10" s="1">
        <f t="shared" si="4"/>
        <v>37</v>
      </c>
      <c r="W10" s="153">
        <f t="shared" si="5"/>
        <v>9519283.7423389014</v>
      </c>
      <c r="X10" s="153">
        <f t="shared" si="6"/>
        <v>10808986.779666519</v>
      </c>
      <c r="Y10" s="153">
        <f t="shared" si="7"/>
        <v>-1289703.0373276174</v>
      </c>
      <c r="AA10" s="1">
        <f t="shared" si="8"/>
        <v>37</v>
      </c>
      <c r="AB10" s="153">
        <f t="shared" si="9"/>
        <v>9308864.3879450317</v>
      </c>
      <c r="AC10" s="153">
        <f t="shared" si="10"/>
        <v>10693367.953093519</v>
      </c>
      <c r="AD10" s="153">
        <f t="shared" si="11"/>
        <v>-1384503.5651484877</v>
      </c>
      <c r="AF10" s="1">
        <f t="shared" si="12"/>
        <v>47</v>
      </c>
      <c r="AG10" s="153">
        <f t="shared" si="13"/>
        <v>16085715.06614357</v>
      </c>
      <c r="AH10" s="153">
        <f t="shared" si="14"/>
        <v>18228147.685081627</v>
      </c>
      <c r="AI10" s="153">
        <f t="shared" si="15"/>
        <v>-2142432.6189380568</v>
      </c>
      <c r="AK10" s="1">
        <f t="shared" si="16"/>
        <v>47</v>
      </c>
      <c r="AL10" s="153">
        <f t="shared" si="17"/>
        <v>15808018.613135958</v>
      </c>
      <c r="AM10" s="153">
        <f t="shared" si="18"/>
        <v>18103569.511421684</v>
      </c>
      <c r="AN10" s="153">
        <f t="shared" si="19"/>
        <v>-2295550.8982857261</v>
      </c>
    </row>
    <row r="11" spans="1:40" x14ac:dyDescent="0.35">
      <c r="A11" s="1">
        <f>'L30'!AL12</f>
        <v>38</v>
      </c>
      <c r="B11" s="153">
        <f>'L30'!AO12</f>
        <v>9989274.6472199261</v>
      </c>
      <c r="C11" s="153">
        <f>'L30'!AP12</f>
        <v>10213033.813846556</v>
      </c>
      <c r="D11" s="153">
        <f t="shared" si="0"/>
        <v>-223759.16662663035</v>
      </c>
      <c r="F11" s="1">
        <f>'P30'!AL12</f>
        <v>38</v>
      </c>
      <c r="G11" s="153">
        <f>'P30'!AO12</f>
        <v>11436704.867884491</v>
      </c>
      <c r="H11" s="153">
        <f>'P30'!AP12</f>
        <v>11554780.358225368</v>
      </c>
      <c r="I11" s="153">
        <f t="shared" si="1"/>
        <v>-118075.49034087732</v>
      </c>
      <c r="K11" s="1">
        <f>'L40'!AL12</f>
        <v>48</v>
      </c>
      <c r="L11" s="153">
        <f>'L40'!AO12</f>
        <v>16956704.670896735</v>
      </c>
      <c r="M11" s="153">
        <f>'L40'!AP12</f>
        <v>17261851.313078187</v>
      </c>
      <c r="N11" s="153">
        <f t="shared" si="2"/>
        <v>-305146.64218145236</v>
      </c>
      <c r="P11" s="1">
        <f>'P40'!AL12</f>
        <v>48</v>
      </c>
      <c r="Q11" s="153">
        <f>'P40'!AO12</f>
        <v>19351720.48677006</v>
      </c>
      <c r="R11" s="153">
        <f>'P40'!AP12</f>
        <v>19485927.983214751</v>
      </c>
      <c r="S11" s="153">
        <f t="shared" si="3"/>
        <v>-134207.49644469097</v>
      </c>
      <c r="V11" s="1">
        <f t="shared" si="4"/>
        <v>38</v>
      </c>
      <c r="W11" s="153">
        <f t="shared" si="5"/>
        <v>10213033.813846556</v>
      </c>
      <c r="X11" s="153">
        <f t="shared" si="6"/>
        <v>11554780.358225368</v>
      </c>
      <c r="Y11" s="153">
        <f t="shared" si="7"/>
        <v>-1341746.5443788115</v>
      </c>
      <c r="AA11" s="1">
        <f t="shared" si="8"/>
        <v>38</v>
      </c>
      <c r="AB11" s="153">
        <f t="shared" si="9"/>
        <v>9989274.6472199261</v>
      </c>
      <c r="AC11" s="153">
        <f t="shared" si="10"/>
        <v>11436704.867884491</v>
      </c>
      <c r="AD11" s="153">
        <f t="shared" si="11"/>
        <v>-1447430.2206645645</v>
      </c>
      <c r="AF11" s="1">
        <f t="shared" si="12"/>
        <v>48</v>
      </c>
      <c r="AG11" s="153">
        <f t="shared" si="13"/>
        <v>17261851.313078187</v>
      </c>
      <c r="AH11" s="153">
        <f t="shared" si="14"/>
        <v>19485927.983214751</v>
      </c>
      <c r="AI11" s="153">
        <f t="shared" si="15"/>
        <v>-2224076.6701365635</v>
      </c>
      <c r="AK11" s="1">
        <f t="shared" si="16"/>
        <v>48</v>
      </c>
      <c r="AL11" s="153">
        <f t="shared" si="17"/>
        <v>16956704.670896735</v>
      </c>
      <c r="AM11" s="153">
        <f t="shared" si="18"/>
        <v>19351720.48677006</v>
      </c>
      <c r="AN11" s="153">
        <f t="shared" si="19"/>
        <v>-2395015.8158733249</v>
      </c>
    </row>
    <row r="12" spans="1:40" x14ac:dyDescent="0.35">
      <c r="A12" s="1">
        <f>'L30'!AL13</f>
        <v>39</v>
      </c>
      <c r="B12" s="153">
        <f>'L30'!AO13</f>
        <v>10707587.825362301</v>
      </c>
      <c r="C12" s="153">
        <f>'L30'!AP13</f>
        <v>10946140.40283427</v>
      </c>
      <c r="D12" s="153">
        <f t="shared" si="0"/>
        <v>-238552.57747196965</v>
      </c>
      <c r="F12" s="1">
        <f>'P30'!AL13</f>
        <v>39</v>
      </c>
      <c r="G12" s="153">
        <f>'P30'!AO13</f>
        <v>12222387.974386543</v>
      </c>
      <c r="H12" s="153">
        <f>'P30'!AP13</f>
        <v>12343320.711297799</v>
      </c>
      <c r="I12" s="153">
        <f t="shared" si="1"/>
        <v>-120932.73691125587</v>
      </c>
      <c r="K12" s="1">
        <f>'L40'!AL13</f>
        <v>49</v>
      </c>
      <c r="L12" s="153">
        <f>'L40'!AO13</f>
        <v>18168896.033931255</v>
      </c>
      <c r="M12" s="153">
        <f>'L40'!AP13</f>
        <v>18504829.561598606</v>
      </c>
      <c r="N12" s="153">
        <f t="shared" si="2"/>
        <v>-335933.52766735107</v>
      </c>
      <c r="P12" s="1">
        <f>'P40'!AL13</f>
        <v>49</v>
      </c>
      <c r="Q12" s="153">
        <f>'P40'!AO13</f>
        <v>20670412.273338202</v>
      </c>
      <c r="R12" s="153">
        <f>'P40'!AP13</f>
        <v>20815513.865895599</v>
      </c>
      <c r="S12" s="153">
        <f t="shared" si="3"/>
        <v>-145101.59255739674</v>
      </c>
      <c r="V12" s="1">
        <f t="shared" si="4"/>
        <v>39</v>
      </c>
      <c r="W12" s="153">
        <f t="shared" si="5"/>
        <v>10946140.40283427</v>
      </c>
      <c r="X12" s="153">
        <f t="shared" si="6"/>
        <v>12343320.711297799</v>
      </c>
      <c r="Y12" s="153">
        <f t="shared" si="7"/>
        <v>-1397180.3084635288</v>
      </c>
      <c r="AA12" s="1">
        <f t="shared" si="8"/>
        <v>39</v>
      </c>
      <c r="AB12" s="153">
        <f t="shared" si="9"/>
        <v>10707587.825362301</v>
      </c>
      <c r="AC12" s="153">
        <f t="shared" si="10"/>
        <v>12222387.974386543</v>
      </c>
      <c r="AD12" s="153">
        <f t="shared" si="11"/>
        <v>-1514800.1490242425</v>
      </c>
      <c r="AF12" s="1">
        <f t="shared" si="12"/>
        <v>49</v>
      </c>
      <c r="AG12" s="153">
        <f t="shared" si="13"/>
        <v>18504829.561598606</v>
      </c>
      <c r="AH12" s="153">
        <f t="shared" si="14"/>
        <v>20815513.865895599</v>
      </c>
      <c r="AI12" s="153">
        <f t="shared" si="15"/>
        <v>-2310684.3042969927</v>
      </c>
      <c r="AK12" s="1">
        <f t="shared" si="16"/>
        <v>49</v>
      </c>
      <c r="AL12" s="153">
        <f t="shared" si="17"/>
        <v>18168896.033931255</v>
      </c>
      <c r="AM12" s="153">
        <f t="shared" si="18"/>
        <v>20670412.273338202</v>
      </c>
      <c r="AN12" s="153">
        <f t="shared" si="19"/>
        <v>-2501516.239406947</v>
      </c>
    </row>
    <row r="13" spans="1:40" x14ac:dyDescent="0.35">
      <c r="A13" s="1">
        <f>'L30'!AL14</f>
        <v>40</v>
      </c>
      <c r="B13" s="153">
        <f>'L30'!AO14</f>
        <v>11466017.549549751</v>
      </c>
      <c r="C13" s="153">
        <f>'L30'!AP14</f>
        <v>11720891.262822457</v>
      </c>
      <c r="D13" s="153">
        <f t="shared" si="0"/>
        <v>-254873.71327270567</v>
      </c>
      <c r="F13" s="1">
        <f>'P30'!AL14</f>
        <v>40</v>
      </c>
      <c r="G13" s="153">
        <f>'P30'!AO14</f>
        <v>13052936.73731173</v>
      </c>
      <c r="H13" s="153">
        <f>'P30'!AP14</f>
        <v>13177197.882198025</v>
      </c>
      <c r="I13" s="153">
        <f t="shared" si="1"/>
        <v>-124261.14488629438</v>
      </c>
      <c r="K13" s="1">
        <f>'L40'!AL14</f>
        <v>50</v>
      </c>
      <c r="L13" s="153">
        <f>'L40'!AO14</f>
        <v>19448334.865788057</v>
      </c>
      <c r="M13" s="153">
        <f>'L40'!AP14</f>
        <v>19818524.49581622</v>
      </c>
      <c r="N13" s="153">
        <f t="shared" si="2"/>
        <v>-370189.63002816215</v>
      </c>
      <c r="P13" s="1">
        <f>'P40'!AL14</f>
        <v>50</v>
      </c>
      <c r="Q13" s="153">
        <f>'P40'!AO14</f>
        <v>22063880.756252009</v>
      </c>
      <c r="R13" s="153">
        <f>'P40'!AP14</f>
        <v>22221230.965717647</v>
      </c>
      <c r="S13" s="153">
        <f t="shared" si="3"/>
        <v>-157350.2094656378</v>
      </c>
      <c r="V13" s="1">
        <f t="shared" si="4"/>
        <v>40</v>
      </c>
      <c r="W13" s="153">
        <f t="shared" si="5"/>
        <v>11720891.262822457</v>
      </c>
      <c r="X13" s="153">
        <f t="shared" si="6"/>
        <v>13177197.882198025</v>
      </c>
      <c r="Y13" s="153">
        <f t="shared" si="7"/>
        <v>-1456306.6193755679</v>
      </c>
      <c r="AA13" s="1">
        <f t="shared" si="8"/>
        <v>40</v>
      </c>
      <c r="AB13" s="153">
        <f t="shared" si="9"/>
        <v>11466017.549549751</v>
      </c>
      <c r="AC13" s="153">
        <f t="shared" si="10"/>
        <v>13052936.73731173</v>
      </c>
      <c r="AD13" s="153">
        <f t="shared" si="11"/>
        <v>-1586919.1877619792</v>
      </c>
      <c r="AF13" s="1">
        <f t="shared" si="12"/>
        <v>50</v>
      </c>
      <c r="AG13" s="153">
        <f t="shared" si="13"/>
        <v>19818524.49581622</v>
      </c>
      <c r="AH13" s="153">
        <f t="shared" si="14"/>
        <v>22221230.965717647</v>
      </c>
      <c r="AI13" s="153">
        <f t="shared" si="15"/>
        <v>-2402706.4699014276</v>
      </c>
      <c r="AK13" s="1">
        <f t="shared" si="16"/>
        <v>50</v>
      </c>
      <c r="AL13" s="153">
        <f t="shared" si="17"/>
        <v>19448334.865788057</v>
      </c>
      <c r="AM13" s="153">
        <f t="shared" si="18"/>
        <v>22063880.756252009</v>
      </c>
      <c r="AN13" s="153">
        <f t="shared" si="19"/>
        <v>-2615545.890463952</v>
      </c>
    </row>
    <row r="14" spans="1:40" x14ac:dyDescent="0.35">
      <c r="A14" s="1">
        <f>'L30'!AL15</f>
        <v>41</v>
      </c>
      <c r="B14" s="153">
        <f>'L30'!AO15</f>
        <v>12266929.763165992</v>
      </c>
      <c r="C14" s="153">
        <f>'L30'!AP15</f>
        <v>12539726.974469623</v>
      </c>
      <c r="D14" s="153">
        <f t="shared" si="0"/>
        <v>-272797.21130363084</v>
      </c>
      <c r="F14" s="1">
        <f>'P30'!AL15</f>
        <v>41</v>
      </c>
      <c r="G14" s="153">
        <f>'P30'!AO15</f>
        <v>13931031.505490845</v>
      </c>
      <c r="H14" s="153">
        <f>'P30'!AP15</f>
        <v>14059166.770522337</v>
      </c>
      <c r="I14" s="153">
        <f t="shared" si="1"/>
        <v>-128135.26503149234</v>
      </c>
      <c r="K14" s="1">
        <f>'L40'!AL15</f>
        <v>51</v>
      </c>
      <c r="L14" s="153">
        <f>'L40'!AO15</f>
        <v>20799021.137475111</v>
      </c>
      <c r="M14" s="153">
        <f>'L40'!AP15</f>
        <v>21207070.009037454</v>
      </c>
      <c r="N14" s="153">
        <f t="shared" si="2"/>
        <v>-408048.87156234309</v>
      </c>
      <c r="P14" s="1">
        <f>'P40'!AL15</f>
        <v>51</v>
      </c>
      <c r="Q14" s="153">
        <f>'P40'!AO15</f>
        <v>23536632.016830087</v>
      </c>
      <c r="R14" s="153">
        <f>'P40'!AP15</f>
        <v>23707680.055808824</v>
      </c>
      <c r="S14" s="153">
        <f t="shared" si="3"/>
        <v>-171048.03897873685</v>
      </c>
      <c r="V14" s="1">
        <f t="shared" si="4"/>
        <v>41</v>
      </c>
      <c r="W14" s="153">
        <f t="shared" si="5"/>
        <v>12539726.974469623</v>
      </c>
      <c r="X14" s="153">
        <f t="shared" si="6"/>
        <v>14059166.770522337</v>
      </c>
      <c r="Y14" s="153">
        <f t="shared" si="7"/>
        <v>-1519439.7960527148</v>
      </c>
      <c r="AA14" s="1">
        <f t="shared" si="8"/>
        <v>41</v>
      </c>
      <c r="AB14" s="153">
        <f t="shared" si="9"/>
        <v>12266929.763165992</v>
      </c>
      <c r="AC14" s="153">
        <f t="shared" si="10"/>
        <v>13931031.505490845</v>
      </c>
      <c r="AD14" s="153">
        <f t="shared" si="11"/>
        <v>-1664101.7423248533</v>
      </c>
      <c r="AF14" s="1">
        <f t="shared" si="12"/>
        <v>51</v>
      </c>
      <c r="AG14" s="153">
        <f t="shared" si="13"/>
        <v>21207070.009037454</v>
      </c>
      <c r="AH14" s="153">
        <f t="shared" si="14"/>
        <v>23707680.055808824</v>
      </c>
      <c r="AI14" s="153">
        <f t="shared" si="15"/>
        <v>-2500610.0467713699</v>
      </c>
      <c r="AK14" s="1">
        <f t="shared" si="16"/>
        <v>51</v>
      </c>
      <c r="AL14" s="153">
        <f t="shared" si="17"/>
        <v>20799021.137475111</v>
      </c>
      <c r="AM14" s="153">
        <f t="shared" si="18"/>
        <v>23536632.016830087</v>
      </c>
      <c r="AN14" s="153">
        <f t="shared" si="19"/>
        <v>-2737610.8793549761</v>
      </c>
    </row>
    <row r="15" spans="1:40" x14ac:dyDescent="0.35">
      <c r="A15" s="1">
        <f>'L30'!AL16</f>
        <v>42</v>
      </c>
      <c r="B15" s="153">
        <f>'L30'!AO16</f>
        <v>13112849.62514245</v>
      </c>
      <c r="C15" s="153">
        <f>'L30'!AP16</f>
        <v>13405248.58262945</v>
      </c>
      <c r="D15" s="153">
        <f t="shared" si="0"/>
        <v>-292398.95748700015</v>
      </c>
      <c r="F15" s="1">
        <f>'P30'!AL16</f>
        <v>42</v>
      </c>
      <c r="G15" s="153">
        <f>'P30'!AO16</f>
        <v>14859522.046610968</v>
      </c>
      <c r="H15" s="153">
        <f>'P30'!AP16</f>
        <v>14992156.015274316</v>
      </c>
      <c r="I15" s="153">
        <f t="shared" si="1"/>
        <v>-132633.96866334789</v>
      </c>
      <c r="K15" s="1">
        <f>'L40'!AL16</f>
        <v>52</v>
      </c>
      <c r="L15" s="153">
        <f>'L40'!AO16</f>
        <v>22225223.886743929</v>
      </c>
      <c r="M15" s="153">
        <f>'L40'!AP16</f>
        <v>22674872.204185504</v>
      </c>
      <c r="N15" s="153">
        <f t="shared" si="2"/>
        <v>-449648.31744157523</v>
      </c>
      <c r="P15" s="1">
        <f>'P40'!AL16</f>
        <v>52</v>
      </c>
      <c r="Q15" s="153">
        <f>'P40'!AO16</f>
        <v>25093456.370543875</v>
      </c>
      <c r="R15" s="153">
        <f>'P40'!AP16</f>
        <v>25279751.761772007</v>
      </c>
      <c r="S15" s="153">
        <f t="shared" si="3"/>
        <v>-186295.39122813195</v>
      </c>
      <c r="V15" s="1">
        <f t="shared" si="4"/>
        <v>42</v>
      </c>
      <c r="W15" s="153">
        <f t="shared" si="5"/>
        <v>13405248.58262945</v>
      </c>
      <c r="X15" s="153">
        <f t="shared" si="6"/>
        <v>14992156.015274316</v>
      </c>
      <c r="Y15" s="153">
        <f t="shared" si="7"/>
        <v>-1586907.4326448664</v>
      </c>
      <c r="AA15" s="1">
        <f t="shared" si="8"/>
        <v>42</v>
      </c>
      <c r="AB15" s="153">
        <f t="shared" si="9"/>
        <v>13112849.62514245</v>
      </c>
      <c r="AC15" s="153">
        <f t="shared" si="10"/>
        <v>14859522.046610968</v>
      </c>
      <c r="AD15" s="153">
        <f t="shared" si="11"/>
        <v>-1746672.4214685187</v>
      </c>
      <c r="AF15" s="1">
        <f t="shared" si="12"/>
        <v>52</v>
      </c>
      <c r="AG15" s="153">
        <f t="shared" si="13"/>
        <v>22674872.204185504</v>
      </c>
      <c r="AH15" s="153">
        <f t="shared" si="14"/>
        <v>25279751.761772007</v>
      </c>
      <c r="AI15" s="153">
        <f t="shared" si="15"/>
        <v>-2604879.5575865023</v>
      </c>
      <c r="AK15" s="1">
        <f t="shared" si="16"/>
        <v>52</v>
      </c>
      <c r="AL15" s="153">
        <f t="shared" si="17"/>
        <v>22225223.886743929</v>
      </c>
      <c r="AM15" s="153">
        <f t="shared" si="18"/>
        <v>25093456.370543875</v>
      </c>
      <c r="AN15" s="153">
        <f t="shared" si="19"/>
        <v>-2868232.4837999456</v>
      </c>
    </row>
    <row r="16" spans="1:40" x14ac:dyDescent="0.35">
      <c r="A16" s="1">
        <f>'L30'!AL17</f>
        <v>43</v>
      </c>
      <c r="B16" s="153">
        <f>'L30'!AO17</f>
        <v>14006468.983476123</v>
      </c>
      <c r="C16" s="153">
        <f>'L30'!AP17</f>
        <v>14320225.784162616</v>
      </c>
      <c r="D16" s="153">
        <f t="shared" si="0"/>
        <v>-313756.80068649352</v>
      </c>
      <c r="F16" s="1">
        <f>'P30'!AL17</f>
        <v>43</v>
      </c>
      <c r="G16" s="153">
        <f>'P30'!AO17</f>
        <v>15841436.685022445</v>
      </c>
      <c r="H16" s="153">
        <f>'P30'!AP17</f>
        <v>15979277.520315684</v>
      </c>
      <c r="I16" s="153">
        <f t="shared" si="1"/>
        <v>-137840.83529323898</v>
      </c>
      <c r="K16" s="1">
        <f>'L40'!AL17</f>
        <v>53</v>
      </c>
      <c r="L16" s="153">
        <f>'L40'!AO17</f>
        <v>23731493.496629633</v>
      </c>
      <c r="M16" s="153">
        <f>'L40'!AP17</f>
        <v>24226623.318892334</v>
      </c>
      <c r="N16" s="153">
        <f t="shared" si="2"/>
        <v>-495129.82226270065</v>
      </c>
      <c r="P16" s="1">
        <f>'P40'!AL17</f>
        <v>53</v>
      </c>
      <c r="Q16" s="153">
        <f>'P40'!AO17</f>
        <v>26739443.45396287</v>
      </c>
      <c r="R16" s="153">
        <f>'P40'!AP17</f>
        <v>26942642.334409695</v>
      </c>
      <c r="S16" s="153">
        <f t="shared" si="3"/>
        <v>-203198.88044682518</v>
      </c>
      <c r="V16" s="1">
        <f t="shared" si="4"/>
        <v>43</v>
      </c>
      <c r="W16" s="153">
        <f t="shared" si="5"/>
        <v>14320225.784162616</v>
      </c>
      <c r="X16" s="153">
        <f t="shared" si="6"/>
        <v>15979277.520315684</v>
      </c>
      <c r="Y16" s="153">
        <f t="shared" si="7"/>
        <v>-1659051.736153068</v>
      </c>
      <c r="AA16" s="1">
        <f t="shared" si="8"/>
        <v>43</v>
      </c>
      <c r="AB16" s="153">
        <f t="shared" si="9"/>
        <v>14006468.983476123</v>
      </c>
      <c r="AC16" s="153">
        <f t="shared" si="10"/>
        <v>15841436.685022445</v>
      </c>
      <c r="AD16" s="153">
        <f t="shared" si="11"/>
        <v>-1834967.7015463226</v>
      </c>
      <c r="AF16" s="1">
        <f t="shared" si="12"/>
        <v>53</v>
      </c>
      <c r="AG16" s="153">
        <f t="shared" si="13"/>
        <v>24226623.318892334</v>
      </c>
      <c r="AH16" s="153">
        <f t="shared" si="14"/>
        <v>26942642.334409695</v>
      </c>
      <c r="AI16" s="153">
        <f t="shared" si="15"/>
        <v>-2716019.0155173615</v>
      </c>
      <c r="AK16" s="1">
        <f t="shared" si="16"/>
        <v>53</v>
      </c>
      <c r="AL16" s="153">
        <f t="shared" si="17"/>
        <v>23731493.496629633</v>
      </c>
      <c r="AM16" s="153">
        <f t="shared" si="18"/>
        <v>26739443.45396287</v>
      </c>
      <c r="AN16" s="153">
        <f t="shared" si="19"/>
        <v>-3007949.9573332369</v>
      </c>
    </row>
    <row r="17" spans="1:40" x14ac:dyDescent="0.35">
      <c r="A17" s="1">
        <f>'L30'!AL18</f>
        <v>44</v>
      </c>
      <c r="B17" s="153">
        <f>'L30'!AO18</f>
        <v>14950654.46105919</v>
      </c>
      <c r="C17" s="153">
        <f>'L30'!AP18</f>
        <v>15287605.703399992</v>
      </c>
      <c r="D17" s="153">
        <f t="shared" si="0"/>
        <v>-336951.24234080128</v>
      </c>
      <c r="F17" s="1">
        <f>'P30'!AL18</f>
        <v>44</v>
      </c>
      <c r="G17" s="153">
        <f>'P30'!AO18</f>
        <v>16879992.075791005</v>
      </c>
      <c r="H17" s="153">
        <f>'P30'!AP18</f>
        <v>17023836.654746991</v>
      </c>
      <c r="I17" s="153">
        <f t="shared" si="1"/>
        <v>-143844.57895598561</v>
      </c>
      <c r="K17" s="1">
        <f>'L40'!AL18</f>
        <v>54</v>
      </c>
      <c r="L17" s="153">
        <f>'L40'!AO18</f>
        <v>25322675.05341417</v>
      </c>
      <c r="M17" s="153">
        <f>'L40'!AP18</f>
        <v>25867316.639013231</v>
      </c>
      <c r="N17" s="153">
        <f t="shared" si="2"/>
        <v>-544641.5855990611</v>
      </c>
      <c r="P17" s="1">
        <f>'P40'!AL18</f>
        <v>54</v>
      </c>
      <c r="Q17" s="153">
        <f>'P40'!AO18</f>
        <v>28479998.412399609</v>
      </c>
      <c r="R17" s="153">
        <f>'P40'!AP18</f>
        <v>28701870.537646431</v>
      </c>
      <c r="S17" s="153">
        <f t="shared" si="3"/>
        <v>-221872.12524682283</v>
      </c>
      <c r="V17" s="1">
        <f t="shared" si="4"/>
        <v>44</v>
      </c>
      <c r="W17" s="153">
        <f t="shared" si="5"/>
        <v>15287605.703399992</v>
      </c>
      <c r="X17" s="153">
        <f t="shared" si="6"/>
        <v>17023836.654746991</v>
      </c>
      <c r="Y17" s="153">
        <f t="shared" si="7"/>
        <v>-1736230.951346999</v>
      </c>
      <c r="AA17" s="1">
        <f t="shared" si="8"/>
        <v>44</v>
      </c>
      <c r="AB17" s="153">
        <f t="shared" si="9"/>
        <v>14950654.46105919</v>
      </c>
      <c r="AC17" s="153">
        <f t="shared" si="10"/>
        <v>16879992.075791005</v>
      </c>
      <c r="AD17" s="153">
        <f t="shared" si="11"/>
        <v>-1929337.6147318147</v>
      </c>
      <c r="AF17" s="1">
        <f t="shared" si="12"/>
        <v>54</v>
      </c>
      <c r="AG17" s="153">
        <f t="shared" si="13"/>
        <v>25867316.639013231</v>
      </c>
      <c r="AH17" s="153">
        <f t="shared" si="14"/>
        <v>28701870.537646431</v>
      </c>
      <c r="AI17" s="153">
        <f t="shared" si="15"/>
        <v>-2834553.8986332007</v>
      </c>
      <c r="AK17" s="1">
        <f t="shared" si="16"/>
        <v>54</v>
      </c>
      <c r="AL17" s="153">
        <f t="shared" si="17"/>
        <v>25322675.05341417</v>
      </c>
      <c r="AM17" s="153">
        <f t="shared" si="18"/>
        <v>28479998.412399609</v>
      </c>
      <c r="AN17" s="153">
        <f t="shared" si="19"/>
        <v>-3157323.3589854389</v>
      </c>
    </row>
    <row r="18" spans="1:40" x14ac:dyDescent="0.35">
      <c r="A18" s="1">
        <f>'L30'!AL19</f>
        <v>45</v>
      </c>
      <c r="B18" s="153">
        <f>'L30'!AO19</f>
        <v>15948456.189828798</v>
      </c>
      <c r="C18" s="153">
        <f>'L30'!AP19</f>
        <v>16310522.291720361</v>
      </c>
      <c r="D18" s="153">
        <f t="shared" si="0"/>
        <v>-362066.10189156234</v>
      </c>
      <c r="F18" s="1">
        <f>'P30'!AL19</f>
        <v>45</v>
      </c>
      <c r="G18" s="153">
        <f>'P30'!AO19</f>
        <v>17978603.649277847</v>
      </c>
      <c r="H18" s="153">
        <f>'P30'!AP19</f>
        <v>18129343.162391413</v>
      </c>
      <c r="I18" s="153">
        <f t="shared" si="1"/>
        <v>-150739.51311356574</v>
      </c>
      <c r="K18" s="1">
        <f>'L40'!AL19</f>
        <v>55</v>
      </c>
      <c r="L18" s="153">
        <f>'L40'!AO19</f>
        <v>27003922.840203732</v>
      </c>
      <c r="M18" s="153">
        <f>'L40'!AP19</f>
        <v>27602262.46350624</v>
      </c>
      <c r="N18" s="153">
        <f t="shared" si="2"/>
        <v>-598339.62330250815</v>
      </c>
      <c r="P18" s="1">
        <f>'P40'!AL19</f>
        <v>55</v>
      </c>
      <c r="Q18" s="153">
        <f>'P40'!AO19</f>
        <v>30320859.241861198</v>
      </c>
      <c r="R18" s="153">
        <f>'P40'!AP19</f>
        <v>30563295.708472054</v>
      </c>
      <c r="S18" s="153">
        <f t="shared" si="3"/>
        <v>-242436.46661085635</v>
      </c>
      <c r="V18" s="1">
        <f t="shared" si="4"/>
        <v>45</v>
      </c>
      <c r="W18" s="153">
        <f t="shared" si="5"/>
        <v>16310522.291720361</v>
      </c>
      <c r="X18" s="153">
        <f t="shared" si="6"/>
        <v>18129343.162391413</v>
      </c>
      <c r="Y18" s="153">
        <f t="shared" si="7"/>
        <v>-1818820.8706710525</v>
      </c>
      <c r="AA18" s="1">
        <f t="shared" si="8"/>
        <v>45</v>
      </c>
      <c r="AB18" s="153">
        <f t="shared" si="9"/>
        <v>15948456.189828798</v>
      </c>
      <c r="AC18" s="153">
        <f t="shared" si="10"/>
        <v>17978603.649277847</v>
      </c>
      <c r="AD18" s="153">
        <f t="shared" si="11"/>
        <v>-2030147.4594490491</v>
      </c>
      <c r="AF18" s="1">
        <f t="shared" si="12"/>
        <v>55</v>
      </c>
      <c r="AG18" s="153">
        <f t="shared" si="13"/>
        <v>27602262.46350624</v>
      </c>
      <c r="AH18" s="153">
        <f t="shared" si="14"/>
        <v>30563295.708472054</v>
      </c>
      <c r="AI18" s="153">
        <f t="shared" si="15"/>
        <v>-2961033.2449658141</v>
      </c>
      <c r="AK18" s="1">
        <f t="shared" si="16"/>
        <v>55</v>
      </c>
      <c r="AL18" s="153">
        <f t="shared" si="17"/>
        <v>27003922.840203732</v>
      </c>
      <c r="AM18" s="153">
        <f t="shared" si="18"/>
        <v>30320859.241861198</v>
      </c>
      <c r="AN18" s="153">
        <f t="shared" si="19"/>
        <v>-3316936.4016574658</v>
      </c>
    </row>
    <row r="19" spans="1:40" x14ac:dyDescent="0.35">
      <c r="A19" s="1">
        <f>'L30'!AL20</f>
        <v>46</v>
      </c>
      <c r="B19" s="153">
        <f>'L30'!AO20</f>
        <v>17003117.228111181</v>
      </c>
      <c r="C19" s="153">
        <f>'L30'!AP20</f>
        <v>17392306.387844067</v>
      </c>
      <c r="D19" s="153">
        <f t="shared" si="0"/>
        <v>-389189.15973288566</v>
      </c>
      <c r="F19" s="1">
        <f>'P30'!AL20</f>
        <v>46</v>
      </c>
      <c r="G19" s="153">
        <f>'P30'!AO20</f>
        <v>19140896.761950348</v>
      </c>
      <c r="H19" s="153">
        <f>'P30'!AP20</f>
        <v>19299522.816462968</v>
      </c>
      <c r="I19" s="153">
        <f t="shared" si="1"/>
        <v>-158626.05451261997</v>
      </c>
      <c r="K19" s="1">
        <f>'L40'!AL20</f>
        <v>56</v>
      </c>
      <c r="L19" s="153">
        <f>'L40'!AO20</f>
        <v>28780716.020265698</v>
      </c>
      <c r="M19" s="153">
        <f>'L40'!AP20</f>
        <v>29437105.183765039</v>
      </c>
      <c r="N19" s="153">
        <f t="shared" si="2"/>
        <v>-656389.16349934042</v>
      </c>
      <c r="P19" s="1">
        <f>'P40'!AL20</f>
        <v>56</v>
      </c>
      <c r="Q19" s="153">
        <f>'P40'!AO20</f>
        <v>32268115.341516864</v>
      </c>
      <c r="R19" s="153">
        <f>'P40'!AP20</f>
        <v>32533137.048718058</v>
      </c>
      <c r="S19" s="153">
        <f t="shared" si="3"/>
        <v>-265021.70720119402</v>
      </c>
      <c r="V19" s="1">
        <f t="shared" si="4"/>
        <v>46</v>
      </c>
      <c r="W19" s="153">
        <f t="shared" si="5"/>
        <v>17392306.387844067</v>
      </c>
      <c r="X19" s="153">
        <f t="shared" si="6"/>
        <v>19299522.816462968</v>
      </c>
      <c r="Y19" s="153">
        <f t="shared" si="7"/>
        <v>-1907216.4286189005</v>
      </c>
      <c r="AA19" s="1">
        <f t="shared" si="8"/>
        <v>46</v>
      </c>
      <c r="AB19" s="153">
        <f t="shared" si="9"/>
        <v>17003117.228111181</v>
      </c>
      <c r="AC19" s="153">
        <f t="shared" si="10"/>
        <v>19140896.761950348</v>
      </c>
      <c r="AD19" s="153">
        <f t="shared" si="11"/>
        <v>-2137779.5338391662</v>
      </c>
      <c r="AF19" s="1">
        <f t="shared" si="12"/>
        <v>56</v>
      </c>
      <c r="AG19" s="153">
        <f t="shared" si="13"/>
        <v>29437105.183765039</v>
      </c>
      <c r="AH19" s="153">
        <f t="shared" si="14"/>
        <v>32533137.048718058</v>
      </c>
      <c r="AI19" s="153">
        <f t="shared" si="15"/>
        <v>-3096031.8649530187</v>
      </c>
      <c r="AK19" s="1">
        <f t="shared" si="16"/>
        <v>56</v>
      </c>
      <c r="AL19" s="153">
        <f t="shared" si="17"/>
        <v>28780716.020265698</v>
      </c>
      <c r="AM19" s="153">
        <f t="shared" si="18"/>
        <v>32268115.341516864</v>
      </c>
      <c r="AN19" s="153">
        <f t="shared" si="19"/>
        <v>-3487399.3212511651</v>
      </c>
    </row>
    <row r="20" spans="1:40" x14ac:dyDescent="0.35">
      <c r="A20" s="1">
        <f>'L30'!AL21</f>
        <v>47</v>
      </c>
      <c r="B20" s="153">
        <f>'L30'!AO21</f>
        <v>18118083.695752893</v>
      </c>
      <c r="C20" s="153">
        <f>'L30'!AP21</f>
        <v>18536496.476090103</v>
      </c>
      <c r="D20" s="153">
        <f t="shared" si="0"/>
        <v>-418412.78033721074</v>
      </c>
      <c r="F20" s="1">
        <f>'P30'!AL21</f>
        <v>47</v>
      </c>
      <c r="G20" s="153">
        <f>'P30'!AO21</f>
        <v>20370718.590927184</v>
      </c>
      <c r="H20" s="153">
        <f>'P30'!AP21</f>
        <v>20538329.857706774</v>
      </c>
      <c r="I20" s="153">
        <f t="shared" si="1"/>
        <v>-167611.2667795904</v>
      </c>
      <c r="K20" s="1">
        <f>'L40'!AL21</f>
        <v>57</v>
      </c>
      <c r="L20" s="153">
        <f>'L40'!AO21</f>
        <v>30658875.563858014</v>
      </c>
      <c r="M20" s="153">
        <f>'L40'!AP21</f>
        <v>31377841.541496672</v>
      </c>
      <c r="N20" s="153">
        <f t="shared" si="2"/>
        <v>-718965.97763865814</v>
      </c>
      <c r="P20" s="1">
        <f>'P40'!AL21</f>
        <v>57</v>
      </c>
      <c r="Q20" s="153">
        <f>'P40'!AO21</f>
        <v>34328227.336069435</v>
      </c>
      <c r="R20" s="153">
        <f>'P40'!AP21</f>
        <v>34617994.211980492</v>
      </c>
      <c r="S20" s="153">
        <f t="shared" si="3"/>
        <v>-289766.875911057</v>
      </c>
      <c r="V20" s="1">
        <f t="shared" si="4"/>
        <v>47</v>
      </c>
      <c r="W20" s="153">
        <f t="shared" si="5"/>
        <v>18536496.476090103</v>
      </c>
      <c r="X20" s="153">
        <f t="shared" si="6"/>
        <v>20538329.857706774</v>
      </c>
      <c r="Y20" s="153">
        <f t="shared" si="7"/>
        <v>-2001833.3816166706</v>
      </c>
      <c r="AA20" s="1">
        <f t="shared" si="8"/>
        <v>47</v>
      </c>
      <c r="AB20" s="153">
        <f t="shared" si="9"/>
        <v>18118083.695752893</v>
      </c>
      <c r="AC20" s="153">
        <f t="shared" si="10"/>
        <v>20370718.590927184</v>
      </c>
      <c r="AD20" s="153">
        <f t="shared" si="11"/>
        <v>-2252634.895174291</v>
      </c>
      <c r="AF20" s="1">
        <f t="shared" si="12"/>
        <v>57</v>
      </c>
      <c r="AG20" s="153">
        <f t="shared" si="13"/>
        <v>31377841.541496672</v>
      </c>
      <c r="AH20" s="153">
        <f t="shared" si="14"/>
        <v>34617994.211980492</v>
      </c>
      <c r="AI20" s="153">
        <f t="shared" si="15"/>
        <v>-3240152.6704838201</v>
      </c>
      <c r="AK20" s="1">
        <f t="shared" si="16"/>
        <v>57</v>
      </c>
      <c r="AL20" s="153">
        <f t="shared" si="17"/>
        <v>30658875.563858014</v>
      </c>
      <c r="AM20" s="153">
        <f t="shared" si="18"/>
        <v>34328227.336069435</v>
      </c>
      <c r="AN20" s="153">
        <f t="shared" si="19"/>
        <v>-3669351.7722114213</v>
      </c>
    </row>
    <row r="21" spans="1:40" x14ac:dyDescent="0.35">
      <c r="A21" s="1">
        <f>'L30'!AL22</f>
        <v>48</v>
      </c>
      <c r="B21" s="153">
        <f>'L30'!AO22</f>
        <v>19297015.662079662</v>
      </c>
      <c r="C21" s="153">
        <f>'L30'!AP22</f>
        <v>19746850.180944487</v>
      </c>
      <c r="D21" s="153">
        <f t="shared" si="0"/>
        <v>-449834.51886482537</v>
      </c>
      <c r="F21" s="1">
        <f>'P30'!AL22</f>
        <v>48</v>
      </c>
      <c r="G21" s="153">
        <f>'P30'!AO22</f>
        <v>21672150.811821379</v>
      </c>
      <c r="H21" s="153">
        <f>'P30'!AP22</f>
        <v>21849960.256775439</v>
      </c>
      <c r="I21" s="153">
        <f t="shared" si="1"/>
        <v>-177809.44495406002</v>
      </c>
      <c r="K21" s="1">
        <f>'L40'!AL22</f>
        <v>58</v>
      </c>
      <c r="L21" s="153">
        <f>'L40'!AO22</f>
        <v>32644582.473231826</v>
      </c>
      <c r="M21" s="153">
        <f>'L40'!AP22</f>
        <v>33430840.131005615</v>
      </c>
      <c r="N21" s="153">
        <f t="shared" si="2"/>
        <v>-786257.65777378902</v>
      </c>
      <c r="P21" s="1">
        <f>'P40'!AL22</f>
        <v>58</v>
      </c>
      <c r="Q21" s="153">
        <f>'P40'!AO22</f>
        <v>36508048.231139228</v>
      </c>
      <c r="R21" s="153">
        <f>'P40'!AP22</f>
        <v>36824869.252967767</v>
      </c>
      <c r="S21" s="153">
        <f t="shared" si="3"/>
        <v>-316821.02182853967</v>
      </c>
      <c r="V21" s="1">
        <f t="shared" si="4"/>
        <v>48</v>
      </c>
      <c r="W21" s="153">
        <f t="shared" si="5"/>
        <v>19746850.180944487</v>
      </c>
      <c r="X21" s="153">
        <f t="shared" si="6"/>
        <v>21849960.256775439</v>
      </c>
      <c r="Y21" s="153">
        <f t="shared" si="7"/>
        <v>-2103110.0758309513</v>
      </c>
      <c r="AA21" s="1">
        <f t="shared" si="8"/>
        <v>48</v>
      </c>
      <c r="AB21" s="153">
        <f t="shared" si="9"/>
        <v>19297015.662079662</v>
      </c>
      <c r="AC21" s="153">
        <f t="shared" si="10"/>
        <v>21672150.811821379</v>
      </c>
      <c r="AD21" s="153">
        <f t="shared" si="11"/>
        <v>-2375135.1497417167</v>
      </c>
      <c r="AF21" s="1">
        <f t="shared" si="12"/>
        <v>58</v>
      </c>
      <c r="AG21" s="153">
        <f t="shared" si="13"/>
        <v>33430840.131005615</v>
      </c>
      <c r="AH21" s="153">
        <f t="shared" si="14"/>
        <v>36824869.252967767</v>
      </c>
      <c r="AI21" s="153">
        <f t="shared" si="15"/>
        <v>-3394029.1219621524</v>
      </c>
      <c r="AK21" s="1">
        <f t="shared" si="16"/>
        <v>58</v>
      </c>
      <c r="AL21" s="153">
        <f t="shared" si="17"/>
        <v>32644582.473231826</v>
      </c>
      <c r="AM21" s="153">
        <f t="shared" si="18"/>
        <v>36508048.231139228</v>
      </c>
      <c r="AN21" s="153">
        <f t="shared" si="19"/>
        <v>-3863465.7579074018</v>
      </c>
    </row>
    <row r="22" spans="1:40" x14ac:dyDescent="0.35">
      <c r="A22" s="1">
        <f>'L30'!AL23</f>
        <v>49</v>
      </c>
      <c r="B22" s="153">
        <f>'L30'!AO23</f>
        <v>20543798.822798628</v>
      </c>
      <c r="C22" s="153">
        <f>'L30'!AP23</f>
        <v>21027356.537792135</v>
      </c>
      <c r="D22" s="153">
        <f t="shared" si="0"/>
        <v>-483557.71499350667</v>
      </c>
      <c r="F22" s="1">
        <f>'P30'!AL23</f>
        <v>49</v>
      </c>
      <c r="G22" s="153">
        <f>'P30'!AO23</f>
        <v>23049523.101749577</v>
      </c>
      <c r="H22" s="153">
        <f>'P30'!AP23</f>
        <v>23238865.844328161</v>
      </c>
      <c r="I22" s="153">
        <f t="shared" si="1"/>
        <v>-189342.7425785847</v>
      </c>
      <c r="K22" s="1">
        <f>'L40'!AL23</f>
        <v>59</v>
      </c>
      <c r="L22" s="153">
        <f>'L40'!AO23</f>
        <v>34744397.362572469</v>
      </c>
      <c r="M22" s="153">
        <f>'L40'!AP23</f>
        <v>35602862.214204513</v>
      </c>
      <c r="N22" s="153">
        <f t="shared" si="2"/>
        <v>-858464.85163204372</v>
      </c>
      <c r="P22" s="1">
        <f>'P40'!AL23</f>
        <v>59</v>
      </c>
      <c r="Q22" s="153">
        <f>'P40'!AO23</f>
        <v>38814845.968946323</v>
      </c>
      <c r="R22" s="153">
        <f>'P40'!AP23</f>
        <v>39161190.010935754</v>
      </c>
      <c r="S22" s="153">
        <f t="shared" si="3"/>
        <v>-346344.04198943079</v>
      </c>
      <c r="V22" s="1">
        <f t="shared" si="4"/>
        <v>49</v>
      </c>
      <c r="W22" s="153">
        <f t="shared" si="5"/>
        <v>21027356.537792135</v>
      </c>
      <c r="X22" s="153">
        <f t="shared" si="6"/>
        <v>23238865.844328161</v>
      </c>
      <c r="Y22" s="153">
        <f t="shared" si="7"/>
        <v>-2211509.3065360263</v>
      </c>
      <c r="AA22" s="1">
        <f t="shared" si="8"/>
        <v>49</v>
      </c>
      <c r="AB22" s="153">
        <f t="shared" si="9"/>
        <v>20543798.822798628</v>
      </c>
      <c r="AC22" s="153">
        <f t="shared" si="10"/>
        <v>23049523.101749577</v>
      </c>
      <c r="AD22" s="153">
        <f t="shared" si="11"/>
        <v>-2505724.2789509483</v>
      </c>
      <c r="AF22" s="1">
        <f t="shared" si="12"/>
        <v>59</v>
      </c>
      <c r="AG22" s="153">
        <f t="shared" si="13"/>
        <v>35602862.214204513</v>
      </c>
      <c r="AH22" s="153">
        <f t="shared" si="14"/>
        <v>39161190.010935754</v>
      </c>
      <c r="AI22" s="153">
        <f t="shared" si="15"/>
        <v>-3558327.796731241</v>
      </c>
      <c r="AK22" s="1">
        <f t="shared" si="16"/>
        <v>59</v>
      </c>
      <c r="AL22" s="153">
        <f t="shared" si="17"/>
        <v>34744397.362572469</v>
      </c>
      <c r="AM22" s="153">
        <f t="shared" si="18"/>
        <v>38814845.968946323</v>
      </c>
      <c r="AN22" s="153">
        <f t="shared" si="19"/>
        <v>-4070448.606373854</v>
      </c>
    </row>
    <row r="23" spans="1:40" x14ac:dyDescent="0.35">
      <c r="A23" s="1">
        <f>'L30'!AL24</f>
        <v>50</v>
      </c>
      <c r="B23" s="153">
        <f>'L30'!AO24</f>
        <v>21862557.003557581</v>
      </c>
      <c r="C23" s="153">
        <f>'L30'!AP24</f>
        <v>22382249.081533425</v>
      </c>
      <c r="D23" s="153">
        <f t="shared" si="0"/>
        <v>-519692.0779758431</v>
      </c>
      <c r="F23" s="1">
        <f>'P30'!AL24</f>
        <v>50</v>
      </c>
      <c r="G23" s="153">
        <f>'P30'!AO24</f>
        <v>24507427.511984125</v>
      </c>
      <c r="H23" s="153">
        <f>'P30'!AP24</f>
        <v>24709769.355293311</v>
      </c>
      <c r="I23" s="153">
        <f t="shared" si="1"/>
        <v>-202341.8433091864</v>
      </c>
      <c r="K23" s="1">
        <f>'L40'!AL24</f>
        <v>60</v>
      </c>
      <c r="L23" s="153">
        <f>'L40'!AO24</f>
        <v>36965281.4526788</v>
      </c>
      <c r="M23" s="153">
        <f>'L40'!AP24</f>
        <v>37901083.919752546</v>
      </c>
      <c r="N23" s="153">
        <f t="shared" si="2"/>
        <v>-935802.46707374603</v>
      </c>
      <c r="P23" s="1">
        <f>'P40'!AL24</f>
        <v>60</v>
      </c>
      <c r="Q23" s="153">
        <f>'P40'!AO24</f>
        <v>41256327.45616664</v>
      </c>
      <c r="R23" s="153">
        <f>'P40'!AP24</f>
        <v>41634835.003652222</v>
      </c>
      <c r="S23" s="153">
        <f t="shared" si="3"/>
        <v>-378507.54748558253</v>
      </c>
      <c r="V23" s="1">
        <f t="shared" si="4"/>
        <v>50</v>
      </c>
      <c r="W23" s="153">
        <f t="shared" si="5"/>
        <v>22382249.081533425</v>
      </c>
      <c r="X23" s="153">
        <f t="shared" si="6"/>
        <v>24709769.355293311</v>
      </c>
      <c r="Y23" s="153">
        <f t="shared" si="7"/>
        <v>-2327520.2737598866</v>
      </c>
      <c r="AA23" s="1">
        <f t="shared" si="8"/>
        <v>50</v>
      </c>
      <c r="AB23" s="153">
        <f t="shared" si="9"/>
        <v>21862557.003557581</v>
      </c>
      <c r="AC23" s="153">
        <f t="shared" si="10"/>
        <v>24507427.511984125</v>
      </c>
      <c r="AD23" s="153">
        <f t="shared" si="11"/>
        <v>-2644870.5084265433</v>
      </c>
      <c r="AF23" s="1">
        <f t="shared" si="12"/>
        <v>60</v>
      </c>
      <c r="AG23" s="153">
        <f t="shared" si="13"/>
        <v>37901083.919752546</v>
      </c>
      <c r="AH23" s="153">
        <f t="shared" si="14"/>
        <v>41634835.003652222</v>
      </c>
      <c r="AI23" s="153">
        <f t="shared" si="15"/>
        <v>-3733751.0838996768</v>
      </c>
      <c r="AK23" s="1">
        <f t="shared" si="16"/>
        <v>60</v>
      </c>
      <c r="AL23" s="153">
        <f t="shared" si="17"/>
        <v>36965281.4526788</v>
      </c>
      <c r="AM23" s="153">
        <f t="shared" si="18"/>
        <v>41256327.45616664</v>
      </c>
      <c r="AN23" s="153">
        <f t="shared" si="19"/>
        <v>-4291046.0034878403</v>
      </c>
    </row>
    <row r="24" spans="1:40" x14ac:dyDescent="0.35">
      <c r="A24" s="1">
        <f>'L30'!AL25</f>
        <v>51</v>
      </c>
      <c r="B24" s="153">
        <f>'L30'!AO25</f>
        <v>23257665.529940613</v>
      </c>
      <c r="C24" s="153">
        <f>'L30'!AP25</f>
        <v>23816019.797005292</v>
      </c>
      <c r="D24" s="153">
        <f t="shared" si="0"/>
        <v>-558354.26706467941</v>
      </c>
      <c r="F24" s="1">
        <f>'P30'!AL25</f>
        <v>51</v>
      </c>
      <c r="G24" s="153">
        <f>'P30'!AO25</f>
        <v>26050733.757520776</v>
      </c>
      <c r="H24" s="153">
        <f>'P30'!AP25</f>
        <v>26267680.436909836</v>
      </c>
      <c r="I24" s="153">
        <f t="shared" si="1"/>
        <v>-216946.67938905954</v>
      </c>
      <c r="V24" s="1">
        <f t="shared" si="4"/>
        <v>51</v>
      </c>
      <c r="W24" s="153">
        <f t="shared" si="5"/>
        <v>23816019.797005292</v>
      </c>
      <c r="X24" s="153">
        <f t="shared" si="6"/>
        <v>26267680.436909836</v>
      </c>
      <c r="Y24" s="153">
        <f t="shared" si="7"/>
        <v>-2451660.6399045438</v>
      </c>
      <c r="AA24" s="1">
        <f t="shared" si="8"/>
        <v>51</v>
      </c>
      <c r="AB24" s="153">
        <f t="shared" si="9"/>
        <v>23257665.529940613</v>
      </c>
      <c r="AC24" s="153">
        <f t="shared" si="10"/>
        <v>26050733.757520776</v>
      </c>
      <c r="AD24" s="153">
        <f t="shared" si="11"/>
        <v>-2793068.2275801636</v>
      </c>
    </row>
    <row r="25" spans="1:40" x14ac:dyDescent="0.35">
      <c r="A25" s="1">
        <f>'L30'!AL26</f>
        <v>52</v>
      </c>
      <c r="B25" s="153">
        <f>'L30'!AO26</f>
        <v>24733765.506125789</v>
      </c>
      <c r="C25" s="153">
        <f>'L30'!AP26</f>
        <v>25333433.977628294</v>
      </c>
      <c r="D25" s="153">
        <f t="shared" si="0"/>
        <v>-599668.47150250524</v>
      </c>
      <c r="F25" s="1">
        <f>'P30'!AL26</f>
        <v>52</v>
      </c>
      <c r="G25" s="153">
        <f>'P30'!AO26</f>
        <v>27684605.473881599</v>
      </c>
      <c r="H25" s="153">
        <f>'P30'!AP26</f>
        <v>27917912.673552062</v>
      </c>
      <c r="I25" s="153">
        <f t="shared" si="1"/>
        <v>-233307.1996704638</v>
      </c>
      <c r="V25" s="1">
        <f t="shared" si="4"/>
        <v>52</v>
      </c>
      <c r="W25" s="153">
        <f t="shared" si="5"/>
        <v>25333433.977628294</v>
      </c>
      <c r="X25" s="153">
        <f t="shared" si="6"/>
        <v>27917912.673552062</v>
      </c>
      <c r="Y25" s="153">
        <f t="shared" si="7"/>
        <v>-2584478.695923768</v>
      </c>
      <c r="AA25" s="1">
        <f t="shared" si="8"/>
        <v>52</v>
      </c>
      <c r="AB25" s="153">
        <f t="shared" si="9"/>
        <v>24733765.506125789</v>
      </c>
      <c r="AC25" s="153">
        <f t="shared" si="10"/>
        <v>27684605.473881599</v>
      </c>
      <c r="AD25" s="153">
        <f t="shared" si="11"/>
        <v>-2950839.9677558094</v>
      </c>
    </row>
    <row r="26" spans="1:40" x14ac:dyDescent="0.35">
      <c r="A26" s="1">
        <f>'L30'!AL27</f>
        <v>53</v>
      </c>
      <c r="B26" s="153">
        <f>'L30'!AO27</f>
        <v>26295779.0472329</v>
      </c>
      <c r="C26" s="153">
        <f>'L30'!AP27</f>
        <v>26939546.041484468</v>
      </c>
      <c r="D26" s="153">
        <f t="shared" si="0"/>
        <v>-643766.99425156787</v>
      </c>
      <c r="F26" s="1">
        <f>'P30'!AL27</f>
        <v>53</v>
      </c>
      <c r="G26" s="153">
        <f>'P30'!AO27</f>
        <v>29414517.494702134</v>
      </c>
      <c r="H26" s="153">
        <f>'P30'!AP27</f>
        <v>29666101.684946373</v>
      </c>
      <c r="I26" s="153">
        <f t="shared" si="1"/>
        <v>-251584.19024423882</v>
      </c>
      <c r="V26" s="1">
        <f t="shared" si="4"/>
        <v>53</v>
      </c>
      <c r="W26" s="153">
        <f t="shared" si="5"/>
        <v>26939546.041484468</v>
      </c>
      <c r="X26" s="153">
        <f t="shared" si="6"/>
        <v>29666101.684946373</v>
      </c>
      <c r="Y26" s="153">
        <f t="shared" si="7"/>
        <v>-2726555.6434619054</v>
      </c>
      <c r="AA26" s="1">
        <f t="shared" si="8"/>
        <v>53</v>
      </c>
      <c r="AB26" s="153">
        <f t="shared" si="9"/>
        <v>26295779.0472329</v>
      </c>
      <c r="AC26" s="153">
        <f t="shared" si="10"/>
        <v>29414517.494702134</v>
      </c>
      <c r="AD26" s="153">
        <f t="shared" si="11"/>
        <v>-3118738.4474692345</v>
      </c>
    </row>
    <row r="27" spans="1:40" x14ac:dyDescent="0.35">
      <c r="A27" s="1">
        <f>'L30'!AL28</f>
        <v>54</v>
      </c>
      <c r="B27" s="153">
        <f>'L30'!AO28</f>
        <v>27948925.513492335</v>
      </c>
      <c r="C27" s="153">
        <f>'L30'!AP28</f>
        <v>28639716.357080311</v>
      </c>
      <c r="D27" s="153">
        <f t="shared" si="0"/>
        <v>-690790.84358797595</v>
      </c>
      <c r="F27" s="1">
        <f>'P30'!AL28</f>
        <v>54</v>
      </c>
      <c r="G27" s="153">
        <f>'P30'!AO28</f>
        <v>31246274.207206387</v>
      </c>
      <c r="H27" s="153">
        <f>'P30'!AP28</f>
        <v>31518224.358206898</v>
      </c>
      <c r="I27" s="153">
        <f t="shared" si="1"/>
        <v>-271950.1510005109</v>
      </c>
      <c r="V27" s="1">
        <f t="shared" si="4"/>
        <v>54</v>
      </c>
      <c r="W27" s="153">
        <f t="shared" si="5"/>
        <v>28639716.357080311</v>
      </c>
      <c r="X27" s="153">
        <f t="shared" si="6"/>
        <v>31518224.358206898</v>
      </c>
      <c r="Y27" s="153">
        <f t="shared" si="7"/>
        <v>-2878508.0011265874</v>
      </c>
      <c r="AA27" s="1">
        <f t="shared" si="8"/>
        <v>54</v>
      </c>
      <c r="AB27" s="153">
        <f t="shared" si="9"/>
        <v>27948925.513492335</v>
      </c>
      <c r="AC27" s="153">
        <f t="shared" si="10"/>
        <v>31246274.207206387</v>
      </c>
      <c r="AD27" s="153">
        <f t="shared" si="11"/>
        <v>-3297348.6937140524</v>
      </c>
    </row>
    <row r="28" spans="1:40" x14ac:dyDescent="0.35">
      <c r="A28" s="1">
        <f>'L30'!AL29</f>
        <v>55</v>
      </c>
      <c r="B28" s="153">
        <f>'L30'!AO29</f>
        <v>29698738.797749262</v>
      </c>
      <c r="C28" s="153">
        <f>'L30'!AP29</f>
        <v>30439629.134354863</v>
      </c>
      <c r="D28" s="153">
        <f t="shared" si="0"/>
        <v>-740890.33660560101</v>
      </c>
      <c r="F28" s="1">
        <f>'P30'!AL29</f>
        <v>55</v>
      </c>
      <c r="G28" s="153">
        <f>'P30'!AO29</f>
        <v>33186029.046263482</v>
      </c>
      <c r="H28" s="153">
        <f>'P30'!AP29</f>
        <v>33480619.278158542</v>
      </c>
      <c r="I28" s="153">
        <f t="shared" si="1"/>
        <v>-294590.23189505935</v>
      </c>
      <c r="V28" s="1">
        <f t="shared" si="4"/>
        <v>55</v>
      </c>
      <c r="W28" s="153">
        <f t="shared" si="5"/>
        <v>30439629.134354863</v>
      </c>
      <c r="X28" s="153">
        <f t="shared" si="6"/>
        <v>33480619.278158542</v>
      </c>
      <c r="Y28" s="153">
        <f t="shared" si="7"/>
        <v>-3040990.1438036785</v>
      </c>
      <c r="AA28" s="1">
        <f t="shared" si="8"/>
        <v>55</v>
      </c>
      <c r="AB28" s="153">
        <f t="shared" si="9"/>
        <v>29698738.797749262</v>
      </c>
      <c r="AC28" s="153">
        <f t="shared" si="10"/>
        <v>33186029.046263482</v>
      </c>
      <c r="AD28" s="153">
        <f t="shared" si="11"/>
        <v>-3487290.2485142201</v>
      </c>
    </row>
    <row r="29" spans="1:40" x14ac:dyDescent="0.35">
      <c r="A29" s="1">
        <f>'L30'!AL30</f>
        <v>56</v>
      </c>
      <c r="B29" s="153">
        <f>'L30'!AO30</f>
        <v>31551085.721463088</v>
      </c>
      <c r="C29" s="153">
        <f>'L30'!AP30</f>
        <v>32345311.440047741</v>
      </c>
      <c r="D29" s="153">
        <f t="shared" si="0"/>
        <v>-794225.71858465299</v>
      </c>
      <c r="F29" s="1">
        <f>'P30'!AL30</f>
        <v>56</v>
      </c>
      <c r="G29" s="153">
        <f>'P30'!AO30</f>
        <v>35240305.191757314</v>
      </c>
      <c r="H29" s="153">
        <f>'P30'!AP30</f>
        <v>35560008.424684212</v>
      </c>
      <c r="I29" s="153">
        <f t="shared" si="1"/>
        <v>-319703.2329268977</v>
      </c>
      <c r="V29" s="1">
        <f t="shared" si="4"/>
        <v>56</v>
      </c>
      <c r="W29" s="153">
        <f t="shared" si="5"/>
        <v>32345311.440047741</v>
      </c>
      <c r="X29" s="153">
        <f t="shared" si="6"/>
        <v>35560008.424684212</v>
      </c>
      <c r="Y29" s="153">
        <f t="shared" si="7"/>
        <v>-3214696.9846364707</v>
      </c>
      <c r="AA29" s="1">
        <f t="shared" si="8"/>
        <v>56</v>
      </c>
      <c r="AB29" s="153">
        <f t="shared" si="9"/>
        <v>31551085.721463088</v>
      </c>
      <c r="AC29" s="153">
        <f t="shared" si="10"/>
        <v>35240305.191757314</v>
      </c>
      <c r="AD29" s="153">
        <f t="shared" si="11"/>
        <v>-3689219.470294226</v>
      </c>
    </row>
    <row r="30" spans="1:40" x14ac:dyDescent="0.35">
      <c r="A30" s="1">
        <f>'L30'!AL31</f>
        <v>57</v>
      </c>
      <c r="B30" s="153">
        <f>'L30'!AO31</f>
        <v>33512185.598252635</v>
      </c>
      <c r="C30" s="153">
        <f>'L30'!AP31</f>
        <v>34363153.400344662</v>
      </c>
      <c r="D30" s="153">
        <f t="shared" si="0"/>
        <v>-850967.80209202692</v>
      </c>
      <c r="F30" s="1">
        <f>'P30'!AL31</f>
        <v>57</v>
      </c>
      <c r="G30" s="153">
        <f>'P30'!AO31</f>
        <v>37416017.538084626</v>
      </c>
      <c r="H30" s="153">
        <f>'P30'!AP31</f>
        <v>37763520.210342497</v>
      </c>
      <c r="I30" s="153">
        <f t="shared" si="1"/>
        <v>-347502.67225787044</v>
      </c>
      <c r="V30" s="1">
        <f t="shared" si="4"/>
        <v>57</v>
      </c>
      <c r="W30" s="153">
        <f t="shared" si="5"/>
        <v>34363153.400344662</v>
      </c>
      <c r="X30" s="153">
        <f t="shared" si="6"/>
        <v>37763520.210342497</v>
      </c>
      <c r="Y30" s="153">
        <f t="shared" si="7"/>
        <v>-3400366.8099978343</v>
      </c>
      <c r="AA30" s="1">
        <f t="shared" si="8"/>
        <v>57</v>
      </c>
      <c r="AB30" s="153">
        <f t="shared" si="9"/>
        <v>33512185.598252635</v>
      </c>
      <c r="AC30" s="153">
        <f t="shared" si="10"/>
        <v>37416017.538084626</v>
      </c>
      <c r="AD30" s="153">
        <f t="shared" si="11"/>
        <v>-3903831.9398319907</v>
      </c>
    </row>
    <row r="31" spans="1:40" x14ac:dyDescent="0.35">
      <c r="A31" s="1">
        <f>'L30'!AL32</f>
        <v>58</v>
      </c>
      <c r="B31" s="153">
        <f>'L30'!AO32</f>
        <v>35588631.028170109</v>
      </c>
      <c r="C31" s="153">
        <f>'L30'!AP32</f>
        <v>36499929.65776965</v>
      </c>
      <c r="D31" s="153">
        <f t="shared" si="0"/>
        <v>-911298.62959954143</v>
      </c>
      <c r="F31" s="1">
        <f>'P30'!AL32</f>
        <v>58</v>
      </c>
      <c r="G31" s="153">
        <f>'P30'!AO32</f>
        <v>39720496.00901711</v>
      </c>
      <c r="H31" s="153">
        <f>'P30'!AP32</f>
        <v>40098713.936261661</v>
      </c>
      <c r="I31" s="153">
        <f t="shared" si="1"/>
        <v>-378217.92724455148</v>
      </c>
      <c r="V31" s="1">
        <f t="shared" si="4"/>
        <v>58</v>
      </c>
      <c r="W31" s="153">
        <f t="shared" si="5"/>
        <v>36499929.65776965</v>
      </c>
      <c r="X31" s="153">
        <f t="shared" si="6"/>
        <v>40098713.936261661</v>
      </c>
      <c r="Y31" s="153">
        <f t="shared" si="7"/>
        <v>-3598784.2784920111</v>
      </c>
      <c r="AA31" s="1">
        <f t="shared" si="8"/>
        <v>58</v>
      </c>
      <c r="AB31" s="153">
        <f t="shared" si="9"/>
        <v>35588631.028170109</v>
      </c>
      <c r="AC31" s="153">
        <f t="shared" si="10"/>
        <v>39720496.00901711</v>
      </c>
      <c r="AD31" s="153">
        <f t="shared" si="11"/>
        <v>-4131864.9808470011</v>
      </c>
    </row>
    <row r="32" spans="1:40" x14ac:dyDescent="0.35">
      <c r="A32" s="1">
        <f>'L30'!AL33</f>
        <v>59</v>
      </c>
      <c r="B32" s="153">
        <f>'L30'!AO33</f>
        <v>37787409.990259856</v>
      </c>
      <c r="C32" s="153">
        <f>'L30'!AP33</f>
        <v>38762822.153597862</v>
      </c>
      <c r="D32" s="153">
        <f t="shared" si="0"/>
        <v>-975412.16333800554</v>
      </c>
      <c r="F32" s="1">
        <f>'P30'!AL33</f>
        <v>59</v>
      </c>
      <c r="G32" s="153">
        <f>'P30'!AO33</f>
        <v>42161510.295874335</v>
      </c>
      <c r="H32" s="153">
        <f>'P30'!AP33</f>
        <v>42573605.749340713</v>
      </c>
      <c r="I32" s="153">
        <f t="shared" si="1"/>
        <v>-412095.45346637815</v>
      </c>
      <c r="V32" s="1">
        <f t="shared" si="4"/>
        <v>59</v>
      </c>
      <c r="W32" s="153">
        <f t="shared" si="5"/>
        <v>38762822.153597862</v>
      </c>
      <c r="X32" s="153">
        <f t="shared" si="6"/>
        <v>42573605.749340713</v>
      </c>
      <c r="Y32" s="153">
        <f t="shared" si="7"/>
        <v>-3810783.5957428515</v>
      </c>
      <c r="AA32" s="1">
        <f t="shared" si="8"/>
        <v>59</v>
      </c>
      <c r="AB32" s="153">
        <f t="shared" si="9"/>
        <v>37787409.990259856</v>
      </c>
      <c r="AC32" s="153">
        <f t="shared" si="10"/>
        <v>42161510.295874335</v>
      </c>
      <c r="AD32" s="153">
        <f t="shared" si="11"/>
        <v>-4374100.3056144789</v>
      </c>
    </row>
    <row r="33" spans="1:35" x14ac:dyDescent="0.35">
      <c r="A33" s="1">
        <f>'L30'!AL34</f>
        <v>60</v>
      </c>
      <c r="B33" s="153">
        <f>'L30'!AO34</f>
        <v>40115929.305575669</v>
      </c>
      <c r="C33" s="153">
        <f>'L30'!AP34</f>
        <v>41159444.311628349</v>
      </c>
      <c r="D33" s="153">
        <f t="shared" si="0"/>
        <v>-1043515.0060526803</v>
      </c>
      <c r="F33" s="1">
        <f>'P30'!AL34</f>
        <v>60</v>
      </c>
      <c r="G33" s="153">
        <f>'P30'!AO34</f>
        <v>44747296.101761729</v>
      </c>
      <c r="H33" s="153">
        <f>'P30'!AP34</f>
        <v>45196696.189095758</v>
      </c>
      <c r="I33" s="153">
        <f t="shared" si="1"/>
        <v>-449400.08733402938</v>
      </c>
      <c r="V33" s="1">
        <f t="shared" si="4"/>
        <v>60</v>
      </c>
      <c r="W33" s="153">
        <f t="shared" si="5"/>
        <v>41159444.311628349</v>
      </c>
      <c r="X33" s="153">
        <f t="shared" si="6"/>
        <v>45196696.189095758</v>
      </c>
      <c r="Y33" s="153">
        <f t="shared" si="7"/>
        <v>-4037251.8774674088</v>
      </c>
      <c r="AA33" s="1">
        <f t="shared" si="8"/>
        <v>60</v>
      </c>
      <c r="AB33" s="153">
        <f t="shared" si="9"/>
        <v>40115929.305575669</v>
      </c>
      <c r="AC33" s="153">
        <f t="shared" si="10"/>
        <v>44747296.101761729</v>
      </c>
      <c r="AD33" s="153">
        <f t="shared" si="11"/>
        <v>-4631366.7961860597</v>
      </c>
    </row>
    <row r="45" spans="1:35" x14ac:dyDescent="0.35">
      <c r="AI45" s="17" t="s">
        <v>745</v>
      </c>
    </row>
  </sheetData>
  <mergeCells count="8">
    <mergeCell ref="AF1:AI1"/>
    <mergeCell ref="AK1:AN1"/>
    <mergeCell ref="A1:D1"/>
    <mergeCell ref="F1:I1"/>
    <mergeCell ref="K1:N1"/>
    <mergeCell ref="P1:S1"/>
    <mergeCell ref="V1:Y1"/>
    <mergeCell ref="AA1:AD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A4A1-56EB-4E55-B945-C6B991C52881}">
  <dimension ref="A1:AN33"/>
  <sheetViews>
    <sheetView topLeftCell="S38" zoomScale="70" zoomScaleNormal="70" workbookViewId="0">
      <selection activeCell="AH45" sqref="AH45"/>
    </sheetView>
  </sheetViews>
  <sheetFormatPr defaultRowHeight="15.5" x14ac:dyDescent="0.35"/>
  <cols>
    <col min="1" max="1" width="5.6328125" style="17" customWidth="1"/>
    <col min="2" max="4" width="14.6328125" style="17" customWidth="1"/>
    <col min="5" max="5" width="8.7265625" style="17"/>
    <col min="6" max="6" width="5.6328125" style="1" customWidth="1"/>
    <col min="7" max="9" width="14.6328125" style="17" customWidth="1"/>
    <col min="10" max="10" width="8.7265625" style="17"/>
    <col min="11" max="11" width="5.6328125" style="17" customWidth="1"/>
    <col min="12" max="14" width="14.6328125" style="17" customWidth="1"/>
    <col min="15" max="15" width="8.7265625" style="17"/>
    <col min="16" max="16" width="5.6328125" style="17" customWidth="1"/>
    <col min="17" max="19" width="14.6328125" style="17" customWidth="1"/>
    <col min="20" max="21" width="8.7265625" style="17"/>
    <col min="22" max="22" width="5.6328125" style="17" customWidth="1"/>
    <col min="23" max="25" width="14.6328125" style="17" customWidth="1"/>
    <col min="26" max="26" width="8.7265625" style="17"/>
    <col min="27" max="27" width="5.6328125" style="17" customWidth="1"/>
    <col min="28" max="30" width="14.6328125" style="17" customWidth="1"/>
    <col min="31" max="31" width="8.7265625" style="17"/>
    <col min="32" max="32" width="5.6328125" style="17" customWidth="1"/>
    <col min="33" max="35" width="14.6328125" style="17" customWidth="1"/>
    <col min="36" max="36" width="8.7265625" style="17"/>
    <col min="37" max="37" width="5.6328125" style="17" customWidth="1"/>
    <col min="38" max="40" width="14.6328125" style="17" customWidth="1"/>
    <col min="41" max="16384" width="8.7265625" style="17"/>
  </cols>
  <sheetData>
    <row r="1" spans="1:40" x14ac:dyDescent="0.35">
      <c r="A1" s="194" t="s">
        <v>729</v>
      </c>
      <c r="B1" s="194"/>
      <c r="C1" s="194"/>
      <c r="D1" s="194"/>
      <c r="F1" s="194" t="s">
        <v>730</v>
      </c>
      <c r="G1" s="194"/>
      <c r="H1" s="194"/>
      <c r="I1" s="194"/>
      <c r="K1" s="194" t="s">
        <v>731</v>
      </c>
      <c r="L1" s="194"/>
      <c r="M1" s="194"/>
      <c r="N1" s="194"/>
      <c r="P1" s="194" t="s">
        <v>744</v>
      </c>
      <c r="Q1" s="194"/>
      <c r="R1" s="194"/>
      <c r="S1" s="194"/>
      <c r="V1" s="194" t="s">
        <v>23</v>
      </c>
      <c r="W1" s="194"/>
      <c r="X1" s="194"/>
      <c r="Y1" s="194"/>
      <c r="AA1" s="194" t="s">
        <v>19</v>
      </c>
      <c r="AB1" s="194"/>
      <c r="AC1" s="194"/>
      <c r="AD1" s="194"/>
      <c r="AF1" s="194" t="s">
        <v>23</v>
      </c>
      <c r="AG1" s="194"/>
      <c r="AH1" s="194"/>
      <c r="AI1" s="194"/>
      <c r="AK1" s="194" t="s">
        <v>19</v>
      </c>
      <c r="AL1" s="194"/>
      <c r="AM1" s="194"/>
      <c r="AN1" s="194"/>
    </row>
    <row r="2" spans="1:40" x14ac:dyDescent="0.35">
      <c r="A2" s="134" t="s">
        <v>7</v>
      </c>
      <c r="B2" s="134" t="s">
        <v>35</v>
      </c>
      <c r="C2" s="134" t="s">
        <v>23</v>
      </c>
      <c r="D2" s="134" t="s">
        <v>728</v>
      </c>
      <c r="F2" s="134" t="s">
        <v>7</v>
      </c>
      <c r="G2" s="134" t="s">
        <v>35</v>
      </c>
      <c r="H2" s="134" t="s">
        <v>23</v>
      </c>
      <c r="I2" s="134" t="s">
        <v>728</v>
      </c>
      <c r="K2" s="134" t="s">
        <v>7</v>
      </c>
      <c r="L2" s="134" t="s">
        <v>35</v>
      </c>
      <c r="M2" s="134" t="s">
        <v>23</v>
      </c>
      <c r="N2" s="134" t="s">
        <v>728</v>
      </c>
      <c r="P2" s="134" t="s">
        <v>7</v>
      </c>
      <c r="Q2" s="134" t="s">
        <v>35</v>
      </c>
      <c r="R2" s="134" t="s">
        <v>23</v>
      </c>
      <c r="S2" s="134" t="s">
        <v>728</v>
      </c>
      <c r="V2" s="134" t="s">
        <v>7</v>
      </c>
      <c r="W2" s="134" t="s">
        <v>28</v>
      </c>
      <c r="X2" s="134" t="s">
        <v>29</v>
      </c>
      <c r="Y2" s="134" t="s">
        <v>728</v>
      </c>
      <c r="AA2" s="134" t="s">
        <v>7</v>
      </c>
      <c r="AB2" s="134" t="s">
        <v>28</v>
      </c>
      <c r="AC2" s="134" t="s">
        <v>29</v>
      </c>
      <c r="AD2" s="134" t="s">
        <v>728</v>
      </c>
      <c r="AF2" s="134" t="s">
        <v>7</v>
      </c>
      <c r="AG2" s="134" t="s">
        <v>30</v>
      </c>
      <c r="AH2" s="134" t="s">
        <v>31</v>
      </c>
      <c r="AI2" s="134" t="s">
        <v>728</v>
      </c>
      <c r="AK2" s="134" t="s">
        <v>7</v>
      </c>
      <c r="AL2" s="134" t="s">
        <v>30</v>
      </c>
      <c r="AM2" s="134" t="s">
        <v>31</v>
      </c>
      <c r="AN2" s="134" t="s">
        <v>728</v>
      </c>
    </row>
    <row r="3" spans="1:40" x14ac:dyDescent="0.35">
      <c r="A3" s="1">
        <f>'L30'!AL4</f>
        <v>30</v>
      </c>
      <c r="B3" s="153">
        <f>'L30'!AQ4</f>
        <v>27252905.413404368</v>
      </c>
      <c r="C3" s="153">
        <f>'L30'!AR4</f>
        <v>28009253.468200818</v>
      </c>
      <c r="D3" s="153">
        <f>B3-C3</f>
        <v>-756348.05479644984</v>
      </c>
      <c r="F3" s="1">
        <f>'P30'!AL4</f>
        <v>30</v>
      </c>
      <c r="G3" s="153">
        <f>'P30'!AQ4</f>
        <v>32472059.46741255</v>
      </c>
      <c r="H3" s="153">
        <f>'P30'!AR4</f>
        <v>32994168.747845221</v>
      </c>
      <c r="I3" s="153">
        <f>G3-H3</f>
        <v>-522109.28043267131</v>
      </c>
      <c r="K3" s="1">
        <f>'L40'!AL4</f>
        <v>40</v>
      </c>
      <c r="L3" s="153">
        <f>'L40'!AQ4</f>
        <v>139211624.12614387</v>
      </c>
      <c r="M3" s="153">
        <f>'L40'!AR4</f>
        <v>141720428.78659663</v>
      </c>
      <c r="N3" s="153">
        <f>L3-M3</f>
        <v>-2508804.6604527533</v>
      </c>
      <c r="P3" s="1">
        <f>'P40'!AL4</f>
        <v>40</v>
      </c>
      <c r="Q3" s="153">
        <f>'P40'!AQ4</f>
        <v>165554677.54243892</v>
      </c>
      <c r="R3" s="153">
        <f>'P40'!AR4</f>
        <v>166841427.39918211</v>
      </c>
      <c r="S3" s="153">
        <f>Q3-R3</f>
        <v>-1286749.8567431867</v>
      </c>
      <c r="V3" s="1">
        <f>A3</f>
        <v>30</v>
      </c>
      <c r="W3" s="153">
        <f>C3</f>
        <v>28009253.468200818</v>
      </c>
      <c r="X3" s="153">
        <f>H3</f>
        <v>32994168.747845221</v>
      </c>
      <c r="Y3" s="153">
        <f>W3-X3</f>
        <v>-4984915.2796444036</v>
      </c>
      <c r="AA3" s="1">
        <f>F3</f>
        <v>30</v>
      </c>
      <c r="AB3" s="153">
        <f>B3</f>
        <v>27252905.413404368</v>
      </c>
      <c r="AC3" s="153">
        <f>G3</f>
        <v>32472059.46741255</v>
      </c>
      <c r="AD3" s="153">
        <f>AB3-AC3</f>
        <v>-5219154.0540081821</v>
      </c>
      <c r="AF3" s="1">
        <f>K3</f>
        <v>40</v>
      </c>
      <c r="AG3" s="153">
        <f>M3</f>
        <v>141720428.78659663</v>
      </c>
      <c r="AH3" s="153">
        <f>R3</f>
        <v>166841427.39918211</v>
      </c>
      <c r="AI3" s="153">
        <f>AG3-AH3</f>
        <v>-25120998.612585485</v>
      </c>
      <c r="AK3" s="1">
        <f>P3</f>
        <v>40</v>
      </c>
      <c r="AL3" s="153">
        <f>L3</f>
        <v>139211624.12614387</v>
      </c>
      <c r="AM3" s="153">
        <f>Q3</f>
        <v>165554677.54243892</v>
      </c>
      <c r="AN3" s="153">
        <f>AL3-AM3</f>
        <v>-26343053.416295052</v>
      </c>
    </row>
    <row r="4" spans="1:40" x14ac:dyDescent="0.35">
      <c r="A4" s="1">
        <f>'L30'!AL5</f>
        <v>31</v>
      </c>
      <c r="B4" s="153">
        <f>'L30'!AQ5</f>
        <v>35496504.661417022</v>
      </c>
      <c r="C4" s="153">
        <f>'L30'!AR5</f>
        <v>36436265.914939351</v>
      </c>
      <c r="D4" s="153">
        <f t="shared" ref="D4:D33" si="0">B4-C4</f>
        <v>-939761.25352232903</v>
      </c>
      <c r="F4" s="1">
        <f>'P30'!AL5</f>
        <v>31</v>
      </c>
      <c r="G4" s="153">
        <f>'P30'!AQ5</f>
        <v>41999399.969557136</v>
      </c>
      <c r="H4" s="153">
        <f>'P30'!AR5</f>
        <v>42634023.662252262</v>
      </c>
      <c r="I4" s="153">
        <f t="shared" ref="I4:I33" si="1">G4-H4</f>
        <v>-634623.69269512594</v>
      </c>
      <c r="K4" s="1">
        <f>'L40'!AL5</f>
        <v>41</v>
      </c>
      <c r="L4" s="153">
        <f>'L40'!AQ5</f>
        <v>161120194.11618853</v>
      </c>
      <c r="M4" s="153">
        <f>'L40'!AR5</f>
        <v>163925679.85737798</v>
      </c>
      <c r="N4" s="153">
        <f t="shared" ref="N4:N23" si="2">L4-M4</f>
        <v>-2805485.74118945</v>
      </c>
      <c r="P4" s="1">
        <f>'P40'!AL5</f>
        <v>41</v>
      </c>
      <c r="Q4" s="153">
        <f>'P40'!AQ5</f>
        <v>190236202.54589286</v>
      </c>
      <c r="R4" s="153">
        <f>'P40'!AR5</f>
        <v>191656907.29573408</v>
      </c>
      <c r="S4" s="153">
        <f t="shared" ref="S4:S23" si="3">Q4-R4</f>
        <v>-1420704.7498412132</v>
      </c>
      <c r="V4" s="1">
        <f t="shared" ref="V4:V33" si="4">A4</f>
        <v>31</v>
      </c>
      <c r="W4" s="153">
        <f t="shared" ref="W4:W33" si="5">C4</f>
        <v>36436265.914939351</v>
      </c>
      <c r="X4" s="153">
        <f t="shared" ref="X4:X33" si="6">H4</f>
        <v>42634023.662252262</v>
      </c>
      <c r="Y4" s="153">
        <f t="shared" ref="Y4:Y33" si="7">W4-X4</f>
        <v>-6197757.7473129109</v>
      </c>
      <c r="AA4" s="1">
        <f t="shared" ref="AA4:AA33" si="8">F4</f>
        <v>31</v>
      </c>
      <c r="AB4" s="153">
        <f t="shared" ref="AB4:AB33" si="9">B4</f>
        <v>35496504.661417022</v>
      </c>
      <c r="AC4" s="153">
        <f t="shared" ref="AC4:AC33" si="10">G4</f>
        <v>41999399.969557136</v>
      </c>
      <c r="AD4" s="153">
        <f t="shared" ref="AD4:AD33" si="11">AB4-AC4</f>
        <v>-6502895.3081401139</v>
      </c>
      <c r="AF4" s="1">
        <f t="shared" ref="AF4:AF23" si="12">K4</f>
        <v>41</v>
      </c>
      <c r="AG4" s="153">
        <f t="shared" ref="AG4:AG23" si="13">M4</f>
        <v>163925679.85737798</v>
      </c>
      <c r="AH4" s="153">
        <f t="shared" ref="AH4:AH23" si="14">R4</f>
        <v>191656907.29573408</v>
      </c>
      <c r="AI4" s="153">
        <f t="shared" ref="AI4:AI23" si="15">AG4-AH4</f>
        <v>-27731227.438356102</v>
      </c>
      <c r="AK4" s="1">
        <f t="shared" ref="AK4:AK23" si="16">P4</f>
        <v>41</v>
      </c>
      <c r="AL4" s="153">
        <f t="shared" ref="AL4:AL23" si="17">L4</f>
        <v>161120194.11618853</v>
      </c>
      <c r="AM4" s="153">
        <f t="shared" ref="AM4:AM23" si="18">Q4</f>
        <v>190236202.54589286</v>
      </c>
      <c r="AN4" s="153">
        <f t="shared" ref="AN4:AN23" si="19">AL4-AM4</f>
        <v>-29116008.429704338</v>
      </c>
    </row>
    <row r="5" spans="1:40" x14ac:dyDescent="0.35">
      <c r="A5" s="1">
        <f>'L30'!AL6</f>
        <v>32</v>
      </c>
      <c r="B5" s="153">
        <f>'L30'!AQ6</f>
        <v>44854451.753094435</v>
      </c>
      <c r="C5" s="153">
        <f>'L30'!AR6</f>
        <v>45994537.372807339</v>
      </c>
      <c r="D5" s="153">
        <f t="shared" si="0"/>
        <v>-1140085.6197129041</v>
      </c>
      <c r="F5" s="1">
        <f>'P30'!AL6</f>
        <v>32</v>
      </c>
      <c r="G5" s="153">
        <f>'P30'!AQ6</f>
        <v>52737982.033988729</v>
      </c>
      <c r="H5" s="153">
        <f>'P30'!AR6</f>
        <v>53487799.874150798</v>
      </c>
      <c r="I5" s="153">
        <f t="shared" si="1"/>
        <v>-749817.84016206861</v>
      </c>
      <c r="K5" s="1">
        <f>'L40'!AL6</f>
        <v>42</v>
      </c>
      <c r="L5" s="153">
        <f>'L40'!AQ6</f>
        <v>185351178.8876541</v>
      </c>
      <c r="M5" s="153">
        <f>'L40'!AR6</f>
        <v>188508383.71152052</v>
      </c>
      <c r="N5" s="153">
        <f t="shared" si="2"/>
        <v>-3157204.8238664269</v>
      </c>
      <c r="P5" s="1">
        <f>'P40'!AL6</f>
        <v>42</v>
      </c>
      <c r="Q5" s="153">
        <f>'P40'!AQ6</f>
        <v>217430328.52263683</v>
      </c>
      <c r="R5" s="153">
        <f>'P40'!AR6</f>
        <v>219003255.71841052</v>
      </c>
      <c r="S5" s="153">
        <f t="shared" si="3"/>
        <v>-1572927.1957736909</v>
      </c>
      <c r="V5" s="1">
        <f t="shared" si="4"/>
        <v>32</v>
      </c>
      <c r="W5" s="153">
        <f t="shared" si="5"/>
        <v>45994537.372807339</v>
      </c>
      <c r="X5" s="153">
        <f t="shared" si="6"/>
        <v>53487799.874150798</v>
      </c>
      <c r="Y5" s="153">
        <f t="shared" si="7"/>
        <v>-7493262.5013434589</v>
      </c>
      <c r="AA5" s="1">
        <f t="shared" si="8"/>
        <v>32</v>
      </c>
      <c r="AB5" s="153">
        <f t="shared" si="9"/>
        <v>44854451.753094435</v>
      </c>
      <c r="AC5" s="153">
        <f t="shared" si="10"/>
        <v>52737982.033988729</v>
      </c>
      <c r="AD5" s="153">
        <f t="shared" si="11"/>
        <v>-7883530.2808942944</v>
      </c>
      <c r="AF5" s="1">
        <f t="shared" si="12"/>
        <v>42</v>
      </c>
      <c r="AG5" s="153">
        <f t="shared" si="13"/>
        <v>188508383.71152052</v>
      </c>
      <c r="AH5" s="153">
        <f t="shared" si="14"/>
        <v>219003255.71841052</v>
      </c>
      <c r="AI5" s="153">
        <f t="shared" si="15"/>
        <v>-30494872.006889999</v>
      </c>
      <c r="AK5" s="1">
        <f t="shared" si="16"/>
        <v>42</v>
      </c>
      <c r="AL5" s="153">
        <f t="shared" si="17"/>
        <v>185351178.8876541</v>
      </c>
      <c r="AM5" s="153">
        <f t="shared" si="18"/>
        <v>217430328.52263683</v>
      </c>
      <c r="AN5" s="153">
        <f t="shared" si="19"/>
        <v>-32079149.634982735</v>
      </c>
    </row>
    <row r="6" spans="1:40" x14ac:dyDescent="0.35">
      <c r="A6" s="1">
        <f>'L30'!AL7</f>
        <v>33</v>
      </c>
      <c r="B6" s="153">
        <f>'L30'!AQ7</f>
        <v>55415741.942967705</v>
      </c>
      <c r="C6" s="153">
        <f>'L30'!AR7</f>
        <v>56776451.637090787</v>
      </c>
      <c r="D6" s="153">
        <f t="shared" si="0"/>
        <v>-1360709.6941230819</v>
      </c>
      <c r="F6" s="1">
        <f>'P30'!AL7</f>
        <v>33</v>
      </c>
      <c r="G6" s="153">
        <f>'P30'!AQ7</f>
        <v>64786341.43937438</v>
      </c>
      <c r="H6" s="153">
        <f>'P30'!AR7</f>
        <v>65654416.578611031</v>
      </c>
      <c r="I6" s="153">
        <f t="shared" si="1"/>
        <v>-868075.13923665136</v>
      </c>
      <c r="K6" s="1">
        <f>'L40'!AL7</f>
        <v>43</v>
      </c>
      <c r="L6" s="153">
        <f>'L40'!AQ7</f>
        <v>212075174.20073444</v>
      </c>
      <c r="M6" s="153">
        <f>'L40'!AR7</f>
        <v>215649186.44276658</v>
      </c>
      <c r="N6" s="153">
        <f t="shared" si="2"/>
        <v>-3574012.2420321405</v>
      </c>
      <c r="P6" s="1">
        <f>'P40'!AL7</f>
        <v>43</v>
      </c>
      <c r="Q6" s="153">
        <f>'P40'!AQ7</f>
        <v>247327358.37618172</v>
      </c>
      <c r="R6" s="153">
        <f>'P40'!AR7</f>
        <v>249074254.0441308</v>
      </c>
      <c r="S6" s="153">
        <f t="shared" si="3"/>
        <v>-1746895.6679490805</v>
      </c>
      <c r="V6" s="1">
        <f t="shared" si="4"/>
        <v>33</v>
      </c>
      <c r="W6" s="153">
        <f t="shared" si="5"/>
        <v>56776451.637090787</v>
      </c>
      <c r="X6" s="153">
        <f t="shared" si="6"/>
        <v>65654416.578611031</v>
      </c>
      <c r="Y6" s="153">
        <f t="shared" si="7"/>
        <v>-8877964.9415202439</v>
      </c>
      <c r="AA6" s="1">
        <f t="shared" si="8"/>
        <v>33</v>
      </c>
      <c r="AB6" s="153">
        <f t="shared" si="9"/>
        <v>55415741.942967705</v>
      </c>
      <c r="AC6" s="153">
        <f t="shared" si="10"/>
        <v>64786341.43937438</v>
      </c>
      <c r="AD6" s="153">
        <f t="shared" si="11"/>
        <v>-9370599.4964066744</v>
      </c>
      <c r="AF6" s="1">
        <f t="shared" si="12"/>
        <v>43</v>
      </c>
      <c r="AG6" s="153">
        <f t="shared" si="13"/>
        <v>215649186.44276658</v>
      </c>
      <c r="AH6" s="153">
        <f t="shared" si="14"/>
        <v>249074254.0441308</v>
      </c>
      <c r="AI6" s="153">
        <f t="shared" si="15"/>
        <v>-33425067.601364225</v>
      </c>
      <c r="AK6" s="1">
        <f t="shared" si="16"/>
        <v>43</v>
      </c>
      <c r="AL6" s="153">
        <f t="shared" si="17"/>
        <v>212075174.20073444</v>
      </c>
      <c r="AM6" s="153">
        <f t="shared" si="18"/>
        <v>247327358.37618172</v>
      </c>
      <c r="AN6" s="153">
        <f t="shared" si="19"/>
        <v>-35252184.175447285</v>
      </c>
    </row>
    <row r="7" spans="1:40" x14ac:dyDescent="0.35">
      <c r="A7" s="1">
        <f>'L30'!AL8</f>
        <v>34</v>
      </c>
      <c r="B7" s="153">
        <f>'L30'!AQ8</f>
        <v>67275623.272160798</v>
      </c>
      <c r="C7" s="153">
        <f>'L30'!AR8</f>
        <v>68880970.474705756</v>
      </c>
      <c r="D7" s="153">
        <f t="shared" si="0"/>
        <v>-1605347.2025449574</v>
      </c>
      <c r="F7" s="1">
        <f>'P30'!AL8</f>
        <v>34</v>
      </c>
      <c r="G7" s="153">
        <f>'P30'!AQ8</f>
        <v>78250405.158388764</v>
      </c>
      <c r="H7" s="153">
        <f>'P30'!AR8</f>
        <v>79240404.750433385</v>
      </c>
      <c r="I7" s="153">
        <f t="shared" si="1"/>
        <v>-989999.59204462171</v>
      </c>
      <c r="K7" s="1">
        <f>'L40'!AL8</f>
        <v>44</v>
      </c>
      <c r="L7" s="153">
        <f>'L40'!AQ8</f>
        <v>241475319.99405497</v>
      </c>
      <c r="M7" s="153">
        <f>'L40'!AR8</f>
        <v>245541752.32678866</v>
      </c>
      <c r="N7" s="153">
        <f t="shared" si="2"/>
        <v>-4066432.3327336907</v>
      </c>
      <c r="P7" s="1">
        <f>'P40'!AL8</f>
        <v>44</v>
      </c>
      <c r="Q7" s="153">
        <f>'P40'!AQ8</f>
        <v>280131977.64782935</v>
      </c>
      <c r="R7" s="153">
        <f>'P40'!AR8</f>
        <v>282078368.92399353</v>
      </c>
      <c r="S7" s="153">
        <f t="shared" si="3"/>
        <v>-1946391.2761641741</v>
      </c>
      <c r="V7" s="1">
        <f t="shared" si="4"/>
        <v>34</v>
      </c>
      <c r="W7" s="153">
        <f t="shared" si="5"/>
        <v>68880970.474705756</v>
      </c>
      <c r="X7" s="153">
        <f t="shared" si="6"/>
        <v>79240404.750433385</v>
      </c>
      <c r="Y7" s="153">
        <f t="shared" si="7"/>
        <v>-10359434.27572763</v>
      </c>
      <c r="AA7" s="1">
        <f t="shared" si="8"/>
        <v>34</v>
      </c>
      <c r="AB7" s="153">
        <f t="shared" si="9"/>
        <v>67275623.272160798</v>
      </c>
      <c r="AC7" s="153">
        <f t="shared" si="10"/>
        <v>78250405.158388764</v>
      </c>
      <c r="AD7" s="153">
        <f t="shared" si="11"/>
        <v>-10974781.886227965</v>
      </c>
      <c r="AF7" s="1">
        <f t="shared" si="12"/>
        <v>44</v>
      </c>
      <c r="AG7" s="153">
        <f t="shared" si="13"/>
        <v>245541752.32678866</v>
      </c>
      <c r="AH7" s="153">
        <f t="shared" si="14"/>
        <v>282078368.92399353</v>
      </c>
      <c r="AI7" s="153">
        <f t="shared" si="15"/>
        <v>-36536616.597204864</v>
      </c>
      <c r="AK7" s="1">
        <f t="shared" si="16"/>
        <v>44</v>
      </c>
      <c r="AL7" s="153">
        <f t="shared" si="17"/>
        <v>241475319.99405497</v>
      </c>
      <c r="AM7" s="153">
        <f t="shared" si="18"/>
        <v>280131977.64782935</v>
      </c>
      <c r="AN7" s="153">
        <f t="shared" si="19"/>
        <v>-38656657.653774381</v>
      </c>
    </row>
    <row r="8" spans="1:40" x14ac:dyDescent="0.35">
      <c r="A8" s="1">
        <f>'L30'!AL9</f>
        <v>35</v>
      </c>
      <c r="B8" s="153">
        <f>'L30'!AQ9</f>
        <v>80536219.857316032</v>
      </c>
      <c r="C8" s="153">
        <f>'L30'!AR9</f>
        <v>82414240.007908911</v>
      </c>
      <c r="D8" s="153">
        <f t="shared" si="0"/>
        <v>-1878020.1505928785</v>
      </c>
      <c r="F8" s="1">
        <f>'P30'!AL9</f>
        <v>35</v>
      </c>
      <c r="G8" s="153">
        <f>'P30'!AQ9</f>
        <v>93244120.137667984</v>
      </c>
      <c r="H8" s="153">
        <f>'P30'!AR9</f>
        <v>94360550.011594057</v>
      </c>
      <c r="I8" s="153">
        <f t="shared" si="1"/>
        <v>-1116429.8739260733</v>
      </c>
      <c r="K8" s="1">
        <f>'L40'!AL9</f>
        <v>45</v>
      </c>
      <c r="L8" s="153">
        <f>'L40'!AQ9</f>
        <v>273748436.70800275</v>
      </c>
      <c r="M8" s="153">
        <f>'L40'!AR9</f>
        <v>278393876.57379735</v>
      </c>
      <c r="N8" s="153">
        <f t="shared" si="2"/>
        <v>-4645439.8657945991</v>
      </c>
      <c r="P8" s="1">
        <f>'P40'!AL9</f>
        <v>45</v>
      </c>
      <c r="Q8" s="153">
        <f>'P40'!AQ9</f>
        <v>316064402.90583712</v>
      </c>
      <c r="R8" s="153">
        <f>'P40'!AR9</f>
        <v>318239914.96551389</v>
      </c>
      <c r="S8" s="153">
        <f t="shared" si="3"/>
        <v>-2175512.0596767664</v>
      </c>
      <c r="V8" s="1">
        <f t="shared" si="4"/>
        <v>35</v>
      </c>
      <c r="W8" s="153">
        <f t="shared" si="5"/>
        <v>82414240.007908911</v>
      </c>
      <c r="X8" s="153">
        <f t="shared" si="6"/>
        <v>94360550.011594057</v>
      </c>
      <c r="Y8" s="153">
        <f t="shared" si="7"/>
        <v>-11946310.003685147</v>
      </c>
      <c r="AA8" s="1">
        <f t="shared" si="8"/>
        <v>35</v>
      </c>
      <c r="AB8" s="153">
        <f t="shared" si="9"/>
        <v>80536219.857316032</v>
      </c>
      <c r="AC8" s="153">
        <f t="shared" si="10"/>
        <v>93244120.137667984</v>
      </c>
      <c r="AD8" s="153">
        <f t="shared" si="11"/>
        <v>-12707900.280351952</v>
      </c>
      <c r="AF8" s="1">
        <f t="shared" si="12"/>
        <v>45</v>
      </c>
      <c r="AG8" s="153">
        <f t="shared" si="13"/>
        <v>278393876.57379735</v>
      </c>
      <c r="AH8" s="153">
        <f t="shared" si="14"/>
        <v>318239914.96551389</v>
      </c>
      <c r="AI8" s="153">
        <f t="shared" si="15"/>
        <v>-39846038.39171654</v>
      </c>
      <c r="AK8" s="1">
        <f t="shared" si="16"/>
        <v>45</v>
      </c>
      <c r="AL8" s="153">
        <f t="shared" si="17"/>
        <v>273748436.70800275</v>
      </c>
      <c r="AM8" s="153">
        <f t="shared" si="18"/>
        <v>316064402.90583712</v>
      </c>
      <c r="AN8" s="153">
        <f t="shared" si="19"/>
        <v>-42315966.197834373</v>
      </c>
    </row>
    <row r="9" spans="1:40" x14ac:dyDescent="0.35">
      <c r="A9" s="1">
        <f>'L30'!AL10</f>
        <v>36</v>
      </c>
      <c r="B9" s="153">
        <f>'L30'!AQ10</f>
        <v>95307183.069997773</v>
      </c>
      <c r="C9" s="153">
        <f>'L30'!AR10</f>
        <v>97490229.514248013</v>
      </c>
      <c r="D9" s="153">
        <f t="shared" si="0"/>
        <v>-2183046.4442502409</v>
      </c>
      <c r="F9" s="1">
        <f>'P30'!AL10</f>
        <v>36</v>
      </c>
      <c r="G9" s="153">
        <f>'P30'!AQ10</f>
        <v>109890117.53789786</v>
      </c>
      <c r="H9" s="153">
        <f>'P30'!AR10</f>
        <v>111138571.68007565</v>
      </c>
      <c r="I9" s="153">
        <f t="shared" si="1"/>
        <v>-1248454.1421777904</v>
      </c>
      <c r="K9" s="1">
        <f>'L40'!AL10</f>
        <v>46</v>
      </c>
      <c r="L9" s="153">
        <f>'L40'!AQ10</f>
        <v>309106207.16039318</v>
      </c>
      <c r="M9" s="153">
        <f>'L40'!AR10</f>
        <v>314428657.2945652</v>
      </c>
      <c r="N9" s="153">
        <f t="shared" si="2"/>
        <v>-5322450.1341720223</v>
      </c>
      <c r="P9" s="1">
        <f>'P40'!AL10</f>
        <v>46</v>
      </c>
      <c r="Q9" s="153">
        <f>'P40'!AQ10</f>
        <v>355361592.99439019</v>
      </c>
      <c r="R9" s="153">
        <f>'P40'!AR10</f>
        <v>357800284.28793895</v>
      </c>
      <c r="S9" s="153">
        <f t="shared" si="3"/>
        <v>-2438691.2935487628</v>
      </c>
      <c r="V9" s="1">
        <f t="shared" si="4"/>
        <v>36</v>
      </c>
      <c r="W9" s="153">
        <f t="shared" si="5"/>
        <v>97490229.514248013</v>
      </c>
      <c r="X9" s="153">
        <f t="shared" si="6"/>
        <v>111138571.68007565</v>
      </c>
      <c r="Y9" s="153">
        <f t="shared" si="7"/>
        <v>-13648342.165827632</v>
      </c>
      <c r="AA9" s="1">
        <f t="shared" si="8"/>
        <v>36</v>
      </c>
      <c r="AB9" s="153">
        <f t="shared" si="9"/>
        <v>95307183.069997773</v>
      </c>
      <c r="AC9" s="153">
        <f t="shared" si="10"/>
        <v>109890117.53789786</v>
      </c>
      <c r="AD9" s="153">
        <f t="shared" si="11"/>
        <v>-14582934.467900082</v>
      </c>
      <c r="AF9" s="1">
        <f t="shared" si="12"/>
        <v>46</v>
      </c>
      <c r="AG9" s="153">
        <f t="shared" si="13"/>
        <v>314428657.2945652</v>
      </c>
      <c r="AH9" s="153">
        <f t="shared" si="14"/>
        <v>357800284.28793895</v>
      </c>
      <c r="AI9" s="153">
        <f t="shared" si="15"/>
        <v>-43371626.993373752</v>
      </c>
      <c r="AK9" s="1">
        <f t="shared" si="16"/>
        <v>46</v>
      </c>
      <c r="AL9" s="153">
        <f t="shared" si="17"/>
        <v>309106207.16039318</v>
      </c>
      <c r="AM9" s="153">
        <f t="shared" si="18"/>
        <v>355361592.99439019</v>
      </c>
      <c r="AN9" s="153">
        <f t="shared" si="19"/>
        <v>-46255385.833997011</v>
      </c>
    </row>
    <row r="10" spans="1:40" x14ac:dyDescent="0.35">
      <c r="A10" s="1">
        <f>'L30'!AL11</f>
        <v>37</v>
      </c>
      <c r="B10" s="153">
        <f>'L30'!AQ11</f>
        <v>111706372.65534037</v>
      </c>
      <c r="C10" s="153">
        <f>'L30'!AR11</f>
        <v>114231404.90806681</v>
      </c>
      <c r="D10" s="153">
        <f t="shared" si="0"/>
        <v>-2525032.2527264357</v>
      </c>
      <c r="F10" s="1">
        <f>'P30'!AL11</f>
        <v>37</v>
      </c>
      <c r="G10" s="153">
        <f>'P30'!AQ11</f>
        <v>128320415.43712223</v>
      </c>
      <c r="H10" s="153">
        <f>'P30'!AR11</f>
        <v>129707841.35599822</v>
      </c>
      <c r="I10" s="153">
        <f t="shared" si="1"/>
        <v>-1387425.9188759923</v>
      </c>
      <c r="K10" s="1">
        <f>'L40'!AL11</f>
        <v>47</v>
      </c>
      <c r="L10" s="153">
        <f>'L40'!AQ11</f>
        <v>347776409.48899108</v>
      </c>
      <c r="M10" s="153">
        <f>'L40'!AR11</f>
        <v>353885731.45515853</v>
      </c>
      <c r="N10" s="153">
        <f t="shared" si="2"/>
        <v>-6109321.96616745</v>
      </c>
      <c r="P10" s="1">
        <f>'P40'!AL11</f>
        <v>47</v>
      </c>
      <c r="Q10" s="153">
        <f>'P40'!AQ11</f>
        <v>398278529.25127703</v>
      </c>
      <c r="R10" s="153">
        <f>'P40'!AR11</f>
        <v>401019249.07179582</v>
      </c>
      <c r="S10" s="153">
        <f t="shared" si="3"/>
        <v>-2740719.8205187917</v>
      </c>
      <c r="V10" s="1">
        <f t="shared" si="4"/>
        <v>37</v>
      </c>
      <c r="W10" s="153">
        <f t="shared" si="5"/>
        <v>114231404.90806681</v>
      </c>
      <c r="X10" s="153">
        <f t="shared" si="6"/>
        <v>129707841.35599822</v>
      </c>
      <c r="Y10" s="153">
        <f t="shared" si="7"/>
        <v>-15476436.447931409</v>
      </c>
      <c r="AA10" s="1">
        <f t="shared" si="8"/>
        <v>37</v>
      </c>
      <c r="AB10" s="153">
        <f t="shared" si="9"/>
        <v>111706372.65534037</v>
      </c>
      <c r="AC10" s="153">
        <f t="shared" si="10"/>
        <v>128320415.43712223</v>
      </c>
      <c r="AD10" s="153">
        <f t="shared" si="11"/>
        <v>-16614042.781781852</v>
      </c>
      <c r="AF10" s="1">
        <f t="shared" si="12"/>
        <v>47</v>
      </c>
      <c r="AG10" s="153">
        <f t="shared" si="13"/>
        <v>353885731.45515853</v>
      </c>
      <c r="AH10" s="153">
        <f t="shared" si="14"/>
        <v>401019249.07179582</v>
      </c>
      <c r="AI10" s="153">
        <f t="shared" si="15"/>
        <v>-47133517.61663729</v>
      </c>
      <c r="AK10" s="1">
        <f t="shared" si="16"/>
        <v>47</v>
      </c>
      <c r="AL10" s="153">
        <f t="shared" si="17"/>
        <v>347776409.48899108</v>
      </c>
      <c r="AM10" s="153">
        <f t="shared" si="18"/>
        <v>398278529.25127703</v>
      </c>
      <c r="AN10" s="153">
        <f t="shared" si="19"/>
        <v>-50502119.762285948</v>
      </c>
    </row>
    <row r="11" spans="1:40" x14ac:dyDescent="0.35">
      <c r="A11" s="1">
        <f>'L30'!AL12</f>
        <v>38</v>
      </c>
      <c r="B11" s="153">
        <f>'L30'!AQ12</f>
        <v>129860570.41385904</v>
      </c>
      <c r="C11" s="153">
        <f>'L30'!AR12</f>
        <v>132769439.58000523</v>
      </c>
      <c r="D11" s="153">
        <f t="shared" si="0"/>
        <v>-2908869.166146189</v>
      </c>
      <c r="F11" s="1">
        <f>'P30'!AL12</f>
        <v>38</v>
      </c>
      <c r="G11" s="153">
        <f>'P30'!AQ12</f>
        <v>148677163.28249839</v>
      </c>
      <c r="H11" s="153">
        <f>'P30'!AR12</f>
        <v>150212144.65692979</v>
      </c>
      <c r="I11" s="153">
        <f t="shared" si="1"/>
        <v>-1534981.3744314015</v>
      </c>
      <c r="K11" s="1">
        <f>'L40'!AL12</f>
        <v>48</v>
      </c>
      <c r="L11" s="153">
        <f>'L40'!AQ12</f>
        <v>390004207.4306249</v>
      </c>
      <c r="M11" s="153">
        <f>'L40'!AR12</f>
        <v>397022580.20079833</v>
      </c>
      <c r="N11" s="153">
        <f t="shared" si="2"/>
        <v>-7018372.7701734304</v>
      </c>
      <c r="P11" s="1">
        <f>'P40'!AL12</f>
        <v>48</v>
      </c>
      <c r="Q11" s="153">
        <f>'P40'!AQ12</f>
        <v>445089571.19571137</v>
      </c>
      <c r="R11" s="153">
        <f>'P40'!AR12</f>
        <v>448176343.61393929</v>
      </c>
      <c r="S11" s="153">
        <f t="shared" si="3"/>
        <v>-3086772.418227911</v>
      </c>
      <c r="V11" s="1">
        <f t="shared" si="4"/>
        <v>38</v>
      </c>
      <c r="W11" s="153">
        <f t="shared" si="5"/>
        <v>132769439.58000523</v>
      </c>
      <c r="X11" s="153">
        <f t="shared" si="6"/>
        <v>150212144.65692979</v>
      </c>
      <c r="Y11" s="153">
        <f t="shared" si="7"/>
        <v>-17442705.076924562</v>
      </c>
      <c r="AA11" s="1">
        <f t="shared" si="8"/>
        <v>38</v>
      </c>
      <c r="AB11" s="153">
        <f t="shared" si="9"/>
        <v>129860570.41385904</v>
      </c>
      <c r="AC11" s="153">
        <f t="shared" si="10"/>
        <v>148677163.28249839</v>
      </c>
      <c r="AD11" s="153">
        <f t="shared" si="11"/>
        <v>-18816592.86863935</v>
      </c>
      <c r="AF11" s="1">
        <f t="shared" si="12"/>
        <v>48</v>
      </c>
      <c r="AG11" s="153">
        <f t="shared" si="13"/>
        <v>397022580.20079833</v>
      </c>
      <c r="AH11" s="153">
        <f t="shared" si="14"/>
        <v>448176343.61393929</v>
      </c>
      <c r="AI11" s="153">
        <f t="shared" si="15"/>
        <v>-51153763.413140953</v>
      </c>
      <c r="AK11" s="1">
        <f t="shared" si="16"/>
        <v>48</v>
      </c>
      <c r="AL11" s="153">
        <f t="shared" si="17"/>
        <v>390004207.4306249</v>
      </c>
      <c r="AM11" s="153">
        <f t="shared" si="18"/>
        <v>445089571.19571137</v>
      </c>
      <c r="AN11" s="153">
        <f t="shared" si="19"/>
        <v>-55085363.765086472</v>
      </c>
    </row>
    <row r="12" spans="1:40" x14ac:dyDescent="0.35">
      <c r="A12" s="1">
        <f>'L30'!AL13</f>
        <v>39</v>
      </c>
      <c r="B12" s="153">
        <f>'L30'!AQ13</f>
        <v>149906229.55507222</v>
      </c>
      <c r="C12" s="153">
        <f>'L30'!AR13</f>
        <v>153245965.63967979</v>
      </c>
      <c r="D12" s="153">
        <f t="shared" si="0"/>
        <v>-3339736.0846075714</v>
      </c>
      <c r="F12" s="1">
        <f>'P30'!AL13</f>
        <v>39</v>
      </c>
      <c r="G12" s="153">
        <f>'P30'!AQ13</f>
        <v>171113431.6414116</v>
      </c>
      <c r="H12" s="153">
        <f>'P30'!AR13</f>
        <v>172806489.95816919</v>
      </c>
      <c r="I12" s="153">
        <f t="shared" si="1"/>
        <v>-1693058.3167575896</v>
      </c>
      <c r="K12" s="1">
        <f>'L40'!AL13</f>
        <v>49</v>
      </c>
      <c r="L12" s="153">
        <f>'L40'!AQ13</f>
        <v>436053504.81435013</v>
      </c>
      <c r="M12" s="153">
        <f>'L40'!AR13</f>
        <v>444115909.47836655</v>
      </c>
      <c r="N12" s="153">
        <f t="shared" si="2"/>
        <v>-8062404.6640164256</v>
      </c>
      <c r="P12" s="1">
        <f>'P40'!AL13</f>
        <v>49</v>
      </c>
      <c r="Q12" s="153">
        <f>'P40'!AQ13</f>
        <v>496089894.56011689</v>
      </c>
      <c r="R12" s="153">
        <f>'P40'!AR13</f>
        <v>499572332.78149438</v>
      </c>
      <c r="S12" s="153">
        <f t="shared" si="3"/>
        <v>-3482438.221377492</v>
      </c>
      <c r="V12" s="1">
        <f t="shared" si="4"/>
        <v>39</v>
      </c>
      <c r="W12" s="153">
        <f t="shared" si="5"/>
        <v>153245965.63967979</v>
      </c>
      <c r="X12" s="153">
        <f t="shared" si="6"/>
        <v>172806489.95816919</v>
      </c>
      <c r="Y12" s="153">
        <f t="shared" si="7"/>
        <v>-19560524.318489403</v>
      </c>
      <c r="AA12" s="1">
        <f t="shared" si="8"/>
        <v>39</v>
      </c>
      <c r="AB12" s="153">
        <f t="shared" si="9"/>
        <v>149906229.55507222</v>
      </c>
      <c r="AC12" s="153">
        <f t="shared" si="10"/>
        <v>171113431.6414116</v>
      </c>
      <c r="AD12" s="153">
        <f t="shared" si="11"/>
        <v>-21207202.086339384</v>
      </c>
      <c r="AF12" s="1">
        <f t="shared" si="12"/>
        <v>49</v>
      </c>
      <c r="AG12" s="153">
        <f t="shared" si="13"/>
        <v>444115909.47836655</v>
      </c>
      <c r="AH12" s="153">
        <f t="shared" si="14"/>
        <v>499572332.78149438</v>
      </c>
      <c r="AI12" s="153">
        <f t="shared" si="15"/>
        <v>-55456423.303127825</v>
      </c>
      <c r="AK12" s="1">
        <f t="shared" si="16"/>
        <v>49</v>
      </c>
      <c r="AL12" s="153">
        <f t="shared" si="17"/>
        <v>436053504.81435013</v>
      </c>
      <c r="AM12" s="153">
        <f t="shared" si="18"/>
        <v>496089894.56011689</v>
      </c>
      <c r="AN12" s="153">
        <f t="shared" si="19"/>
        <v>-60036389.745766759</v>
      </c>
    </row>
    <row r="13" spans="1:40" x14ac:dyDescent="0.35">
      <c r="A13" s="1">
        <f>'L30'!AL14</f>
        <v>40</v>
      </c>
      <c r="B13" s="153">
        <f>'L30'!AQ14</f>
        <v>171990263.24324626</v>
      </c>
      <c r="C13" s="153">
        <f>'L30'!AR14</f>
        <v>175813368.94233686</v>
      </c>
      <c r="D13" s="153">
        <f t="shared" si="0"/>
        <v>-3823105.6990906</v>
      </c>
      <c r="F13" s="1">
        <f>'P30'!AL14</f>
        <v>40</v>
      </c>
      <c r="G13" s="153">
        <f>'P30'!AQ14</f>
        <v>195794051.05967596</v>
      </c>
      <c r="H13" s="153">
        <f>'P30'!AR14</f>
        <v>197657968.23297036</v>
      </c>
      <c r="I13" s="153">
        <f t="shared" si="1"/>
        <v>-1863917.1732943952</v>
      </c>
      <c r="K13" s="1">
        <f>'L40'!AL14</f>
        <v>50</v>
      </c>
      <c r="L13" s="153">
        <f>'L40'!AQ14</f>
        <v>486208371.64470142</v>
      </c>
      <c r="M13" s="153">
        <f>'L40'!AR14</f>
        <v>495463112.39540547</v>
      </c>
      <c r="N13" s="153">
        <f t="shared" si="2"/>
        <v>-9254740.7507040501</v>
      </c>
      <c r="P13" s="1">
        <f>'P40'!AL14</f>
        <v>50</v>
      </c>
      <c r="Q13" s="153">
        <f>'P40'!AQ14</f>
        <v>551597018.90630019</v>
      </c>
      <c r="R13" s="153">
        <f>'P40'!AR14</f>
        <v>555530774.14294124</v>
      </c>
      <c r="S13" s="153">
        <f t="shared" si="3"/>
        <v>-3933755.2366410494</v>
      </c>
      <c r="V13" s="1">
        <f t="shared" si="4"/>
        <v>40</v>
      </c>
      <c r="W13" s="153">
        <f t="shared" si="5"/>
        <v>175813368.94233686</v>
      </c>
      <c r="X13" s="153">
        <f t="shared" si="6"/>
        <v>197657968.23297036</v>
      </c>
      <c r="Y13" s="153">
        <f t="shared" si="7"/>
        <v>-21844599.2906335</v>
      </c>
      <c r="AA13" s="1">
        <f t="shared" si="8"/>
        <v>40</v>
      </c>
      <c r="AB13" s="153">
        <f t="shared" si="9"/>
        <v>171990263.24324626</v>
      </c>
      <c r="AC13" s="153">
        <f t="shared" si="10"/>
        <v>195794051.05967596</v>
      </c>
      <c r="AD13" s="153">
        <f t="shared" si="11"/>
        <v>-23803787.816429704</v>
      </c>
      <c r="AF13" s="1">
        <f t="shared" si="12"/>
        <v>50</v>
      </c>
      <c r="AG13" s="153">
        <f t="shared" si="13"/>
        <v>495463112.39540547</v>
      </c>
      <c r="AH13" s="153">
        <f t="shared" si="14"/>
        <v>555530774.14294124</v>
      </c>
      <c r="AI13" s="153">
        <f t="shared" si="15"/>
        <v>-60067661.747535765</v>
      </c>
      <c r="AK13" s="1">
        <f t="shared" si="16"/>
        <v>50</v>
      </c>
      <c r="AL13" s="153">
        <f t="shared" si="17"/>
        <v>486208371.64470142</v>
      </c>
      <c r="AM13" s="153">
        <f t="shared" si="18"/>
        <v>551597018.90630019</v>
      </c>
      <c r="AN13" s="153">
        <f t="shared" si="19"/>
        <v>-65388647.261598766</v>
      </c>
    </row>
    <row r="14" spans="1:40" x14ac:dyDescent="0.35">
      <c r="A14" s="1">
        <f>'L30'!AL15</f>
        <v>41</v>
      </c>
      <c r="B14" s="153">
        <f>'L30'!AQ15</f>
        <v>196270876.21065587</v>
      </c>
      <c r="C14" s="153">
        <f>'L30'!AR15</f>
        <v>200635631.59151396</v>
      </c>
      <c r="D14" s="153">
        <f t="shared" si="0"/>
        <v>-4364755.3808580935</v>
      </c>
      <c r="F14" s="1">
        <f>'P30'!AL15</f>
        <v>41</v>
      </c>
      <c r="G14" s="153">
        <f>'P30'!AQ15</f>
        <v>222896504.08785352</v>
      </c>
      <c r="H14" s="153">
        <f>'P30'!AR15</f>
        <v>224946668.3283574</v>
      </c>
      <c r="I14" s="153">
        <f t="shared" si="1"/>
        <v>-2050164.2405038774</v>
      </c>
      <c r="K14" s="1">
        <f>'L40'!AL15</f>
        <v>51</v>
      </c>
      <c r="L14" s="153">
        <f>'L40'!AQ15</f>
        <v>540774549.57435286</v>
      </c>
      <c r="M14" s="153">
        <f>'L40'!AR15</f>
        <v>551383820.23497379</v>
      </c>
      <c r="N14" s="153">
        <f t="shared" si="2"/>
        <v>-10609270.660620928</v>
      </c>
      <c r="P14" s="1">
        <f>'P40'!AL15</f>
        <v>51</v>
      </c>
      <c r="Q14" s="153">
        <f>'P40'!AQ15</f>
        <v>611952432.43758225</v>
      </c>
      <c r="R14" s="153">
        <f>'P40'!AR15</f>
        <v>616399681.45102942</v>
      </c>
      <c r="S14" s="153">
        <f t="shared" si="3"/>
        <v>-4447249.0134471655</v>
      </c>
      <c r="V14" s="1">
        <f t="shared" si="4"/>
        <v>41</v>
      </c>
      <c r="W14" s="153">
        <f t="shared" si="5"/>
        <v>200635631.59151396</v>
      </c>
      <c r="X14" s="153">
        <f t="shared" si="6"/>
        <v>224946668.3283574</v>
      </c>
      <c r="Y14" s="153">
        <f t="shared" si="7"/>
        <v>-24311036.736843437</v>
      </c>
      <c r="AA14" s="1">
        <f t="shared" si="8"/>
        <v>41</v>
      </c>
      <c r="AB14" s="153">
        <f t="shared" si="9"/>
        <v>196270876.21065587</v>
      </c>
      <c r="AC14" s="153">
        <f t="shared" si="10"/>
        <v>222896504.08785352</v>
      </c>
      <c r="AD14" s="153">
        <f t="shared" si="11"/>
        <v>-26625627.877197653</v>
      </c>
      <c r="AF14" s="1">
        <f t="shared" si="12"/>
        <v>51</v>
      </c>
      <c r="AG14" s="153">
        <f t="shared" si="13"/>
        <v>551383820.23497379</v>
      </c>
      <c r="AH14" s="153">
        <f t="shared" si="14"/>
        <v>616399681.45102942</v>
      </c>
      <c r="AI14" s="153">
        <f t="shared" si="15"/>
        <v>-65015861.216055632</v>
      </c>
      <c r="AK14" s="1">
        <f t="shared" si="16"/>
        <v>51</v>
      </c>
      <c r="AL14" s="153">
        <f t="shared" si="17"/>
        <v>540774549.57435286</v>
      </c>
      <c r="AM14" s="153">
        <f t="shared" si="18"/>
        <v>611952432.43758225</v>
      </c>
      <c r="AN14" s="153">
        <f t="shared" si="19"/>
        <v>-71177882.863229394</v>
      </c>
    </row>
    <row r="15" spans="1:40" x14ac:dyDescent="0.35">
      <c r="A15" s="1">
        <f>'L30'!AL16</f>
        <v>42</v>
      </c>
      <c r="B15" s="153">
        <f>'L30'!AQ16</f>
        <v>222918443.62742165</v>
      </c>
      <c r="C15" s="153">
        <f>'L30'!AR16</f>
        <v>227889225.90470064</v>
      </c>
      <c r="D15" s="153">
        <f t="shared" si="0"/>
        <v>-4970782.2772789896</v>
      </c>
      <c r="F15" s="1">
        <f>'P30'!AL16</f>
        <v>42</v>
      </c>
      <c r="G15" s="153">
        <f>'P30'!AQ16</f>
        <v>252611874.79238647</v>
      </c>
      <c r="H15" s="153">
        <f>'P30'!AR16</f>
        <v>254866652.25966337</v>
      </c>
      <c r="I15" s="153">
        <f t="shared" si="1"/>
        <v>-2254777.467276901</v>
      </c>
      <c r="K15" s="1">
        <f>'L40'!AL16</f>
        <v>52</v>
      </c>
      <c r="L15" s="153">
        <f>'L40'!AQ16</f>
        <v>600081044.9420861</v>
      </c>
      <c r="M15" s="153">
        <f>'L40'!AR16</f>
        <v>612221549.51300859</v>
      </c>
      <c r="N15" s="153">
        <f t="shared" si="2"/>
        <v>-12140504.570922494</v>
      </c>
      <c r="P15" s="1">
        <f>'P40'!AL16</f>
        <v>52</v>
      </c>
      <c r="Q15" s="153">
        <f>'P40'!AQ16</f>
        <v>677523322.00468457</v>
      </c>
      <c r="R15" s="153">
        <f>'P40'!AR16</f>
        <v>682553297.56784415</v>
      </c>
      <c r="S15" s="153">
        <f t="shared" si="3"/>
        <v>-5029975.563159585</v>
      </c>
      <c r="V15" s="1">
        <f t="shared" si="4"/>
        <v>42</v>
      </c>
      <c r="W15" s="153">
        <f t="shared" si="5"/>
        <v>227889225.90470064</v>
      </c>
      <c r="X15" s="153">
        <f t="shared" si="6"/>
        <v>254866652.25966337</v>
      </c>
      <c r="Y15" s="153">
        <f t="shared" si="7"/>
        <v>-26977426.354962736</v>
      </c>
      <c r="AA15" s="1">
        <f t="shared" si="8"/>
        <v>42</v>
      </c>
      <c r="AB15" s="153">
        <f t="shared" si="9"/>
        <v>222918443.62742165</v>
      </c>
      <c r="AC15" s="153">
        <f t="shared" si="10"/>
        <v>252611874.79238647</v>
      </c>
      <c r="AD15" s="153">
        <f t="shared" si="11"/>
        <v>-29693431.164964825</v>
      </c>
      <c r="AF15" s="1">
        <f t="shared" si="12"/>
        <v>52</v>
      </c>
      <c r="AG15" s="153">
        <f t="shared" si="13"/>
        <v>612221549.51300859</v>
      </c>
      <c r="AH15" s="153">
        <f t="shared" si="14"/>
        <v>682553297.56784415</v>
      </c>
      <c r="AI15" s="153">
        <f t="shared" si="15"/>
        <v>-70331748.054835558</v>
      </c>
      <c r="AK15" s="1">
        <f t="shared" si="16"/>
        <v>52</v>
      </c>
      <c r="AL15" s="153">
        <f t="shared" si="17"/>
        <v>600081044.9420861</v>
      </c>
      <c r="AM15" s="153">
        <f t="shared" si="18"/>
        <v>677523322.00468457</v>
      </c>
      <c r="AN15" s="153">
        <f t="shared" si="19"/>
        <v>-77442277.062598467</v>
      </c>
    </row>
    <row r="16" spans="1:40" x14ac:dyDescent="0.35">
      <c r="A16" s="1">
        <f>'L30'!AL17</f>
        <v>43</v>
      </c>
      <c r="B16" s="153">
        <f>'L30'!AQ17</f>
        <v>252116441.7025702</v>
      </c>
      <c r="C16" s="153">
        <f>'L30'!AR17</f>
        <v>257764064.11492708</v>
      </c>
      <c r="D16" s="153">
        <f t="shared" si="0"/>
        <v>-5647622.4123568833</v>
      </c>
      <c r="F16" s="1">
        <f>'P30'!AL17</f>
        <v>43</v>
      </c>
      <c r="G16" s="153">
        <f>'P30'!AQ17</f>
        <v>285145860.33040404</v>
      </c>
      <c r="H16" s="153">
        <f>'P30'!AR17</f>
        <v>287626995.3656823</v>
      </c>
      <c r="I16" s="153">
        <f t="shared" si="1"/>
        <v>-2481135.0352782607</v>
      </c>
      <c r="K16" s="1">
        <f>'L40'!AL17</f>
        <v>53</v>
      </c>
      <c r="L16" s="153">
        <f>'L40'!AQ17</f>
        <v>664481817.90562975</v>
      </c>
      <c r="M16" s="153">
        <f>'L40'!AR17</f>
        <v>678345452.92898536</v>
      </c>
      <c r="N16" s="153">
        <f t="shared" si="2"/>
        <v>-13863635.023355603</v>
      </c>
      <c r="P16" s="1">
        <f>'P40'!AL17</f>
        <v>53</v>
      </c>
      <c r="Q16" s="153">
        <f>'P40'!AQ17</f>
        <v>748704416.71096039</v>
      </c>
      <c r="R16" s="153">
        <f>'P40'!AR17</f>
        <v>754393985.36347151</v>
      </c>
      <c r="S16" s="153">
        <f t="shared" si="3"/>
        <v>-5689568.6525111198</v>
      </c>
      <c r="V16" s="1">
        <f t="shared" si="4"/>
        <v>43</v>
      </c>
      <c r="W16" s="153">
        <f t="shared" si="5"/>
        <v>257764064.11492708</v>
      </c>
      <c r="X16" s="153">
        <f t="shared" si="6"/>
        <v>287626995.3656823</v>
      </c>
      <c r="Y16" s="153">
        <f t="shared" si="7"/>
        <v>-29862931.250755221</v>
      </c>
      <c r="AA16" s="1">
        <f t="shared" si="8"/>
        <v>43</v>
      </c>
      <c r="AB16" s="153">
        <f t="shared" si="9"/>
        <v>252116441.7025702</v>
      </c>
      <c r="AC16" s="153">
        <f t="shared" si="10"/>
        <v>285145860.33040404</v>
      </c>
      <c r="AD16" s="153">
        <f t="shared" si="11"/>
        <v>-33029418.627833843</v>
      </c>
      <c r="AF16" s="1">
        <f t="shared" si="12"/>
        <v>53</v>
      </c>
      <c r="AG16" s="153">
        <f t="shared" si="13"/>
        <v>678345452.92898536</v>
      </c>
      <c r="AH16" s="153">
        <f t="shared" si="14"/>
        <v>754393985.36347151</v>
      </c>
      <c r="AI16" s="153">
        <f t="shared" si="15"/>
        <v>-76048532.434486151</v>
      </c>
      <c r="AK16" s="1">
        <f t="shared" si="16"/>
        <v>53</v>
      </c>
      <c r="AL16" s="153">
        <f t="shared" si="17"/>
        <v>664481817.90562975</v>
      </c>
      <c r="AM16" s="153">
        <f t="shared" si="18"/>
        <v>748704416.71096039</v>
      </c>
      <c r="AN16" s="153">
        <f t="shared" si="19"/>
        <v>-84222598.805330634</v>
      </c>
    </row>
    <row r="17" spans="1:40" x14ac:dyDescent="0.35">
      <c r="A17" s="1">
        <f>'L30'!AL18</f>
        <v>44</v>
      </c>
      <c r="B17" s="153">
        <f>'L30'!AQ18</f>
        <v>284062434.76012462</v>
      </c>
      <c r="C17" s="153">
        <f>'L30'!AR18</f>
        <v>290464508.36459982</v>
      </c>
      <c r="D17" s="153">
        <f t="shared" si="0"/>
        <v>-6402073.6044752002</v>
      </c>
      <c r="F17" s="1">
        <f>'P30'!AL18</f>
        <v>44</v>
      </c>
      <c r="G17" s="153">
        <f>'P30'!AQ18</f>
        <v>320719849.44002908</v>
      </c>
      <c r="H17" s="153">
        <f>'P30'!AR18</f>
        <v>323452896.44019282</v>
      </c>
      <c r="I17" s="153">
        <f t="shared" si="1"/>
        <v>-2733047.000163734</v>
      </c>
      <c r="K17" s="1">
        <f>'L40'!AL18</f>
        <v>54</v>
      </c>
      <c r="L17" s="153">
        <f>'L40'!AQ18</f>
        <v>734357576.54901087</v>
      </c>
      <c r="M17" s="153">
        <f>'L40'!AR18</f>
        <v>750152182.53138375</v>
      </c>
      <c r="N17" s="153">
        <f t="shared" si="2"/>
        <v>-15794605.98237288</v>
      </c>
      <c r="P17" s="1">
        <f>'P40'!AL18</f>
        <v>54</v>
      </c>
      <c r="Q17" s="153">
        <f>'P40'!AQ18</f>
        <v>825919953.95958865</v>
      </c>
      <c r="R17" s="153">
        <f>'P40'!AR18</f>
        <v>832354245.59174657</v>
      </c>
      <c r="S17" s="153">
        <f t="shared" si="3"/>
        <v>-6434291.6321579218</v>
      </c>
      <c r="V17" s="1">
        <f t="shared" si="4"/>
        <v>44</v>
      </c>
      <c r="W17" s="153">
        <f t="shared" si="5"/>
        <v>290464508.36459982</v>
      </c>
      <c r="X17" s="153">
        <f t="shared" si="6"/>
        <v>323452896.44019282</v>
      </c>
      <c r="Y17" s="153">
        <f t="shared" si="7"/>
        <v>-32988388.075592995</v>
      </c>
      <c r="AA17" s="1">
        <f t="shared" si="8"/>
        <v>44</v>
      </c>
      <c r="AB17" s="153">
        <f t="shared" si="9"/>
        <v>284062434.76012462</v>
      </c>
      <c r="AC17" s="153">
        <f t="shared" si="10"/>
        <v>320719849.44002908</v>
      </c>
      <c r="AD17" s="153">
        <f t="shared" si="11"/>
        <v>-36657414.679904461</v>
      </c>
      <c r="AF17" s="1">
        <f t="shared" si="12"/>
        <v>54</v>
      </c>
      <c r="AG17" s="153">
        <f t="shared" si="13"/>
        <v>750152182.53138375</v>
      </c>
      <c r="AH17" s="153">
        <f t="shared" si="14"/>
        <v>832354245.59174657</v>
      </c>
      <c r="AI17" s="153">
        <f t="shared" si="15"/>
        <v>-82202063.060362816</v>
      </c>
      <c r="AK17" s="1">
        <f t="shared" si="16"/>
        <v>54</v>
      </c>
      <c r="AL17" s="153">
        <f t="shared" si="17"/>
        <v>734357576.54901087</v>
      </c>
      <c r="AM17" s="153">
        <f t="shared" si="18"/>
        <v>825919953.95958865</v>
      </c>
      <c r="AN17" s="153">
        <f t="shared" si="19"/>
        <v>-91562377.410577774</v>
      </c>
    </row>
    <row r="18" spans="1:40" x14ac:dyDescent="0.35">
      <c r="A18" s="1">
        <f>'L30'!AL19</f>
        <v>45</v>
      </c>
      <c r="B18" s="153">
        <f>'L30'!AQ19</f>
        <v>318969123.79657596</v>
      </c>
      <c r="C18" s="153">
        <f>'L30'!AR19</f>
        <v>326210445.83440721</v>
      </c>
      <c r="D18" s="153">
        <f t="shared" si="0"/>
        <v>-7241322.0378312469</v>
      </c>
      <c r="F18" s="1">
        <f>'P30'!AL19</f>
        <v>45</v>
      </c>
      <c r="G18" s="153">
        <f>'P30'!AQ19</f>
        <v>359572072.98555696</v>
      </c>
      <c r="H18" s="153">
        <f>'P30'!AR19</f>
        <v>362586863.24782825</v>
      </c>
      <c r="I18" s="153">
        <f t="shared" si="1"/>
        <v>-3014790.2622712851</v>
      </c>
      <c r="K18" s="1">
        <f>'L40'!AL19</f>
        <v>55</v>
      </c>
      <c r="L18" s="153">
        <f>'L40'!AQ19</f>
        <v>810117685.20611191</v>
      </c>
      <c r="M18" s="153">
        <f>'L40'!AR19</f>
        <v>828067873.90518725</v>
      </c>
      <c r="N18" s="153">
        <f t="shared" si="2"/>
        <v>-17950188.699075341</v>
      </c>
      <c r="P18" s="1">
        <f>'P40'!AL19</f>
        <v>55</v>
      </c>
      <c r="Q18" s="153">
        <f>'P40'!AQ19</f>
        <v>909625777.25583589</v>
      </c>
      <c r="R18" s="153">
        <f>'P40'!AR19</f>
        <v>916898871.2541616</v>
      </c>
      <c r="S18" s="153">
        <f t="shared" si="3"/>
        <v>-7273093.9983257055</v>
      </c>
      <c r="V18" s="1">
        <f t="shared" si="4"/>
        <v>45</v>
      </c>
      <c r="W18" s="153">
        <f t="shared" si="5"/>
        <v>326210445.83440721</v>
      </c>
      <c r="X18" s="153">
        <f t="shared" si="6"/>
        <v>362586863.24782825</v>
      </c>
      <c r="Y18" s="153">
        <f t="shared" si="7"/>
        <v>-36376417.413421035</v>
      </c>
      <c r="AA18" s="1">
        <f t="shared" si="8"/>
        <v>45</v>
      </c>
      <c r="AB18" s="153">
        <f t="shared" si="9"/>
        <v>318969123.79657596</v>
      </c>
      <c r="AC18" s="153">
        <f t="shared" si="10"/>
        <v>359572072.98555696</v>
      </c>
      <c r="AD18" s="153">
        <f t="shared" si="11"/>
        <v>-40602949.188980997</v>
      </c>
      <c r="AF18" s="1">
        <f t="shared" si="12"/>
        <v>55</v>
      </c>
      <c r="AG18" s="153">
        <f t="shared" si="13"/>
        <v>828067873.90518725</v>
      </c>
      <c r="AH18" s="153">
        <f t="shared" si="14"/>
        <v>916898871.2541616</v>
      </c>
      <c r="AI18" s="153">
        <f t="shared" si="15"/>
        <v>-88830997.348974347</v>
      </c>
      <c r="AK18" s="1">
        <f t="shared" si="16"/>
        <v>55</v>
      </c>
      <c r="AL18" s="153">
        <f t="shared" si="17"/>
        <v>810117685.20611191</v>
      </c>
      <c r="AM18" s="153">
        <f t="shared" si="18"/>
        <v>909625777.25583589</v>
      </c>
      <c r="AN18" s="153">
        <f t="shared" si="19"/>
        <v>-99508092.049723983</v>
      </c>
    </row>
    <row r="19" spans="1:40" x14ac:dyDescent="0.35">
      <c r="A19" s="1">
        <f>'L30'!AL20</f>
        <v>46</v>
      </c>
      <c r="B19" s="153">
        <f>'L30'!AQ20</f>
        <v>357065461.79033482</v>
      </c>
      <c r="C19" s="153">
        <f>'L30'!AR20</f>
        <v>365238434.14472538</v>
      </c>
      <c r="D19" s="153">
        <f t="shared" si="0"/>
        <v>-8172972.3543905616</v>
      </c>
      <c r="F19" s="1">
        <f>'P30'!AL20</f>
        <v>46</v>
      </c>
      <c r="G19" s="153">
        <f>'P30'!AQ20</f>
        <v>401958832.00095731</v>
      </c>
      <c r="H19" s="153">
        <f>'P30'!AR20</f>
        <v>405289979.14572233</v>
      </c>
      <c r="I19" s="153">
        <f t="shared" si="1"/>
        <v>-3331147.1447650194</v>
      </c>
      <c r="K19" s="1">
        <f>'L40'!AL20</f>
        <v>56</v>
      </c>
      <c r="L19" s="153">
        <f>'L40'!AQ20</f>
        <v>892202196.62823665</v>
      </c>
      <c r="M19" s="153">
        <f>'L40'!AR20</f>
        <v>912550260.69671619</v>
      </c>
      <c r="N19" s="153">
        <f t="shared" si="2"/>
        <v>-20348064.068479538</v>
      </c>
      <c r="P19" s="1">
        <f>'P40'!AL20</f>
        <v>56</v>
      </c>
      <c r="Q19" s="153">
        <f>'P40'!AQ20</f>
        <v>1000311575.5870228</v>
      </c>
      <c r="R19" s="153">
        <f>'P40'!AR20</f>
        <v>1008527248.5102597</v>
      </c>
      <c r="S19" s="153">
        <f t="shared" si="3"/>
        <v>-8215672.9232369661</v>
      </c>
      <c r="V19" s="1">
        <f t="shared" si="4"/>
        <v>46</v>
      </c>
      <c r="W19" s="153">
        <f t="shared" si="5"/>
        <v>365238434.14472538</v>
      </c>
      <c r="X19" s="153">
        <f t="shared" si="6"/>
        <v>405289979.14572233</v>
      </c>
      <c r="Y19" s="153">
        <f t="shared" si="7"/>
        <v>-40051545.000996947</v>
      </c>
      <c r="AA19" s="1">
        <f t="shared" si="8"/>
        <v>46</v>
      </c>
      <c r="AB19" s="153">
        <f t="shared" si="9"/>
        <v>357065461.79033482</v>
      </c>
      <c r="AC19" s="153">
        <f t="shared" si="10"/>
        <v>401958832.00095731</v>
      </c>
      <c r="AD19" s="153">
        <f t="shared" si="11"/>
        <v>-44893370.210622489</v>
      </c>
      <c r="AF19" s="1">
        <f t="shared" si="12"/>
        <v>56</v>
      </c>
      <c r="AG19" s="153">
        <f t="shared" si="13"/>
        <v>912550260.69671619</v>
      </c>
      <c r="AH19" s="153">
        <f t="shared" si="14"/>
        <v>1008527248.5102597</v>
      </c>
      <c r="AI19" s="153">
        <f t="shared" si="15"/>
        <v>-95976987.813543558</v>
      </c>
      <c r="AK19" s="1">
        <f t="shared" si="16"/>
        <v>56</v>
      </c>
      <c r="AL19" s="153">
        <f t="shared" si="17"/>
        <v>892202196.62823665</v>
      </c>
      <c r="AM19" s="153">
        <f t="shared" si="18"/>
        <v>1000311575.5870228</v>
      </c>
      <c r="AN19" s="153">
        <f t="shared" si="19"/>
        <v>-108109378.95878613</v>
      </c>
    </row>
    <row r="20" spans="1:40" x14ac:dyDescent="0.35">
      <c r="A20" s="1">
        <f>'L30'!AL21</f>
        <v>47</v>
      </c>
      <c r="B20" s="153">
        <f>'L30'!AQ21</f>
        <v>398597841.30656362</v>
      </c>
      <c r="C20" s="153">
        <f>'L30'!AR21</f>
        <v>407802922.47398227</v>
      </c>
      <c r="D20" s="153">
        <f t="shared" si="0"/>
        <v>-9205081.1674186587</v>
      </c>
      <c r="F20" s="1">
        <f>'P30'!AL21</f>
        <v>47</v>
      </c>
      <c r="G20" s="153">
        <f>'P30'!AQ21</f>
        <v>448155809.00039804</v>
      </c>
      <c r="H20" s="153">
        <f>'P30'!AR21</f>
        <v>451843256.86954904</v>
      </c>
      <c r="I20" s="153">
        <f t="shared" si="1"/>
        <v>-3687447.8691509962</v>
      </c>
      <c r="K20" s="1">
        <f>'L40'!AL21</f>
        <v>57</v>
      </c>
      <c r="L20" s="153">
        <f>'L40'!AQ21</f>
        <v>981084018.04345644</v>
      </c>
      <c r="M20" s="153">
        <f>'L40'!AR21</f>
        <v>1004090929.3278935</v>
      </c>
      <c r="N20" s="153">
        <f t="shared" si="2"/>
        <v>-23006911.28443706</v>
      </c>
      <c r="P20" s="1">
        <f>'P40'!AL21</f>
        <v>57</v>
      </c>
      <c r="Q20" s="153">
        <f>'P40'!AQ21</f>
        <v>1098503274.7542219</v>
      </c>
      <c r="R20" s="153">
        <f>'P40'!AR21</f>
        <v>1107775814.7833757</v>
      </c>
      <c r="S20" s="153">
        <f t="shared" si="3"/>
        <v>-9272540.0291538239</v>
      </c>
      <c r="V20" s="1">
        <f t="shared" si="4"/>
        <v>47</v>
      </c>
      <c r="W20" s="153">
        <f t="shared" si="5"/>
        <v>407802922.47398227</v>
      </c>
      <c r="X20" s="153">
        <f t="shared" si="6"/>
        <v>451843256.86954904</v>
      </c>
      <c r="Y20" s="153">
        <f t="shared" si="7"/>
        <v>-44040334.395566761</v>
      </c>
      <c r="AA20" s="1">
        <f t="shared" si="8"/>
        <v>47</v>
      </c>
      <c r="AB20" s="153">
        <f t="shared" si="9"/>
        <v>398597841.30656362</v>
      </c>
      <c r="AC20" s="153">
        <f t="shared" si="10"/>
        <v>448155809.00039804</v>
      </c>
      <c r="AD20" s="153">
        <f t="shared" si="11"/>
        <v>-49557967.693834424</v>
      </c>
      <c r="AF20" s="1">
        <f t="shared" si="12"/>
        <v>57</v>
      </c>
      <c r="AG20" s="153">
        <f t="shared" si="13"/>
        <v>1004090929.3278935</v>
      </c>
      <c r="AH20" s="153">
        <f t="shared" si="14"/>
        <v>1107775814.7833757</v>
      </c>
      <c r="AI20" s="153">
        <f t="shared" si="15"/>
        <v>-103684885.45548224</v>
      </c>
      <c r="AK20" s="1">
        <f t="shared" si="16"/>
        <v>57</v>
      </c>
      <c r="AL20" s="153">
        <f t="shared" si="17"/>
        <v>981084018.04345644</v>
      </c>
      <c r="AM20" s="153">
        <f t="shared" si="18"/>
        <v>1098503274.7542219</v>
      </c>
      <c r="AN20" s="153">
        <f t="shared" si="19"/>
        <v>-117419256.71076548</v>
      </c>
    </row>
    <row r="21" spans="1:40" x14ac:dyDescent="0.35">
      <c r="A21" s="1">
        <f>'L30'!AL22</f>
        <v>48</v>
      </c>
      <c r="B21" s="153">
        <f>'L30'!AQ22</f>
        <v>443831360.2278322</v>
      </c>
      <c r="C21" s="153">
        <f>'L30'!AR22</f>
        <v>454177554.1617232</v>
      </c>
      <c r="D21" s="153">
        <f t="shared" si="0"/>
        <v>-10346193.933890998</v>
      </c>
      <c r="F21" s="1">
        <f>'P30'!AL22</f>
        <v>48</v>
      </c>
      <c r="G21" s="153">
        <f>'P30'!AQ22</f>
        <v>498459468.67189169</v>
      </c>
      <c r="H21" s="153">
        <f>'P30'!AR22</f>
        <v>502549085.90583509</v>
      </c>
      <c r="I21" s="153">
        <f t="shared" si="1"/>
        <v>-4089617.2339434028</v>
      </c>
      <c r="K21" s="1">
        <f>'L40'!AL22</f>
        <v>58</v>
      </c>
      <c r="L21" s="153">
        <f>'L40'!AQ22</f>
        <v>1077271221.6166503</v>
      </c>
      <c r="M21" s="153">
        <f>'L40'!AR22</f>
        <v>1103217724.3231852</v>
      </c>
      <c r="N21" s="153">
        <f t="shared" si="2"/>
        <v>-25946502.706534863</v>
      </c>
      <c r="P21" s="1">
        <f>'P40'!AL22</f>
        <v>58</v>
      </c>
      <c r="Q21" s="153">
        <f>'P40'!AQ22</f>
        <v>1204765591.6275945</v>
      </c>
      <c r="R21" s="153">
        <f>'P40'!AR22</f>
        <v>1215220685.3479364</v>
      </c>
      <c r="S21" s="153">
        <f t="shared" si="3"/>
        <v>-10455093.720341921</v>
      </c>
      <c r="V21" s="1">
        <f t="shared" si="4"/>
        <v>48</v>
      </c>
      <c r="W21" s="153">
        <f t="shared" si="5"/>
        <v>454177554.1617232</v>
      </c>
      <c r="X21" s="153">
        <f t="shared" si="6"/>
        <v>502549085.90583509</v>
      </c>
      <c r="Y21" s="153">
        <f t="shared" si="7"/>
        <v>-48371531.744111896</v>
      </c>
      <c r="AA21" s="1">
        <f t="shared" si="8"/>
        <v>48</v>
      </c>
      <c r="AB21" s="153">
        <f t="shared" si="9"/>
        <v>443831360.2278322</v>
      </c>
      <c r="AC21" s="153">
        <f t="shared" si="10"/>
        <v>498459468.67189169</v>
      </c>
      <c r="AD21" s="153">
        <f t="shared" si="11"/>
        <v>-54628108.444059491</v>
      </c>
      <c r="AF21" s="1">
        <f t="shared" si="12"/>
        <v>58</v>
      </c>
      <c r="AG21" s="153">
        <f t="shared" si="13"/>
        <v>1103217724.3231852</v>
      </c>
      <c r="AH21" s="153">
        <f t="shared" si="14"/>
        <v>1215220685.3479364</v>
      </c>
      <c r="AI21" s="153">
        <f t="shared" si="15"/>
        <v>-112002961.02475119</v>
      </c>
      <c r="AK21" s="1">
        <f t="shared" si="16"/>
        <v>58</v>
      </c>
      <c r="AL21" s="153">
        <f t="shared" si="17"/>
        <v>1077271221.6166503</v>
      </c>
      <c r="AM21" s="153">
        <f t="shared" si="18"/>
        <v>1204765591.6275945</v>
      </c>
      <c r="AN21" s="153">
        <f t="shared" si="19"/>
        <v>-127494370.01094413</v>
      </c>
    </row>
    <row r="22" spans="1:40" x14ac:dyDescent="0.35">
      <c r="A22" s="1">
        <f>'L30'!AL23</f>
        <v>49</v>
      </c>
      <c r="B22" s="153">
        <f>'L30'!AQ23</f>
        <v>493051171.74716711</v>
      </c>
      <c r="C22" s="153">
        <f>'L30'!AR23</f>
        <v>504656556.90701127</v>
      </c>
      <c r="D22" s="153">
        <f t="shared" si="0"/>
        <v>-11605385.15984416</v>
      </c>
      <c r="F22" s="1">
        <f>'P30'!AL23</f>
        <v>49</v>
      </c>
      <c r="G22" s="153">
        <f>'P30'!AQ23</f>
        <v>553188554.4419899</v>
      </c>
      <c r="H22" s="153">
        <f>'P30'!AR23</f>
        <v>557732780.26387584</v>
      </c>
      <c r="I22" s="153">
        <f t="shared" si="1"/>
        <v>-4544225.8218859434</v>
      </c>
      <c r="K22" s="1">
        <f>'L40'!AL23</f>
        <v>59</v>
      </c>
      <c r="L22" s="153">
        <f>'L40'!AQ23</f>
        <v>1181309510.3274639</v>
      </c>
      <c r="M22" s="153">
        <f>'L40'!AR23</f>
        <v>1210497315.2829535</v>
      </c>
      <c r="N22" s="153">
        <f t="shared" si="2"/>
        <v>-29187804.955489635</v>
      </c>
      <c r="P22" s="1">
        <f>'P40'!AL23</f>
        <v>59</v>
      </c>
      <c r="Q22" s="153">
        <f>'P40'!AQ23</f>
        <v>1319704762.944175</v>
      </c>
      <c r="R22" s="153">
        <f>'P40'!AR23</f>
        <v>1331480460.3718157</v>
      </c>
      <c r="S22" s="153">
        <f t="shared" si="3"/>
        <v>-11775697.427640676</v>
      </c>
      <c r="V22" s="1">
        <f t="shared" si="4"/>
        <v>49</v>
      </c>
      <c r="W22" s="153">
        <f t="shared" si="5"/>
        <v>504656556.90701127</v>
      </c>
      <c r="X22" s="153">
        <f t="shared" si="6"/>
        <v>557732780.26387584</v>
      </c>
      <c r="Y22" s="153">
        <f t="shared" si="7"/>
        <v>-53076223.356864572</v>
      </c>
      <c r="AA22" s="1">
        <f t="shared" si="8"/>
        <v>49</v>
      </c>
      <c r="AB22" s="153">
        <f t="shared" si="9"/>
        <v>493051171.74716711</v>
      </c>
      <c r="AC22" s="153">
        <f t="shared" si="10"/>
        <v>553188554.4419899</v>
      </c>
      <c r="AD22" s="153">
        <f t="shared" si="11"/>
        <v>-60137382.694822788</v>
      </c>
      <c r="AF22" s="1">
        <f t="shared" si="12"/>
        <v>59</v>
      </c>
      <c r="AG22" s="153">
        <f t="shared" si="13"/>
        <v>1210497315.2829535</v>
      </c>
      <c r="AH22" s="153">
        <f t="shared" si="14"/>
        <v>1331480460.3718157</v>
      </c>
      <c r="AI22" s="153">
        <f t="shared" si="15"/>
        <v>-120983145.08886218</v>
      </c>
      <c r="AK22" s="1">
        <f t="shared" si="16"/>
        <v>59</v>
      </c>
      <c r="AL22" s="153">
        <f t="shared" si="17"/>
        <v>1181309510.3274639</v>
      </c>
      <c r="AM22" s="153">
        <f t="shared" si="18"/>
        <v>1319704762.944175</v>
      </c>
      <c r="AN22" s="153">
        <f t="shared" si="19"/>
        <v>-138395252.61671114</v>
      </c>
    </row>
    <row r="23" spans="1:40" x14ac:dyDescent="0.35">
      <c r="A23" s="1">
        <f>'L30'!AL24</f>
        <v>50</v>
      </c>
      <c r="B23" s="153">
        <f>'L30'!AQ24</f>
        <v>546563925.08893955</v>
      </c>
      <c r="C23" s="153">
        <f>'L30'!AR24</f>
        <v>559556227.03833556</v>
      </c>
      <c r="D23" s="153">
        <f t="shared" si="0"/>
        <v>-12992301.949396014</v>
      </c>
      <c r="F23" s="1">
        <f>'P30'!AL24</f>
        <v>50</v>
      </c>
      <c r="G23" s="153">
        <f>'P30'!AQ24</f>
        <v>612685687.7996031</v>
      </c>
      <c r="H23" s="153">
        <f>'P30'!AR24</f>
        <v>617744233.8823328</v>
      </c>
      <c r="I23" s="153">
        <f t="shared" si="1"/>
        <v>-5058546.0827296972</v>
      </c>
      <c r="K23" s="1">
        <f>'L40'!AL24</f>
        <v>60</v>
      </c>
      <c r="L23" s="153">
        <f>'L40'!AQ24</f>
        <v>1293784850.8437581</v>
      </c>
      <c r="M23" s="153">
        <f>'L40'!AR24</f>
        <v>1326537937.191339</v>
      </c>
      <c r="N23" s="153">
        <f t="shared" si="2"/>
        <v>-32753086.34758091</v>
      </c>
      <c r="P23" s="1">
        <f>'P40'!AL24</f>
        <v>60</v>
      </c>
      <c r="Q23" s="153">
        <f>'P40'!AQ24</f>
        <v>1443971460.9658325</v>
      </c>
      <c r="R23" s="153">
        <f>'P40'!AR24</f>
        <v>1457219225.1278279</v>
      </c>
      <c r="S23" s="153">
        <f t="shared" si="3"/>
        <v>-13247764.161995411</v>
      </c>
      <c r="V23" s="1">
        <f t="shared" si="4"/>
        <v>50</v>
      </c>
      <c r="W23" s="153">
        <f t="shared" si="5"/>
        <v>559556227.03833556</v>
      </c>
      <c r="X23" s="153">
        <f t="shared" si="6"/>
        <v>617744233.8823328</v>
      </c>
      <c r="Y23" s="153">
        <f t="shared" si="7"/>
        <v>-58188006.84399724</v>
      </c>
      <c r="AA23" s="1">
        <f t="shared" si="8"/>
        <v>50</v>
      </c>
      <c r="AB23" s="153">
        <f t="shared" si="9"/>
        <v>546563925.08893955</v>
      </c>
      <c r="AC23" s="153">
        <f t="shared" si="10"/>
        <v>612685687.7996031</v>
      </c>
      <c r="AD23" s="153">
        <f t="shared" si="11"/>
        <v>-66121762.710663557</v>
      </c>
      <c r="AF23" s="1">
        <f t="shared" si="12"/>
        <v>60</v>
      </c>
      <c r="AG23" s="153">
        <f t="shared" si="13"/>
        <v>1326537937.191339</v>
      </c>
      <c r="AH23" s="153">
        <f t="shared" si="14"/>
        <v>1457219225.1278279</v>
      </c>
      <c r="AI23" s="153">
        <f t="shared" si="15"/>
        <v>-130681287.93648887</v>
      </c>
      <c r="AK23" s="1">
        <f t="shared" si="16"/>
        <v>60</v>
      </c>
      <c r="AL23" s="153">
        <f t="shared" si="17"/>
        <v>1293784850.8437581</v>
      </c>
      <c r="AM23" s="153">
        <f t="shared" si="18"/>
        <v>1443971460.9658325</v>
      </c>
      <c r="AN23" s="153">
        <f t="shared" si="19"/>
        <v>-150186610.12207437</v>
      </c>
    </row>
    <row r="24" spans="1:40" x14ac:dyDescent="0.35">
      <c r="A24" s="1">
        <f>'L30'!AL25</f>
        <v>51</v>
      </c>
      <c r="B24" s="153">
        <f>'L30'!AQ25</f>
        <v>604699303.77845597</v>
      </c>
      <c r="C24" s="153">
        <f>'L30'!AR25</f>
        <v>619216514.72213757</v>
      </c>
      <c r="D24" s="153">
        <f t="shared" si="0"/>
        <v>-14517210.943681598</v>
      </c>
      <c r="F24" s="1">
        <f>'P30'!AL25</f>
        <v>51</v>
      </c>
      <c r="G24" s="153">
        <f>'P30'!AQ25</f>
        <v>677319077.69554019</v>
      </c>
      <c r="H24" s="153">
        <f>'P30'!AR25</f>
        <v>682959691.35965574</v>
      </c>
      <c r="I24" s="153">
        <f t="shared" si="1"/>
        <v>-5640613.6641155481</v>
      </c>
      <c r="V24" s="1">
        <f t="shared" si="4"/>
        <v>51</v>
      </c>
      <c r="W24" s="153">
        <f t="shared" si="5"/>
        <v>619216514.72213757</v>
      </c>
      <c r="X24" s="153">
        <f t="shared" si="6"/>
        <v>682959691.35965574</v>
      </c>
      <c r="Y24" s="153">
        <f t="shared" si="7"/>
        <v>-63743176.637518167</v>
      </c>
      <c r="AA24" s="1">
        <f t="shared" si="8"/>
        <v>51</v>
      </c>
      <c r="AB24" s="153">
        <f t="shared" si="9"/>
        <v>604699303.77845597</v>
      </c>
      <c r="AC24" s="153">
        <f t="shared" si="10"/>
        <v>677319077.69554019</v>
      </c>
      <c r="AD24" s="153">
        <f t="shared" si="11"/>
        <v>-72619773.917084217</v>
      </c>
    </row>
    <row r="25" spans="1:40" x14ac:dyDescent="0.35">
      <c r="A25" s="1">
        <f>'L30'!AL26</f>
        <v>52</v>
      </c>
      <c r="B25" s="153">
        <f>'L30'!AQ26</f>
        <v>667811668.66539633</v>
      </c>
      <c r="C25" s="153">
        <f>'L30'!AR26</f>
        <v>684002717.39596391</v>
      </c>
      <c r="D25" s="153">
        <f t="shared" si="0"/>
        <v>-16191048.730567575</v>
      </c>
      <c r="F25" s="1">
        <f>'P30'!AL26</f>
        <v>52</v>
      </c>
      <c r="G25" s="153">
        <f>'P30'!AQ26</f>
        <v>747484347.79480314</v>
      </c>
      <c r="H25" s="153">
        <f>'P30'!AR26</f>
        <v>753783642.18590569</v>
      </c>
      <c r="I25" s="153">
        <f t="shared" si="1"/>
        <v>-6299294.3911025524</v>
      </c>
      <c r="V25" s="1">
        <f t="shared" si="4"/>
        <v>52</v>
      </c>
      <c r="W25" s="153">
        <f t="shared" si="5"/>
        <v>684002717.39596391</v>
      </c>
      <c r="X25" s="153">
        <f t="shared" si="6"/>
        <v>753783642.18590569</v>
      </c>
      <c r="Y25" s="153">
        <f t="shared" si="7"/>
        <v>-69780924.789941788</v>
      </c>
      <c r="AA25" s="1">
        <f t="shared" si="8"/>
        <v>52</v>
      </c>
      <c r="AB25" s="153">
        <f t="shared" si="9"/>
        <v>667811668.66539633</v>
      </c>
      <c r="AC25" s="153">
        <f t="shared" si="10"/>
        <v>747484347.79480314</v>
      </c>
      <c r="AD25" s="153">
        <f t="shared" si="11"/>
        <v>-79672679.12940681</v>
      </c>
    </row>
    <row r="26" spans="1:40" x14ac:dyDescent="0.35">
      <c r="A26" s="1">
        <f>'L30'!AL27</f>
        <v>53</v>
      </c>
      <c r="B26" s="153">
        <f>'L30'!AQ27</f>
        <v>736281813.32252121</v>
      </c>
      <c r="C26" s="153">
        <f>'L30'!AR27</f>
        <v>754307289.16156507</v>
      </c>
      <c r="D26" s="153">
        <f t="shared" si="0"/>
        <v>-18025475.839043856</v>
      </c>
      <c r="F26" s="1">
        <f>'P30'!AL27</f>
        <v>53</v>
      </c>
      <c r="G26" s="153">
        <f>'P30'!AQ27</f>
        <v>823606489.85165977</v>
      </c>
      <c r="H26" s="153">
        <f>'P30'!AR27</f>
        <v>830650847.17849851</v>
      </c>
      <c r="I26" s="153">
        <f t="shared" si="1"/>
        <v>-7044357.3268387318</v>
      </c>
      <c r="V26" s="1">
        <f t="shared" si="4"/>
        <v>53</v>
      </c>
      <c r="W26" s="153">
        <f t="shared" si="5"/>
        <v>754307289.16156507</v>
      </c>
      <c r="X26" s="153">
        <f t="shared" si="6"/>
        <v>830650847.17849851</v>
      </c>
      <c r="Y26" s="153">
        <f t="shared" si="7"/>
        <v>-76343558.016933441</v>
      </c>
      <c r="AA26" s="1">
        <f t="shared" si="8"/>
        <v>53</v>
      </c>
      <c r="AB26" s="153">
        <f t="shared" si="9"/>
        <v>736281813.32252121</v>
      </c>
      <c r="AC26" s="153">
        <f t="shared" si="10"/>
        <v>823606489.85165977</v>
      </c>
      <c r="AD26" s="153">
        <f t="shared" si="11"/>
        <v>-87324676.529138565</v>
      </c>
    </row>
    <row r="27" spans="1:40" x14ac:dyDescent="0.35">
      <c r="A27" s="1">
        <f>'L30'!AL28</f>
        <v>54</v>
      </c>
      <c r="B27" s="153">
        <f>'L30'!AQ28</f>
        <v>810518839.89127767</v>
      </c>
      <c r="C27" s="153">
        <f>'L30'!AR28</f>
        <v>830551774.35532904</v>
      </c>
      <c r="D27" s="153">
        <f t="shared" si="0"/>
        <v>-20032934.464051366</v>
      </c>
      <c r="F27" s="1">
        <f>'P30'!AL28</f>
        <v>54</v>
      </c>
      <c r="G27" s="153">
        <f>'P30'!AQ28</f>
        <v>906141952.00898528</v>
      </c>
      <c r="H27" s="153">
        <f>'P30'!AR28</f>
        <v>914028506.38800001</v>
      </c>
      <c r="I27" s="153">
        <f t="shared" si="1"/>
        <v>-7886554.3790147305</v>
      </c>
      <c r="V27" s="1">
        <f t="shared" si="4"/>
        <v>54</v>
      </c>
      <c r="W27" s="153">
        <f t="shared" si="5"/>
        <v>830551774.35532904</v>
      </c>
      <c r="X27" s="153">
        <f t="shared" si="6"/>
        <v>914028506.38800001</v>
      </c>
      <c r="Y27" s="153">
        <f t="shared" si="7"/>
        <v>-83476732.032670975</v>
      </c>
      <c r="AA27" s="1">
        <f t="shared" si="8"/>
        <v>54</v>
      </c>
      <c r="AB27" s="153">
        <f t="shared" si="9"/>
        <v>810518839.89127767</v>
      </c>
      <c r="AC27" s="153">
        <f t="shared" si="10"/>
        <v>906141952.00898528</v>
      </c>
      <c r="AD27" s="153">
        <f t="shared" si="11"/>
        <v>-95623112.11770761</v>
      </c>
    </row>
    <row r="28" spans="1:40" x14ac:dyDescent="0.35">
      <c r="A28" s="1">
        <f>'L30'!AL29</f>
        <v>55</v>
      </c>
      <c r="B28" s="153">
        <f>'L30'!AQ29</f>
        <v>890962163.93247783</v>
      </c>
      <c r="C28" s="153">
        <f>'L30'!AR29</f>
        <v>913188874.03064585</v>
      </c>
      <c r="D28" s="153">
        <f t="shared" si="0"/>
        <v>-22226710.098168015</v>
      </c>
      <c r="F28" s="1">
        <f>'P30'!AL29</f>
        <v>55</v>
      </c>
      <c r="G28" s="153">
        <f>'P30'!AQ29</f>
        <v>995580871.38790452</v>
      </c>
      <c r="H28" s="153">
        <f>'P30'!AR29</f>
        <v>1004418578.3447562</v>
      </c>
      <c r="I28" s="153">
        <f t="shared" si="1"/>
        <v>-8837706.9568517208</v>
      </c>
      <c r="V28" s="1">
        <f t="shared" si="4"/>
        <v>55</v>
      </c>
      <c r="W28" s="153">
        <f t="shared" si="5"/>
        <v>913188874.03064585</v>
      </c>
      <c r="X28" s="153">
        <f t="shared" si="6"/>
        <v>1004418578.3447562</v>
      </c>
      <c r="Y28" s="153">
        <f t="shared" si="7"/>
        <v>-91229704.314110398</v>
      </c>
      <c r="AA28" s="1">
        <f t="shared" si="8"/>
        <v>55</v>
      </c>
      <c r="AB28" s="153">
        <f t="shared" si="9"/>
        <v>890962163.93247783</v>
      </c>
      <c r="AC28" s="153">
        <f t="shared" si="10"/>
        <v>995580871.38790452</v>
      </c>
      <c r="AD28" s="153">
        <f t="shared" si="11"/>
        <v>-104618707.45542669</v>
      </c>
    </row>
    <row r="29" spans="1:40" x14ac:dyDescent="0.35">
      <c r="A29" s="1">
        <f>'L30'!AL30</f>
        <v>56</v>
      </c>
      <c r="B29" s="153">
        <f>'L30'!AQ30</f>
        <v>978083657.36535573</v>
      </c>
      <c r="C29" s="153">
        <f>'L30'!AR30</f>
        <v>1002704654.64148</v>
      </c>
      <c r="D29" s="153">
        <f t="shared" si="0"/>
        <v>-24620997.276124239</v>
      </c>
      <c r="F29" s="1">
        <f>'P30'!AL30</f>
        <v>56</v>
      </c>
      <c r="G29" s="153">
        <f>'P30'!AQ30</f>
        <v>1092449460.9444768</v>
      </c>
      <c r="H29" s="153">
        <f>'P30'!AR30</f>
        <v>1102360261.1652105</v>
      </c>
      <c r="I29" s="153">
        <f t="shared" si="1"/>
        <v>-9910800.2207336426</v>
      </c>
      <c r="V29" s="1">
        <f t="shared" si="4"/>
        <v>56</v>
      </c>
      <c r="W29" s="153">
        <f t="shared" si="5"/>
        <v>1002704654.64148</v>
      </c>
      <c r="X29" s="153">
        <f t="shared" si="6"/>
        <v>1102360261.1652105</v>
      </c>
      <c r="Y29" s="153">
        <f t="shared" si="7"/>
        <v>-99655606.523730516</v>
      </c>
      <c r="AA29" s="1">
        <f t="shared" si="8"/>
        <v>56</v>
      </c>
      <c r="AB29" s="153">
        <f t="shared" si="9"/>
        <v>978083657.36535573</v>
      </c>
      <c r="AC29" s="153">
        <f t="shared" si="10"/>
        <v>1092449460.9444768</v>
      </c>
      <c r="AD29" s="153">
        <f t="shared" si="11"/>
        <v>-114365803.57912111</v>
      </c>
    </row>
    <row r="30" spans="1:40" x14ac:dyDescent="0.35">
      <c r="A30" s="1">
        <f>'L30'!AL31</f>
        <v>57</v>
      </c>
      <c r="B30" s="153">
        <f>'L30'!AQ31</f>
        <v>1072389939.1440843</v>
      </c>
      <c r="C30" s="153">
        <f>'L30'!AR31</f>
        <v>1099620908.8110292</v>
      </c>
      <c r="D30" s="153">
        <f t="shared" si="0"/>
        <v>-27230969.666944861</v>
      </c>
      <c r="F30" s="1">
        <f>'P30'!AL31</f>
        <v>57</v>
      </c>
      <c r="G30" s="153">
        <f>'P30'!AQ31</f>
        <v>1197312561.218708</v>
      </c>
      <c r="H30" s="153">
        <f>'P30'!AR31</f>
        <v>1208432646.7309599</v>
      </c>
      <c r="I30" s="153">
        <f t="shared" si="1"/>
        <v>-11120085.512251854</v>
      </c>
      <c r="V30" s="1">
        <f t="shared" si="4"/>
        <v>57</v>
      </c>
      <c r="W30" s="153">
        <f t="shared" si="5"/>
        <v>1099620908.8110292</v>
      </c>
      <c r="X30" s="153">
        <f t="shared" si="6"/>
        <v>1208432646.7309599</v>
      </c>
      <c r="Y30" s="153">
        <f t="shared" si="7"/>
        <v>-108811737.9199307</v>
      </c>
      <c r="AA30" s="1">
        <f t="shared" si="8"/>
        <v>57</v>
      </c>
      <c r="AB30" s="153">
        <f t="shared" si="9"/>
        <v>1072389939.1440843</v>
      </c>
      <c r="AC30" s="153">
        <f t="shared" si="10"/>
        <v>1197312561.218708</v>
      </c>
      <c r="AD30" s="153">
        <f t="shared" si="11"/>
        <v>-124922622.0746237</v>
      </c>
    </row>
    <row r="31" spans="1:40" x14ac:dyDescent="0.35">
      <c r="A31" s="1">
        <f>'L30'!AL32</f>
        <v>58</v>
      </c>
      <c r="B31" s="153">
        <f>'L30'!AQ32</f>
        <v>1174424823.9296136</v>
      </c>
      <c r="C31" s="153">
        <f>'L30'!AR32</f>
        <v>1204497678.7063985</v>
      </c>
      <c r="D31" s="153">
        <f t="shared" si="0"/>
        <v>-30072854.776784897</v>
      </c>
      <c r="F31" s="1">
        <f>'P30'!AL32</f>
        <v>58</v>
      </c>
      <c r="G31" s="153">
        <f>'P30'!AQ32</f>
        <v>1310776368.2975645</v>
      </c>
      <c r="H31" s="153">
        <f>'P30'!AR32</f>
        <v>1323257559.8966348</v>
      </c>
      <c r="I31" s="153">
        <f t="shared" si="1"/>
        <v>-12481191.599070311</v>
      </c>
      <c r="V31" s="1">
        <f t="shared" si="4"/>
        <v>58</v>
      </c>
      <c r="W31" s="153">
        <f t="shared" si="5"/>
        <v>1204497678.7063985</v>
      </c>
      <c r="X31" s="153">
        <f t="shared" si="6"/>
        <v>1323257559.8966348</v>
      </c>
      <c r="Y31" s="153">
        <f t="shared" si="7"/>
        <v>-118759881.19023633</v>
      </c>
      <c r="AA31" s="1">
        <f t="shared" si="8"/>
        <v>58</v>
      </c>
      <c r="AB31" s="153">
        <f t="shared" si="9"/>
        <v>1174424823.9296136</v>
      </c>
      <c r="AC31" s="153">
        <f t="shared" si="10"/>
        <v>1310776368.2975645</v>
      </c>
      <c r="AD31" s="153">
        <f t="shared" si="11"/>
        <v>-136351544.36795092</v>
      </c>
    </row>
    <row r="32" spans="1:40" x14ac:dyDescent="0.35">
      <c r="A32" s="1">
        <f>'L30'!AL33</f>
        <v>59</v>
      </c>
      <c r="B32" s="153">
        <f>'L30'!AQ33</f>
        <v>1284771939.6688352</v>
      </c>
      <c r="C32" s="153">
        <f>'L30'!AR33</f>
        <v>1317935953.2223272</v>
      </c>
      <c r="D32" s="153">
        <f t="shared" si="0"/>
        <v>-33164013.553492069</v>
      </c>
      <c r="F32" s="1">
        <f>'P30'!AL33</f>
        <v>59</v>
      </c>
      <c r="G32" s="153">
        <f>'P30'!AQ33</f>
        <v>1433491350.0597274</v>
      </c>
      <c r="H32" s="153">
        <f>'P30'!AR33</f>
        <v>1447502595.4775844</v>
      </c>
      <c r="I32" s="153">
        <f t="shared" si="1"/>
        <v>-14011245.417856932</v>
      </c>
      <c r="V32" s="1">
        <f t="shared" si="4"/>
        <v>59</v>
      </c>
      <c r="W32" s="153">
        <f t="shared" si="5"/>
        <v>1317935953.2223272</v>
      </c>
      <c r="X32" s="153">
        <f t="shared" si="6"/>
        <v>1447502595.4775844</v>
      </c>
      <c r="Y32" s="153">
        <f t="shared" si="7"/>
        <v>-129566642.25525713</v>
      </c>
      <c r="AA32" s="1">
        <f t="shared" si="8"/>
        <v>59</v>
      </c>
      <c r="AB32" s="153">
        <f t="shared" si="9"/>
        <v>1284771939.6688352</v>
      </c>
      <c r="AC32" s="153">
        <f t="shared" si="10"/>
        <v>1433491350.0597274</v>
      </c>
      <c r="AD32" s="153">
        <f t="shared" si="11"/>
        <v>-148719410.39089227</v>
      </c>
    </row>
    <row r="33" spans="1:30" x14ac:dyDescent="0.35">
      <c r="A33" s="1">
        <f>'L30'!AL34</f>
        <v>60</v>
      </c>
      <c r="B33" s="153">
        <f>'L30'!AQ34</f>
        <v>1404057525.6951485</v>
      </c>
      <c r="C33" s="153">
        <f>'L30'!AR34</f>
        <v>1440580550.9069922</v>
      </c>
      <c r="D33" s="153">
        <f t="shared" si="0"/>
        <v>-36523025.211843729</v>
      </c>
      <c r="F33" s="1">
        <f>'P30'!AL34</f>
        <v>60</v>
      </c>
      <c r="G33" s="153">
        <f>'P30'!AQ34</f>
        <v>1566155363.5616605</v>
      </c>
      <c r="H33" s="153">
        <f>'P30'!AR34</f>
        <v>1581884366.6183515</v>
      </c>
      <c r="I33" s="153">
        <f t="shared" si="1"/>
        <v>-15729003.056690931</v>
      </c>
      <c r="V33" s="1">
        <f t="shared" si="4"/>
        <v>60</v>
      </c>
      <c r="W33" s="153">
        <f t="shared" si="5"/>
        <v>1440580550.9069922</v>
      </c>
      <c r="X33" s="153">
        <f t="shared" si="6"/>
        <v>1581884366.6183515</v>
      </c>
      <c r="Y33" s="153">
        <f t="shared" si="7"/>
        <v>-141303815.71135926</v>
      </c>
      <c r="AA33" s="1">
        <f t="shared" si="8"/>
        <v>60</v>
      </c>
      <c r="AB33" s="153">
        <f t="shared" si="9"/>
        <v>1404057525.6951485</v>
      </c>
      <c r="AC33" s="153">
        <f t="shared" si="10"/>
        <v>1566155363.5616605</v>
      </c>
      <c r="AD33" s="153">
        <f t="shared" si="11"/>
        <v>-162097837.86651206</v>
      </c>
    </row>
  </sheetData>
  <mergeCells count="8">
    <mergeCell ref="AF1:AI1"/>
    <mergeCell ref="AK1:AN1"/>
    <mergeCell ref="A1:D1"/>
    <mergeCell ref="F1:I1"/>
    <mergeCell ref="K1:N1"/>
    <mergeCell ref="P1:S1"/>
    <mergeCell ref="V1:Y1"/>
    <mergeCell ref="AA1:AD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033A-5D7E-4118-9235-BC06A90DF871}">
  <dimension ref="A1:BP65"/>
  <sheetViews>
    <sheetView zoomScale="60" zoomScaleNormal="50" workbookViewId="0">
      <selection activeCell="Q7" sqref="Q7"/>
    </sheetView>
  </sheetViews>
  <sheetFormatPr defaultRowHeight="15.5" x14ac:dyDescent="0.35"/>
  <cols>
    <col min="1" max="1" width="8.7265625" style="17"/>
    <col min="2" max="3" width="15.6328125" style="17" customWidth="1"/>
    <col min="4" max="5" width="8.7265625" style="17"/>
    <col min="6" max="7" width="15.6328125" style="17" customWidth="1"/>
    <col min="8" max="9" width="8.7265625" style="17"/>
    <col min="10" max="11" width="15.6328125" style="17" customWidth="1"/>
    <col min="12" max="12" width="8.7265625" style="17"/>
    <col min="13" max="13" width="12.08984375" style="17" customWidth="1"/>
    <col min="14" max="17" width="14.453125" style="17" bestFit="1" customWidth="1"/>
    <col min="18" max="19" width="8.7265625" style="17"/>
    <col min="20" max="20" width="8.7265625" style="17" customWidth="1"/>
    <col min="21" max="21" width="4.453125" style="17" customWidth="1"/>
    <col min="22" max="22" width="8.7265625" style="17"/>
    <col min="23" max="23" width="13.36328125" style="17" bestFit="1" customWidth="1"/>
    <col min="24" max="24" width="13.36328125" style="17" customWidth="1"/>
    <col min="25" max="25" width="13.36328125" style="17" bestFit="1" customWidth="1"/>
    <col min="26" max="16384" width="8.7265625" style="17"/>
  </cols>
  <sheetData>
    <row r="1" spans="1:68" ht="16" thickBot="1" x14ac:dyDescent="0.4"/>
    <row r="2" spans="1:68" x14ac:dyDescent="0.35">
      <c r="U2" s="57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9"/>
    </row>
    <row r="3" spans="1:68" x14ac:dyDescent="0.35">
      <c r="A3" s="199" t="s">
        <v>26</v>
      </c>
      <c r="B3" s="200"/>
      <c r="C3" s="201"/>
      <c r="E3" s="202" t="s">
        <v>33</v>
      </c>
      <c r="F3" s="202"/>
      <c r="G3" s="202"/>
      <c r="I3" s="202" t="s">
        <v>34</v>
      </c>
      <c r="J3" s="202"/>
      <c r="K3" s="202"/>
      <c r="M3" s="107"/>
      <c r="N3" s="107"/>
      <c r="O3" s="107"/>
      <c r="P3" s="107"/>
      <c r="Q3" s="107"/>
      <c r="U3" s="60"/>
      <c r="AA3" s="255" t="s">
        <v>261</v>
      </c>
      <c r="AB3" s="255"/>
      <c r="AC3" s="255"/>
      <c r="AD3" s="255"/>
      <c r="AE3" s="255"/>
      <c r="AF3" s="255"/>
      <c r="AG3" s="255"/>
      <c r="AH3" s="255"/>
      <c r="AI3" s="255"/>
      <c r="BP3" s="61"/>
    </row>
    <row r="4" spans="1:68" x14ac:dyDescent="0.35">
      <c r="A4" s="56" t="s">
        <v>62</v>
      </c>
      <c r="B4" s="56" t="s">
        <v>255</v>
      </c>
      <c r="C4" s="56" t="s">
        <v>23</v>
      </c>
      <c r="E4" s="49" t="s">
        <v>62</v>
      </c>
      <c r="F4" s="49" t="s">
        <v>255</v>
      </c>
      <c r="G4" s="49" t="s">
        <v>23</v>
      </c>
      <c r="I4" s="49" t="s">
        <v>62</v>
      </c>
      <c r="J4" s="49" t="s">
        <v>255</v>
      </c>
      <c r="K4" s="49" t="s">
        <v>23</v>
      </c>
      <c r="M4" s="48"/>
      <c r="N4" s="48"/>
      <c r="O4" s="48"/>
      <c r="P4" s="48"/>
      <c r="Q4" s="48"/>
      <c r="U4" s="60"/>
      <c r="AA4" s="246" t="s">
        <v>259</v>
      </c>
      <c r="AB4" s="246"/>
      <c r="AC4" s="246"/>
      <c r="AD4" s="246"/>
      <c r="AE4" s="246"/>
      <c r="AF4" s="246"/>
      <c r="AG4" s="246"/>
      <c r="AH4" s="246"/>
      <c r="AI4" s="246"/>
      <c r="BP4" s="61"/>
    </row>
    <row r="5" spans="1:68" ht="15.5" customHeight="1" x14ac:dyDescent="0.35">
      <c r="A5" s="49" t="s">
        <v>28</v>
      </c>
      <c r="B5" s="89">
        <f>'L30'!AM4</f>
        <v>190770337.89383057</v>
      </c>
      <c r="C5" s="89">
        <f>'L30'!AN4</f>
        <v>196064774.27740571</v>
      </c>
      <c r="E5" s="49" t="s">
        <v>28</v>
      </c>
      <c r="F5" s="89">
        <f>'L30'!AO4</f>
        <v>5450581.0826808736</v>
      </c>
      <c r="G5" s="89">
        <f>'L30'!AP4</f>
        <v>5601850.6936401632</v>
      </c>
      <c r="I5" s="49" t="s">
        <v>28</v>
      </c>
      <c r="J5" s="89">
        <f>'L30'!AQ4</f>
        <v>27252905.413404368</v>
      </c>
      <c r="K5" s="89">
        <f>'L30'!AR4</f>
        <v>28009253.468200818</v>
      </c>
      <c r="M5" s="1"/>
      <c r="N5" s="106"/>
      <c r="O5" s="106"/>
      <c r="P5" s="106"/>
      <c r="Q5" s="106"/>
      <c r="U5" s="60"/>
      <c r="W5" s="24" t="s">
        <v>28</v>
      </c>
      <c r="Y5" s="24" t="s">
        <v>29</v>
      </c>
      <c r="AA5" s="246"/>
      <c r="AB5" s="246"/>
      <c r="AC5" s="246"/>
      <c r="AD5" s="246"/>
      <c r="AE5" s="246"/>
      <c r="AF5" s="246"/>
      <c r="AG5" s="246"/>
      <c r="AH5" s="246"/>
      <c r="AI5" s="246"/>
      <c r="BP5" s="61"/>
    </row>
    <row r="6" spans="1:68" x14ac:dyDescent="0.35">
      <c r="A6" s="49" t="s">
        <v>29</v>
      </c>
      <c r="B6" s="89">
        <f>'P30'!AM4</f>
        <v>227304416.27188784</v>
      </c>
      <c r="C6" s="89">
        <f>'P30'!AN4</f>
        <v>230959181.23491657</v>
      </c>
      <c r="E6" s="49" t="s">
        <v>29</v>
      </c>
      <c r="F6" s="89">
        <f>'P30'!AO4</f>
        <v>6494411.89348251</v>
      </c>
      <c r="G6" s="89">
        <f>'P30'!AP4</f>
        <v>6598833.7495690444</v>
      </c>
      <c r="I6" s="49" t="s">
        <v>29</v>
      </c>
      <c r="J6" s="89">
        <f>'P30'!AQ4</f>
        <v>32472059.46741255</v>
      </c>
      <c r="K6" s="89">
        <f>'P30'!AR4</f>
        <v>32994168.747845221</v>
      </c>
      <c r="M6" s="1"/>
      <c r="N6" s="106"/>
      <c r="O6" s="106"/>
      <c r="P6" s="106"/>
      <c r="Q6" s="106"/>
      <c r="U6" s="60"/>
      <c r="V6" s="17" t="s">
        <v>256</v>
      </c>
      <c r="W6" s="17">
        <f>B5</f>
        <v>190770337.89383057</v>
      </c>
      <c r="X6" s="24" t="str">
        <f>IF(W6&lt;Y6,"&lt;","&gt;")</f>
        <v>&lt;</v>
      </c>
      <c r="Y6" s="17">
        <f>B6</f>
        <v>227304416.27188784</v>
      </c>
      <c r="AA6" s="246"/>
      <c r="AB6" s="246"/>
      <c r="AC6" s="246"/>
      <c r="AD6" s="246"/>
      <c r="AE6" s="246"/>
      <c r="AF6" s="246"/>
      <c r="AG6" s="246"/>
      <c r="AH6" s="246"/>
      <c r="AI6" s="246"/>
      <c r="BP6" s="61"/>
    </row>
    <row r="7" spans="1:68" x14ac:dyDescent="0.35">
      <c r="A7" s="49" t="s">
        <v>30</v>
      </c>
      <c r="B7" s="89">
        <f>'L40'!AM4</f>
        <v>324827122.96100235</v>
      </c>
      <c r="C7" s="89">
        <f>'L40'!AN4</f>
        <v>330681000.5020588</v>
      </c>
      <c r="E7" s="49" t="s">
        <v>30</v>
      </c>
      <c r="F7" s="89">
        <f>'L40'!AO4</f>
        <v>9280774.941742925</v>
      </c>
      <c r="G7" s="89">
        <f>'L40'!AP4</f>
        <v>9448028.5857731085</v>
      </c>
      <c r="I7" s="49" t="s">
        <v>30</v>
      </c>
      <c r="J7" s="89">
        <f>'L40'!AQ4</f>
        <v>139211624.12614387</v>
      </c>
      <c r="K7" s="89">
        <f>'L40'!AR4</f>
        <v>141720428.78659663</v>
      </c>
      <c r="M7" s="1"/>
      <c r="N7" s="106"/>
      <c r="O7" s="106"/>
      <c r="P7" s="106"/>
      <c r="Q7" s="106"/>
      <c r="U7" s="60"/>
      <c r="V7" s="51" t="s">
        <v>257</v>
      </c>
      <c r="W7" s="51">
        <f>C5</f>
        <v>196064774.27740571</v>
      </c>
      <c r="X7" s="52" t="str">
        <f>IF(W7&lt;Y7,"&lt;","&gt;")</f>
        <v>&lt;</v>
      </c>
      <c r="Y7" s="51">
        <f>C6</f>
        <v>230959181.23491657</v>
      </c>
      <c r="BP7" s="61"/>
    </row>
    <row r="8" spans="1:68" ht="15.5" customHeight="1" x14ac:dyDescent="0.35">
      <c r="A8" s="49" t="s">
        <v>31</v>
      </c>
      <c r="B8" s="89">
        <f>'P40'!AM4</f>
        <v>386294247.59902412</v>
      </c>
      <c r="C8" s="89">
        <f>'P40'!AN4</f>
        <v>389296663.93142492</v>
      </c>
      <c r="E8" s="49" t="s">
        <v>31</v>
      </c>
      <c r="F8" s="89">
        <f>'P40'!AO4</f>
        <v>11036978.502829261</v>
      </c>
      <c r="G8" s="89">
        <f>'P40'!AP4</f>
        <v>11122761.826612141</v>
      </c>
      <c r="I8" s="49" t="s">
        <v>31</v>
      </c>
      <c r="J8" s="89">
        <f>'P40'!AQ4</f>
        <v>165554677.54243892</v>
      </c>
      <c r="K8" s="89">
        <f>'P40'!AR4</f>
        <v>166841427.39918211</v>
      </c>
      <c r="M8" s="1"/>
      <c r="N8" s="106"/>
      <c r="O8" s="106"/>
      <c r="P8" s="106"/>
      <c r="Q8" s="106"/>
      <c r="U8" s="60"/>
      <c r="X8" s="24"/>
      <c r="AA8" s="247" t="s">
        <v>260</v>
      </c>
      <c r="AB8" s="248"/>
      <c r="AC8" s="248"/>
      <c r="AD8" s="248"/>
      <c r="AE8" s="248"/>
      <c r="AF8" s="248"/>
      <c r="AG8" s="248"/>
      <c r="AH8" s="248"/>
      <c r="AI8" s="249"/>
      <c r="BP8" s="61"/>
    </row>
    <row r="9" spans="1:68" x14ac:dyDescent="0.35">
      <c r="U9" s="60"/>
      <c r="W9" s="24" t="s">
        <v>30</v>
      </c>
      <c r="X9" s="24"/>
      <c r="Y9" s="24" t="s">
        <v>31</v>
      </c>
      <c r="AA9" s="250"/>
      <c r="AB9" s="244"/>
      <c r="AC9" s="244"/>
      <c r="AD9" s="244"/>
      <c r="AE9" s="244"/>
      <c r="AF9" s="244"/>
      <c r="AG9" s="244"/>
      <c r="AH9" s="244"/>
      <c r="AI9" s="251"/>
      <c r="BP9" s="61"/>
    </row>
    <row r="10" spans="1:68" x14ac:dyDescent="0.35">
      <c r="U10" s="60"/>
      <c r="V10" s="17" t="s">
        <v>256</v>
      </c>
      <c r="W10" s="17">
        <f>B7</f>
        <v>324827122.96100235</v>
      </c>
      <c r="X10" s="24" t="str">
        <f>IF(W10&lt;Y10,"&lt;","&gt;")</f>
        <v>&lt;</v>
      </c>
      <c r="Y10" s="17">
        <f>B8</f>
        <v>386294247.59902412</v>
      </c>
      <c r="AA10" s="252"/>
      <c r="AB10" s="253"/>
      <c r="AC10" s="253"/>
      <c r="AD10" s="253"/>
      <c r="AE10" s="253"/>
      <c r="AF10" s="253"/>
      <c r="AG10" s="253"/>
      <c r="AH10" s="253"/>
      <c r="AI10" s="254"/>
      <c r="BP10" s="61"/>
    </row>
    <row r="11" spans="1:68" x14ac:dyDescent="0.35">
      <c r="U11" s="60"/>
      <c r="V11" s="51" t="s">
        <v>257</v>
      </c>
      <c r="W11" s="51">
        <f>C7</f>
        <v>330681000.5020588</v>
      </c>
      <c r="X11" s="52" t="str">
        <f>IF(W11&lt;Y11,"&lt;","&gt;")</f>
        <v>&lt;</v>
      </c>
      <c r="Y11" s="51">
        <f>C8</f>
        <v>389296663.93142492</v>
      </c>
      <c r="AA11" s="50"/>
      <c r="AB11" s="50"/>
      <c r="AC11" s="50"/>
      <c r="AD11" s="50"/>
      <c r="AE11" s="50"/>
      <c r="AF11" s="50"/>
      <c r="AG11" s="50"/>
      <c r="AH11" s="50"/>
      <c r="AI11" s="50"/>
      <c r="BP11" s="61"/>
    </row>
    <row r="12" spans="1:68" x14ac:dyDescent="0.35">
      <c r="U12" s="60"/>
      <c r="AA12" s="255" t="s">
        <v>263</v>
      </c>
      <c r="AB12" s="255"/>
      <c r="AC12" s="255"/>
      <c r="AD12" s="255"/>
      <c r="AE12" s="255"/>
      <c r="AF12" s="255"/>
      <c r="AG12" s="255"/>
      <c r="AH12" s="255"/>
      <c r="AI12" s="255"/>
      <c r="BP12" s="61"/>
    </row>
    <row r="13" spans="1:68" x14ac:dyDescent="0.35">
      <c r="U13" s="60"/>
      <c r="Z13" s="257" t="s">
        <v>256</v>
      </c>
      <c r="AA13" s="54">
        <v>30</v>
      </c>
      <c r="AB13" s="256" t="s">
        <v>262</v>
      </c>
      <c r="AC13" s="256"/>
      <c r="AD13" s="256"/>
      <c r="AE13" s="256"/>
      <c r="AF13" s="256"/>
      <c r="AG13" s="256"/>
      <c r="AH13" s="256"/>
      <c r="AI13" s="256"/>
      <c r="BP13" s="61"/>
    </row>
    <row r="14" spans="1:68" ht="15.5" customHeight="1" x14ac:dyDescent="0.35">
      <c r="U14" s="60"/>
      <c r="Z14" s="257"/>
      <c r="AA14" s="54">
        <v>40</v>
      </c>
      <c r="AB14" s="256"/>
      <c r="AC14" s="256"/>
      <c r="AD14" s="256"/>
      <c r="AE14" s="256"/>
      <c r="AF14" s="256"/>
      <c r="AG14" s="256"/>
      <c r="AH14" s="256"/>
      <c r="AI14" s="256"/>
      <c r="BP14" s="61"/>
    </row>
    <row r="15" spans="1:68" x14ac:dyDescent="0.35">
      <c r="U15" s="60"/>
      <c r="AA15" s="53"/>
      <c r="AB15" s="53"/>
      <c r="AC15" s="53"/>
      <c r="AD15" s="53"/>
      <c r="AE15" s="53"/>
      <c r="AF15" s="53"/>
      <c r="AG15" s="53"/>
      <c r="AH15" s="53"/>
      <c r="AI15" s="53"/>
      <c r="BP15" s="61"/>
    </row>
    <row r="16" spans="1:68" x14ac:dyDescent="0.35">
      <c r="U16" s="60"/>
      <c r="Z16" s="257" t="s">
        <v>257</v>
      </c>
      <c r="AA16" s="258">
        <v>30</v>
      </c>
      <c r="AB16" s="256" t="s">
        <v>264</v>
      </c>
      <c r="AC16" s="256"/>
      <c r="AD16" s="256"/>
      <c r="AE16" s="256"/>
      <c r="AF16" s="256"/>
      <c r="AG16" s="256"/>
      <c r="AH16" s="256"/>
      <c r="AI16" s="256"/>
      <c r="BP16" s="61"/>
    </row>
    <row r="17" spans="21:68" x14ac:dyDescent="0.35">
      <c r="U17" s="60"/>
      <c r="Z17" s="257"/>
      <c r="AA17" s="258"/>
      <c r="AB17" s="256"/>
      <c r="AC17" s="256"/>
      <c r="AD17" s="256"/>
      <c r="AE17" s="256"/>
      <c r="AF17" s="256"/>
      <c r="AG17" s="256"/>
      <c r="AH17" s="256"/>
      <c r="AI17" s="256"/>
      <c r="BP17" s="61"/>
    </row>
    <row r="18" spans="21:68" x14ac:dyDescent="0.35">
      <c r="U18" s="60"/>
      <c r="Z18" s="257"/>
      <c r="AA18" s="258">
        <v>40</v>
      </c>
      <c r="AB18" s="256" t="s">
        <v>262</v>
      </c>
      <c r="AC18" s="256"/>
      <c r="AD18" s="256"/>
      <c r="AE18" s="256"/>
      <c r="AF18" s="256"/>
      <c r="AG18" s="256"/>
      <c r="AH18" s="256"/>
      <c r="AI18" s="256"/>
      <c r="BA18" s="243" t="s">
        <v>270</v>
      </c>
      <c r="BB18" s="243"/>
      <c r="BC18" s="243"/>
      <c r="BD18" s="243"/>
      <c r="BE18" s="243"/>
      <c r="BF18" s="243"/>
      <c r="BG18" s="243"/>
      <c r="BH18" s="243"/>
      <c r="BI18" s="243"/>
      <c r="BJ18" s="243"/>
      <c r="BK18" s="243"/>
      <c r="BP18" s="61"/>
    </row>
    <row r="19" spans="21:68" ht="15.5" customHeight="1" x14ac:dyDescent="0.35">
      <c r="U19" s="60"/>
      <c r="Z19" s="257"/>
      <c r="AA19" s="258"/>
      <c r="AB19" s="256"/>
      <c r="AC19" s="256"/>
      <c r="AD19" s="256"/>
      <c r="AE19" s="256"/>
      <c r="AF19" s="256"/>
      <c r="AG19" s="256"/>
      <c r="AH19" s="256"/>
      <c r="AI19" s="256"/>
      <c r="BA19" s="244" t="s">
        <v>269</v>
      </c>
      <c r="BB19" s="244"/>
      <c r="BC19" s="244"/>
      <c r="BD19" s="244"/>
      <c r="BE19" s="244"/>
      <c r="BF19" s="244"/>
      <c r="BG19" s="244"/>
      <c r="BH19" s="244"/>
      <c r="BI19" s="244"/>
      <c r="BJ19" s="244"/>
      <c r="BK19" s="244"/>
      <c r="BP19" s="61"/>
    </row>
    <row r="20" spans="21:68" x14ac:dyDescent="0.35">
      <c r="U20" s="60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P20" s="61"/>
    </row>
    <row r="21" spans="21:68" x14ac:dyDescent="0.35">
      <c r="U21" s="60"/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P21" s="61"/>
    </row>
    <row r="22" spans="21:68" x14ac:dyDescent="0.35">
      <c r="U22" s="60"/>
      <c r="BP22" s="61"/>
    </row>
    <row r="23" spans="21:68" x14ac:dyDescent="0.35">
      <c r="U23" s="60"/>
      <c r="BP23" s="61"/>
    </row>
    <row r="24" spans="21:68" x14ac:dyDescent="0.35">
      <c r="U24" s="60"/>
      <c r="BP24" s="61"/>
    </row>
    <row r="25" spans="21:68" x14ac:dyDescent="0.35">
      <c r="U25" s="60"/>
      <c r="BP25" s="61"/>
    </row>
    <row r="26" spans="21:68" x14ac:dyDescent="0.35">
      <c r="U26" s="60"/>
      <c r="BP26" s="61"/>
    </row>
    <row r="27" spans="21:68" ht="16" thickBot="1" x14ac:dyDescent="0.4"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4"/>
    </row>
    <row r="30" spans="21:68" x14ac:dyDescent="0.35">
      <c r="AA30" s="255" t="s">
        <v>261</v>
      </c>
      <c r="AB30" s="255"/>
      <c r="AC30" s="255"/>
      <c r="AD30" s="255"/>
      <c r="AE30" s="255"/>
      <c r="AF30" s="255"/>
      <c r="AG30" s="255"/>
      <c r="AH30" s="255"/>
      <c r="AI30" s="255"/>
    </row>
    <row r="31" spans="21:68" x14ac:dyDescent="0.35">
      <c r="W31" s="24" t="s">
        <v>28</v>
      </c>
      <c r="Y31" s="24" t="s">
        <v>29</v>
      </c>
      <c r="AA31" s="246" t="s">
        <v>265</v>
      </c>
      <c r="AB31" s="246"/>
      <c r="AC31" s="246"/>
      <c r="AD31" s="246"/>
      <c r="AE31" s="246"/>
      <c r="AF31" s="246"/>
      <c r="AG31" s="246"/>
      <c r="AH31" s="246"/>
      <c r="AI31" s="246"/>
    </row>
    <row r="32" spans="21:68" x14ac:dyDescent="0.35">
      <c r="V32" s="17" t="s">
        <v>256</v>
      </c>
      <c r="W32" s="17">
        <f>F5</f>
        <v>5450581.0826808736</v>
      </c>
      <c r="X32" s="24" t="str">
        <f>IF(W32&lt;Y32,"&lt;","&gt;")</f>
        <v>&lt;</v>
      </c>
      <c r="Y32" s="17">
        <f>F6</f>
        <v>6494411.89348251</v>
      </c>
      <c r="AA32" s="246"/>
      <c r="AB32" s="246"/>
      <c r="AC32" s="246"/>
      <c r="AD32" s="246"/>
      <c r="AE32" s="246"/>
      <c r="AF32" s="246"/>
      <c r="AG32" s="246"/>
      <c r="AH32" s="246"/>
      <c r="AI32" s="246"/>
    </row>
    <row r="33" spans="22:35" x14ac:dyDescent="0.35">
      <c r="V33" s="51" t="s">
        <v>257</v>
      </c>
      <c r="W33" s="51">
        <f>G5</f>
        <v>5601850.6936401632</v>
      </c>
      <c r="X33" s="52" t="str">
        <f>IF(W33&lt;Y33,"&lt;","&gt;")</f>
        <v>&lt;</v>
      </c>
      <c r="Y33" s="51">
        <f>G6</f>
        <v>6598833.7495690444</v>
      </c>
      <c r="AA33" s="246"/>
      <c r="AB33" s="246"/>
      <c r="AC33" s="246"/>
      <c r="AD33" s="246"/>
      <c r="AE33" s="246"/>
      <c r="AF33" s="246"/>
      <c r="AG33" s="246"/>
      <c r="AH33" s="246"/>
      <c r="AI33" s="246"/>
    </row>
    <row r="34" spans="22:35" x14ac:dyDescent="0.35">
      <c r="X34" s="24"/>
    </row>
    <row r="35" spans="22:35" x14ac:dyDescent="0.35">
      <c r="W35" s="24" t="s">
        <v>30</v>
      </c>
      <c r="X35" s="24"/>
      <c r="Y35" s="24" t="s">
        <v>31</v>
      </c>
      <c r="AA35" s="246" t="s">
        <v>266</v>
      </c>
      <c r="AB35" s="246"/>
      <c r="AC35" s="246"/>
      <c r="AD35" s="246"/>
      <c r="AE35" s="246"/>
      <c r="AF35" s="246"/>
      <c r="AG35" s="246"/>
      <c r="AH35" s="246"/>
      <c r="AI35" s="246"/>
    </row>
    <row r="36" spans="22:35" x14ac:dyDescent="0.35">
      <c r="V36" s="17" t="s">
        <v>256</v>
      </c>
      <c r="W36" s="17">
        <f>F7</f>
        <v>9280774.941742925</v>
      </c>
      <c r="X36" s="24" t="str">
        <f>IF(W36&lt;Y36,"&lt;","&gt;")</f>
        <v>&lt;</v>
      </c>
      <c r="Y36" s="17">
        <f>F8</f>
        <v>11036978.502829261</v>
      </c>
      <c r="AA36" s="246"/>
      <c r="AB36" s="246"/>
      <c r="AC36" s="246"/>
      <c r="AD36" s="246"/>
      <c r="AE36" s="246"/>
      <c r="AF36" s="246"/>
      <c r="AG36" s="246"/>
      <c r="AH36" s="246"/>
      <c r="AI36" s="246"/>
    </row>
    <row r="37" spans="22:35" x14ac:dyDescent="0.35">
      <c r="V37" s="51" t="s">
        <v>257</v>
      </c>
      <c r="W37" s="51">
        <f>G7</f>
        <v>9448028.5857731085</v>
      </c>
      <c r="X37" s="52" t="str">
        <f>IF(W37&lt;Y37,"&lt;","&gt;")</f>
        <v>&lt;</v>
      </c>
      <c r="Y37" s="51">
        <f>G8</f>
        <v>11122761.826612141</v>
      </c>
      <c r="AA37" s="246"/>
      <c r="AB37" s="246"/>
      <c r="AC37" s="246"/>
      <c r="AD37" s="246"/>
      <c r="AE37" s="246"/>
      <c r="AF37" s="246"/>
      <c r="AG37" s="246"/>
      <c r="AH37" s="246"/>
      <c r="AI37" s="246"/>
    </row>
    <row r="38" spans="22:35" x14ac:dyDescent="0.35">
      <c r="AA38" s="50"/>
      <c r="AB38" s="50"/>
      <c r="AC38" s="50"/>
      <c r="AD38" s="50"/>
      <c r="AE38" s="50"/>
      <c r="AF38" s="50"/>
      <c r="AG38" s="50"/>
      <c r="AH38" s="50"/>
      <c r="AI38" s="50"/>
    </row>
    <row r="39" spans="22:35" x14ac:dyDescent="0.35">
      <c r="AA39" s="255" t="s">
        <v>263</v>
      </c>
      <c r="AB39" s="255"/>
      <c r="AC39" s="255"/>
      <c r="AD39" s="255"/>
      <c r="AE39" s="255"/>
      <c r="AF39" s="255"/>
      <c r="AG39" s="255"/>
      <c r="AH39" s="255"/>
      <c r="AI39" s="255"/>
    </row>
    <row r="40" spans="22:35" x14ac:dyDescent="0.35">
      <c r="Z40" s="257" t="s">
        <v>256</v>
      </c>
      <c r="AA40" s="54">
        <v>30</v>
      </c>
      <c r="AB40" s="256" t="s">
        <v>262</v>
      </c>
      <c r="AC40" s="256"/>
      <c r="AD40" s="256"/>
      <c r="AE40" s="256"/>
      <c r="AF40" s="256"/>
      <c r="AG40" s="256"/>
      <c r="AH40" s="256"/>
      <c r="AI40" s="256"/>
    </row>
    <row r="41" spans="22:35" x14ac:dyDescent="0.35">
      <c r="Z41" s="257"/>
      <c r="AA41" s="54">
        <v>40</v>
      </c>
      <c r="AB41" s="256"/>
      <c r="AC41" s="256"/>
      <c r="AD41" s="256"/>
      <c r="AE41" s="256"/>
      <c r="AF41" s="256"/>
      <c r="AG41" s="256"/>
      <c r="AH41" s="256"/>
      <c r="AI41" s="256"/>
    </row>
    <row r="42" spans="22:35" x14ac:dyDescent="0.35">
      <c r="Z42" s="55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22:35" x14ac:dyDescent="0.35">
      <c r="Z43" s="257" t="s">
        <v>257</v>
      </c>
      <c r="AA43" s="258">
        <v>30</v>
      </c>
      <c r="AB43" s="256" t="s">
        <v>264</v>
      </c>
      <c r="AC43" s="256"/>
      <c r="AD43" s="256"/>
      <c r="AE43" s="256"/>
      <c r="AF43" s="256"/>
      <c r="AG43" s="256"/>
      <c r="AH43" s="256"/>
      <c r="AI43" s="256"/>
    </row>
    <row r="44" spans="22:35" x14ac:dyDescent="0.35">
      <c r="Z44" s="257"/>
      <c r="AA44" s="258"/>
      <c r="AB44" s="256"/>
      <c r="AC44" s="256"/>
      <c r="AD44" s="256"/>
      <c r="AE44" s="256"/>
      <c r="AF44" s="256"/>
      <c r="AG44" s="256"/>
      <c r="AH44" s="256"/>
      <c r="AI44" s="256"/>
    </row>
    <row r="45" spans="22:35" x14ac:dyDescent="0.35">
      <c r="Z45" s="257"/>
      <c r="AA45" s="258">
        <v>40</v>
      </c>
      <c r="AB45" s="256" t="s">
        <v>262</v>
      </c>
      <c r="AC45" s="256"/>
      <c r="AD45" s="256"/>
      <c r="AE45" s="256"/>
      <c r="AF45" s="256"/>
      <c r="AG45" s="256"/>
      <c r="AH45" s="256"/>
      <c r="AI45" s="256"/>
    </row>
    <row r="46" spans="22:35" x14ac:dyDescent="0.35">
      <c r="Z46" s="257"/>
      <c r="AA46" s="258"/>
      <c r="AB46" s="256"/>
      <c r="AC46" s="256"/>
      <c r="AD46" s="256"/>
      <c r="AE46" s="256"/>
      <c r="AF46" s="256"/>
      <c r="AG46" s="256"/>
      <c r="AH46" s="256"/>
      <c r="AI46" s="256"/>
    </row>
    <row r="49" spans="2:35" x14ac:dyDescent="0.35">
      <c r="AA49" s="255" t="s">
        <v>261</v>
      </c>
      <c r="AB49" s="255"/>
      <c r="AC49" s="255"/>
      <c r="AD49" s="255"/>
      <c r="AE49" s="255"/>
      <c r="AF49" s="255"/>
      <c r="AG49" s="255"/>
      <c r="AH49" s="255"/>
      <c r="AI49" s="255"/>
    </row>
    <row r="50" spans="2:35" x14ac:dyDescent="0.35">
      <c r="W50" s="24" t="s">
        <v>28</v>
      </c>
      <c r="Y50" s="24" t="s">
        <v>29</v>
      </c>
      <c r="AA50" s="246" t="s">
        <v>267</v>
      </c>
      <c r="AB50" s="246"/>
      <c r="AC50" s="246"/>
      <c r="AD50" s="246"/>
      <c r="AE50" s="246"/>
      <c r="AF50" s="246"/>
      <c r="AG50" s="246"/>
      <c r="AH50" s="246"/>
      <c r="AI50" s="246"/>
    </row>
    <row r="51" spans="2:35" x14ac:dyDescent="0.35">
      <c r="V51" s="17" t="s">
        <v>256</v>
      </c>
      <c r="W51" s="17">
        <f>J5</f>
        <v>27252905.413404368</v>
      </c>
      <c r="X51" s="24" t="str">
        <f>IF(W51&lt;Y51,"&lt;","&gt;")</f>
        <v>&lt;</v>
      </c>
      <c r="Y51" s="17">
        <f>J6</f>
        <v>32472059.46741255</v>
      </c>
      <c r="AA51" s="246"/>
      <c r="AB51" s="246"/>
      <c r="AC51" s="246"/>
      <c r="AD51" s="246"/>
      <c r="AE51" s="246"/>
      <c r="AF51" s="246"/>
      <c r="AG51" s="246"/>
      <c r="AH51" s="246"/>
      <c r="AI51" s="246"/>
    </row>
    <row r="52" spans="2:35" x14ac:dyDescent="0.35">
      <c r="V52" s="51" t="s">
        <v>257</v>
      </c>
      <c r="W52" s="51">
        <f>K5</f>
        <v>28009253.468200818</v>
      </c>
      <c r="X52" s="52" t="str">
        <f>IF(W52&lt;Y52,"&lt;","&gt;")</f>
        <v>&lt;</v>
      </c>
      <c r="Y52" s="51">
        <f>K6</f>
        <v>32994168.747845221</v>
      </c>
      <c r="AA52" s="246"/>
      <c r="AB52" s="246"/>
      <c r="AC52" s="246"/>
      <c r="AD52" s="246"/>
      <c r="AE52" s="246"/>
      <c r="AF52" s="246"/>
      <c r="AG52" s="246"/>
      <c r="AH52" s="246"/>
      <c r="AI52" s="246"/>
    </row>
    <row r="53" spans="2:35" x14ac:dyDescent="0.35">
      <c r="X53" s="24"/>
    </row>
    <row r="54" spans="2:35" x14ac:dyDescent="0.35">
      <c r="W54" s="24" t="s">
        <v>30</v>
      </c>
      <c r="X54" s="24"/>
      <c r="Y54" s="24" t="s">
        <v>31</v>
      </c>
      <c r="AA54" s="246" t="s">
        <v>268</v>
      </c>
      <c r="AB54" s="246"/>
      <c r="AC54" s="246"/>
      <c r="AD54" s="246"/>
      <c r="AE54" s="246"/>
      <c r="AF54" s="246"/>
      <c r="AG54" s="246"/>
      <c r="AH54" s="246"/>
      <c r="AI54" s="246"/>
    </row>
    <row r="55" spans="2:35" x14ac:dyDescent="0.35">
      <c r="V55" s="17" t="s">
        <v>256</v>
      </c>
      <c r="W55" s="17">
        <f>J7</f>
        <v>139211624.12614387</v>
      </c>
      <c r="X55" s="24" t="str">
        <f>IF(W55&lt;Y55,"&lt;","&gt;")</f>
        <v>&lt;</v>
      </c>
      <c r="Y55" s="17">
        <f>J8</f>
        <v>165554677.54243892</v>
      </c>
      <c r="AA55" s="246"/>
      <c r="AB55" s="246"/>
      <c r="AC55" s="246"/>
      <c r="AD55" s="246"/>
      <c r="AE55" s="246"/>
      <c r="AF55" s="246"/>
      <c r="AG55" s="246"/>
      <c r="AH55" s="246"/>
      <c r="AI55" s="246"/>
    </row>
    <row r="56" spans="2:35" x14ac:dyDescent="0.35">
      <c r="V56" s="51" t="s">
        <v>257</v>
      </c>
      <c r="W56" s="51">
        <f>K7</f>
        <v>141720428.78659663</v>
      </c>
      <c r="X56" s="52" t="str">
        <f>IF(W56&lt;Y56,"&lt;","&gt;")</f>
        <v>&lt;</v>
      </c>
      <c r="Y56" s="51">
        <f>K8</f>
        <v>166841427.39918211</v>
      </c>
      <c r="AA56" s="246"/>
      <c r="AB56" s="246"/>
      <c r="AC56" s="246"/>
      <c r="AD56" s="246"/>
      <c r="AE56" s="246"/>
      <c r="AF56" s="246"/>
      <c r="AG56" s="246"/>
      <c r="AH56" s="246"/>
      <c r="AI56" s="246"/>
    </row>
    <row r="57" spans="2:35" x14ac:dyDescent="0.35">
      <c r="AA57" s="50"/>
      <c r="AB57" s="50"/>
      <c r="AC57" s="50"/>
      <c r="AD57" s="50"/>
      <c r="AE57" s="50"/>
      <c r="AF57" s="50"/>
      <c r="AG57" s="50"/>
      <c r="AH57" s="50"/>
      <c r="AI57" s="50"/>
    </row>
    <row r="58" spans="2:35" x14ac:dyDescent="0.35">
      <c r="AA58" s="255" t="s">
        <v>263</v>
      </c>
      <c r="AB58" s="255"/>
      <c r="AC58" s="255"/>
      <c r="AD58" s="255"/>
      <c r="AE58" s="255"/>
      <c r="AF58" s="255"/>
      <c r="AG58" s="255"/>
      <c r="AH58" s="255"/>
      <c r="AI58" s="255"/>
    </row>
    <row r="59" spans="2:35" x14ac:dyDescent="0.35">
      <c r="B59" s="245" t="s">
        <v>258</v>
      </c>
      <c r="C59" s="245"/>
      <c r="D59" s="245"/>
      <c r="E59" s="245"/>
      <c r="F59" s="245"/>
      <c r="G59" s="245"/>
      <c r="Z59" s="257" t="s">
        <v>256</v>
      </c>
      <c r="AA59" s="54">
        <v>30</v>
      </c>
      <c r="AB59" s="256" t="s">
        <v>262</v>
      </c>
      <c r="AC59" s="256"/>
      <c r="AD59" s="256"/>
      <c r="AE59" s="256"/>
      <c r="AF59" s="256"/>
      <c r="AG59" s="256"/>
      <c r="AH59" s="256"/>
      <c r="AI59" s="256"/>
    </row>
    <row r="60" spans="2:35" x14ac:dyDescent="0.35">
      <c r="B60" s="245"/>
      <c r="C60" s="245"/>
      <c r="D60" s="245"/>
      <c r="E60" s="245"/>
      <c r="F60" s="245"/>
      <c r="G60" s="245"/>
      <c r="Z60" s="257"/>
      <c r="AA60" s="54">
        <v>40</v>
      </c>
      <c r="AB60" s="256"/>
      <c r="AC60" s="256"/>
      <c r="AD60" s="256"/>
      <c r="AE60" s="256"/>
      <c r="AF60" s="256"/>
      <c r="AG60" s="256"/>
      <c r="AH60" s="256"/>
      <c r="AI60" s="256"/>
    </row>
    <row r="61" spans="2:35" x14ac:dyDescent="0.35">
      <c r="B61" s="245"/>
      <c r="C61" s="245"/>
      <c r="D61" s="245"/>
      <c r="E61" s="245"/>
      <c r="F61" s="245"/>
      <c r="G61" s="245"/>
      <c r="Z61" s="55"/>
      <c r="AA61" s="53"/>
      <c r="AB61" s="53"/>
      <c r="AC61" s="53"/>
      <c r="AD61" s="53"/>
      <c r="AE61" s="53"/>
      <c r="AF61" s="53"/>
      <c r="AG61" s="53"/>
      <c r="AH61" s="53"/>
      <c r="AI61" s="53"/>
    </row>
    <row r="62" spans="2:35" x14ac:dyDescent="0.35">
      <c r="Z62" s="257" t="s">
        <v>257</v>
      </c>
      <c r="AA62" s="258">
        <v>30</v>
      </c>
      <c r="AB62" s="256" t="s">
        <v>264</v>
      </c>
      <c r="AC62" s="256"/>
      <c r="AD62" s="256"/>
      <c r="AE62" s="256"/>
      <c r="AF62" s="256"/>
      <c r="AG62" s="256"/>
      <c r="AH62" s="256"/>
      <c r="AI62" s="256"/>
    </row>
    <row r="63" spans="2:35" x14ac:dyDescent="0.35">
      <c r="Z63" s="257"/>
      <c r="AA63" s="258"/>
      <c r="AB63" s="256"/>
      <c r="AC63" s="256"/>
      <c r="AD63" s="256"/>
      <c r="AE63" s="256"/>
      <c r="AF63" s="256"/>
      <c r="AG63" s="256"/>
      <c r="AH63" s="256"/>
      <c r="AI63" s="256"/>
    </row>
    <row r="64" spans="2:35" x14ac:dyDescent="0.35">
      <c r="Z64" s="257"/>
      <c r="AA64" s="258">
        <v>40</v>
      </c>
      <c r="AB64" s="256" t="s">
        <v>262</v>
      </c>
      <c r="AC64" s="256"/>
      <c r="AD64" s="256"/>
      <c r="AE64" s="256"/>
      <c r="AF64" s="256"/>
      <c r="AG64" s="256"/>
      <c r="AH64" s="256"/>
      <c r="AI64" s="256"/>
    </row>
    <row r="65" spans="26:35" x14ac:dyDescent="0.35">
      <c r="Z65" s="257"/>
      <c r="AA65" s="258"/>
      <c r="AB65" s="256"/>
      <c r="AC65" s="256"/>
      <c r="AD65" s="256"/>
      <c r="AE65" s="256"/>
      <c r="AF65" s="256"/>
      <c r="AG65" s="256"/>
      <c r="AH65" s="256"/>
      <c r="AI65" s="256"/>
    </row>
  </sheetData>
  <mergeCells count="39">
    <mergeCell ref="Z62:Z65"/>
    <mergeCell ref="AA62:AA63"/>
    <mergeCell ref="AB62:AI63"/>
    <mergeCell ref="AA64:AA65"/>
    <mergeCell ref="AB64:AI65"/>
    <mergeCell ref="AA49:AI49"/>
    <mergeCell ref="AA50:AI52"/>
    <mergeCell ref="AA54:AI56"/>
    <mergeCell ref="AA58:AI58"/>
    <mergeCell ref="Z59:Z60"/>
    <mergeCell ref="AB59:AI60"/>
    <mergeCell ref="Z40:Z41"/>
    <mergeCell ref="Z43:Z46"/>
    <mergeCell ref="AA35:AI37"/>
    <mergeCell ref="AA39:AI39"/>
    <mergeCell ref="AB40:AI41"/>
    <mergeCell ref="AA43:AA44"/>
    <mergeCell ref="AB43:AI44"/>
    <mergeCell ref="B59:G61"/>
    <mergeCell ref="AA4:AI6"/>
    <mergeCell ref="AA8:AI10"/>
    <mergeCell ref="AA12:AI12"/>
    <mergeCell ref="AA3:AI3"/>
    <mergeCell ref="AB13:AI14"/>
    <mergeCell ref="AB16:AI17"/>
    <mergeCell ref="Z13:Z14"/>
    <mergeCell ref="AA16:AA17"/>
    <mergeCell ref="AA18:AA19"/>
    <mergeCell ref="AB18:AI19"/>
    <mergeCell ref="Z16:Z19"/>
    <mergeCell ref="AA30:AI30"/>
    <mergeCell ref="AA31:AI33"/>
    <mergeCell ref="AA45:AA46"/>
    <mergeCell ref="AB45:AI46"/>
    <mergeCell ref="BA18:BK18"/>
    <mergeCell ref="BA19:BK21"/>
    <mergeCell ref="A3:C3"/>
    <mergeCell ref="E3:G3"/>
    <mergeCell ref="I3:K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A541-02C2-49C6-A6C8-1094B2DD2A30}">
  <dimension ref="A1:T16"/>
  <sheetViews>
    <sheetView topLeftCell="J2" workbookViewId="0">
      <selection activeCell="O2" sqref="O2:T16"/>
    </sheetView>
  </sheetViews>
  <sheetFormatPr defaultRowHeight="14.5" x14ac:dyDescent="0.35"/>
  <cols>
    <col min="1" max="1" width="6.6328125" customWidth="1"/>
    <col min="2" max="3" width="17.1796875" customWidth="1"/>
    <col min="4" max="4" width="6.6328125" customWidth="1"/>
    <col min="5" max="6" width="17.1796875" customWidth="1"/>
    <col min="8" max="8" width="6.6328125" customWidth="1"/>
    <col min="9" max="10" width="17.1796875" customWidth="1"/>
    <col min="11" max="11" width="6.6328125" customWidth="1"/>
    <col min="12" max="13" width="17.1796875" customWidth="1"/>
    <col min="15" max="15" width="6.6328125" customWidth="1"/>
    <col min="16" max="17" width="17.1796875" customWidth="1"/>
    <col min="18" max="18" width="6.6328125" customWidth="1"/>
    <col min="19" max="20" width="17.1796875" customWidth="1"/>
  </cols>
  <sheetData>
    <row r="1" spans="1:20" ht="30.5" thickBot="1" x14ac:dyDescent="0.4">
      <c r="A1" s="154" t="s">
        <v>7</v>
      </c>
      <c r="B1" s="155" t="s">
        <v>23</v>
      </c>
      <c r="C1" s="155" t="s">
        <v>35</v>
      </c>
      <c r="D1" s="155" t="s">
        <v>7</v>
      </c>
      <c r="E1" s="155" t="s">
        <v>23</v>
      </c>
      <c r="F1" s="155" t="s">
        <v>35</v>
      </c>
      <c r="H1" s="154" t="s">
        <v>7</v>
      </c>
      <c r="I1" s="155" t="s">
        <v>23</v>
      </c>
      <c r="J1" s="155" t="s">
        <v>35</v>
      </c>
      <c r="K1" s="155" t="s">
        <v>7</v>
      </c>
      <c r="L1" s="155" t="s">
        <v>23</v>
      </c>
      <c r="M1" s="155" t="s">
        <v>35</v>
      </c>
      <c r="O1" s="154" t="s">
        <v>7</v>
      </c>
      <c r="P1" s="155" t="s">
        <v>23</v>
      </c>
      <c r="Q1" s="155" t="s">
        <v>35</v>
      </c>
      <c r="R1" s="155" t="s">
        <v>7</v>
      </c>
      <c r="S1" s="155" t="s">
        <v>23</v>
      </c>
      <c r="T1" s="155" t="s">
        <v>35</v>
      </c>
    </row>
    <row r="2" spans="1:20" ht="16" thickBot="1" x14ac:dyDescent="0.4">
      <c r="A2" s="158">
        <v>30</v>
      </c>
      <c r="B2" s="156">
        <v>196064774.28</v>
      </c>
      <c r="C2" s="157">
        <v>190770337.88999999</v>
      </c>
      <c r="D2" s="160">
        <v>45</v>
      </c>
      <c r="E2" s="157">
        <v>570868280.21000004</v>
      </c>
      <c r="F2" s="157">
        <v>558195966.63999999</v>
      </c>
      <c r="H2" s="158">
        <v>30</v>
      </c>
      <c r="I2" s="160">
        <v>5601850.6900000004</v>
      </c>
      <c r="J2" s="160">
        <v>5450581.0800000001</v>
      </c>
      <c r="K2" s="160">
        <v>45</v>
      </c>
      <c r="L2" s="160">
        <v>16310522.289999999</v>
      </c>
      <c r="M2" s="160">
        <v>15948456.189999999</v>
      </c>
      <c r="O2" s="158">
        <v>30</v>
      </c>
      <c r="P2" s="160">
        <v>28009253.469999999</v>
      </c>
      <c r="Q2" s="160">
        <v>27252905.41</v>
      </c>
      <c r="R2" s="160">
        <v>45</v>
      </c>
      <c r="S2" s="160">
        <v>326210445.82999998</v>
      </c>
      <c r="T2" s="160">
        <v>318969123.80000001</v>
      </c>
    </row>
    <row r="3" spans="1:20" ht="16" thickBot="1" x14ac:dyDescent="0.4">
      <c r="A3" s="158">
        <v>31</v>
      </c>
      <c r="B3" s="156">
        <v>212544884.5</v>
      </c>
      <c r="C3" s="157">
        <v>207062943.86000001</v>
      </c>
      <c r="D3" s="160">
        <v>46</v>
      </c>
      <c r="E3" s="157">
        <v>608730723.57000005</v>
      </c>
      <c r="F3" s="157">
        <v>595109102.98000002</v>
      </c>
      <c r="H3" s="158">
        <v>31</v>
      </c>
      <c r="I3" s="160">
        <v>6072710.9900000002</v>
      </c>
      <c r="J3" s="160">
        <v>5916084.1100000003</v>
      </c>
      <c r="K3" s="160">
        <v>46</v>
      </c>
      <c r="L3" s="160">
        <v>17392306.390000001</v>
      </c>
      <c r="M3" s="160">
        <v>17003117.23</v>
      </c>
      <c r="O3" s="158">
        <v>31</v>
      </c>
      <c r="P3" s="160">
        <v>36436265.909999996</v>
      </c>
      <c r="Q3" s="160">
        <v>35496504.659999996</v>
      </c>
      <c r="R3" s="160">
        <v>46</v>
      </c>
      <c r="S3" s="160">
        <v>365238434.13999999</v>
      </c>
      <c r="T3" s="160">
        <v>357065461.79000002</v>
      </c>
    </row>
    <row r="4" spans="1:20" ht="16" thickBot="1" x14ac:dyDescent="0.4">
      <c r="A4" s="158">
        <v>32</v>
      </c>
      <c r="B4" s="156">
        <v>229972686.86000001</v>
      </c>
      <c r="C4" s="157">
        <v>224272258.77000001</v>
      </c>
      <c r="D4" s="160">
        <v>47</v>
      </c>
      <c r="E4" s="157">
        <v>648777376.65999997</v>
      </c>
      <c r="F4" s="157">
        <v>634132929.35000002</v>
      </c>
      <c r="H4" s="158">
        <v>32</v>
      </c>
      <c r="I4" s="160">
        <v>6570648.2000000002</v>
      </c>
      <c r="J4" s="160">
        <v>6407778.8200000003</v>
      </c>
      <c r="K4" s="160">
        <v>47</v>
      </c>
      <c r="L4" s="160">
        <v>18536496.48</v>
      </c>
      <c r="M4" s="160">
        <v>18118083.699999999</v>
      </c>
      <c r="O4" s="158">
        <v>32</v>
      </c>
      <c r="P4" s="160">
        <v>45994537.369999997</v>
      </c>
      <c r="Q4" s="160">
        <v>44854451.75</v>
      </c>
      <c r="R4" s="160">
        <v>47</v>
      </c>
      <c r="S4" s="160">
        <v>407802922.47000003</v>
      </c>
      <c r="T4" s="160">
        <v>398597841.31</v>
      </c>
    </row>
    <row r="5" spans="1:20" ht="16" thickBot="1" x14ac:dyDescent="0.4">
      <c r="A5" s="158">
        <v>33</v>
      </c>
      <c r="B5" s="156">
        <v>248396975.91</v>
      </c>
      <c r="C5" s="157">
        <v>242443871</v>
      </c>
      <c r="D5" s="160">
        <v>48</v>
      </c>
      <c r="E5" s="157">
        <v>691139756.33000004</v>
      </c>
      <c r="F5" s="157">
        <v>675395548.16999996</v>
      </c>
      <c r="H5" s="158">
        <v>33</v>
      </c>
      <c r="I5" s="160">
        <v>7097056.4500000002</v>
      </c>
      <c r="J5" s="160">
        <v>6926967.7400000002</v>
      </c>
      <c r="K5" s="160">
        <v>48</v>
      </c>
      <c r="L5" s="160">
        <v>19746850.18</v>
      </c>
      <c r="M5" s="160">
        <v>19297015.66</v>
      </c>
      <c r="O5" s="158">
        <v>33</v>
      </c>
      <c r="P5" s="160">
        <v>56776451.640000001</v>
      </c>
      <c r="Q5" s="160">
        <v>55415741.939999998</v>
      </c>
      <c r="R5" s="160">
        <v>48</v>
      </c>
      <c r="S5" s="160">
        <v>454177554.16000003</v>
      </c>
      <c r="T5" s="160">
        <v>443831360.23000002</v>
      </c>
    </row>
    <row r="6" spans="1:20" ht="16" thickBot="1" x14ac:dyDescent="0.4">
      <c r="A6" s="158">
        <v>34</v>
      </c>
      <c r="B6" s="156">
        <v>267870440.72999999</v>
      </c>
      <c r="C6" s="157">
        <v>261627423.84</v>
      </c>
      <c r="D6" s="160">
        <v>49</v>
      </c>
      <c r="E6" s="157">
        <v>735957478.82000005</v>
      </c>
      <c r="F6" s="157">
        <v>719032958.79999995</v>
      </c>
      <c r="H6" s="158">
        <v>34</v>
      </c>
      <c r="I6" s="160">
        <v>7653441.1600000001</v>
      </c>
      <c r="J6" s="160">
        <v>7475069.25</v>
      </c>
      <c r="K6" s="160">
        <v>49</v>
      </c>
      <c r="L6" s="160">
        <v>21027356.539999999</v>
      </c>
      <c r="M6" s="160">
        <v>20543798.82</v>
      </c>
      <c r="O6" s="158">
        <v>34</v>
      </c>
      <c r="P6" s="160">
        <v>68880970.469999999</v>
      </c>
      <c r="Q6" s="160">
        <v>67275623.269999996</v>
      </c>
      <c r="R6" s="160">
        <v>49</v>
      </c>
      <c r="S6" s="160">
        <v>504656556.91000003</v>
      </c>
      <c r="T6" s="160">
        <v>493051171.75</v>
      </c>
    </row>
    <row r="7" spans="1:20" ht="16" thickBot="1" x14ac:dyDescent="0.4">
      <c r="A7" s="158">
        <v>35</v>
      </c>
      <c r="B7" s="156">
        <v>288449840.02999997</v>
      </c>
      <c r="C7" s="157">
        <v>281876769.5</v>
      </c>
      <c r="D7" s="160">
        <v>50</v>
      </c>
      <c r="E7" s="157">
        <v>783378717.85000002</v>
      </c>
      <c r="F7" s="157">
        <v>765189495.12</v>
      </c>
      <c r="H7" s="158">
        <v>35</v>
      </c>
      <c r="I7" s="160">
        <v>8241424</v>
      </c>
      <c r="J7" s="160">
        <v>8053621.9900000002</v>
      </c>
      <c r="K7" s="160">
        <v>50</v>
      </c>
      <c r="L7" s="160">
        <v>22382249.079999998</v>
      </c>
      <c r="M7" s="160">
        <v>21862557</v>
      </c>
      <c r="O7" s="158">
        <v>35</v>
      </c>
      <c r="P7" s="160">
        <v>82414240.010000005</v>
      </c>
      <c r="Q7" s="160">
        <v>80536219.859999999</v>
      </c>
      <c r="R7" s="160">
        <v>50</v>
      </c>
      <c r="S7" s="160">
        <v>559556227.03999996</v>
      </c>
      <c r="T7" s="160">
        <v>546563925.09000003</v>
      </c>
    </row>
    <row r="8" spans="1:20" ht="16" thickBot="1" x14ac:dyDescent="0.4">
      <c r="A8" s="158">
        <v>36</v>
      </c>
      <c r="B8" s="156">
        <v>310196184.81999999</v>
      </c>
      <c r="C8" s="157">
        <v>303250127.94999999</v>
      </c>
      <c r="D8" s="160">
        <v>51</v>
      </c>
      <c r="E8" s="157">
        <v>833560692.89999998</v>
      </c>
      <c r="F8" s="157">
        <v>814018293.54999995</v>
      </c>
      <c r="H8" s="158">
        <v>36</v>
      </c>
      <c r="I8" s="160">
        <v>8862748.1400000006</v>
      </c>
      <c r="J8" s="160">
        <v>8664289.3699999992</v>
      </c>
      <c r="K8" s="160">
        <v>51</v>
      </c>
      <c r="L8" s="160">
        <v>23816019.800000001</v>
      </c>
      <c r="M8" s="160">
        <v>23257665.530000001</v>
      </c>
      <c r="O8" s="158">
        <v>36</v>
      </c>
      <c r="P8" s="160">
        <v>97490229.510000005</v>
      </c>
      <c r="Q8" s="160">
        <v>95307183.069999993</v>
      </c>
      <c r="R8" s="160">
        <v>51</v>
      </c>
      <c r="S8" s="160">
        <v>619216514.72000003</v>
      </c>
      <c r="T8" s="160">
        <v>604699303.77999997</v>
      </c>
    </row>
    <row r="9" spans="1:20" ht="16" thickBot="1" x14ac:dyDescent="0.4">
      <c r="A9" s="158">
        <v>37</v>
      </c>
      <c r="B9" s="156">
        <v>333174930.98000002</v>
      </c>
      <c r="C9" s="157">
        <v>325810253.57999998</v>
      </c>
      <c r="D9" s="160">
        <v>52</v>
      </c>
      <c r="E9" s="157">
        <v>886670189.22000003</v>
      </c>
      <c r="F9" s="157">
        <v>865681792.71000004</v>
      </c>
      <c r="H9" s="158">
        <v>37</v>
      </c>
      <c r="I9" s="160">
        <v>9519283.7400000002</v>
      </c>
      <c r="J9" s="160">
        <v>9308864.3900000006</v>
      </c>
      <c r="K9" s="160">
        <v>52</v>
      </c>
      <c r="L9" s="160">
        <v>25333433.98</v>
      </c>
      <c r="M9" s="160">
        <v>24733765.510000002</v>
      </c>
      <c r="O9" s="158">
        <v>37</v>
      </c>
      <c r="P9" s="160">
        <v>114231404.91</v>
      </c>
      <c r="Q9" s="160">
        <v>111706372.66</v>
      </c>
      <c r="R9" s="160">
        <v>52</v>
      </c>
      <c r="S9" s="160">
        <v>684002717.39999998</v>
      </c>
      <c r="T9" s="160">
        <v>667811668.66999996</v>
      </c>
    </row>
    <row r="10" spans="1:20" ht="16" thickBot="1" x14ac:dyDescent="0.4">
      <c r="A10" s="159">
        <v>38</v>
      </c>
      <c r="B10" s="156">
        <v>357456183.48000002</v>
      </c>
      <c r="C10" s="157">
        <v>349624612.64999998</v>
      </c>
      <c r="D10" s="160">
        <v>53</v>
      </c>
      <c r="E10" s="157">
        <v>942884111.45000005</v>
      </c>
      <c r="F10" s="157">
        <v>920352266.64999998</v>
      </c>
      <c r="H10" s="159">
        <v>38</v>
      </c>
      <c r="I10" s="160">
        <v>10213033.810000001</v>
      </c>
      <c r="J10" s="160">
        <v>9989274.6500000004</v>
      </c>
      <c r="K10" s="160">
        <v>53</v>
      </c>
      <c r="L10" s="160">
        <v>26939546.039999999</v>
      </c>
      <c r="M10" s="160">
        <v>26295779.050000001</v>
      </c>
      <c r="O10" s="159">
        <v>38</v>
      </c>
      <c r="P10" s="160">
        <v>132769439.58</v>
      </c>
      <c r="Q10" s="160">
        <v>129860570.41</v>
      </c>
      <c r="R10" s="160">
        <v>53</v>
      </c>
      <c r="S10" s="160">
        <v>754307289.15999997</v>
      </c>
      <c r="T10" s="160">
        <v>736281813.32000005</v>
      </c>
    </row>
    <row r="11" spans="1:20" ht="16" thickBot="1" x14ac:dyDescent="0.4">
      <c r="A11" s="159">
        <v>39</v>
      </c>
      <c r="B11" s="156">
        <v>383114914.10000002</v>
      </c>
      <c r="C11" s="157">
        <v>374765573.88999999</v>
      </c>
      <c r="D11" s="160">
        <v>54</v>
      </c>
      <c r="E11" s="157">
        <v>1002390072.5</v>
      </c>
      <c r="F11" s="157">
        <v>978212392.97000003</v>
      </c>
      <c r="H11" s="159">
        <v>39</v>
      </c>
      <c r="I11" s="160">
        <v>10946140.4</v>
      </c>
      <c r="J11" s="160">
        <v>10707587.83</v>
      </c>
      <c r="K11" s="160">
        <v>54</v>
      </c>
      <c r="L11" s="160">
        <v>28639716.359999999</v>
      </c>
      <c r="M11" s="160">
        <v>27948925.510000002</v>
      </c>
      <c r="O11" s="159">
        <v>39</v>
      </c>
      <c r="P11" s="160">
        <v>153245965.63999999</v>
      </c>
      <c r="Q11" s="160">
        <v>149906229.56</v>
      </c>
      <c r="R11" s="160">
        <v>54</v>
      </c>
      <c r="S11" s="160">
        <v>830551774.36000001</v>
      </c>
      <c r="T11" s="160">
        <v>810518839.88999999</v>
      </c>
    </row>
    <row r="12" spans="1:20" ht="16" thickBot="1" x14ac:dyDescent="0.4">
      <c r="A12" s="159">
        <v>40</v>
      </c>
      <c r="B12" s="156">
        <v>410231194.19999999</v>
      </c>
      <c r="C12" s="157">
        <v>401310614.23000002</v>
      </c>
      <c r="D12" s="160">
        <v>55</v>
      </c>
      <c r="E12" s="157">
        <v>1065387019.7</v>
      </c>
      <c r="F12" s="157">
        <v>1039455857.92</v>
      </c>
      <c r="H12" s="159">
        <v>40</v>
      </c>
      <c r="I12" s="160">
        <v>11720891.26</v>
      </c>
      <c r="J12" s="160">
        <v>11466017.550000001</v>
      </c>
      <c r="K12" s="160">
        <v>55</v>
      </c>
      <c r="L12" s="160">
        <v>30439629.129999999</v>
      </c>
      <c r="M12" s="160">
        <v>29698738.800000001</v>
      </c>
      <c r="O12" s="159">
        <v>40</v>
      </c>
      <c r="P12" s="160">
        <v>175813368.94</v>
      </c>
      <c r="Q12" s="160">
        <v>171990263.24000001</v>
      </c>
      <c r="R12" s="160">
        <v>55</v>
      </c>
      <c r="S12" s="160">
        <v>913188874.02999997</v>
      </c>
      <c r="T12" s="160">
        <v>890962163.92999995</v>
      </c>
    </row>
    <row r="13" spans="1:20" ht="16" thickBot="1" x14ac:dyDescent="0.4">
      <c r="A13" s="159">
        <v>41</v>
      </c>
      <c r="B13" s="156">
        <v>438890444.11000001</v>
      </c>
      <c r="C13" s="157">
        <v>429342541.70999998</v>
      </c>
      <c r="D13" s="160">
        <v>56</v>
      </c>
      <c r="E13" s="157">
        <v>1132085900.4000001</v>
      </c>
      <c r="F13" s="157">
        <v>1104288000.25</v>
      </c>
      <c r="H13" s="159">
        <v>41</v>
      </c>
      <c r="I13" s="160">
        <v>12539726.970000001</v>
      </c>
      <c r="J13" s="160">
        <v>12266929.76</v>
      </c>
      <c r="K13" s="160">
        <v>56</v>
      </c>
      <c r="L13" s="160">
        <v>32345311.440000001</v>
      </c>
      <c r="M13" s="160">
        <v>31551085.719999999</v>
      </c>
      <c r="O13" s="159">
        <v>41</v>
      </c>
      <c r="P13" s="160">
        <v>200635631.59</v>
      </c>
      <c r="Q13" s="160">
        <v>196270876.21000001</v>
      </c>
      <c r="R13" s="160">
        <v>56</v>
      </c>
      <c r="S13" s="160">
        <v>1002704654.64</v>
      </c>
      <c r="T13" s="160">
        <v>978083657.37</v>
      </c>
    </row>
    <row r="14" spans="1:20" ht="16" thickBot="1" x14ac:dyDescent="0.4">
      <c r="A14" s="159">
        <v>42</v>
      </c>
      <c r="B14" s="156">
        <v>469183700.38999999</v>
      </c>
      <c r="C14" s="157">
        <v>458949736.88</v>
      </c>
      <c r="D14" s="160">
        <v>57</v>
      </c>
      <c r="E14" s="157">
        <v>1202710369.01</v>
      </c>
      <c r="F14" s="157">
        <v>1172926495.9400001</v>
      </c>
      <c r="H14" s="159">
        <v>42</v>
      </c>
      <c r="I14" s="160">
        <v>13405248.58</v>
      </c>
      <c r="J14" s="160">
        <v>13112849.630000001</v>
      </c>
      <c r="K14" s="160">
        <v>57</v>
      </c>
      <c r="L14" s="160">
        <v>34363153.399999999</v>
      </c>
      <c r="M14" s="160">
        <v>33512185.600000001</v>
      </c>
      <c r="O14" s="159">
        <v>42</v>
      </c>
      <c r="P14" s="160">
        <v>227889225.90000001</v>
      </c>
      <c r="Q14" s="160">
        <v>222918443.63</v>
      </c>
      <c r="R14" s="160">
        <v>57</v>
      </c>
      <c r="S14" s="160">
        <v>1099620908.8099999</v>
      </c>
      <c r="T14" s="160">
        <v>1072389939.14</v>
      </c>
    </row>
    <row r="15" spans="1:20" ht="16" thickBot="1" x14ac:dyDescent="0.4">
      <c r="A15" s="159">
        <v>43</v>
      </c>
      <c r="B15" s="156">
        <v>501207902.44999999</v>
      </c>
      <c r="C15" s="157">
        <v>490226414.42000002</v>
      </c>
      <c r="D15" s="160">
        <v>58</v>
      </c>
      <c r="E15" s="157">
        <v>1277497538.02</v>
      </c>
      <c r="F15" s="157">
        <v>1245602085.99</v>
      </c>
      <c r="H15" s="159">
        <v>43</v>
      </c>
      <c r="I15" s="160">
        <v>14320225.779999999</v>
      </c>
      <c r="J15" s="160">
        <v>14006468.98</v>
      </c>
      <c r="K15" s="160">
        <v>58</v>
      </c>
      <c r="L15" s="160">
        <v>36499929.659999996</v>
      </c>
      <c r="M15" s="160">
        <v>35588631.030000001</v>
      </c>
      <c r="O15" s="159">
        <v>43</v>
      </c>
      <c r="P15" s="160">
        <v>257764064.11000001</v>
      </c>
      <c r="Q15" s="160">
        <v>252116441.69999999</v>
      </c>
      <c r="R15" s="160">
        <v>58</v>
      </c>
      <c r="S15" s="160">
        <v>1204497678.71</v>
      </c>
      <c r="T15" s="160">
        <v>1174424823.9300001</v>
      </c>
    </row>
    <row r="16" spans="1:20" ht="16" thickBot="1" x14ac:dyDescent="0.4">
      <c r="A16" s="159">
        <v>44</v>
      </c>
      <c r="B16" s="156">
        <v>535066199.62</v>
      </c>
      <c r="C16" s="157">
        <v>523272906.13999999</v>
      </c>
      <c r="D16" s="160">
        <v>59</v>
      </c>
      <c r="E16" s="157">
        <v>1356698775.3800001</v>
      </c>
      <c r="F16" s="157">
        <v>1322559349.6600001</v>
      </c>
      <c r="H16" s="159">
        <v>44</v>
      </c>
      <c r="I16" s="160">
        <v>15287605.699999999</v>
      </c>
      <c r="J16" s="160">
        <v>14950654.460000001</v>
      </c>
      <c r="K16" s="160">
        <v>59</v>
      </c>
      <c r="L16" s="160">
        <v>38762822.149999999</v>
      </c>
      <c r="M16" s="160">
        <v>37787409.990000002</v>
      </c>
      <c r="O16" s="159">
        <v>44</v>
      </c>
      <c r="P16" s="160">
        <v>290464508.36000001</v>
      </c>
      <c r="Q16" s="160">
        <v>284062434.75999999</v>
      </c>
      <c r="R16" s="160">
        <v>59</v>
      </c>
      <c r="S16" s="160">
        <v>1317935953.22</v>
      </c>
      <c r="T16" s="160">
        <v>1284771939.6700001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5FDA-F542-429E-8AAD-F1812338C7B1}">
  <dimension ref="A1:Z52"/>
  <sheetViews>
    <sheetView zoomScale="60" zoomScaleNormal="60" workbookViewId="0">
      <selection activeCell="F19" sqref="F19"/>
    </sheetView>
  </sheetViews>
  <sheetFormatPr defaultRowHeight="14.5" x14ac:dyDescent="0.35"/>
  <cols>
    <col min="1" max="1" width="17.90625" style="11" bestFit="1" customWidth="1"/>
    <col min="2" max="2" width="16" style="11" bestFit="1" customWidth="1"/>
    <col min="3" max="8" width="8.7265625" style="11"/>
    <col min="9" max="9" width="9.36328125" style="11" bestFit="1" customWidth="1"/>
    <col min="10" max="10" width="9" style="11" bestFit="1" customWidth="1"/>
    <col min="11" max="11" width="9.453125" style="11" customWidth="1"/>
    <col min="12" max="16384" width="8.7265625" style="11"/>
  </cols>
  <sheetData>
    <row r="1" spans="1:23" ht="15" x14ac:dyDescent="0.35">
      <c r="A1" s="172" t="s">
        <v>5</v>
      </c>
      <c r="B1" s="172"/>
      <c r="C1" s="172"/>
      <c r="D1" s="172"/>
      <c r="N1" s="172" t="s">
        <v>26</v>
      </c>
      <c r="O1" s="172"/>
      <c r="P1" s="172"/>
      <c r="Q1" s="172"/>
      <c r="R1" s="172"/>
      <c r="S1" s="172"/>
      <c r="T1" s="172"/>
      <c r="U1" s="172"/>
      <c r="V1" s="172"/>
      <c r="W1" s="172"/>
    </row>
    <row r="2" spans="1:23" ht="15.5" x14ac:dyDescent="0.35">
      <c r="A2" s="6"/>
      <c r="B2" s="6" t="s">
        <v>6</v>
      </c>
      <c r="C2" s="6" t="s">
        <v>7</v>
      </c>
      <c r="D2" s="6" t="s">
        <v>8</v>
      </c>
      <c r="G2" s="259" t="s">
        <v>18</v>
      </c>
      <c r="H2" s="6">
        <v>1</v>
      </c>
      <c r="I2" s="7" t="s">
        <v>9</v>
      </c>
      <c r="J2" s="7" t="s">
        <v>10</v>
      </c>
      <c r="K2" s="7" t="s">
        <v>11</v>
      </c>
      <c r="N2" s="6"/>
      <c r="O2" s="173" t="s">
        <v>19</v>
      </c>
      <c r="P2" s="173"/>
      <c r="Q2" s="173"/>
      <c r="R2" s="173"/>
      <c r="S2" s="173" t="s">
        <v>23</v>
      </c>
      <c r="T2" s="173"/>
      <c r="U2" s="173"/>
      <c r="V2" s="173"/>
      <c r="W2" s="173"/>
    </row>
    <row r="3" spans="1:23" ht="15.5" x14ac:dyDescent="0.35">
      <c r="A3" s="162" t="s">
        <v>2</v>
      </c>
      <c r="B3" s="162" t="s">
        <v>3</v>
      </c>
      <c r="C3" s="7">
        <v>30</v>
      </c>
      <c r="D3" s="7" t="s">
        <v>0</v>
      </c>
      <c r="E3" s="11" t="s">
        <v>28</v>
      </c>
      <c r="G3" s="260"/>
      <c r="H3" s="6">
        <v>2</v>
      </c>
      <c r="I3" s="7" t="s">
        <v>12</v>
      </c>
      <c r="J3" s="7" t="s">
        <v>13</v>
      </c>
      <c r="K3" s="7" t="s">
        <v>11</v>
      </c>
      <c r="N3" s="8" t="s">
        <v>22</v>
      </c>
      <c r="O3" s="171" t="s">
        <v>20</v>
      </c>
      <c r="P3" s="171"/>
      <c r="Q3" s="171" t="s">
        <v>21</v>
      </c>
      <c r="R3" s="171"/>
      <c r="S3" s="8" t="s">
        <v>22</v>
      </c>
      <c r="T3" s="171" t="s">
        <v>20</v>
      </c>
      <c r="U3" s="171"/>
      <c r="V3" s="171" t="s">
        <v>21</v>
      </c>
      <c r="W3" s="171"/>
    </row>
    <row r="4" spans="1:23" ht="15.5" x14ac:dyDescent="0.35">
      <c r="A4" s="162"/>
      <c r="B4" s="162"/>
      <c r="C4" s="7">
        <v>30</v>
      </c>
      <c r="D4" s="7" t="s">
        <v>1</v>
      </c>
      <c r="E4" s="11" t="s">
        <v>29</v>
      </c>
      <c r="N4" s="7">
        <v>30</v>
      </c>
      <c r="O4" s="162"/>
      <c r="P4" s="162"/>
      <c r="Q4" s="162"/>
      <c r="R4" s="162"/>
      <c r="S4" s="7">
        <v>30</v>
      </c>
      <c r="T4" s="162"/>
      <c r="U4" s="162"/>
      <c r="V4" s="162"/>
      <c r="W4" s="162"/>
    </row>
    <row r="5" spans="1:23" ht="15.5" x14ac:dyDescent="0.35">
      <c r="A5" s="162"/>
      <c r="B5" s="162" t="s">
        <v>4</v>
      </c>
      <c r="C5" s="7">
        <v>30</v>
      </c>
      <c r="D5" s="7" t="s">
        <v>0</v>
      </c>
    </row>
    <row r="6" spans="1:23" ht="15.5" x14ac:dyDescent="0.35">
      <c r="A6" s="162"/>
      <c r="B6" s="162"/>
      <c r="C6" s="7">
        <v>30</v>
      </c>
      <c r="D6" s="7" t="s">
        <v>1</v>
      </c>
      <c r="G6" s="173" t="s">
        <v>40</v>
      </c>
      <c r="H6" s="173" t="s">
        <v>35</v>
      </c>
      <c r="I6" s="173"/>
      <c r="J6" s="173" t="s">
        <v>23</v>
      </c>
      <c r="K6" s="173"/>
      <c r="N6" s="172" t="s">
        <v>24</v>
      </c>
      <c r="O6" s="172"/>
      <c r="P6" s="172"/>
      <c r="Q6" s="172"/>
      <c r="R6" s="172"/>
      <c r="S6" s="172"/>
      <c r="T6" s="172"/>
      <c r="U6" s="172"/>
      <c r="V6" s="172"/>
      <c r="W6" s="172"/>
    </row>
    <row r="7" spans="1:23" ht="14.5" customHeight="1" x14ac:dyDescent="0.35">
      <c r="G7" s="173"/>
      <c r="H7" s="8" t="s">
        <v>0</v>
      </c>
      <c r="I7" s="8" t="s">
        <v>1</v>
      </c>
      <c r="J7" s="8" t="s">
        <v>0</v>
      </c>
      <c r="K7" s="8" t="s">
        <v>1</v>
      </c>
      <c r="N7" s="6"/>
      <c r="O7" s="173" t="s">
        <v>19</v>
      </c>
      <c r="P7" s="173"/>
      <c r="Q7" s="173"/>
      <c r="R7" s="173"/>
      <c r="S7" s="173" t="s">
        <v>23</v>
      </c>
      <c r="T7" s="173"/>
      <c r="U7" s="173"/>
      <c r="V7" s="173"/>
      <c r="W7" s="173"/>
    </row>
    <row r="8" spans="1:23" ht="14.5" customHeight="1" x14ac:dyDescent="0.35">
      <c r="G8" s="7" t="s">
        <v>28</v>
      </c>
      <c r="H8" s="7"/>
      <c r="I8" s="7"/>
      <c r="J8" s="7"/>
      <c r="K8" s="7"/>
      <c r="N8" s="8" t="s">
        <v>22</v>
      </c>
      <c r="O8" s="171" t="s">
        <v>20</v>
      </c>
      <c r="P8" s="171"/>
      <c r="Q8" s="171" t="s">
        <v>21</v>
      </c>
      <c r="R8" s="171"/>
      <c r="S8" s="8" t="s">
        <v>22</v>
      </c>
      <c r="T8" s="171" t="s">
        <v>20</v>
      </c>
      <c r="U8" s="171"/>
      <c r="V8" s="171" t="s">
        <v>21</v>
      </c>
      <c r="W8" s="171"/>
    </row>
    <row r="9" spans="1:23" ht="14.5" customHeight="1" x14ac:dyDescent="0.35">
      <c r="G9" s="7" t="s">
        <v>29</v>
      </c>
      <c r="H9" s="7"/>
      <c r="I9" s="7"/>
      <c r="J9" s="7"/>
      <c r="K9" s="7"/>
      <c r="N9" s="7">
        <v>30</v>
      </c>
      <c r="O9" s="162"/>
      <c r="P9" s="162"/>
      <c r="Q9" s="162"/>
      <c r="R9" s="162"/>
      <c r="S9" s="7">
        <v>30</v>
      </c>
      <c r="T9" s="162"/>
      <c r="U9" s="162"/>
      <c r="V9" s="162"/>
      <c r="W9" s="162"/>
    </row>
    <row r="10" spans="1:23" ht="14.5" customHeight="1" x14ac:dyDescent="0.35">
      <c r="G10" s="7" t="s">
        <v>32</v>
      </c>
      <c r="H10" s="7"/>
      <c r="I10" s="7"/>
      <c r="J10" s="7"/>
      <c r="K10" s="7"/>
    </row>
    <row r="11" spans="1:23" ht="15.5" x14ac:dyDescent="0.35">
      <c r="G11" s="7" t="s">
        <v>37</v>
      </c>
      <c r="H11" s="7"/>
      <c r="I11" s="7"/>
      <c r="J11" s="7"/>
      <c r="K11" s="7"/>
      <c r="N11" s="172" t="s">
        <v>25</v>
      </c>
      <c r="O11" s="172"/>
      <c r="P11" s="172"/>
      <c r="Q11" s="172"/>
      <c r="R11" s="172"/>
      <c r="S11" s="172"/>
      <c r="T11" s="172"/>
      <c r="U11" s="172"/>
      <c r="V11" s="172"/>
      <c r="W11" s="172"/>
    </row>
    <row r="12" spans="1:23" ht="15" x14ac:dyDescent="0.35">
      <c r="N12" s="6"/>
      <c r="O12" s="173" t="s">
        <v>19</v>
      </c>
      <c r="P12" s="173"/>
      <c r="Q12" s="173"/>
      <c r="R12" s="173"/>
      <c r="S12" s="173" t="s">
        <v>23</v>
      </c>
      <c r="T12" s="173"/>
      <c r="U12" s="173"/>
      <c r="V12" s="173"/>
      <c r="W12" s="173"/>
    </row>
    <row r="13" spans="1:23" ht="15" x14ac:dyDescent="0.35">
      <c r="N13" s="8" t="s">
        <v>22</v>
      </c>
      <c r="O13" s="171" t="s">
        <v>20</v>
      </c>
      <c r="P13" s="171"/>
      <c r="Q13" s="171" t="s">
        <v>21</v>
      </c>
      <c r="R13" s="171"/>
      <c r="S13" s="8" t="s">
        <v>22</v>
      </c>
      <c r="T13" s="171" t="s">
        <v>20</v>
      </c>
      <c r="U13" s="171"/>
      <c r="V13" s="171" t="s">
        <v>21</v>
      </c>
      <c r="W13" s="171"/>
    </row>
    <row r="14" spans="1:23" ht="15.5" x14ac:dyDescent="0.35">
      <c r="N14" s="7">
        <v>30</v>
      </c>
      <c r="O14" s="162"/>
      <c r="P14" s="162"/>
      <c r="Q14" s="162"/>
      <c r="R14" s="162"/>
      <c r="S14" s="7">
        <v>30</v>
      </c>
      <c r="T14" s="162"/>
      <c r="U14" s="162"/>
      <c r="V14" s="162"/>
      <c r="W14" s="162"/>
    </row>
    <row r="17" spans="14:26" ht="15" thickBot="1" x14ac:dyDescent="0.4"/>
    <row r="18" spans="14:26" ht="15.5" x14ac:dyDescent="0.35">
      <c r="N18" s="164" t="s">
        <v>36</v>
      </c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6"/>
    </row>
    <row r="19" spans="14:26" ht="15.5" x14ac:dyDescent="0.35">
      <c r="N19" s="170" t="s">
        <v>7</v>
      </c>
      <c r="O19" s="168" t="s">
        <v>26</v>
      </c>
      <c r="P19" s="168"/>
      <c r="Q19" s="168"/>
      <c r="R19" s="168"/>
      <c r="S19" s="168" t="s">
        <v>33</v>
      </c>
      <c r="T19" s="168"/>
      <c r="U19" s="168"/>
      <c r="V19" s="168"/>
      <c r="W19" s="168" t="s">
        <v>34</v>
      </c>
      <c r="X19" s="168"/>
      <c r="Y19" s="168"/>
      <c r="Z19" s="169"/>
    </row>
    <row r="20" spans="14:26" ht="15.5" x14ac:dyDescent="0.35">
      <c r="N20" s="170"/>
      <c r="O20" s="168" t="s">
        <v>35</v>
      </c>
      <c r="P20" s="168"/>
      <c r="Q20" s="168" t="s">
        <v>23</v>
      </c>
      <c r="R20" s="168"/>
      <c r="S20" s="168" t="s">
        <v>35</v>
      </c>
      <c r="T20" s="168"/>
      <c r="U20" s="168" t="s">
        <v>23</v>
      </c>
      <c r="V20" s="168"/>
      <c r="W20" s="168" t="s">
        <v>35</v>
      </c>
      <c r="X20" s="168"/>
      <c r="Y20" s="168" t="s">
        <v>23</v>
      </c>
      <c r="Z20" s="169"/>
    </row>
    <row r="21" spans="14:26" ht="15.5" x14ac:dyDescent="0.35">
      <c r="N21" s="170"/>
      <c r="O21" s="1" t="s">
        <v>0</v>
      </c>
      <c r="P21" s="1" t="s">
        <v>1</v>
      </c>
      <c r="Q21" s="1" t="s">
        <v>0</v>
      </c>
      <c r="R21" s="1" t="s">
        <v>1</v>
      </c>
      <c r="S21" s="1" t="s">
        <v>0</v>
      </c>
      <c r="T21" s="1" t="s">
        <v>1</v>
      </c>
      <c r="U21" s="1" t="s">
        <v>0</v>
      </c>
      <c r="V21" s="1" t="s">
        <v>1</v>
      </c>
      <c r="W21" s="1" t="s">
        <v>0</v>
      </c>
      <c r="X21" s="1" t="s">
        <v>1</v>
      </c>
      <c r="Y21" s="1" t="s">
        <v>0</v>
      </c>
      <c r="Z21" s="3" t="s">
        <v>1</v>
      </c>
    </row>
    <row r="22" spans="14:26" ht="15.5" x14ac:dyDescent="0.35">
      <c r="N22" s="2">
        <v>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</row>
    <row r="23" spans="14:26" ht="15.5" x14ac:dyDescent="0.35">
      <c r="N23" s="2">
        <v>31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</row>
    <row r="24" spans="14:26" ht="15.5" x14ac:dyDescent="0.35">
      <c r="N24" s="2">
        <v>32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</row>
    <row r="25" spans="14:26" ht="15.5" x14ac:dyDescent="0.35">
      <c r="N25" s="2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</row>
    <row r="26" spans="14:26" ht="15.5" x14ac:dyDescent="0.35">
      <c r="N26" s="2">
        <v>34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</row>
    <row r="27" spans="14:26" ht="15.5" x14ac:dyDescent="0.35">
      <c r="N27" s="2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</row>
    <row r="28" spans="14:26" ht="15.5" x14ac:dyDescent="0.35">
      <c r="N28" s="2">
        <v>36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</row>
    <row r="29" spans="14:26" ht="15.5" x14ac:dyDescent="0.35">
      <c r="N29" s="2">
        <v>37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</row>
    <row r="30" spans="14:26" ht="15.5" x14ac:dyDescent="0.35">
      <c r="N30" s="2">
        <v>38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</row>
    <row r="31" spans="14:26" ht="15.5" x14ac:dyDescent="0.35">
      <c r="N31" s="2">
        <v>39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</row>
    <row r="32" spans="14:26" ht="15.5" x14ac:dyDescent="0.35">
      <c r="N32" s="2">
        <v>40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</row>
    <row r="33" spans="14:26" ht="15.5" x14ac:dyDescent="0.35">
      <c r="N33" s="2">
        <v>41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</row>
    <row r="34" spans="14:26" ht="15.5" x14ac:dyDescent="0.35">
      <c r="N34" s="2">
        <v>42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</row>
    <row r="35" spans="14:26" ht="15.5" x14ac:dyDescent="0.35">
      <c r="N35" s="2">
        <v>43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</row>
    <row r="36" spans="14:26" ht="15.5" x14ac:dyDescent="0.35">
      <c r="N36" s="2">
        <v>44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</row>
    <row r="37" spans="14:26" ht="15.5" x14ac:dyDescent="0.35">
      <c r="N37" s="2">
        <v>45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</row>
    <row r="38" spans="14:26" ht="15.5" x14ac:dyDescent="0.35">
      <c r="N38" s="2">
        <v>46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</row>
    <row r="39" spans="14:26" ht="15.5" x14ac:dyDescent="0.35">
      <c r="N39" s="2">
        <v>47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</row>
    <row r="40" spans="14:26" ht="15.5" x14ac:dyDescent="0.35">
      <c r="N40" s="2">
        <v>48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</row>
    <row r="41" spans="14:26" ht="15.5" x14ac:dyDescent="0.35">
      <c r="N41" s="2">
        <v>49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</row>
    <row r="42" spans="14:26" ht="15.5" x14ac:dyDescent="0.35">
      <c r="N42" s="2">
        <v>50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</row>
    <row r="43" spans="14:26" ht="15.5" x14ac:dyDescent="0.35">
      <c r="N43" s="2">
        <v>51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</row>
    <row r="44" spans="14:26" ht="15.5" x14ac:dyDescent="0.35">
      <c r="N44" s="2">
        <v>52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</row>
    <row r="45" spans="14:26" ht="15.5" x14ac:dyDescent="0.35">
      <c r="N45" s="2">
        <v>53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</row>
    <row r="46" spans="14:26" ht="15.5" x14ac:dyDescent="0.35">
      <c r="N46" s="2">
        <v>54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</row>
    <row r="47" spans="14:26" ht="15.5" x14ac:dyDescent="0.35">
      <c r="N47" s="2">
        <v>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</row>
    <row r="48" spans="14:26" ht="15.5" x14ac:dyDescent="0.35">
      <c r="N48" s="2">
        <v>56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</row>
    <row r="49" spans="14:26" ht="15.5" x14ac:dyDescent="0.35">
      <c r="N49" s="2">
        <v>57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</row>
    <row r="50" spans="14:26" ht="15.5" x14ac:dyDescent="0.35">
      <c r="N50" s="2">
        <v>58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</row>
    <row r="51" spans="14:26" ht="15.5" x14ac:dyDescent="0.35">
      <c r="N51" s="2">
        <v>59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</row>
    <row r="52" spans="14:26" ht="16" thickBot="1" x14ac:dyDescent="0.4">
      <c r="N52" s="9">
        <v>60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/>
    </row>
  </sheetData>
  <mergeCells count="52">
    <mergeCell ref="A1:D1"/>
    <mergeCell ref="A3:A6"/>
    <mergeCell ref="B3:B4"/>
    <mergeCell ref="B5:B6"/>
    <mergeCell ref="G2:G3"/>
    <mergeCell ref="G6:G7"/>
    <mergeCell ref="H6:I6"/>
    <mergeCell ref="J6:K6"/>
    <mergeCell ref="N1:W1"/>
    <mergeCell ref="O2:R2"/>
    <mergeCell ref="S2:W2"/>
    <mergeCell ref="O3:P3"/>
    <mergeCell ref="Q3:R3"/>
    <mergeCell ref="T3:U3"/>
    <mergeCell ref="V3:W3"/>
    <mergeCell ref="O4:P4"/>
    <mergeCell ref="Q4:R4"/>
    <mergeCell ref="T4:U4"/>
    <mergeCell ref="V4:W4"/>
    <mergeCell ref="N6:W6"/>
    <mergeCell ref="O7:R7"/>
    <mergeCell ref="S7:W7"/>
    <mergeCell ref="O8:P8"/>
    <mergeCell ref="Q8:R8"/>
    <mergeCell ref="T8:U8"/>
    <mergeCell ref="V8:W8"/>
    <mergeCell ref="O9:P9"/>
    <mergeCell ref="Q9:R9"/>
    <mergeCell ref="T9:U9"/>
    <mergeCell ref="V9:W9"/>
    <mergeCell ref="N11:W11"/>
    <mergeCell ref="O12:R12"/>
    <mergeCell ref="S12:W12"/>
    <mergeCell ref="O13:P13"/>
    <mergeCell ref="Q13:R13"/>
    <mergeCell ref="T13:U13"/>
    <mergeCell ref="V13:W13"/>
    <mergeCell ref="N19:N21"/>
    <mergeCell ref="O19:R19"/>
    <mergeCell ref="S19:V19"/>
    <mergeCell ref="W19:Z19"/>
    <mergeCell ref="O20:P20"/>
    <mergeCell ref="Q20:R20"/>
    <mergeCell ref="S20:T20"/>
    <mergeCell ref="U20:V20"/>
    <mergeCell ref="W20:X20"/>
    <mergeCell ref="Y20:Z20"/>
    <mergeCell ref="O14:P14"/>
    <mergeCell ref="Q14:R14"/>
    <mergeCell ref="T14:U14"/>
    <mergeCell ref="V14:W14"/>
    <mergeCell ref="N18:Z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F73F-C336-4242-BECC-27228E16350B}">
  <dimension ref="A1:C31"/>
  <sheetViews>
    <sheetView zoomScale="94" workbookViewId="0">
      <selection activeCell="A9" sqref="A9"/>
    </sheetView>
  </sheetViews>
  <sheetFormatPr defaultRowHeight="14.5" x14ac:dyDescent="0.35"/>
  <cols>
    <col min="1" max="1" width="17.7265625" customWidth="1"/>
    <col min="2" max="2" width="45.81640625" customWidth="1"/>
  </cols>
  <sheetData>
    <row r="1" spans="1:3" x14ac:dyDescent="0.35">
      <c r="A1" s="27" t="s">
        <v>73</v>
      </c>
      <c r="B1" s="27" t="s">
        <v>98</v>
      </c>
      <c r="C1" s="27" t="s">
        <v>128</v>
      </c>
    </row>
    <row r="2" spans="1:3" x14ac:dyDescent="0.35">
      <c r="A2" s="27" t="s">
        <v>74</v>
      </c>
      <c r="B2" s="27" t="s">
        <v>99</v>
      </c>
      <c r="C2" s="27" t="s">
        <v>129</v>
      </c>
    </row>
    <row r="3" spans="1:3" x14ac:dyDescent="0.35">
      <c r="A3" s="27" t="s">
        <v>75</v>
      </c>
      <c r="B3" s="27" t="s">
        <v>100</v>
      </c>
      <c r="C3" s="27" t="s">
        <v>130</v>
      </c>
    </row>
    <row r="4" spans="1:3" x14ac:dyDescent="0.35">
      <c r="A4" s="28" t="s">
        <v>76</v>
      </c>
      <c r="B4" s="28" t="s">
        <v>101</v>
      </c>
      <c r="C4" s="28" t="s">
        <v>131</v>
      </c>
    </row>
    <row r="5" spans="1:3" x14ac:dyDescent="0.35">
      <c r="A5" s="27" t="s">
        <v>77</v>
      </c>
      <c r="B5" s="27" t="s">
        <v>102</v>
      </c>
      <c r="C5" s="27" t="s">
        <v>132</v>
      </c>
    </row>
    <row r="6" spans="1:3" x14ac:dyDescent="0.35">
      <c r="A6" s="27" t="s">
        <v>78</v>
      </c>
      <c r="B6" s="27" t="s">
        <v>103</v>
      </c>
      <c r="C6" s="27" t="s">
        <v>133</v>
      </c>
    </row>
    <row r="7" spans="1:3" x14ac:dyDescent="0.35">
      <c r="A7" s="27" t="s">
        <v>79</v>
      </c>
      <c r="B7" s="27" t="s">
        <v>104</v>
      </c>
      <c r="C7" s="27" t="s">
        <v>134</v>
      </c>
    </row>
    <row r="8" spans="1:3" x14ac:dyDescent="0.35">
      <c r="A8" s="27" t="s">
        <v>80</v>
      </c>
      <c r="B8" s="27" t="s">
        <v>105</v>
      </c>
      <c r="C8" s="27" t="s">
        <v>135</v>
      </c>
    </row>
    <row r="9" spans="1:3" x14ac:dyDescent="0.35">
      <c r="A9" s="27" t="s">
        <v>81</v>
      </c>
      <c r="B9" s="27" t="s">
        <v>106</v>
      </c>
      <c r="C9" s="27" t="s">
        <v>136</v>
      </c>
    </row>
    <row r="10" spans="1:3" x14ac:dyDescent="0.35">
      <c r="A10" s="27" t="s">
        <v>82</v>
      </c>
      <c r="B10" s="27" t="s">
        <v>107</v>
      </c>
      <c r="C10" s="27" t="s">
        <v>137</v>
      </c>
    </row>
    <row r="11" spans="1:3" x14ac:dyDescent="0.35">
      <c r="A11" s="27" t="s">
        <v>83</v>
      </c>
      <c r="B11" s="27" t="s">
        <v>108</v>
      </c>
      <c r="C11" s="27" t="s">
        <v>138</v>
      </c>
    </row>
    <row r="12" spans="1:3" x14ac:dyDescent="0.35">
      <c r="A12" s="27" t="s">
        <v>84</v>
      </c>
      <c r="B12" s="27" t="s">
        <v>109</v>
      </c>
      <c r="C12" s="27" t="s">
        <v>139</v>
      </c>
    </row>
    <row r="13" spans="1:3" x14ac:dyDescent="0.35">
      <c r="A13" s="27" t="s">
        <v>84</v>
      </c>
      <c r="B13" s="27" t="s">
        <v>110</v>
      </c>
      <c r="C13" s="27" t="s">
        <v>140</v>
      </c>
    </row>
    <row r="14" spans="1:3" x14ac:dyDescent="0.35">
      <c r="A14" s="27" t="s">
        <v>85</v>
      </c>
      <c r="B14" s="27" t="s">
        <v>111</v>
      </c>
      <c r="C14" s="27" t="s">
        <v>141</v>
      </c>
    </row>
    <row r="15" spans="1:3" x14ac:dyDescent="0.35">
      <c r="A15" s="27" t="s">
        <v>86</v>
      </c>
      <c r="B15" s="27" t="s">
        <v>112</v>
      </c>
      <c r="C15" s="27" t="s">
        <v>142</v>
      </c>
    </row>
    <row r="16" spans="1:3" x14ac:dyDescent="0.35">
      <c r="A16" s="27" t="s">
        <v>87</v>
      </c>
      <c r="B16" s="27" t="s">
        <v>113</v>
      </c>
      <c r="C16" s="27" t="s">
        <v>143</v>
      </c>
    </row>
    <row r="17" spans="1:3" x14ac:dyDescent="0.35">
      <c r="A17" s="27" t="s">
        <v>88</v>
      </c>
      <c r="B17" s="27" t="s">
        <v>114</v>
      </c>
      <c r="C17" s="27" t="s">
        <v>144</v>
      </c>
    </row>
    <row r="18" spans="1:3" x14ac:dyDescent="0.35">
      <c r="A18" s="27" t="s">
        <v>89</v>
      </c>
      <c r="B18" s="27" t="s">
        <v>115</v>
      </c>
      <c r="C18" s="27" t="s">
        <v>145</v>
      </c>
    </row>
    <row r="19" spans="1:3" x14ac:dyDescent="0.35">
      <c r="A19" s="27" t="s">
        <v>90</v>
      </c>
      <c r="B19" s="27" t="s">
        <v>116</v>
      </c>
      <c r="C19" s="27" t="s">
        <v>146</v>
      </c>
    </row>
    <row r="20" spans="1:3" x14ac:dyDescent="0.35">
      <c r="A20" s="27" t="s">
        <v>91</v>
      </c>
      <c r="B20" s="27" t="s">
        <v>117</v>
      </c>
      <c r="C20" s="27" t="s">
        <v>147</v>
      </c>
    </row>
    <row r="21" spans="1:3" x14ac:dyDescent="0.35">
      <c r="A21" s="27" t="s">
        <v>91</v>
      </c>
      <c r="B21" s="27" t="s">
        <v>118</v>
      </c>
      <c r="C21" s="27" t="s">
        <v>148</v>
      </c>
    </row>
    <row r="22" spans="1:3" x14ac:dyDescent="0.35">
      <c r="A22" s="27" t="s">
        <v>91</v>
      </c>
      <c r="B22" s="27" t="s">
        <v>119</v>
      </c>
      <c r="C22" s="27" t="s">
        <v>149</v>
      </c>
    </row>
    <row r="23" spans="1:3" x14ac:dyDescent="0.35">
      <c r="A23" s="27" t="s">
        <v>91</v>
      </c>
      <c r="B23" s="27" t="s">
        <v>120</v>
      </c>
      <c r="C23" s="27" t="s">
        <v>150</v>
      </c>
    </row>
    <row r="24" spans="1:3" x14ac:dyDescent="0.35">
      <c r="A24" s="27" t="s">
        <v>92</v>
      </c>
      <c r="B24" s="27" t="s">
        <v>121</v>
      </c>
      <c r="C24" s="27" t="s">
        <v>151</v>
      </c>
    </row>
    <row r="25" spans="1:3" x14ac:dyDescent="0.35">
      <c r="A25" s="27" t="s">
        <v>93</v>
      </c>
      <c r="B25" s="27" t="s">
        <v>122</v>
      </c>
      <c r="C25" s="27" t="s">
        <v>152</v>
      </c>
    </row>
    <row r="26" spans="1:3" x14ac:dyDescent="0.35">
      <c r="A26" s="27" t="s">
        <v>94</v>
      </c>
      <c r="B26" s="27" t="s">
        <v>123</v>
      </c>
      <c r="C26" s="27" t="s">
        <v>153</v>
      </c>
    </row>
    <row r="27" spans="1:3" x14ac:dyDescent="0.35">
      <c r="A27" s="27" t="s">
        <v>94</v>
      </c>
      <c r="B27" s="27" t="s">
        <v>124</v>
      </c>
      <c r="C27" s="27" t="s">
        <v>154</v>
      </c>
    </row>
    <row r="28" spans="1:3" x14ac:dyDescent="0.35">
      <c r="A28" s="27" t="s">
        <v>95</v>
      </c>
      <c r="B28" s="27" t="s">
        <v>125</v>
      </c>
      <c r="C28" s="27" t="s">
        <v>155</v>
      </c>
    </row>
    <row r="29" spans="1:3" x14ac:dyDescent="0.35">
      <c r="A29" s="27" t="s">
        <v>96</v>
      </c>
      <c r="B29" s="27" t="s">
        <v>126</v>
      </c>
      <c r="C29" s="27" t="s">
        <v>156</v>
      </c>
    </row>
    <row r="30" spans="1:3" x14ac:dyDescent="0.35">
      <c r="A30" s="27" t="s">
        <v>97</v>
      </c>
      <c r="B30" s="27" t="s">
        <v>127</v>
      </c>
      <c r="C30" s="27" t="s">
        <v>157</v>
      </c>
    </row>
    <row r="31" spans="1:3" x14ac:dyDescent="0.35">
      <c r="A31" s="2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11B0-4A31-4C0C-B194-FD52206C5EB9}">
  <dimension ref="A1:L113"/>
  <sheetViews>
    <sheetView zoomScale="74" workbookViewId="0">
      <selection activeCell="C2" sqref="C2"/>
    </sheetView>
  </sheetViews>
  <sheetFormatPr defaultRowHeight="14.5" x14ac:dyDescent="0.35"/>
  <cols>
    <col min="3" max="3" width="8.7265625" style="69"/>
    <col min="5" max="6" width="5.6328125" customWidth="1"/>
    <col min="11" max="12" width="5.6328125" customWidth="1"/>
  </cols>
  <sheetData>
    <row r="1" spans="1:12" x14ac:dyDescent="0.35">
      <c r="A1" s="65" t="s">
        <v>313</v>
      </c>
      <c r="B1" s="66" t="s">
        <v>314</v>
      </c>
      <c r="C1" s="69" t="s">
        <v>315</v>
      </c>
      <c r="H1" t="s">
        <v>7</v>
      </c>
      <c r="I1" s="69" t="s">
        <v>158</v>
      </c>
      <c r="J1" t="s">
        <v>256</v>
      </c>
    </row>
    <row r="2" spans="1:12" x14ac:dyDescent="0.35">
      <c r="A2" s="67">
        <v>0</v>
      </c>
      <c r="B2" s="68">
        <v>5.2399999999999999E-3</v>
      </c>
      <c r="C2" s="69">
        <f>1-B2</f>
        <v>0.99475999999999998</v>
      </c>
      <c r="H2">
        <v>0</v>
      </c>
      <c r="I2" s="69">
        <v>0.99930420639186601</v>
      </c>
      <c r="J2" s="69">
        <f>1</f>
        <v>1</v>
      </c>
      <c r="K2">
        <v>0</v>
      </c>
      <c r="L2" t="s">
        <v>200</v>
      </c>
    </row>
    <row r="3" spans="1:12" x14ac:dyDescent="0.35">
      <c r="A3" s="67">
        <v>1</v>
      </c>
      <c r="B3" s="68">
        <v>5.2999999999999998E-4</v>
      </c>
      <c r="C3" s="69">
        <f t="shared" ref="C3:C66" si="0">1-B3</f>
        <v>0.99946999999999997</v>
      </c>
      <c r="H3">
        <v>1</v>
      </c>
      <c r="I3" s="69">
        <v>0.99924172636504305</v>
      </c>
      <c r="J3" s="69">
        <f>I2</f>
        <v>0.99930420639186601</v>
      </c>
      <c r="K3">
        <v>1</v>
      </c>
      <c r="L3" t="s">
        <v>200</v>
      </c>
    </row>
    <row r="4" spans="1:12" x14ac:dyDescent="0.35">
      <c r="A4" s="67">
        <v>2</v>
      </c>
      <c r="B4" s="68">
        <v>4.2000000000000002E-4</v>
      </c>
      <c r="C4" s="69">
        <f t="shared" si="0"/>
        <v>0.99958000000000002</v>
      </c>
      <c r="H4">
        <v>2</v>
      </c>
      <c r="I4" s="69">
        <v>0.99917363812864401</v>
      </c>
      <c r="J4" s="69">
        <f>I2*I3</f>
        <v>0.99854646035885752</v>
      </c>
      <c r="K4">
        <v>2</v>
      </c>
      <c r="L4" t="s">
        <v>200</v>
      </c>
    </row>
    <row r="5" spans="1:12" x14ac:dyDescent="0.35">
      <c r="A5" s="67">
        <v>3</v>
      </c>
      <c r="B5" s="68">
        <v>3.4000000000000002E-4</v>
      </c>
      <c r="C5" s="69">
        <f t="shared" si="0"/>
        <v>0.99965999999999999</v>
      </c>
      <c r="H5">
        <v>3</v>
      </c>
      <c r="I5" s="69">
        <v>0.99909943919181299</v>
      </c>
      <c r="J5" s="69">
        <f>I2*I3*I4</f>
        <v>0.99772129963723943</v>
      </c>
      <c r="K5">
        <v>3</v>
      </c>
      <c r="L5" t="s">
        <v>200</v>
      </c>
    </row>
    <row r="6" spans="1:12" x14ac:dyDescent="0.35">
      <c r="A6" s="67">
        <v>4</v>
      </c>
      <c r="B6" s="68">
        <v>2.9E-4</v>
      </c>
      <c r="C6" s="69">
        <f t="shared" si="0"/>
        <v>0.99970999999999999</v>
      </c>
      <c r="H6">
        <v>4</v>
      </c>
      <c r="I6" s="69">
        <v>0.99901858109327402</v>
      </c>
      <c r="J6" s="69">
        <f>I2*I3*I4*I5</f>
        <v>0.99682279093729276</v>
      </c>
      <c r="K6">
        <v>4</v>
      </c>
      <c r="L6" t="s">
        <v>200</v>
      </c>
    </row>
    <row r="7" spans="1:12" x14ac:dyDescent="0.35">
      <c r="A7" s="67">
        <v>5</v>
      </c>
      <c r="B7" s="68">
        <v>2.5999999999999998E-4</v>
      </c>
      <c r="C7" s="69">
        <f t="shared" si="0"/>
        <v>0.99973999999999996</v>
      </c>
      <c r="H7">
        <v>5</v>
      </c>
      <c r="I7" s="69">
        <v>0.99893046651897899</v>
      </c>
      <c r="J7" s="69">
        <f>I2*I3*I4*I5*I6</f>
        <v>0.99584449020361154</v>
      </c>
      <c r="K7">
        <v>5</v>
      </c>
      <c r="L7" t="s">
        <v>200</v>
      </c>
    </row>
    <row r="8" spans="1:12" x14ac:dyDescent="0.35">
      <c r="A8" s="67">
        <v>6</v>
      </c>
      <c r="B8" s="68">
        <v>2.3000000000000001E-4</v>
      </c>
      <c r="C8" s="69">
        <f t="shared" si="0"/>
        <v>0.99977000000000005</v>
      </c>
      <c r="H8">
        <v>6</v>
      </c>
      <c r="I8" s="69">
        <v>0.99883444569573199</v>
      </c>
      <c r="J8" s="69">
        <f t="shared" ref="J8:J39" si="1">J7*I7</f>
        <v>0.99477940117944852</v>
      </c>
      <c r="K8">
        <v>6</v>
      </c>
      <c r="L8" t="s">
        <v>200</v>
      </c>
    </row>
    <row r="9" spans="1:12" x14ac:dyDescent="0.35">
      <c r="A9" s="67">
        <v>7</v>
      </c>
      <c r="B9" s="68">
        <v>2.1000000000000001E-4</v>
      </c>
      <c r="C9" s="69">
        <f t="shared" si="0"/>
        <v>0.99978999999999996</v>
      </c>
      <c r="H9">
        <v>7</v>
      </c>
      <c r="I9" s="69">
        <v>0.99872980961769797</v>
      </c>
      <c r="J9" s="69">
        <f t="shared" si="1"/>
        <v>0.99361993176660668</v>
      </c>
      <c r="K9">
        <v>7</v>
      </c>
      <c r="L9" t="s">
        <v>200</v>
      </c>
    </row>
    <row r="10" spans="1:12" x14ac:dyDescent="0.35">
      <c r="A10" s="67">
        <v>8</v>
      </c>
      <c r="B10" s="68">
        <v>2.0000000000000001E-4</v>
      </c>
      <c r="C10" s="69">
        <f t="shared" si="0"/>
        <v>0.99980000000000002</v>
      </c>
      <c r="H10">
        <v>8</v>
      </c>
      <c r="I10" s="69">
        <v>0.99861578671124196</v>
      </c>
      <c r="J10" s="69">
        <f t="shared" si="1"/>
        <v>0.9923578452856131</v>
      </c>
      <c r="K10">
        <v>8</v>
      </c>
      <c r="L10" t="s">
        <v>200</v>
      </c>
    </row>
    <row r="11" spans="1:12" x14ac:dyDescent="0.35">
      <c r="A11" s="67">
        <v>9</v>
      </c>
      <c r="B11" s="68">
        <v>2.0000000000000001E-4</v>
      </c>
      <c r="C11" s="69">
        <f t="shared" si="0"/>
        <v>0.99980000000000002</v>
      </c>
      <c r="H11">
        <v>9</v>
      </c>
      <c r="I11" s="69">
        <v>0.99849153560425197</v>
      </c>
      <c r="J11" s="69">
        <f t="shared" si="1"/>
        <v>0.99098421036896545</v>
      </c>
      <c r="K11">
        <v>9</v>
      </c>
      <c r="L11" t="s">
        <v>200</v>
      </c>
    </row>
    <row r="12" spans="1:12" x14ac:dyDescent="0.35">
      <c r="A12" s="67">
        <v>10</v>
      </c>
      <c r="B12" s="68">
        <v>1.9000000000000001E-4</v>
      </c>
      <c r="C12" s="69">
        <f t="shared" si="0"/>
        <v>0.99980999999999998</v>
      </c>
      <c r="H12">
        <v>10</v>
      </c>
      <c r="I12" s="69">
        <v>0.99835614084984603</v>
      </c>
      <c r="J12" s="69">
        <f t="shared" si="1"/>
        <v>0.98948934597087534</v>
      </c>
      <c r="K12">
        <v>10</v>
      </c>
      <c r="L12" t="s">
        <v>200</v>
      </c>
    </row>
    <row r="13" spans="1:12" x14ac:dyDescent="0.35">
      <c r="A13" s="67">
        <v>11</v>
      </c>
      <c r="B13" s="68">
        <v>1.9000000000000001E-4</v>
      </c>
      <c r="C13" s="69">
        <f t="shared" si="0"/>
        <v>0.99980999999999998</v>
      </c>
      <c r="H13">
        <v>11</v>
      </c>
      <c r="I13" s="69">
        <v>0.99820860427357605</v>
      </c>
      <c r="J13" s="69">
        <f t="shared" si="1"/>
        <v>0.98786276485552127</v>
      </c>
      <c r="K13">
        <v>11</v>
      </c>
      <c r="L13" t="s">
        <v>200</v>
      </c>
    </row>
    <row r="14" spans="1:12" x14ac:dyDescent="0.35">
      <c r="A14" s="67">
        <v>12</v>
      </c>
      <c r="B14" s="68">
        <v>1.9000000000000001E-4</v>
      </c>
      <c r="C14" s="69">
        <f t="shared" si="0"/>
        <v>0.99980999999999998</v>
      </c>
      <c r="H14">
        <v>12</v>
      </c>
      <c r="I14" s="69">
        <v>0.99804783928290897</v>
      </c>
      <c r="J14" s="69">
        <f t="shared" si="1"/>
        <v>0.9860931117202657</v>
      </c>
      <c r="K14">
        <v>12</v>
      </c>
      <c r="L14" t="s">
        <v>200</v>
      </c>
    </row>
    <row r="15" spans="1:12" x14ac:dyDescent="0.35">
      <c r="A15" s="67">
        <v>13</v>
      </c>
      <c r="B15" s="68">
        <v>2.0000000000000001E-4</v>
      </c>
      <c r="C15" s="69">
        <f t="shared" si="0"/>
        <v>0.99980000000000002</v>
      </c>
      <c r="H15">
        <v>13</v>
      </c>
      <c r="I15" s="69">
        <v>0.99787266203303804</v>
      </c>
      <c r="J15" s="69">
        <f t="shared" si="1"/>
        <v>0.98416809948417139</v>
      </c>
      <c r="K15">
        <v>13</v>
      </c>
      <c r="L15" t="s">
        <v>200</v>
      </c>
    </row>
    <row r="16" spans="1:12" x14ac:dyDescent="0.35">
      <c r="A16" s="67">
        <v>14</v>
      </c>
      <c r="B16" s="68">
        <v>2.3000000000000001E-4</v>
      </c>
      <c r="C16" s="69">
        <f t="shared" si="0"/>
        <v>0.99977000000000005</v>
      </c>
      <c r="H16">
        <v>14</v>
      </c>
      <c r="I16" s="69">
        <v>0.99768178336645197</v>
      </c>
      <c r="J16" s="69">
        <f t="shared" si="1"/>
        <v>0.98207444132026589</v>
      </c>
      <c r="K16">
        <v>14</v>
      </c>
      <c r="L16" t="s">
        <v>200</v>
      </c>
    </row>
    <row r="17" spans="1:12" x14ac:dyDescent="0.35">
      <c r="A17" s="67">
        <v>15</v>
      </c>
      <c r="B17" s="68">
        <v>2.7E-4</v>
      </c>
      <c r="C17" s="69">
        <f t="shared" si="0"/>
        <v>0.99973000000000001</v>
      </c>
      <c r="H17">
        <v>15</v>
      </c>
      <c r="I17" s="69">
        <v>0.99747379982263895</v>
      </c>
      <c r="J17" s="69">
        <f t="shared" si="1"/>
        <v>0.97979778001501483</v>
      </c>
      <c r="K17">
        <v>15</v>
      </c>
      <c r="L17" t="s">
        <v>200</v>
      </c>
    </row>
    <row r="18" spans="1:12" x14ac:dyDescent="0.35">
      <c r="A18" s="67">
        <v>16</v>
      </c>
      <c r="B18" s="68">
        <v>3.1E-4</v>
      </c>
      <c r="C18" s="69">
        <f t="shared" si="0"/>
        <v>0.99968999999999997</v>
      </c>
      <c r="H18">
        <v>16</v>
      </c>
      <c r="I18" s="69">
        <v>0.99724718250635402</v>
      </c>
      <c r="J18" s="69">
        <f t="shared" si="1"/>
        <v>0.97732261468936299</v>
      </c>
      <c r="K18">
        <v>16</v>
      </c>
      <c r="L18" t="s">
        <v>200</v>
      </c>
    </row>
    <row r="19" spans="1:12" x14ac:dyDescent="0.35">
      <c r="A19" s="67">
        <v>17</v>
      </c>
      <c r="B19" s="68">
        <v>3.6999999999999999E-4</v>
      </c>
      <c r="C19" s="69">
        <f t="shared" si="0"/>
        <v>0.99963000000000002</v>
      </c>
      <c r="H19">
        <v>17</v>
      </c>
      <c r="I19" s="69">
        <v>0.99700026602416703</v>
      </c>
      <c r="J19" s="69">
        <f t="shared" si="1"/>
        <v>0.97463222389871029</v>
      </c>
      <c r="K19">
        <v>17</v>
      </c>
      <c r="L19" t="s">
        <v>200</v>
      </c>
    </row>
    <row r="20" spans="1:12" x14ac:dyDescent="0.35">
      <c r="A20" s="67">
        <v>18</v>
      </c>
      <c r="B20" s="68">
        <v>4.2999999999999999E-4</v>
      </c>
      <c r="C20" s="69">
        <f t="shared" si="0"/>
        <v>0.99956999999999996</v>
      </c>
      <c r="H20">
        <v>18</v>
      </c>
      <c r="I20" s="69">
        <v>0.99673123896485105</v>
      </c>
      <c r="J20" s="69">
        <f t="shared" si="1"/>
        <v>0.97170858650273972</v>
      </c>
      <c r="K20">
        <v>18</v>
      </c>
      <c r="L20" t="s">
        <v>200</v>
      </c>
    </row>
    <row r="21" spans="1:12" x14ac:dyDescent="0.35">
      <c r="A21" s="67">
        <v>19</v>
      </c>
      <c r="B21" s="68">
        <v>4.6999999999999999E-4</v>
      </c>
      <c r="C21" s="69">
        <f t="shared" si="0"/>
        <v>0.99953000000000003</v>
      </c>
      <c r="H21">
        <v>19</v>
      </c>
      <c r="I21" s="69">
        <v>0.99643812763934303</v>
      </c>
      <c r="J21" s="69">
        <f t="shared" si="1"/>
        <v>0.96853230333765994</v>
      </c>
      <c r="K21">
        <v>19</v>
      </c>
      <c r="L21" t="s">
        <v>200</v>
      </c>
    </row>
    <row r="22" spans="1:12" x14ac:dyDescent="0.35">
      <c r="A22" s="67">
        <v>20</v>
      </c>
      <c r="B22" s="68">
        <v>4.8999999999999998E-4</v>
      </c>
      <c r="C22" s="69">
        <f t="shared" si="0"/>
        <v>0.99951000000000001</v>
      </c>
      <c r="H22">
        <v>20</v>
      </c>
      <c r="I22" s="69">
        <v>0.99611878408402998</v>
      </c>
      <c r="J22" s="69">
        <f t="shared" si="1"/>
        <v>0.96508251489599806</v>
      </c>
      <c r="K22">
        <v>20</v>
      </c>
      <c r="L22" t="s">
        <v>200</v>
      </c>
    </row>
    <row r="23" spans="1:12" x14ac:dyDescent="0.35">
      <c r="A23" s="67">
        <v>21</v>
      </c>
      <c r="B23" s="68">
        <v>4.8999999999999998E-4</v>
      </c>
      <c r="C23" s="69">
        <f t="shared" si="0"/>
        <v>0.99951000000000001</v>
      </c>
      <c r="H23">
        <v>21</v>
      </c>
      <c r="I23" s="69">
        <v>0.99577087029239997</v>
      </c>
      <c r="J23" s="69">
        <f t="shared" si="1"/>
        <v>0.96133682127895936</v>
      </c>
      <c r="K23">
        <v>21</v>
      </c>
      <c r="L23" t="s">
        <v>200</v>
      </c>
    </row>
    <row r="24" spans="1:12" x14ac:dyDescent="0.35">
      <c r="A24" s="67">
        <v>22</v>
      </c>
      <c r="B24" s="68">
        <v>4.8999999999999998E-4</v>
      </c>
      <c r="C24" s="69">
        <f t="shared" si="0"/>
        <v>0.99951000000000001</v>
      </c>
      <c r="H24">
        <v>22</v>
      </c>
      <c r="I24" s="69">
        <v>0.99539184163023497</v>
      </c>
      <c r="J24" s="69">
        <f t="shared" si="1"/>
        <v>0.95727120316907877</v>
      </c>
      <c r="K24">
        <v>22</v>
      </c>
      <c r="L24" t="s">
        <v>200</v>
      </c>
    </row>
    <row r="25" spans="1:12" x14ac:dyDescent="0.35">
      <c r="A25" s="67">
        <v>23</v>
      </c>
      <c r="B25" s="68">
        <v>4.8999999999999998E-4</v>
      </c>
      <c r="C25" s="69">
        <f t="shared" si="0"/>
        <v>0.99951000000000001</v>
      </c>
      <c r="H25">
        <v>23</v>
      </c>
      <c r="I25" s="69">
        <v>0.99497892848887204</v>
      </c>
      <c r="J25" s="69">
        <f t="shared" si="1"/>
        <v>0.95285994586206013</v>
      </c>
      <c r="K25">
        <v>23</v>
      </c>
      <c r="L25" t="s">
        <v>200</v>
      </c>
    </row>
    <row r="26" spans="1:12" x14ac:dyDescent="0.35">
      <c r="A26" s="67">
        <v>24</v>
      </c>
      <c r="B26" s="68">
        <v>5.0000000000000001E-4</v>
      </c>
      <c r="C26" s="69">
        <f t="shared" si="0"/>
        <v>0.99950000000000006</v>
      </c>
      <c r="H26">
        <v>24</v>
      </c>
      <c r="I26" s="69">
        <v>0.99452911816106604</v>
      </c>
      <c r="J26" s="69">
        <f t="shared" si="1"/>
        <v>0.94807556793379721</v>
      </c>
      <c r="K26">
        <v>24</v>
      </c>
      <c r="L26" t="s">
        <v>200</v>
      </c>
    </row>
    <row r="27" spans="1:12" x14ac:dyDescent="0.35">
      <c r="A27" s="67">
        <v>25</v>
      </c>
      <c r="B27" s="68">
        <v>5.1999999999999995E-4</v>
      </c>
      <c r="C27" s="69">
        <f t="shared" si="0"/>
        <v>0.99948000000000004</v>
      </c>
      <c r="H27">
        <v>25</v>
      </c>
      <c r="I27" s="69">
        <v>0.99403913308213099</v>
      </c>
      <c r="J27" s="69">
        <f t="shared" si="1"/>
        <v>0.94288875852725118</v>
      </c>
      <c r="K27">
        <v>25</v>
      </c>
      <c r="L27" t="s">
        <v>200</v>
      </c>
    </row>
    <row r="28" spans="1:12" x14ac:dyDescent="0.35">
      <c r="A28" s="67">
        <v>26</v>
      </c>
      <c r="B28" s="68">
        <v>5.5000000000000003E-4</v>
      </c>
      <c r="C28" s="69">
        <f t="shared" si="0"/>
        <v>0.99944999999999995</v>
      </c>
      <c r="H28">
        <v>26</v>
      </c>
      <c r="I28" s="69">
        <v>0.99350540719525704</v>
      </c>
      <c r="J28" s="69">
        <f t="shared" si="1"/>
        <v>0.93726832411931549</v>
      </c>
      <c r="K28">
        <v>26</v>
      </c>
      <c r="L28" t="s">
        <v>200</v>
      </c>
    </row>
    <row r="29" spans="1:12" x14ac:dyDescent="0.35">
      <c r="A29" s="67">
        <v>27</v>
      </c>
      <c r="B29" s="68">
        <v>5.9999999999999995E-4</v>
      </c>
      <c r="C29" s="69">
        <f t="shared" si="0"/>
        <v>0.99939999999999996</v>
      </c>
      <c r="H29">
        <v>27</v>
      </c>
      <c r="I29" s="69">
        <v>0.99292406220294704</v>
      </c>
      <c r="J29" s="69">
        <f t="shared" si="1"/>
        <v>0.93118114800537666</v>
      </c>
      <c r="K29">
        <v>27</v>
      </c>
      <c r="L29" t="s">
        <v>200</v>
      </c>
    </row>
    <row r="30" spans="1:12" x14ac:dyDescent="0.35">
      <c r="A30" s="67">
        <v>28</v>
      </c>
      <c r="B30" s="68">
        <v>6.4999999999999997E-4</v>
      </c>
      <c r="C30" s="69">
        <f t="shared" si="0"/>
        <v>0.99934999999999996</v>
      </c>
      <c r="D30" t="s">
        <v>11</v>
      </c>
      <c r="H30">
        <v>28</v>
      </c>
      <c r="I30" s="69">
        <v>0.99229088255299902</v>
      </c>
      <c r="J30" s="69">
        <f t="shared" si="1"/>
        <v>0.92459216812430223</v>
      </c>
      <c r="K30">
        <v>28</v>
      </c>
      <c r="L30" t="s">
        <v>200</v>
      </c>
    </row>
    <row r="31" spans="1:12" x14ac:dyDescent="0.35">
      <c r="A31" s="67">
        <v>29</v>
      </c>
      <c r="B31" s="68">
        <v>6.9999999999999999E-4</v>
      </c>
      <c r="C31" s="69">
        <f t="shared" si="0"/>
        <v>0.99929999999999997</v>
      </c>
      <c r="D31" s="69">
        <f>1</f>
        <v>1</v>
      </c>
      <c r="E31">
        <v>0</v>
      </c>
      <c r="F31" t="s">
        <v>200</v>
      </c>
      <c r="G31" s="69"/>
      <c r="H31">
        <v>29</v>
      </c>
      <c r="I31" s="69">
        <v>0.99160128341107201</v>
      </c>
      <c r="J31" s="69">
        <f t="shared" si="1"/>
        <v>0.91746437850965468</v>
      </c>
      <c r="K31">
        <v>29</v>
      </c>
      <c r="L31" t="s">
        <v>200</v>
      </c>
    </row>
    <row r="32" spans="1:12" x14ac:dyDescent="0.35">
      <c r="A32" s="67">
        <v>30</v>
      </c>
      <c r="B32" s="68">
        <v>7.5000000000000002E-4</v>
      </c>
      <c r="C32" s="69">
        <f t="shared" si="0"/>
        <v>0.99924999999999997</v>
      </c>
      <c r="D32" s="69">
        <f>C31</f>
        <v>0.99929999999999997</v>
      </c>
      <c r="E32">
        <v>1</v>
      </c>
      <c r="F32" t="s">
        <v>200</v>
      </c>
      <c r="G32" s="69"/>
      <c r="H32">
        <v>30</v>
      </c>
      <c r="I32" s="69">
        <v>0.99085028314317503</v>
      </c>
      <c r="J32" s="69">
        <f t="shared" si="1"/>
        <v>0.90975885521411515</v>
      </c>
      <c r="K32">
        <v>30</v>
      </c>
      <c r="L32" t="s">
        <v>200</v>
      </c>
    </row>
    <row r="33" spans="1:12" x14ac:dyDescent="0.35">
      <c r="A33" s="67">
        <v>31</v>
      </c>
      <c r="B33" s="68">
        <v>8.0999999999999996E-4</v>
      </c>
      <c r="C33" s="69">
        <f t="shared" si="0"/>
        <v>0.99919000000000002</v>
      </c>
      <c r="D33" s="69">
        <f>PRODUCT($C$31:C32)</f>
        <v>0.99855052499999997</v>
      </c>
      <c r="E33">
        <v>2</v>
      </c>
      <c r="F33" t="s">
        <v>200</v>
      </c>
      <c r="G33" s="69"/>
      <c r="H33">
        <v>31</v>
      </c>
      <c r="I33" s="69">
        <v>0.99003246754323004</v>
      </c>
      <c r="J33" s="69">
        <f t="shared" si="1"/>
        <v>0.90143481928091673</v>
      </c>
      <c r="K33">
        <v>31</v>
      </c>
      <c r="L33" t="s">
        <v>200</v>
      </c>
    </row>
    <row r="34" spans="1:12" x14ac:dyDescent="0.35">
      <c r="A34" s="67">
        <v>32</v>
      </c>
      <c r="B34" s="68">
        <v>8.7000000000000001E-4</v>
      </c>
      <c r="C34" s="69">
        <f t="shared" si="0"/>
        <v>0.99912999999999996</v>
      </c>
      <c r="D34" s="69">
        <f>PRODUCT($C$31:C33)</f>
        <v>0.99774169907474997</v>
      </c>
      <c r="E34">
        <v>3</v>
      </c>
      <c r="F34" t="s">
        <v>200</v>
      </c>
      <c r="G34" s="69"/>
      <c r="H34">
        <v>32</v>
      </c>
      <c r="I34" s="69">
        <v>0.98914195590364495</v>
      </c>
      <c r="J34" s="69">
        <f t="shared" si="1"/>
        <v>0.89244973846207165</v>
      </c>
      <c r="K34">
        <v>32</v>
      </c>
      <c r="L34" t="s">
        <v>200</v>
      </c>
    </row>
    <row r="35" spans="1:12" x14ac:dyDescent="0.35">
      <c r="A35" s="67">
        <v>33</v>
      </c>
      <c r="B35" s="68">
        <v>9.3000000000000005E-4</v>
      </c>
      <c r="C35" s="69">
        <f t="shared" si="0"/>
        <v>0.99907000000000001</v>
      </c>
      <c r="D35" s="69">
        <f>PRODUCT($C$31:C34)</f>
        <v>0.99687366379655484</v>
      </c>
      <c r="E35">
        <v>4</v>
      </c>
      <c r="F35" t="s">
        <v>200</v>
      </c>
      <c r="G35" s="69"/>
      <c r="H35">
        <v>33</v>
      </c>
      <c r="I35" s="69">
        <v>0.98817236083944204</v>
      </c>
      <c r="J35" s="69">
        <f t="shared" si="1"/>
        <v>0.88275947984806991</v>
      </c>
      <c r="K35">
        <v>33</v>
      </c>
      <c r="L35" t="s">
        <v>200</v>
      </c>
    </row>
    <row r="36" spans="1:12" x14ac:dyDescent="0.35">
      <c r="A36" s="67">
        <v>34</v>
      </c>
      <c r="B36" s="68">
        <v>9.8999999999999999E-4</v>
      </c>
      <c r="C36" s="69">
        <f t="shared" si="0"/>
        <v>0.99900999999999995</v>
      </c>
      <c r="D36" s="69">
        <f>PRODUCT($C$31:C35)</f>
        <v>0.99594657128922404</v>
      </c>
      <c r="E36">
        <v>5</v>
      </c>
      <c r="F36" t="s">
        <v>200</v>
      </c>
      <c r="G36" s="69"/>
      <c r="H36">
        <v>34</v>
      </c>
      <c r="I36" s="69">
        <v>0.98711674933123394</v>
      </c>
      <c r="J36" s="69">
        <f t="shared" si="1"/>
        <v>0.87231851925486514</v>
      </c>
      <c r="K36">
        <v>34</v>
      </c>
      <c r="L36" t="s">
        <v>200</v>
      </c>
    </row>
    <row r="37" spans="1:12" x14ac:dyDescent="0.35">
      <c r="A37" s="67">
        <v>35</v>
      </c>
      <c r="B37" s="68">
        <v>1.07E-3</v>
      </c>
      <c r="C37" s="69">
        <f t="shared" si="0"/>
        <v>0.99892999999999998</v>
      </c>
      <c r="D37" s="69">
        <f>PRODUCT($C$31:C36)</f>
        <v>0.99496058418364763</v>
      </c>
      <c r="E37">
        <v>6</v>
      </c>
      <c r="F37" t="s">
        <v>200</v>
      </c>
      <c r="G37" s="69"/>
      <c r="H37">
        <v>35</v>
      </c>
      <c r="I37" s="69">
        <v>0.98596759504563902</v>
      </c>
      <c r="J37" s="69">
        <f t="shared" si="1"/>
        <v>0.86108022110829785</v>
      </c>
      <c r="K37">
        <v>35</v>
      </c>
      <c r="L37" t="s">
        <v>200</v>
      </c>
    </row>
    <row r="38" spans="1:12" x14ac:dyDescent="0.35">
      <c r="A38" s="67">
        <v>36</v>
      </c>
      <c r="B38" s="68">
        <v>1.16E-3</v>
      </c>
      <c r="C38" s="69">
        <f t="shared" si="0"/>
        <v>0.99883999999999995</v>
      </c>
      <c r="D38" s="69">
        <f>PRODUCT($C$31:C37)</f>
        <v>0.99389597635857108</v>
      </c>
      <c r="E38">
        <v>7</v>
      </c>
      <c r="F38" t="s">
        <v>200</v>
      </c>
      <c r="G38" s="69"/>
      <c r="H38">
        <v>36</v>
      </c>
      <c r="I38" s="69">
        <v>0.98471673526552705</v>
      </c>
      <c r="J38" s="69">
        <f t="shared" si="1"/>
        <v>0.84899719474751556</v>
      </c>
      <c r="K38">
        <v>36</v>
      </c>
      <c r="L38" t="s">
        <v>200</v>
      </c>
    </row>
    <row r="39" spans="1:12" x14ac:dyDescent="0.35">
      <c r="A39" s="67">
        <v>37</v>
      </c>
      <c r="B39" s="68">
        <v>1.2700000000000001E-3</v>
      </c>
      <c r="C39" s="69">
        <f t="shared" si="0"/>
        <v>0.99873000000000001</v>
      </c>
      <c r="D39" s="69">
        <f>PRODUCT($C$31:C38)</f>
        <v>0.99274305702599508</v>
      </c>
      <c r="E39">
        <v>8</v>
      </c>
      <c r="F39" t="s">
        <v>200</v>
      </c>
      <c r="G39" s="69"/>
      <c r="H39">
        <v>37</v>
      </c>
      <c r="I39" s="69">
        <v>0.98335531679006205</v>
      </c>
      <c r="J39" s="69">
        <f t="shared" si="1"/>
        <v>0.83602174586136435</v>
      </c>
      <c r="K39">
        <v>37</v>
      </c>
      <c r="L39" t="s">
        <v>200</v>
      </c>
    </row>
    <row r="40" spans="1:12" x14ac:dyDescent="0.35">
      <c r="A40" s="67">
        <v>38</v>
      </c>
      <c r="B40" s="68">
        <v>1.39E-3</v>
      </c>
      <c r="C40" s="69">
        <f t="shared" si="0"/>
        <v>0.99861</v>
      </c>
      <c r="D40" s="69">
        <f>PRODUCT($C$31:C39)</f>
        <v>0.99148227334357208</v>
      </c>
      <c r="E40">
        <v>9</v>
      </c>
      <c r="F40" t="s">
        <v>200</v>
      </c>
      <c r="G40" s="69"/>
      <c r="H40">
        <v>38</v>
      </c>
      <c r="I40" s="69">
        <v>0.98187374519186998</v>
      </c>
      <c r="J40" s="69">
        <f t="shared" ref="J40:J71" si="2">J39*I39</f>
        <v>0.82210642874488271</v>
      </c>
      <c r="K40">
        <v>38</v>
      </c>
      <c r="L40" t="s">
        <v>200</v>
      </c>
    </row>
    <row r="41" spans="1:12" x14ac:dyDescent="0.35">
      <c r="A41" s="67">
        <v>39</v>
      </c>
      <c r="B41" s="68">
        <v>1.5499999999999999E-3</v>
      </c>
      <c r="C41" s="69">
        <f t="shared" si="0"/>
        <v>0.99844999999999995</v>
      </c>
      <c r="D41" s="69">
        <f>PRODUCT($C$31:C40)</f>
        <v>0.99010411298362455</v>
      </c>
      <c r="E41">
        <v>10</v>
      </c>
      <c r="F41" t="s">
        <v>200</v>
      </c>
      <c r="G41" s="69"/>
      <c r="H41">
        <v>39</v>
      </c>
      <c r="I41" s="69">
        <v>0.980261624364552</v>
      </c>
      <c r="J41" s="69">
        <f t="shared" si="2"/>
        <v>0.80720471813805117</v>
      </c>
      <c r="K41">
        <v>39</v>
      </c>
      <c r="L41" t="s">
        <v>200</v>
      </c>
    </row>
    <row r="42" spans="1:12" x14ac:dyDescent="0.35">
      <c r="A42" s="67">
        <v>40</v>
      </c>
      <c r="B42" s="68">
        <v>1.73E-3</v>
      </c>
      <c r="C42" s="69">
        <f t="shared" si="0"/>
        <v>0.99826999999999999</v>
      </c>
      <c r="D42" s="69">
        <f>PRODUCT($C$31:C41)</f>
        <v>0.98856945160849985</v>
      </c>
      <c r="E42">
        <v>11</v>
      </c>
      <c r="F42" t="s">
        <v>200</v>
      </c>
      <c r="G42" s="69"/>
      <c r="H42">
        <v>40</v>
      </c>
      <c r="I42" s="69">
        <v>0.97850770036456602</v>
      </c>
      <c r="J42" s="69">
        <f t="shared" si="2"/>
        <v>0.79127180819673637</v>
      </c>
      <c r="K42">
        <v>40</v>
      </c>
      <c r="L42" t="s">
        <v>200</v>
      </c>
    </row>
    <row r="43" spans="1:12" x14ac:dyDescent="0.35">
      <c r="A43" s="67">
        <v>41</v>
      </c>
      <c r="B43" s="68">
        <v>1.9300000000000001E-3</v>
      </c>
      <c r="C43" s="69">
        <f t="shared" si="0"/>
        <v>0.99807000000000001</v>
      </c>
      <c r="D43" s="69">
        <f>PRODUCT($C$31:C42)</f>
        <v>0.98685922645721713</v>
      </c>
      <c r="E43">
        <v>12</v>
      </c>
      <c r="F43" t="s">
        <v>200</v>
      </c>
      <c r="G43" s="69"/>
      <c r="H43">
        <v>41</v>
      </c>
      <c r="I43" s="69">
        <v>0.97659979332653302</v>
      </c>
      <c r="J43" s="69">
        <f t="shared" si="2"/>
        <v>0.77426555740190051</v>
      </c>
      <c r="K43">
        <v>41</v>
      </c>
      <c r="L43" t="s">
        <v>200</v>
      </c>
    </row>
    <row r="44" spans="1:12" x14ac:dyDescent="0.35">
      <c r="A44" s="67">
        <v>42</v>
      </c>
      <c r="B44" s="68">
        <v>2.16E-3</v>
      </c>
      <c r="C44" s="69">
        <f t="shared" si="0"/>
        <v>0.99783999999999995</v>
      </c>
      <c r="D44" s="69">
        <f>PRODUCT($C$31:C43)</f>
        <v>0.98495458815015469</v>
      </c>
      <c r="E44">
        <v>13</v>
      </c>
      <c r="F44" t="s">
        <v>200</v>
      </c>
      <c r="G44" s="69"/>
      <c r="H44">
        <v>42</v>
      </c>
      <c r="I44" s="69">
        <v>0.97452473426642605</v>
      </c>
      <c r="J44" s="69">
        <f t="shared" si="2"/>
        <v>0.75614758333854892</v>
      </c>
      <c r="K44">
        <v>42</v>
      </c>
      <c r="L44" t="s">
        <v>200</v>
      </c>
    </row>
    <row r="45" spans="1:12" x14ac:dyDescent="0.35">
      <c r="A45" s="67">
        <v>43</v>
      </c>
      <c r="B45" s="68">
        <v>2.4099999999999998E-3</v>
      </c>
      <c r="C45" s="69">
        <f t="shared" si="0"/>
        <v>0.99758999999999998</v>
      </c>
      <c r="D45" s="69">
        <f>PRODUCT($C$31:C44)</f>
        <v>0.98282708623975035</v>
      </c>
      <c r="E45">
        <v>14</v>
      </c>
      <c r="F45" t="s">
        <v>200</v>
      </c>
      <c r="G45" s="69"/>
      <c r="H45">
        <v>43</v>
      </c>
      <c r="I45" s="69">
        <v>0.97226829202663601</v>
      </c>
      <c r="J45" s="69">
        <f t="shared" si="2"/>
        <v>0.73688452271919969</v>
      </c>
      <c r="K45">
        <v>43</v>
      </c>
      <c r="L45" t="s">
        <v>200</v>
      </c>
    </row>
    <row r="46" spans="1:12" x14ac:dyDescent="0.35">
      <c r="A46" s="67">
        <v>44</v>
      </c>
      <c r="B46" s="68">
        <v>2.7000000000000001E-3</v>
      </c>
      <c r="C46" s="69">
        <f t="shared" si="0"/>
        <v>0.99729999999999996</v>
      </c>
      <c r="D46" s="69">
        <f>PRODUCT($C$31:C45)</f>
        <v>0.98045847296191257</v>
      </c>
      <c r="E46">
        <v>15</v>
      </c>
      <c r="F46" t="s">
        <v>200</v>
      </c>
      <c r="G46" s="69"/>
      <c r="H46">
        <v>44</v>
      </c>
      <c r="I46" s="69">
        <v>0.96981510142648397</v>
      </c>
      <c r="J46" s="69">
        <f t="shared" si="2"/>
        <v>0.71644945632505919</v>
      </c>
      <c r="K46">
        <v>44</v>
      </c>
      <c r="L46" t="s">
        <v>200</v>
      </c>
    </row>
    <row r="47" spans="1:12" x14ac:dyDescent="0.35">
      <c r="A47" s="67">
        <v>45</v>
      </c>
      <c r="B47" s="68">
        <v>3.0200000000000001E-3</v>
      </c>
      <c r="C47" s="69">
        <f t="shared" si="0"/>
        <v>0.99697999999999998</v>
      </c>
      <c r="D47" s="69">
        <f>PRODUCT($C$31:C46)</f>
        <v>0.97781123508491541</v>
      </c>
      <c r="E47">
        <v>16</v>
      </c>
      <c r="F47" t="s">
        <v>200</v>
      </c>
      <c r="G47" s="69"/>
      <c r="H47">
        <v>45</v>
      </c>
      <c r="I47" s="69">
        <v>0.96714858755492406</v>
      </c>
      <c r="J47" s="69">
        <f t="shared" si="2"/>
        <v>0.69482350215283661</v>
      </c>
      <c r="K47">
        <v>45</v>
      </c>
      <c r="L47" t="s">
        <v>200</v>
      </c>
    </row>
    <row r="48" spans="1:12" x14ac:dyDescent="0.35">
      <c r="A48" s="67">
        <v>46</v>
      </c>
      <c r="B48" s="68">
        <v>3.3800000000000002E-3</v>
      </c>
      <c r="C48" s="69">
        <f t="shared" si="0"/>
        <v>0.99661999999999995</v>
      </c>
      <c r="D48" s="69">
        <f>PRODUCT($C$31:C47)</f>
        <v>0.97485824515495889</v>
      </c>
      <c r="E48">
        <v>17</v>
      </c>
      <c r="F48" t="s">
        <v>200</v>
      </c>
      <c r="G48" s="69"/>
      <c r="H48">
        <v>46</v>
      </c>
      <c r="I48" s="69">
        <v>0.96425088782045898</v>
      </c>
      <c r="J48" s="69">
        <f t="shared" si="2"/>
        <v>0.67199756870708172</v>
      </c>
      <c r="K48">
        <v>46</v>
      </c>
      <c r="L48" t="s">
        <v>200</v>
      </c>
    </row>
    <row r="49" spans="1:12" x14ac:dyDescent="0.35">
      <c r="A49" s="67">
        <v>47</v>
      </c>
      <c r="B49" s="68">
        <v>3.7699999999999999E-3</v>
      </c>
      <c r="C49" s="69">
        <f t="shared" si="0"/>
        <v>0.99622999999999995</v>
      </c>
      <c r="D49" s="69">
        <f>PRODUCT($C$31:C48)</f>
        <v>0.97156322428633513</v>
      </c>
      <c r="E49">
        <v>18</v>
      </c>
      <c r="F49" t="s">
        <v>200</v>
      </c>
      <c r="G49" s="69"/>
      <c r="H49">
        <v>47</v>
      </c>
      <c r="I49" s="69">
        <v>0.96110277146718703</v>
      </c>
      <c r="J49" s="69">
        <f t="shared" si="2"/>
        <v>0.64797425223899341</v>
      </c>
      <c r="K49">
        <v>47</v>
      </c>
      <c r="L49" t="s">
        <v>200</v>
      </c>
    </row>
    <row r="50" spans="1:12" x14ac:dyDescent="0.35">
      <c r="A50" s="67">
        <v>48</v>
      </c>
      <c r="B50" s="68">
        <v>4.1799999999999997E-3</v>
      </c>
      <c r="C50" s="69">
        <f t="shared" si="0"/>
        <v>0.99582000000000004</v>
      </c>
      <c r="D50" s="69">
        <f>PRODUCT($C$31:C49)</f>
        <v>0.9679004309307756</v>
      </c>
      <c r="E50">
        <v>19</v>
      </c>
      <c r="F50" t="s">
        <v>200</v>
      </c>
      <c r="G50" s="69"/>
      <c r="H50">
        <v>48</v>
      </c>
      <c r="I50" s="69">
        <v>0.95768356172123803</v>
      </c>
      <c r="J50" s="69">
        <f t="shared" si="2"/>
        <v>0.62276984966627469</v>
      </c>
      <c r="K50">
        <v>48</v>
      </c>
      <c r="L50" t="s">
        <v>200</v>
      </c>
    </row>
    <row r="51" spans="1:12" x14ac:dyDescent="0.35">
      <c r="A51" s="67">
        <v>49</v>
      </c>
      <c r="B51" s="68">
        <v>4.6100000000000004E-3</v>
      </c>
      <c r="C51" s="69">
        <f t="shared" si="0"/>
        <v>0.99539</v>
      </c>
      <c r="D51" s="69">
        <f>PRODUCT($C$31:C50)</f>
        <v>0.96385460712948501</v>
      </c>
      <c r="E51">
        <v>20</v>
      </c>
      <c r="F51" t="s">
        <v>200</v>
      </c>
      <c r="G51" s="69"/>
      <c r="H51">
        <v>49</v>
      </c>
      <c r="I51" s="69">
        <v>0.95397105283930295</v>
      </c>
      <c r="J51" s="69">
        <f t="shared" si="2"/>
        <v>0.59641644776099789</v>
      </c>
      <c r="K51">
        <v>49</v>
      </c>
      <c r="L51" t="s">
        <v>200</v>
      </c>
    </row>
    <row r="52" spans="1:12" x14ac:dyDescent="0.35">
      <c r="A52" s="67">
        <v>50</v>
      </c>
      <c r="B52" s="68">
        <v>5.0800000000000003E-3</v>
      </c>
      <c r="C52" s="69">
        <f t="shared" si="0"/>
        <v>0.99492000000000003</v>
      </c>
      <c r="D52" s="69">
        <f>PRODUCT($C$31:C51)</f>
        <v>0.95941123739061807</v>
      </c>
      <c r="E52">
        <v>21</v>
      </c>
      <c r="F52" t="s">
        <v>200</v>
      </c>
      <c r="G52" s="69"/>
      <c r="H52">
        <v>50</v>
      </c>
      <c r="I52" s="69">
        <v>0.94994143472241199</v>
      </c>
      <c r="J52" s="69">
        <f t="shared" si="2"/>
        <v>0.56896402660123624</v>
      </c>
      <c r="K52">
        <v>50</v>
      </c>
      <c r="L52" t="s">
        <v>200</v>
      </c>
    </row>
    <row r="53" spans="1:12" x14ac:dyDescent="0.35">
      <c r="A53" s="67">
        <v>51</v>
      </c>
      <c r="B53" s="68">
        <v>5.5599999999999998E-3</v>
      </c>
      <c r="C53" s="69">
        <f t="shared" si="0"/>
        <v>0.99443999999999999</v>
      </c>
      <c r="D53" s="69">
        <f>PRODUCT($C$31:C52)</f>
        <v>0.9545374283046737</v>
      </c>
      <c r="E53">
        <v>22</v>
      </c>
      <c r="F53" t="s">
        <v>200</v>
      </c>
      <c r="G53" s="69"/>
      <c r="H53">
        <v>51</v>
      </c>
      <c r="I53" s="69">
        <v>0.94556921512084002</v>
      </c>
      <c r="J53" s="69">
        <f t="shared" si="2"/>
        <v>0.54048250373501894</v>
      </c>
      <c r="K53">
        <v>51</v>
      </c>
      <c r="L53" t="s">
        <v>200</v>
      </c>
    </row>
    <row r="54" spans="1:12" x14ac:dyDescent="0.35">
      <c r="A54" s="67">
        <v>52</v>
      </c>
      <c r="B54" s="68">
        <v>6.0899999999999999E-3</v>
      </c>
      <c r="C54" s="69">
        <f t="shared" si="0"/>
        <v>0.99390999999999996</v>
      </c>
      <c r="D54" s="69">
        <f>PRODUCT($C$31:C53)</f>
        <v>0.94923020020329973</v>
      </c>
      <c r="E54">
        <v>23</v>
      </c>
      <c r="F54" t="s">
        <v>200</v>
      </c>
      <c r="G54" s="69"/>
      <c r="H54">
        <v>52</v>
      </c>
      <c r="I54" s="69">
        <v>0.94082714921294297</v>
      </c>
      <c r="J54" s="69">
        <f t="shared" si="2"/>
        <v>0.5110636168432684</v>
      </c>
      <c r="K54">
        <v>52</v>
      </c>
      <c r="L54" t="s">
        <v>200</v>
      </c>
    </row>
    <row r="55" spans="1:12" x14ac:dyDescent="0.35">
      <c r="A55" s="67">
        <v>53</v>
      </c>
      <c r="B55" s="68">
        <v>6.6699999999999997E-3</v>
      </c>
      <c r="C55" s="69">
        <f t="shared" si="0"/>
        <v>0.99333000000000005</v>
      </c>
      <c r="D55" s="69">
        <f>PRODUCT($C$31:C54)</f>
        <v>0.94344938828406155</v>
      </c>
      <c r="E55">
        <v>24</v>
      </c>
      <c r="F55" t="s">
        <v>200</v>
      </c>
      <c r="G55" s="69"/>
      <c r="H55">
        <v>53</v>
      </c>
      <c r="I55" s="69">
        <v>0.93568617950176802</v>
      </c>
      <c r="J55" s="69">
        <f t="shared" si="2"/>
        <v>0.48082252570110801</v>
      </c>
      <c r="K55">
        <v>53</v>
      </c>
      <c r="L55" t="s">
        <v>200</v>
      </c>
    </row>
    <row r="56" spans="1:12" x14ac:dyDescent="0.35">
      <c r="A56" s="67">
        <v>54</v>
      </c>
      <c r="B56" s="68">
        <v>7.2700000000000004E-3</v>
      </c>
      <c r="C56" s="69">
        <f t="shared" si="0"/>
        <v>0.99273</v>
      </c>
      <c r="D56" s="69">
        <f>PRODUCT($C$31:C55)</f>
        <v>0.93715658086420695</v>
      </c>
      <c r="E56">
        <v>25</v>
      </c>
      <c r="F56" t="s">
        <v>200</v>
      </c>
      <c r="G56" s="69"/>
      <c r="H56">
        <v>54</v>
      </c>
      <c r="I56" s="69">
        <v>0.93011537905281505</v>
      </c>
      <c r="J56" s="69">
        <f t="shared" si="2"/>
        <v>0.4498989920916604</v>
      </c>
      <c r="K56">
        <v>54</v>
      </c>
      <c r="L56" t="s">
        <v>200</v>
      </c>
    </row>
    <row r="57" spans="1:12" x14ac:dyDescent="0.35">
      <c r="A57" s="67">
        <v>55</v>
      </c>
      <c r="B57" s="68">
        <v>7.8899999999999994E-3</v>
      </c>
      <c r="C57" s="69">
        <f t="shared" si="0"/>
        <v>0.99211000000000005</v>
      </c>
      <c r="D57" s="69">
        <f>PRODUCT($C$31:C56)</f>
        <v>0.93034345252132411</v>
      </c>
      <c r="E57">
        <v>26</v>
      </c>
      <c r="F57" t="s">
        <v>200</v>
      </c>
      <c r="G57" s="69"/>
      <c r="H57">
        <v>55</v>
      </c>
      <c r="I57" s="69">
        <v>0.92408191373947901</v>
      </c>
      <c r="J57" s="69">
        <f t="shared" si="2"/>
        <v>0.41845797156481418</v>
      </c>
      <c r="K57">
        <v>55</v>
      </c>
      <c r="L57" t="s">
        <v>200</v>
      </c>
    </row>
    <row r="58" spans="1:12" x14ac:dyDescent="0.35">
      <c r="A58" s="67">
        <v>56</v>
      </c>
      <c r="B58" s="68">
        <v>8.4700000000000001E-3</v>
      </c>
      <c r="C58" s="69">
        <f t="shared" si="0"/>
        <v>0.99153000000000002</v>
      </c>
      <c r="D58" s="69">
        <f>PRODUCT($C$31:C57)</f>
        <v>0.92300304268093092</v>
      </c>
      <c r="E58">
        <v>27</v>
      </c>
      <c r="F58" t="s">
        <v>200</v>
      </c>
      <c r="G58" s="69"/>
      <c r="H58">
        <v>56</v>
      </c>
      <c r="I58" s="69">
        <v>0.91755102003073596</v>
      </c>
      <c r="J58" s="69">
        <f t="shared" si="2"/>
        <v>0.38668944318315396</v>
      </c>
      <c r="K58">
        <v>56</v>
      </c>
      <c r="L58" t="s">
        <v>200</v>
      </c>
    </row>
    <row r="59" spans="1:12" x14ac:dyDescent="0.35">
      <c r="A59" s="67">
        <v>57</v>
      </c>
      <c r="B59" s="68">
        <v>8.9800000000000001E-3</v>
      </c>
      <c r="C59" s="69">
        <f t="shared" si="0"/>
        <v>0.99102000000000001</v>
      </c>
      <c r="D59" s="69">
        <f>PRODUCT($C$31:C58)</f>
        <v>0.91518520690942351</v>
      </c>
      <c r="E59">
        <v>28</v>
      </c>
      <c r="F59" t="s">
        <v>200</v>
      </c>
      <c r="G59" s="69"/>
      <c r="H59">
        <v>57</v>
      </c>
      <c r="I59" s="69">
        <v>0.91048600432789895</v>
      </c>
      <c r="J59" s="69">
        <f t="shared" si="2"/>
        <v>0.35480729302782021</v>
      </c>
      <c r="K59">
        <v>57</v>
      </c>
      <c r="L59" t="s">
        <v>200</v>
      </c>
    </row>
    <row r="60" spans="1:12" x14ac:dyDescent="0.35">
      <c r="A60" s="67">
        <v>58</v>
      </c>
      <c r="B60" s="68">
        <v>9.3900000000000008E-3</v>
      </c>
      <c r="C60" s="69">
        <f t="shared" si="0"/>
        <v>0.99060999999999999</v>
      </c>
      <c r="D60" s="69">
        <f>PRODUCT($C$31:C59)</f>
        <v>0.90696684375137693</v>
      </c>
      <c r="E60">
        <v>29</v>
      </c>
      <c r="F60" t="s">
        <v>200</v>
      </c>
      <c r="G60" s="69"/>
      <c r="H60">
        <v>58</v>
      </c>
      <c r="I60" s="69">
        <v>0.90284826964377096</v>
      </c>
      <c r="J60" s="69">
        <f t="shared" si="2"/>
        <v>0.32304707453529802</v>
      </c>
      <c r="K60">
        <v>58</v>
      </c>
      <c r="L60" t="s">
        <v>200</v>
      </c>
    </row>
    <row r="61" spans="1:12" x14ac:dyDescent="0.35">
      <c r="A61" s="67">
        <v>59</v>
      </c>
      <c r="B61" s="68">
        <v>9.7099999999999999E-3</v>
      </c>
      <c r="C61" s="69">
        <f t="shared" si="0"/>
        <v>0.99029</v>
      </c>
      <c r="D61" s="69">
        <f>PRODUCT($C$31:C60)</f>
        <v>0.89845042508855144</v>
      </c>
      <c r="E61">
        <v>30</v>
      </c>
      <c r="F61" t="s">
        <v>200</v>
      </c>
      <c r="G61" s="69"/>
      <c r="H61">
        <v>59</v>
      </c>
      <c r="I61" s="69">
        <v>0.89459737753350799</v>
      </c>
      <c r="J61" s="69">
        <f t="shared" si="2"/>
        <v>0.2916624922576761</v>
      </c>
      <c r="K61">
        <v>59</v>
      </c>
      <c r="L61" t="s">
        <v>200</v>
      </c>
    </row>
    <row r="62" spans="1:12" x14ac:dyDescent="0.35">
      <c r="A62" s="67">
        <v>60</v>
      </c>
      <c r="B62" s="68">
        <v>9.9900000000000006E-3</v>
      </c>
      <c r="C62" s="69">
        <f t="shared" si="0"/>
        <v>0.99000999999999995</v>
      </c>
      <c r="D62" s="69">
        <f>PRODUCT($C$31:C61)</f>
        <v>0.88972647146094164</v>
      </c>
      <c r="E62">
        <v>31</v>
      </c>
      <c r="F62" t="s">
        <v>200</v>
      </c>
      <c r="G62" s="69"/>
      <c r="H62">
        <v>60</v>
      </c>
      <c r="I62" s="69">
        <v>0.88569114788952796</v>
      </c>
      <c r="J62" s="69">
        <f t="shared" si="2"/>
        <v>0.26092050069860412</v>
      </c>
      <c r="K62">
        <v>60</v>
      </c>
      <c r="L62" t="s">
        <v>200</v>
      </c>
    </row>
    <row r="63" spans="1:12" x14ac:dyDescent="0.35">
      <c r="A63" s="67">
        <v>61</v>
      </c>
      <c r="B63" s="68">
        <v>1.0240000000000001E-2</v>
      </c>
      <c r="C63" s="69">
        <f t="shared" si="0"/>
        <v>0.98975999999999997</v>
      </c>
      <c r="D63" s="69">
        <f>PRODUCT($C$31:C62)</f>
        <v>0.88083810401104679</v>
      </c>
      <c r="E63">
        <v>32</v>
      </c>
      <c r="F63" t="s">
        <v>200</v>
      </c>
      <c r="G63" s="69"/>
      <c r="H63">
        <v>61</v>
      </c>
      <c r="I63" s="69">
        <v>0.876085809762575</v>
      </c>
      <c r="J63" s="69">
        <f t="shared" si="2"/>
        <v>0.23109497777165708</v>
      </c>
      <c r="K63">
        <v>61</v>
      </c>
      <c r="L63" t="s">
        <v>200</v>
      </c>
    </row>
    <row r="64" spans="1:12" x14ac:dyDescent="0.35">
      <c r="A64" s="67">
        <v>62</v>
      </c>
      <c r="B64" s="68">
        <v>1.0460000000000001E-2</v>
      </c>
      <c r="C64" s="69">
        <f t="shared" si="0"/>
        <v>0.98953999999999998</v>
      </c>
      <c r="D64" s="69">
        <f>PRODUCT($C$31:C63)</f>
        <v>0.87181832182597363</v>
      </c>
      <c r="E64">
        <v>33</v>
      </c>
      <c r="F64" t="s">
        <v>200</v>
      </c>
      <c r="G64" s="69"/>
      <c r="H64">
        <v>62</v>
      </c>
      <c r="I64" s="69">
        <v>0.86573620831404496</v>
      </c>
      <c r="J64" s="69">
        <f t="shared" si="2"/>
        <v>0.20245903073314647</v>
      </c>
      <c r="K64">
        <v>62</v>
      </c>
      <c r="L64" t="s">
        <v>200</v>
      </c>
    </row>
    <row r="65" spans="1:12" x14ac:dyDescent="0.35">
      <c r="A65" s="67">
        <v>63</v>
      </c>
      <c r="B65" s="68">
        <v>1.0710000000000001E-2</v>
      </c>
      <c r="C65" s="69">
        <f t="shared" si="0"/>
        <v>0.98929</v>
      </c>
      <c r="D65" s="69">
        <f>PRODUCT($C$31:C64)</f>
        <v>0.86269910217967394</v>
      </c>
      <c r="E65">
        <v>34</v>
      </c>
      <c r="F65" t="s">
        <v>200</v>
      </c>
      <c r="G65" s="69"/>
      <c r="H65">
        <v>63</v>
      </c>
      <c r="I65" s="69">
        <v>0.85459608172789103</v>
      </c>
      <c r="J65" s="69">
        <f t="shared" si="2"/>
        <v>0.17527611360585094</v>
      </c>
      <c r="K65">
        <v>63</v>
      </c>
      <c r="L65" t="s">
        <v>200</v>
      </c>
    </row>
    <row r="66" spans="1:12" x14ac:dyDescent="0.35">
      <c r="A66" s="67">
        <v>64</v>
      </c>
      <c r="B66" s="68">
        <v>1.1039999999999999E-2</v>
      </c>
      <c r="C66" s="69">
        <f t="shared" si="0"/>
        <v>0.98895999999999995</v>
      </c>
      <c r="D66" s="69">
        <f>PRODUCT($C$31:C65)</f>
        <v>0.85345959479532962</v>
      </c>
      <c r="E66">
        <v>35</v>
      </c>
      <c r="F66" t="s">
        <v>200</v>
      </c>
      <c r="G66" s="69"/>
      <c r="H66">
        <v>64</v>
      </c>
      <c r="I66" s="69">
        <v>0.84261841351050504</v>
      </c>
      <c r="J66" s="69">
        <f t="shared" si="2"/>
        <v>0.14979027990805291</v>
      </c>
      <c r="K66">
        <v>64</v>
      </c>
      <c r="L66" t="s">
        <v>200</v>
      </c>
    </row>
    <row r="67" spans="1:12" x14ac:dyDescent="0.35">
      <c r="A67" s="67">
        <v>65</v>
      </c>
      <c r="B67" s="68">
        <v>1.146E-2</v>
      </c>
      <c r="C67" s="69">
        <f t="shared" ref="C67:C113" si="3">1-B67</f>
        <v>0.98853999999999997</v>
      </c>
      <c r="D67" s="69">
        <f>PRODUCT($C$31:C66)</f>
        <v>0.84403740086878909</v>
      </c>
      <c r="E67">
        <v>36</v>
      </c>
      <c r="F67" t="s">
        <v>200</v>
      </c>
      <c r="G67" s="69"/>
      <c r="H67">
        <v>65</v>
      </c>
      <c r="I67" s="69">
        <v>0.82975587916283999</v>
      </c>
      <c r="J67" s="69">
        <f t="shared" si="2"/>
        <v>0.12621604801541803</v>
      </c>
      <c r="K67">
        <v>65</v>
      </c>
      <c r="L67" t="s">
        <v>200</v>
      </c>
    </row>
    <row r="68" spans="1:12" x14ac:dyDescent="0.35">
      <c r="A68" s="67">
        <v>66</v>
      </c>
      <c r="B68" s="68">
        <v>1.1990000000000001E-2</v>
      </c>
      <c r="C68" s="69">
        <f t="shared" si="3"/>
        <v>0.98801000000000005</v>
      </c>
      <c r="D68" s="69">
        <f>PRODUCT($C$31:C67)</f>
        <v>0.83436473225483276</v>
      </c>
      <c r="E68">
        <v>37</v>
      </c>
      <c r="F68" t="s">
        <v>200</v>
      </c>
      <c r="G68" s="69"/>
      <c r="H68">
        <v>66</v>
      </c>
      <c r="I68" s="69">
        <v>0.81596139203851803</v>
      </c>
      <c r="J68" s="69">
        <f t="shared" si="2"/>
        <v>0.10472850788549241</v>
      </c>
      <c r="K68">
        <v>66</v>
      </c>
      <c r="L68" t="s">
        <v>200</v>
      </c>
    </row>
    <row r="69" spans="1:12" x14ac:dyDescent="0.35">
      <c r="A69" s="67">
        <v>67</v>
      </c>
      <c r="B69" s="68">
        <v>1.26E-2</v>
      </c>
      <c r="C69" s="69">
        <f t="shared" si="3"/>
        <v>0.98740000000000006</v>
      </c>
      <c r="D69" s="69">
        <f>PRODUCT($C$31:C68)</f>
        <v>0.82436069911509735</v>
      </c>
      <c r="E69">
        <v>38</v>
      </c>
      <c r="F69" t="s">
        <v>200</v>
      </c>
      <c r="G69" s="69"/>
      <c r="H69">
        <v>67</v>
      </c>
      <c r="I69" s="69">
        <v>0.80118876845190201</v>
      </c>
      <c r="J69" s="69">
        <f t="shared" si="2"/>
        <v>8.5454419080363303E-2</v>
      </c>
      <c r="K69">
        <v>67</v>
      </c>
      <c r="L69" t="s">
        <v>200</v>
      </c>
    </row>
    <row r="70" spans="1:12" x14ac:dyDescent="0.35">
      <c r="A70" s="67">
        <v>68</v>
      </c>
      <c r="B70" s="68">
        <v>1.329E-2</v>
      </c>
      <c r="C70" s="69">
        <f t="shared" si="3"/>
        <v>0.98670999999999998</v>
      </c>
      <c r="D70" s="69">
        <f>PRODUCT($C$31:C69)</f>
        <v>0.81397375430624719</v>
      </c>
      <c r="E70">
        <v>39</v>
      </c>
      <c r="F70" t="s">
        <v>200</v>
      </c>
      <c r="G70" s="69"/>
      <c r="H70">
        <v>68</v>
      </c>
      <c r="I70" s="69">
        <v>0.78539352040115196</v>
      </c>
      <c r="J70" s="69">
        <f t="shared" si="2"/>
        <v>6.8465120781768987E-2</v>
      </c>
      <c r="K70">
        <v>68</v>
      </c>
      <c r="L70" t="s">
        <v>200</v>
      </c>
    </row>
    <row r="71" spans="1:12" x14ac:dyDescent="0.35">
      <c r="A71" s="67">
        <v>69</v>
      </c>
      <c r="B71" s="68">
        <v>1.405E-2</v>
      </c>
      <c r="C71" s="69">
        <f t="shared" si="3"/>
        <v>0.98594999999999999</v>
      </c>
      <c r="D71" s="69">
        <f>PRODUCT($C$31:C70)</f>
        <v>0.80315604311151712</v>
      </c>
      <c r="E71">
        <v>40</v>
      </c>
      <c r="F71" t="s">
        <v>200</v>
      </c>
      <c r="G71" s="69"/>
      <c r="H71">
        <v>69</v>
      </c>
      <c r="I71" s="69">
        <v>0.76853378773676695</v>
      </c>
      <c r="J71" s="69">
        <f t="shared" si="2"/>
        <v>5.3772062235483614E-2</v>
      </c>
      <c r="K71">
        <v>69</v>
      </c>
      <c r="L71" t="s">
        <v>200</v>
      </c>
    </row>
    <row r="72" spans="1:12" x14ac:dyDescent="0.35">
      <c r="A72" s="67">
        <v>70</v>
      </c>
      <c r="B72" s="68">
        <v>1.485E-2</v>
      </c>
      <c r="C72" s="69">
        <f t="shared" si="3"/>
        <v>0.98514999999999997</v>
      </c>
      <c r="D72" s="69">
        <f>PRODUCT($C$31:C71)</f>
        <v>0.79187170070580026</v>
      </c>
      <c r="E72">
        <v>41</v>
      </c>
      <c r="F72" t="s">
        <v>200</v>
      </c>
      <c r="G72" s="69"/>
      <c r="H72">
        <v>70</v>
      </c>
      <c r="I72" s="69">
        <v>0.750571425294565</v>
      </c>
      <c r="J72" s="69">
        <f t="shared" ref="J72:J84" si="4">J71*I71</f>
        <v>4.1325646664253389E-2</v>
      </c>
      <c r="K72">
        <v>70</v>
      </c>
      <c r="L72" t="s">
        <v>200</v>
      </c>
    </row>
    <row r="73" spans="1:12" x14ac:dyDescent="0.35">
      <c r="A73" s="67">
        <v>71</v>
      </c>
      <c r="B73" s="68">
        <v>1.5740000000000001E-2</v>
      </c>
      <c r="C73" s="69">
        <f t="shared" si="3"/>
        <v>0.98426000000000002</v>
      </c>
      <c r="D73" s="69">
        <f>PRODUCT($C$31:C72)</f>
        <v>0.78011240595031905</v>
      </c>
      <c r="E73">
        <v>42</v>
      </c>
      <c r="F73" t="s">
        <v>200</v>
      </c>
      <c r="G73" s="69"/>
      <c r="H73">
        <v>71</v>
      </c>
      <c r="I73" s="69">
        <v>0.73147324982430495</v>
      </c>
      <c r="J73" s="69">
        <f t="shared" si="4"/>
        <v>3.1017849518008251E-2</v>
      </c>
      <c r="K73">
        <v>71</v>
      </c>
      <c r="L73" t="s">
        <v>200</v>
      </c>
    </row>
    <row r="74" spans="1:12" x14ac:dyDescent="0.35">
      <c r="A74" s="67">
        <v>72</v>
      </c>
      <c r="B74" s="68">
        <v>1.67E-2</v>
      </c>
      <c r="C74" s="69">
        <f t="shared" si="3"/>
        <v>0.98329999999999995</v>
      </c>
      <c r="D74" s="69">
        <f>PRODUCT($C$31:C73)</f>
        <v>0.76783343668066106</v>
      </c>
      <c r="E74">
        <v>43</v>
      </c>
      <c r="F74" t="s">
        <v>200</v>
      </c>
      <c r="G74" s="69"/>
      <c r="H74">
        <v>72</v>
      </c>
      <c r="I74" s="69">
        <v>0.71121245036939096</v>
      </c>
      <c r="J74" s="69">
        <f t="shared" si="4"/>
        <v>2.2688727189498745E-2</v>
      </c>
      <c r="K74">
        <v>72</v>
      </c>
      <c r="L74" t="s">
        <v>200</v>
      </c>
    </row>
    <row r="75" spans="1:12" x14ac:dyDescent="0.35">
      <c r="A75" s="67">
        <v>73</v>
      </c>
      <c r="B75" s="68">
        <v>1.7770000000000001E-2</v>
      </c>
      <c r="C75" s="69">
        <f t="shared" si="3"/>
        <v>0.98223000000000005</v>
      </c>
      <c r="D75" s="69">
        <f>PRODUCT($C$31:C74)</f>
        <v>0.75501061828809402</v>
      </c>
      <c r="E75">
        <v>44</v>
      </c>
      <c r="F75" t="s">
        <v>200</v>
      </c>
      <c r="G75" s="69"/>
      <c r="H75">
        <v>73</v>
      </c>
      <c r="I75" s="69">
        <v>0.68977016991235895</v>
      </c>
      <c r="J75" s="69">
        <f t="shared" si="4"/>
        <v>1.6136505260206029E-2</v>
      </c>
      <c r="K75">
        <v>73</v>
      </c>
      <c r="L75" t="s">
        <v>200</v>
      </c>
    </row>
    <row r="76" spans="1:12" x14ac:dyDescent="0.35">
      <c r="A76" s="67">
        <v>74</v>
      </c>
      <c r="B76" s="68">
        <v>1.8950000000000002E-2</v>
      </c>
      <c r="C76" s="69">
        <f t="shared" si="3"/>
        <v>0.98104999999999998</v>
      </c>
      <c r="D76" s="69">
        <f>PRODUCT($C$31:C75)</f>
        <v>0.74159407960111468</v>
      </c>
      <c r="E76">
        <v>45</v>
      </c>
      <c r="F76" t="s">
        <v>200</v>
      </c>
      <c r="G76" s="69"/>
      <c r="H76">
        <v>74</v>
      </c>
      <c r="I76" s="69">
        <v>0.66713723854043105</v>
      </c>
      <c r="J76" s="69">
        <f t="shared" si="4"/>
        <v>1.1130479975123987E-2</v>
      </c>
      <c r="K76">
        <v>74</v>
      </c>
      <c r="L76" t="s">
        <v>200</v>
      </c>
    </row>
    <row r="77" spans="1:12" x14ac:dyDescent="0.35">
      <c r="A77" s="67">
        <v>75</v>
      </c>
      <c r="B77" s="68">
        <v>2.026E-2</v>
      </c>
      <c r="C77" s="69">
        <f t="shared" si="3"/>
        <v>0.97974000000000006</v>
      </c>
      <c r="D77" s="69">
        <f>PRODUCT($C$31:C76)</f>
        <v>0.72754087179267357</v>
      </c>
      <c r="E77">
        <v>46</v>
      </c>
      <c r="F77" t="s">
        <v>200</v>
      </c>
      <c r="G77" s="69"/>
      <c r="H77">
        <v>75</v>
      </c>
      <c r="I77" s="69">
        <v>0.64331605831280902</v>
      </c>
      <c r="J77" s="69">
        <f t="shared" si="4"/>
        <v>7.4255576742337827E-3</v>
      </c>
      <c r="K77">
        <v>75</v>
      </c>
      <c r="L77" t="s">
        <v>200</v>
      </c>
    </row>
    <row r="78" spans="1:12" x14ac:dyDescent="0.35">
      <c r="A78" s="67">
        <v>76</v>
      </c>
      <c r="B78" s="68">
        <v>2.3689999999999999E-2</v>
      </c>
      <c r="C78" s="69">
        <f t="shared" si="3"/>
        <v>0.97631000000000001</v>
      </c>
      <c r="D78" s="69">
        <f>PRODUCT($C$31:C77)</f>
        <v>0.71280089373015409</v>
      </c>
      <c r="E78">
        <v>47</v>
      </c>
      <c r="F78" t="s">
        <v>200</v>
      </c>
      <c r="G78" s="69"/>
      <c r="H78">
        <v>76</v>
      </c>
      <c r="I78" s="69">
        <v>0.61832259712289594</v>
      </c>
      <c r="J78" s="69">
        <f t="shared" si="4"/>
        <v>4.7769804937625067E-3</v>
      </c>
      <c r="K78">
        <v>76</v>
      </c>
      <c r="L78" t="s">
        <v>200</v>
      </c>
    </row>
    <row r="79" spans="1:12" x14ac:dyDescent="0.35">
      <c r="A79" s="67">
        <v>77</v>
      </c>
      <c r="B79" s="68">
        <v>2.7380000000000002E-2</v>
      </c>
      <c r="C79" s="69">
        <f t="shared" si="3"/>
        <v>0.97262000000000004</v>
      </c>
      <c r="D79" s="69">
        <f>PRODUCT($C$31:C78)</f>
        <v>0.6959146405576867</v>
      </c>
      <c r="E79">
        <v>48</v>
      </c>
      <c r="F79" t="s">
        <v>200</v>
      </c>
      <c r="G79" s="69"/>
      <c r="H79">
        <v>77</v>
      </c>
      <c r="I79" s="69">
        <v>0.59218846106882195</v>
      </c>
      <c r="J79" s="69">
        <f t="shared" si="4"/>
        <v>2.9537149853086468E-3</v>
      </c>
      <c r="K79">
        <v>77</v>
      </c>
      <c r="L79" t="s">
        <v>200</v>
      </c>
    </row>
    <row r="80" spans="1:12" x14ac:dyDescent="0.35">
      <c r="A80" s="67">
        <v>78</v>
      </c>
      <c r="B80" s="68">
        <v>3.1300000000000001E-2</v>
      </c>
      <c r="C80" s="69">
        <f t="shared" si="3"/>
        <v>0.96870000000000001</v>
      </c>
      <c r="D80" s="69">
        <f>PRODUCT($C$31:C79)</f>
        <v>0.6768604976992173</v>
      </c>
      <c r="E80">
        <v>49</v>
      </c>
      <c r="F80" t="s">
        <v>200</v>
      </c>
      <c r="G80" s="69"/>
      <c r="H80">
        <v>78</v>
      </c>
      <c r="I80" s="69">
        <v>0.56496298244086596</v>
      </c>
      <c r="J80" s="69">
        <f t="shared" si="4"/>
        <v>1.7491559315858456E-3</v>
      </c>
      <c r="K80">
        <v>78</v>
      </c>
      <c r="L80" t="s">
        <v>200</v>
      </c>
    </row>
    <row r="81" spans="1:12" x14ac:dyDescent="0.35">
      <c r="A81" s="67">
        <v>79</v>
      </c>
      <c r="B81" s="68">
        <v>3.6929999999999998E-2</v>
      </c>
      <c r="C81" s="69">
        <f t="shared" si="3"/>
        <v>0.96306999999999998</v>
      </c>
      <c r="D81" s="69">
        <f>PRODUCT($C$31:C80)</f>
        <v>0.65567476412123182</v>
      </c>
      <c r="E81">
        <v>50</v>
      </c>
      <c r="F81" t="s">
        <v>200</v>
      </c>
      <c r="G81" s="69"/>
      <c r="H81">
        <v>79</v>
      </c>
      <c r="I81" s="69">
        <v>0.53671524871029597</v>
      </c>
      <c r="J81" s="69">
        <f t="shared" si="4"/>
        <v>9.8820835186287062E-4</v>
      </c>
      <c r="K81">
        <v>79</v>
      </c>
      <c r="L81" t="s">
        <v>200</v>
      </c>
    </row>
    <row r="82" spans="1:12" x14ac:dyDescent="0.35">
      <c r="A82" s="67">
        <v>80</v>
      </c>
      <c r="B82" s="68">
        <v>4.5179999999999998E-2</v>
      </c>
      <c r="C82" s="69">
        <f t="shared" si="3"/>
        <v>0.95482</v>
      </c>
      <c r="D82" s="69">
        <f>PRODUCT($C$31:C81)</f>
        <v>0.63146069508223468</v>
      </c>
      <c r="E82">
        <v>51</v>
      </c>
      <c r="F82" t="s">
        <v>200</v>
      </c>
      <c r="G82" s="69"/>
      <c r="H82">
        <v>80</v>
      </c>
      <c r="I82" s="69">
        <v>0.50753597393318195</v>
      </c>
      <c r="J82" s="69">
        <f t="shared" si="4"/>
        <v>5.3038649134767228E-4</v>
      </c>
      <c r="K82">
        <v>80</v>
      </c>
      <c r="L82" t="s">
        <v>200</v>
      </c>
    </row>
    <row r="83" spans="1:12" x14ac:dyDescent="0.35">
      <c r="A83" s="67">
        <v>81</v>
      </c>
      <c r="B83" s="68">
        <v>5.527E-2</v>
      </c>
      <c r="C83" s="69">
        <f t="shared" si="3"/>
        <v>0.94472999999999996</v>
      </c>
      <c r="D83" s="69">
        <f>PRODUCT($C$31:C82)</f>
        <v>0.60293130087841929</v>
      </c>
      <c r="E83">
        <v>52</v>
      </c>
      <c r="F83" t="s">
        <v>200</v>
      </c>
      <c r="G83" s="69"/>
      <c r="H83">
        <v>81</v>
      </c>
      <c r="I83" s="69">
        <v>0.47753909374741699</v>
      </c>
      <c r="J83" s="69">
        <f t="shared" si="4"/>
        <v>2.6919022444714402E-4</v>
      </c>
      <c r="K83">
        <v>81</v>
      </c>
      <c r="L83" t="s">
        <v>200</v>
      </c>
    </row>
    <row r="84" spans="1:12" x14ac:dyDescent="0.35">
      <c r="A84" s="67">
        <v>82</v>
      </c>
      <c r="B84" s="68">
        <v>6.7320000000000005E-2</v>
      </c>
      <c r="C84" s="69">
        <f t="shared" si="3"/>
        <v>0.93267999999999995</v>
      </c>
      <c r="D84" s="69">
        <f>PRODUCT($C$31:C83)</f>
        <v>0.56960728787886905</v>
      </c>
      <c r="E84">
        <v>53</v>
      </c>
      <c r="F84" t="s">
        <v>200</v>
      </c>
      <c r="G84" s="69"/>
      <c r="H84">
        <v>82</v>
      </c>
      <c r="I84" s="69">
        <v>0.446862941715166</v>
      </c>
      <c r="J84" s="69">
        <f t="shared" si="4"/>
        <v>1.2854885582815292E-4</v>
      </c>
      <c r="K84">
        <v>82</v>
      </c>
      <c r="L84" t="s">
        <v>200</v>
      </c>
    </row>
    <row r="85" spans="1:12" x14ac:dyDescent="0.35">
      <c r="A85" s="67">
        <v>83</v>
      </c>
      <c r="B85" s="68">
        <v>8.2280000000000006E-2</v>
      </c>
      <c r="C85" s="69">
        <f t="shared" si="3"/>
        <v>0.91771999999999998</v>
      </c>
      <c r="D85" s="69">
        <f>PRODUCT($C$31:C84)</f>
        <v>0.5312613252588636</v>
      </c>
      <c r="E85">
        <v>54</v>
      </c>
      <c r="F85" t="s">
        <v>200</v>
      </c>
      <c r="G85" s="69"/>
      <c r="H85">
        <v>83</v>
      </c>
      <c r="I85" s="69">
        <v>0.41567084588227698</v>
      </c>
    </row>
    <row r="86" spans="1:12" x14ac:dyDescent="0.35">
      <c r="A86" s="67">
        <v>84</v>
      </c>
      <c r="B86" s="68">
        <v>9.4780000000000003E-2</v>
      </c>
      <c r="C86" s="69">
        <f t="shared" si="3"/>
        <v>0.90522000000000002</v>
      </c>
      <c r="D86" s="69">
        <f>PRODUCT($C$31:C85)</f>
        <v>0.4875491434165643</v>
      </c>
      <c r="E86">
        <v>55</v>
      </c>
      <c r="F86" t="s">
        <v>200</v>
      </c>
      <c r="G86" s="69"/>
      <c r="H86">
        <v>84</v>
      </c>
      <c r="I86" s="69">
        <v>0.38415097266274001</v>
      </c>
    </row>
    <row r="87" spans="1:12" x14ac:dyDescent="0.35">
      <c r="A87" s="67">
        <v>85</v>
      </c>
      <c r="B87" s="68">
        <v>0.10465000000000001</v>
      </c>
      <c r="C87" s="69">
        <f t="shared" si="3"/>
        <v>0.89534999999999998</v>
      </c>
      <c r="D87" s="69">
        <f>PRODUCT($C$31:C86)</f>
        <v>0.44133923560354232</v>
      </c>
      <c r="E87">
        <v>56</v>
      </c>
      <c r="F87" t="s">
        <v>200</v>
      </c>
      <c r="G87" s="69"/>
      <c r="H87">
        <v>85</v>
      </c>
      <c r="I87" s="69">
        <v>0.35251523176684302</v>
      </c>
    </row>
    <row r="88" spans="1:12" x14ac:dyDescent="0.35">
      <c r="A88" s="67">
        <v>86</v>
      </c>
      <c r="B88" s="68">
        <v>0.11533</v>
      </c>
      <c r="C88" s="69">
        <f t="shared" si="3"/>
        <v>0.88466999999999996</v>
      </c>
      <c r="D88" s="69">
        <f>PRODUCT($C$31:C87)</f>
        <v>0.3951530845976316</v>
      </c>
      <c r="E88">
        <v>57</v>
      </c>
      <c r="F88" t="s">
        <v>200</v>
      </c>
      <c r="G88" s="69"/>
      <c r="H88">
        <v>86</v>
      </c>
      <c r="I88" s="69">
        <v>0.32099707181303799</v>
      </c>
    </row>
    <row r="89" spans="1:12" x14ac:dyDescent="0.35">
      <c r="A89" s="67">
        <v>87</v>
      </c>
      <c r="B89" s="68">
        <v>0.12698000000000001</v>
      </c>
      <c r="C89" s="69">
        <f t="shared" si="3"/>
        <v>0.87302000000000002</v>
      </c>
      <c r="D89" s="69">
        <f>PRODUCT($C$31:C88)</f>
        <v>0.34958007935098673</v>
      </c>
      <c r="E89">
        <v>58</v>
      </c>
      <c r="F89" t="s">
        <v>200</v>
      </c>
      <c r="G89" s="69"/>
      <c r="H89">
        <v>87</v>
      </c>
      <c r="I89" s="69">
        <v>0.28984800863516003</v>
      </c>
    </row>
    <row r="90" spans="1:12" x14ac:dyDescent="0.35">
      <c r="A90" s="67">
        <v>88</v>
      </c>
      <c r="B90" s="68">
        <v>0.13947000000000001</v>
      </c>
      <c r="C90" s="69">
        <f t="shared" si="3"/>
        <v>0.86053000000000002</v>
      </c>
      <c r="D90" s="69">
        <f>PRODUCT($C$31:C89)</f>
        <v>0.30519040087499844</v>
      </c>
      <c r="E90">
        <v>59</v>
      </c>
      <c r="F90" t="s">
        <v>200</v>
      </c>
      <c r="G90" s="69"/>
      <c r="H90">
        <v>88</v>
      </c>
      <c r="I90" s="69">
        <v>0.259332782669215</v>
      </c>
    </row>
    <row r="91" spans="1:12" x14ac:dyDescent="0.35">
      <c r="A91" s="67">
        <v>89</v>
      </c>
      <c r="B91" s="68">
        <v>0.15271000000000001</v>
      </c>
      <c r="C91" s="69">
        <f t="shared" si="3"/>
        <v>0.84728999999999999</v>
      </c>
      <c r="D91" s="69">
        <f>PRODUCT($C$31:C90)</f>
        <v>0.26262549566496241</v>
      </c>
      <c r="E91">
        <v>60</v>
      </c>
      <c r="F91" t="s">
        <v>200</v>
      </c>
      <c r="G91" s="69"/>
      <c r="H91">
        <v>89</v>
      </c>
      <c r="I91" s="69">
        <v>0.22972310046328601</v>
      </c>
    </row>
    <row r="92" spans="1:12" x14ac:dyDescent="0.35">
      <c r="A92" s="67">
        <v>90</v>
      </c>
      <c r="B92" s="68">
        <v>0.16658999999999999</v>
      </c>
      <c r="C92" s="69">
        <f t="shared" si="3"/>
        <v>0.83340999999999998</v>
      </c>
      <c r="D92" s="69">
        <f>PRODUCT($C$31:C91)</f>
        <v>0.22251995622196599</v>
      </c>
      <c r="E92">
        <v>61</v>
      </c>
      <c r="F92" t="s">
        <v>200</v>
      </c>
      <c r="G92" s="69"/>
      <c r="H92">
        <v>90</v>
      </c>
      <c r="I92" s="69">
        <v>0.20129001882530601</v>
      </c>
    </row>
    <row r="93" spans="1:12" x14ac:dyDescent="0.35">
      <c r="A93" s="67">
        <v>91</v>
      </c>
      <c r="B93" s="68">
        <v>0.17990999999999999</v>
      </c>
      <c r="C93" s="69">
        <f t="shared" si="3"/>
        <v>0.82008999999999999</v>
      </c>
      <c r="D93" s="69">
        <f>PRODUCT($C$31:C92)</f>
        <v>0.18545035671494867</v>
      </c>
      <c r="E93">
        <v>62</v>
      </c>
      <c r="F93" t="s">
        <v>200</v>
      </c>
      <c r="G93" s="69"/>
      <c r="H93">
        <v>91</v>
      </c>
      <c r="I93" s="69">
        <v>0.17429514641646601</v>
      </c>
    </row>
    <row r="94" spans="1:12" x14ac:dyDescent="0.35">
      <c r="A94" s="67">
        <v>92</v>
      </c>
      <c r="B94" s="68">
        <v>0.19389999999999999</v>
      </c>
      <c r="C94" s="69">
        <f t="shared" si="3"/>
        <v>0.80610000000000004</v>
      </c>
      <c r="D94" s="69">
        <f>PRODUCT($C$31:C93)</f>
        <v>0.15208598303836224</v>
      </c>
      <c r="E94">
        <v>63</v>
      </c>
      <c r="F94" t="s">
        <v>200</v>
      </c>
      <c r="G94" s="69"/>
      <c r="H94">
        <v>92</v>
      </c>
      <c r="I94" s="69">
        <v>0.148980980565876</v>
      </c>
    </row>
    <row r="95" spans="1:12" x14ac:dyDescent="0.35">
      <c r="A95" s="67">
        <v>93</v>
      </c>
      <c r="B95" s="68">
        <v>0.20874000000000001</v>
      </c>
      <c r="C95" s="69">
        <f t="shared" si="3"/>
        <v>0.79125999999999996</v>
      </c>
      <c r="D95" s="69">
        <f>PRODUCT($C$31:C94)</f>
        <v>0.1225965109272238</v>
      </c>
      <c r="E95">
        <v>64</v>
      </c>
      <c r="F95" t="s">
        <v>200</v>
      </c>
      <c r="G95" s="69"/>
      <c r="H95">
        <v>93</v>
      </c>
      <c r="I95" s="69">
        <v>0.12556085387055199</v>
      </c>
    </row>
    <row r="96" spans="1:12" x14ac:dyDescent="0.35">
      <c r="A96" s="67">
        <v>94</v>
      </c>
      <c r="B96" s="68">
        <v>0.22450999999999999</v>
      </c>
      <c r="C96" s="69">
        <f t="shared" si="3"/>
        <v>0.77549000000000001</v>
      </c>
      <c r="D96" s="69">
        <f>PRODUCT($C$31:C95)</f>
        <v>9.7005715236275103E-2</v>
      </c>
      <c r="E96">
        <v>65</v>
      </c>
      <c r="F96" t="s">
        <v>200</v>
      </c>
      <c r="G96" s="69"/>
      <c r="H96">
        <v>94</v>
      </c>
      <c r="I96" s="69">
        <v>0.104209109658868</v>
      </c>
    </row>
    <row r="97" spans="1:9" x14ac:dyDescent="0.35">
      <c r="A97" s="67">
        <v>95</v>
      </c>
      <c r="B97" s="68">
        <v>0.24126</v>
      </c>
      <c r="C97" s="69">
        <f t="shared" si="3"/>
        <v>0.75873999999999997</v>
      </c>
      <c r="D97" s="69">
        <f>PRODUCT($C$31:C96)</f>
        <v>7.5226962108578987E-2</v>
      </c>
      <c r="E97">
        <v>66</v>
      </c>
      <c r="F97" t="s">
        <v>200</v>
      </c>
      <c r="G97" s="69"/>
      <c r="H97">
        <v>95</v>
      </c>
      <c r="I97" s="69">
        <v>8.5052250565822399E-2</v>
      </c>
    </row>
    <row r="98" spans="1:9" x14ac:dyDescent="0.35">
      <c r="A98" s="67">
        <v>96</v>
      </c>
      <c r="B98" s="68">
        <v>0.25714999999999999</v>
      </c>
      <c r="C98" s="69">
        <f t="shared" si="3"/>
        <v>0.74285000000000001</v>
      </c>
      <c r="D98" s="69">
        <f>PRODUCT($C$31:C97)</f>
        <v>5.7077705230263218E-2</v>
      </c>
      <c r="E98">
        <v>67</v>
      </c>
      <c r="F98" t="s">
        <v>200</v>
      </c>
      <c r="G98" s="69"/>
      <c r="H98">
        <v>96</v>
      </c>
      <c r="I98" s="69">
        <v>6.8161873107526E-2</v>
      </c>
    </row>
    <row r="99" spans="1:9" x14ac:dyDescent="0.35">
      <c r="A99" s="67">
        <v>97</v>
      </c>
      <c r="B99" s="68">
        <v>0.27418999999999999</v>
      </c>
      <c r="C99" s="69">
        <f t="shared" si="3"/>
        <v>0.72581000000000007</v>
      </c>
      <c r="D99" s="69">
        <f>PRODUCT($C$31:C98)</f>
        <v>4.2400173330301029E-2</v>
      </c>
      <c r="E99">
        <v>68</v>
      </c>
      <c r="F99" t="s">
        <v>200</v>
      </c>
      <c r="G99" s="69"/>
      <c r="H99">
        <v>97</v>
      </c>
      <c r="I99" s="69">
        <v>5.3550191738072302E-2</v>
      </c>
    </row>
    <row r="100" spans="1:9" x14ac:dyDescent="0.35">
      <c r="A100" s="67">
        <v>98</v>
      </c>
      <c r="B100" s="68">
        <v>0.29249000000000003</v>
      </c>
      <c r="C100" s="69">
        <f t="shared" si="3"/>
        <v>0.70750999999999997</v>
      </c>
      <c r="D100" s="69">
        <f>PRODUCT($C$31:C99)</f>
        <v>3.0774469804865794E-2</v>
      </c>
      <c r="E100">
        <v>69</v>
      </c>
      <c r="F100" t="s">
        <v>200</v>
      </c>
      <c r="G100" s="69"/>
      <c r="H100">
        <v>98</v>
      </c>
      <c r="I100" s="69">
        <v>4.11688420945239E-2</v>
      </c>
    </row>
    <row r="101" spans="1:9" x14ac:dyDescent="0.35">
      <c r="A101" s="67">
        <v>99</v>
      </c>
      <c r="B101" s="68">
        <v>0.31214999999999998</v>
      </c>
      <c r="C101" s="69">
        <f t="shared" si="3"/>
        <v>0.68785000000000007</v>
      </c>
      <c r="D101" s="69">
        <f>PRODUCT($C$31:C100)</f>
        <v>2.1773245131640598E-2</v>
      </c>
      <c r="E101">
        <v>70</v>
      </c>
      <c r="F101" t="s">
        <v>200</v>
      </c>
      <c r="G101" s="69"/>
      <c r="H101">
        <v>99</v>
      </c>
      <c r="I101" s="69">
        <v>3.09114245824034E-2</v>
      </c>
    </row>
    <row r="102" spans="1:9" x14ac:dyDescent="0.35">
      <c r="A102" s="67">
        <v>100</v>
      </c>
      <c r="B102" s="68">
        <v>0.33331</v>
      </c>
      <c r="C102" s="69">
        <f t="shared" si="3"/>
        <v>0.66669</v>
      </c>
      <c r="D102" s="69">
        <f>PRODUCT($C$31:C101)</f>
        <v>1.4976726663798987E-2</v>
      </c>
      <c r="E102">
        <v>71</v>
      </c>
      <c r="F102" t="s">
        <v>200</v>
      </c>
      <c r="G102" s="69"/>
      <c r="H102">
        <v>100</v>
      </c>
      <c r="I102" s="69">
        <v>2.2619909056271401E-2</v>
      </c>
    </row>
    <row r="103" spans="1:9" x14ac:dyDescent="0.35">
      <c r="A103" s="67">
        <v>101</v>
      </c>
      <c r="B103" s="68">
        <v>0.35163</v>
      </c>
      <c r="C103" s="69">
        <f t="shared" si="3"/>
        <v>0.64837</v>
      </c>
      <c r="D103" s="69">
        <f>PRODUCT($C$31:C102)</f>
        <v>9.9848338994881474E-3</v>
      </c>
      <c r="E103">
        <v>72</v>
      </c>
      <c r="F103" t="s">
        <v>200</v>
      </c>
      <c r="G103" s="69"/>
      <c r="H103">
        <v>101</v>
      </c>
      <c r="I103" s="69">
        <v>1.6094598238729999E-2</v>
      </c>
    </row>
    <row r="104" spans="1:9" x14ac:dyDescent="0.35">
      <c r="A104" s="67">
        <v>102</v>
      </c>
      <c r="B104" s="68">
        <v>0.37131999999999998</v>
      </c>
      <c r="C104" s="69">
        <f t="shared" si="3"/>
        <v>0.62868000000000002</v>
      </c>
      <c r="D104" s="69">
        <f>PRODUCT($C$31:C103)</f>
        <v>6.4738667554111303E-3</v>
      </c>
      <c r="E104">
        <v>73</v>
      </c>
      <c r="F104" t="s">
        <v>200</v>
      </c>
      <c r="G104" s="69"/>
      <c r="H104">
        <v>102</v>
      </c>
      <c r="I104" s="69">
        <v>1.1106895917462299E-2</v>
      </c>
    </row>
    <row r="105" spans="1:9" x14ac:dyDescent="0.35">
      <c r="A105" s="67">
        <v>103</v>
      </c>
      <c r="B105" s="68">
        <v>0.39250000000000002</v>
      </c>
      <c r="C105" s="69">
        <f t="shared" si="3"/>
        <v>0.60749999999999993</v>
      </c>
      <c r="D105" s="69">
        <f>PRODUCT($C$31:C104)</f>
        <v>4.0699905517918699E-3</v>
      </c>
      <c r="E105">
        <v>74</v>
      </c>
      <c r="F105" t="s">
        <v>200</v>
      </c>
      <c r="G105" s="69"/>
      <c r="H105">
        <v>103</v>
      </c>
      <c r="I105" s="69">
        <v>7.4137188265166803E-3</v>
      </c>
    </row>
    <row r="106" spans="1:9" x14ac:dyDescent="0.35">
      <c r="A106" s="67">
        <v>104</v>
      </c>
      <c r="B106" s="68">
        <v>0.41526999999999997</v>
      </c>
      <c r="C106" s="69">
        <f t="shared" si="3"/>
        <v>0.58472999999999997</v>
      </c>
      <c r="D106" s="69">
        <f>PRODUCT($C$31:C105)</f>
        <v>2.4725192602135606E-3</v>
      </c>
      <c r="E106">
        <v>75</v>
      </c>
      <c r="F106" t="s">
        <v>200</v>
      </c>
      <c r="G106" s="69"/>
      <c r="H106">
        <v>104</v>
      </c>
      <c r="I106" s="69">
        <v>4.7721145779371201E-3</v>
      </c>
    </row>
    <row r="107" spans="1:9" x14ac:dyDescent="0.35">
      <c r="A107" s="67">
        <v>105</v>
      </c>
      <c r="B107" s="68">
        <v>0.43973000000000001</v>
      </c>
      <c r="C107" s="69">
        <f t="shared" si="3"/>
        <v>0.56027000000000005</v>
      </c>
      <c r="D107" s="69">
        <f>PRODUCT($C$31:C106)</f>
        <v>1.4457561870246751E-3</v>
      </c>
      <c r="E107">
        <v>76</v>
      </c>
      <c r="F107" t="s">
        <v>200</v>
      </c>
      <c r="G107" s="69"/>
      <c r="H107">
        <v>105</v>
      </c>
      <c r="I107" s="69">
        <v>2.9525738444576401E-3</v>
      </c>
    </row>
    <row r="108" spans="1:9" x14ac:dyDescent="0.35">
      <c r="A108" s="67">
        <v>106</v>
      </c>
      <c r="B108" s="68">
        <v>0.46601999999999999</v>
      </c>
      <c r="C108" s="69">
        <f t="shared" si="3"/>
        <v>0.53398000000000001</v>
      </c>
      <c r="D108" s="69">
        <f>PRODUCT($C$31:C107)</f>
        <v>8.1001381890431475E-4</v>
      </c>
      <c r="E108">
        <v>77</v>
      </c>
      <c r="F108" t="s">
        <v>200</v>
      </c>
      <c r="G108" s="69"/>
      <c r="H108">
        <v>106</v>
      </c>
      <c r="I108" s="69">
        <v>1.74969553067873E-3</v>
      </c>
    </row>
    <row r="109" spans="1:9" x14ac:dyDescent="0.35">
      <c r="A109" s="67">
        <v>107</v>
      </c>
      <c r="B109" s="68">
        <v>0.49429000000000001</v>
      </c>
      <c r="C109" s="69">
        <f t="shared" si="3"/>
        <v>0.50570999999999999</v>
      </c>
      <c r="D109" s="69">
        <f>PRODUCT($C$31:C108)</f>
        <v>4.3253117901852602E-4</v>
      </c>
      <c r="E109">
        <v>78</v>
      </c>
      <c r="F109" t="s">
        <v>200</v>
      </c>
      <c r="G109" s="69"/>
      <c r="H109">
        <v>107</v>
      </c>
      <c r="I109" s="69">
        <v>9.8926829612375807E-4</v>
      </c>
    </row>
    <row r="110" spans="1:9" x14ac:dyDescent="0.35">
      <c r="A110" s="67">
        <v>108</v>
      </c>
      <c r="B110" s="68">
        <v>0.52466999999999997</v>
      </c>
      <c r="C110" s="69">
        <f t="shared" si="3"/>
        <v>0.47533000000000003</v>
      </c>
      <c r="D110" s="69">
        <f>PRODUCT($C$31:C109)</f>
        <v>2.1873534254145878E-4</v>
      </c>
      <c r="E110">
        <v>79</v>
      </c>
      <c r="F110" t="s">
        <v>200</v>
      </c>
      <c r="G110" s="69"/>
      <c r="H110">
        <v>108</v>
      </c>
      <c r="I110" s="69">
        <v>5.3140137957797401E-4</v>
      </c>
    </row>
    <row r="111" spans="1:9" x14ac:dyDescent="0.35">
      <c r="A111" s="67">
        <v>109</v>
      </c>
      <c r="B111" s="68">
        <v>0.55732999999999999</v>
      </c>
      <c r="C111" s="69">
        <f t="shared" si="3"/>
        <v>0.44267000000000001</v>
      </c>
      <c r="D111" s="69">
        <f>PRODUCT($C$31:C110)</f>
        <v>1.0397147037023161E-4</v>
      </c>
      <c r="E111">
        <v>80</v>
      </c>
      <c r="F111" t="s">
        <v>200</v>
      </c>
      <c r="G111" s="69"/>
      <c r="H111">
        <v>109</v>
      </c>
      <c r="I111" s="69">
        <v>2.69954625630004E-4</v>
      </c>
    </row>
    <row r="112" spans="1:9" x14ac:dyDescent="0.35">
      <c r="A112" s="67">
        <v>110</v>
      </c>
      <c r="B112" s="68">
        <v>0.59243999999999997</v>
      </c>
      <c r="C112" s="69">
        <f t="shared" si="3"/>
        <v>0.40756000000000003</v>
      </c>
      <c r="D112" s="69">
        <f>PRODUCT($C$31:C111)</f>
        <v>4.6025050788790431E-5</v>
      </c>
      <c r="E112">
        <v>81</v>
      </c>
      <c r="F112" t="s">
        <v>200</v>
      </c>
      <c r="G112" s="69"/>
      <c r="H112">
        <v>110</v>
      </c>
      <c r="I112" s="69">
        <v>1.2904512322079801E-4</v>
      </c>
    </row>
    <row r="113" spans="1:9" x14ac:dyDescent="0.35">
      <c r="A113" s="67">
        <v>111</v>
      </c>
      <c r="B113" s="68">
        <v>1</v>
      </c>
      <c r="C113" s="69">
        <f t="shared" si="3"/>
        <v>0</v>
      </c>
      <c r="D113" s="69">
        <f>PRODUCT($C$31:C112)</f>
        <v>1.8757969699479429E-5</v>
      </c>
      <c r="E113">
        <v>82</v>
      </c>
      <c r="F113" t="s">
        <v>200</v>
      </c>
      <c r="G113" s="69"/>
      <c r="H113">
        <v>111</v>
      </c>
      <c r="I113" s="69">
        <v>5.7730187031002899E-5</v>
      </c>
    </row>
  </sheetData>
  <phoneticPr fontId="8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803-1F28-4807-B518-98369B314C36}">
  <dimension ref="A1:B113"/>
  <sheetViews>
    <sheetView workbookViewId="0">
      <selection sqref="A1:B1048576"/>
    </sheetView>
  </sheetViews>
  <sheetFormatPr defaultRowHeight="14.5" x14ac:dyDescent="0.35"/>
  <sheetData>
    <row r="1" spans="1:2" x14ac:dyDescent="0.35">
      <c r="A1" s="65" t="s">
        <v>313</v>
      </c>
      <c r="B1" s="66" t="s">
        <v>314</v>
      </c>
    </row>
    <row r="2" spans="1:2" x14ac:dyDescent="0.35">
      <c r="A2" s="67">
        <v>0</v>
      </c>
      <c r="B2" s="68">
        <v>5.2399999999999999E-3</v>
      </c>
    </row>
    <row r="3" spans="1:2" x14ac:dyDescent="0.35">
      <c r="A3" s="67">
        <v>1</v>
      </c>
      <c r="B3" s="68">
        <v>5.2999999999999998E-4</v>
      </c>
    </row>
    <row r="4" spans="1:2" x14ac:dyDescent="0.35">
      <c r="A4" s="67">
        <v>2</v>
      </c>
      <c r="B4" s="68">
        <v>4.2000000000000002E-4</v>
      </c>
    </row>
    <row r="5" spans="1:2" x14ac:dyDescent="0.35">
      <c r="A5" s="67">
        <v>3</v>
      </c>
      <c r="B5" s="68">
        <v>3.4000000000000002E-4</v>
      </c>
    </row>
    <row r="6" spans="1:2" x14ac:dyDescent="0.35">
      <c r="A6" s="67">
        <v>4</v>
      </c>
      <c r="B6" s="68">
        <v>2.9E-4</v>
      </c>
    </row>
    <row r="7" spans="1:2" x14ac:dyDescent="0.35">
      <c r="A7" s="67">
        <v>5</v>
      </c>
      <c r="B7" s="68">
        <v>2.5999999999999998E-4</v>
      </c>
    </row>
    <row r="8" spans="1:2" x14ac:dyDescent="0.35">
      <c r="A8" s="67">
        <v>6</v>
      </c>
      <c r="B8" s="68">
        <v>2.3000000000000001E-4</v>
      </c>
    </row>
    <row r="9" spans="1:2" x14ac:dyDescent="0.35">
      <c r="A9" s="67">
        <v>7</v>
      </c>
      <c r="B9" s="68">
        <v>2.1000000000000001E-4</v>
      </c>
    </row>
    <row r="10" spans="1:2" x14ac:dyDescent="0.35">
      <c r="A10" s="67">
        <v>8</v>
      </c>
      <c r="B10" s="68">
        <v>2.0000000000000001E-4</v>
      </c>
    </row>
    <row r="11" spans="1:2" x14ac:dyDescent="0.35">
      <c r="A11" s="67">
        <v>9</v>
      </c>
      <c r="B11" s="68">
        <v>2.0000000000000001E-4</v>
      </c>
    </row>
    <row r="12" spans="1:2" x14ac:dyDescent="0.35">
      <c r="A12" s="67">
        <v>10</v>
      </c>
      <c r="B12" s="68">
        <v>1.9000000000000001E-4</v>
      </c>
    </row>
    <row r="13" spans="1:2" x14ac:dyDescent="0.35">
      <c r="A13" s="67">
        <v>11</v>
      </c>
      <c r="B13" s="68">
        <v>1.9000000000000001E-4</v>
      </c>
    </row>
    <row r="14" spans="1:2" x14ac:dyDescent="0.35">
      <c r="A14" s="67">
        <v>12</v>
      </c>
      <c r="B14" s="68">
        <v>1.9000000000000001E-4</v>
      </c>
    </row>
    <row r="15" spans="1:2" x14ac:dyDescent="0.35">
      <c r="A15" s="67">
        <v>13</v>
      </c>
      <c r="B15" s="68">
        <v>2.0000000000000001E-4</v>
      </c>
    </row>
    <row r="16" spans="1:2" x14ac:dyDescent="0.35">
      <c r="A16" s="67">
        <v>14</v>
      </c>
      <c r="B16" s="68">
        <v>2.3000000000000001E-4</v>
      </c>
    </row>
    <row r="17" spans="1:2" x14ac:dyDescent="0.35">
      <c r="A17" s="67">
        <v>15</v>
      </c>
      <c r="B17" s="68">
        <v>2.7E-4</v>
      </c>
    </row>
    <row r="18" spans="1:2" x14ac:dyDescent="0.35">
      <c r="A18" s="67">
        <v>16</v>
      </c>
      <c r="B18" s="68">
        <v>3.1E-4</v>
      </c>
    </row>
    <row r="19" spans="1:2" x14ac:dyDescent="0.35">
      <c r="A19" s="67">
        <v>17</v>
      </c>
      <c r="B19" s="68">
        <v>3.6999999999999999E-4</v>
      </c>
    </row>
    <row r="20" spans="1:2" x14ac:dyDescent="0.35">
      <c r="A20" s="67">
        <v>18</v>
      </c>
      <c r="B20" s="68">
        <v>4.2999999999999999E-4</v>
      </c>
    </row>
    <row r="21" spans="1:2" x14ac:dyDescent="0.35">
      <c r="A21" s="67">
        <v>19</v>
      </c>
      <c r="B21" s="68">
        <v>4.6999999999999999E-4</v>
      </c>
    </row>
    <row r="22" spans="1:2" x14ac:dyDescent="0.35">
      <c r="A22" s="67">
        <v>20</v>
      </c>
      <c r="B22" s="68">
        <v>4.8999999999999998E-4</v>
      </c>
    </row>
    <row r="23" spans="1:2" x14ac:dyDescent="0.35">
      <c r="A23" s="67">
        <v>21</v>
      </c>
      <c r="B23" s="68">
        <v>4.8999999999999998E-4</v>
      </c>
    </row>
    <row r="24" spans="1:2" x14ac:dyDescent="0.35">
      <c r="A24" s="67">
        <v>22</v>
      </c>
      <c r="B24" s="68">
        <v>4.8999999999999998E-4</v>
      </c>
    </row>
    <row r="25" spans="1:2" x14ac:dyDescent="0.35">
      <c r="A25" s="67">
        <v>23</v>
      </c>
      <c r="B25" s="68">
        <v>4.8999999999999998E-4</v>
      </c>
    </row>
    <row r="26" spans="1:2" x14ac:dyDescent="0.35">
      <c r="A26" s="67">
        <v>24</v>
      </c>
      <c r="B26" s="68">
        <v>5.0000000000000001E-4</v>
      </c>
    </row>
    <row r="27" spans="1:2" x14ac:dyDescent="0.35">
      <c r="A27" s="67">
        <v>25</v>
      </c>
      <c r="B27" s="68">
        <v>5.1999999999999995E-4</v>
      </c>
    </row>
    <row r="28" spans="1:2" x14ac:dyDescent="0.35">
      <c r="A28" s="67">
        <v>26</v>
      </c>
      <c r="B28" s="68">
        <v>5.5000000000000003E-4</v>
      </c>
    </row>
    <row r="29" spans="1:2" x14ac:dyDescent="0.35">
      <c r="A29" s="67">
        <v>27</v>
      </c>
      <c r="B29" s="68">
        <v>5.9999999999999995E-4</v>
      </c>
    </row>
    <row r="30" spans="1:2" x14ac:dyDescent="0.35">
      <c r="A30" s="67">
        <v>28</v>
      </c>
      <c r="B30" s="68">
        <v>6.4999999999999997E-4</v>
      </c>
    </row>
    <row r="31" spans="1:2" x14ac:dyDescent="0.35">
      <c r="A31" s="67">
        <v>29</v>
      </c>
      <c r="B31" s="68">
        <v>6.9999999999999999E-4</v>
      </c>
    </row>
    <row r="32" spans="1:2" x14ac:dyDescent="0.35">
      <c r="A32" s="67">
        <v>30</v>
      </c>
      <c r="B32" s="68">
        <v>7.5000000000000002E-4</v>
      </c>
    </row>
    <row r="33" spans="1:2" x14ac:dyDescent="0.35">
      <c r="A33" s="67">
        <v>31</v>
      </c>
      <c r="B33" s="68">
        <v>8.0999999999999996E-4</v>
      </c>
    </row>
    <row r="34" spans="1:2" x14ac:dyDescent="0.35">
      <c r="A34" s="67">
        <v>32</v>
      </c>
      <c r="B34" s="68">
        <v>8.7000000000000001E-4</v>
      </c>
    </row>
    <row r="35" spans="1:2" x14ac:dyDescent="0.35">
      <c r="A35" s="67">
        <v>33</v>
      </c>
      <c r="B35" s="68">
        <v>9.3000000000000005E-4</v>
      </c>
    </row>
    <row r="36" spans="1:2" x14ac:dyDescent="0.35">
      <c r="A36" s="67">
        <v>34</v>
      </c>
      <c r="B36" s="68">
        <v>9.8999999999999999E-4</v>
      </c>
    </row>
    <row r="37" spans="1:2" x14ac:dyDescent="0.35">
      <c r="A37" s="67">
        <v>35</v>
      </c>
      <c r="B37" s="68">
        <v>1.07E-3</v>
      </c>
    </row>
    <row r="38" spans="1:2" x14ac:dyDescent="0.35">
      <c r="A38" s="67">
        <v>36</v>
      </c>
      <c r="B38" s="68">
        <v>1.16E-3</v>
      </c>
    </row>
    <row r="39" spans="1:2" x14ac:dyDescent="0.35">
      <c r="A39" s="67">
        <v>37</v>
      </c>
      <c r="B39" s="68">
        <v>1.2700000000000001E-3</v>
      </c>
    </row>
    <row r="40" spans="1:2" x14ac:dyDescent="0.35">
      <c r="A40" s="67">
        <v>38</v>
      </c>
      <c r="B40" s="68">
        <v>1.39E-3</v>
      </c>
    </row>
    <row r="41" spans="1:2" x14ac:dyDescent="0.35">
      <c r="A41" s="67">
        <v>39</v>
      </c>
      <c r="B41" s="68">
        <v>1.5499999999999999E-3</v>
      </c>
    </row>
    <row r="42" spans="1:2" x14ac:dyDescent="0.35">
      <c r="A42" s="67">
        <v>40</v>
      </c>
      <c r="B42" s="68">
        <v>1.73E-3</v>
      </c>
    </row>
    <row r="43" spans="1:2" x14ac:dyDescent="0.35">
      <c r="A43" s="67">
        <v>41</v>
      </c>
      <c r="B43" s="68">
        <v>1.9300000000000001E-3</v>
      </c>
    </row>
    <row r="44" spans="1:2" x14ac:dyDescent="0.35">
      <c r="A44" s="67">
        <v>42</v>
      </c>
      <c r="B44" s="68">
        <v>2.16E-3</v>
      </c>
    </row>
    <row r="45" spans="1:2" x14ac:dyDescent="0.35">
      <c r="A45" s="67">
        <v>43</v>
      </c>
      <c r="B45" s="68">
        <v>2.4099999999999998E-3</v>
      </c>
    </row>
    <row r="46" spans="1:2" x14ac:dyDescent="0.35">
      <c r="A46" s="67">
        <v>44</v>
      </c>
      <c r="B46" s="68">
        <v>2.7000000000000001E-3</v>
      </c>
    </row>
    <row r="47" spans="1:2" x14ac:dyDescent="0.35">
      <c r="A47" s="67">
        <v>45</v>
      </c>
      <c r="B47" s="68">
        <v>3.0200000000000001E-3</v>
      </c>
    </row>
    <row r="48" spans="1:2" x14ac:dyDescent="0.35">
      <c r="A48" s="67">
        <v>46</v>
      </c>
      <c r="B48" s="68">
        <v>3.3800000000000002E-3</v>
      </c>
    </row>
    <row r="49" spans="1:2" x14ac:dyDescent="0.35">
      <c r="A49" s="67">
        <v>47</v>
      </c>
      <c r="B49" s="68">
        <v>3.7699999999999999E-3</v>
      </c>
    </row>
    <row r="50" spans="1:2" x14ac:dyDescent="0.35">
      <c r="A50" s="67">
        <v>48</v>
      </c>
      <c r="B50" s="68">
        <v>4.1799999999999997E-3</v>
      </c>
    </row>
    <row r="51" spans="1:2" x14ac:dyDescent="0.35">
      <c r="A51" s="67">
        <v>49</v>
      </c>
      <c r="B51" s="68">
        <v>4.6100000000000004E-3</v>
      </c>
    </row>
    <row r="52" spans="1:2" x14ac:dyDescent="0.35">
      <c r="A52" s="67">
        <v>50</v>
      </c>
      <c r="B52" s="68">
        <v>5.0800000000000003E-3</v>
      </c>
    </row>
    <row r="53" spans="1:2" x14ac:dyDescent="0.35">
      <c r="A53" s="67">
        <v>51</v>
      </c>
      <c r="B53" s="68">
        <v>5.5599999999999998E-3</v>
      </c>
    </row>
    <row r="54" spans="1:2" x14ac:dyDescent="0.35">
      <c r="A54" s="67">
        <v>52</v>
      </c>
      <c r="B54" s="68">
        <v>6.0899999999999999E-3</v>
      </c>
    </row>
    <row r="55" spans="1:2" x14ac:dyDescent="0.35">
      <c r="A55" s="67">
        <v>53</v>
      </c>
      <c r="B55" s="68">
        <v>6.6699999999999997E-3</v>
      </c>
    </row>
    <row r="56" spans="1:2" x14ac:dyDescent="0.35">
      <c r="A56" s="67">
        <v>54</v>
      </c>
      <c r="B56" s="68">
        <v>7.2700000000000004E-3</v>
      </c>
    </row>
    <row r="57" spans="1:2" x14ac:dyDescent="0.35">
      <c r="A57" s="67">
        <v>55</v>
      </c>
      <c r="B57" s="68">
        <v>7.8899999999999994E-3</v>
      </c>
    </row>
    <row r="58" spans="1:2" x14ac:dyDescent="0.35">
      <c r="A58" s="67">
        <v>56</v>
      </c>
      <c r="B58" s="68">
        <v>8.4700000000000001E-3</v>
      </c>
    </row>
    <row r="59" spans="1:2" x14ac:dyDescent="0.35">
      <c r="A59" s="67">
        <v>57</v>
      </c>
      <c r="B59" s="68">
        <v>8.9800000000000001E-3</v>
      </c>
    </row>
    <row r="60" spans="1:2" x14ac:dyDescent="0.35">
      <c r="A60" s="67">
        <v>58</v>
      </c>
      <c r="B60" s="68">
        <v>9.3900000000000008E-3</v>
      </c>
    </row>
    <row r="61" spans="1:2" x14ac:dyDescent="0.35">
      <c r="A61" s="67">
        <v>59</v>
      </c>
      <c r="B61" s="68">
        <v>9.7099999999999999E-3</v>
      </c>
    </row>
    <row r="62" spans="1:2" x14ac:dyDescent="0.35">
      <c r="A62" s="67">
        <v>60</v>
      </c>
      <c r="B62" s="68">
        <v>9.9900000000000006E-3</v>
      </c>
    </row>
    <row r="63" spans="1:2" x14ac:dyDescent="0.35">
      <c r="A63" s="67">
        <v>61</v>
      </c>
      <c r="B63" s="68">
        <v>1.0240000000000001E-2</v>
      </c>
    </row>
    <row r="64" spans="1:2" x14ac:dyDescent="0.35">
      <c r="A64" s="67">
        <v>62</v>
      </c>
      <c r="B64" s="68">
        <v>1.0460000000000001E-2</v>
      </c>
    </row>
    <row r="65" spans="1:2" x14ac:dyDescent="0.35">
      <c r="A65" s="67">
        <v>63</v>
      </c>
      <c r="B65" s="68">
        <v>1.0710000000000001E-2</v>
      </c>
    </row>
    <row r="66" spans="1:2" x14ac:dyDescent="0.35">
      <c r="A66" s="67">
        <v>64</v>
      </c>
      <c r="B66" s="68">
        <v>1.1039999999999999E-2</v>
      </c>
    </row>
    <row r="67" spans="1:2" x14ac:dyDescent="0.35">
      <c r="A67" s="67">
        <v>65</v>
      </c>
      <c r="B67" s="68">
        <v>1.146E-2</v>
      </c>
    </row>
    <row r="68" spans="1:2" x14ac:dyDescent="0.35">
      <c r="A68" s="67">
        <v>66</v>
      </c>
      <c r="B68" s="68">
        <v>1.1990000000000001E-2</v>
      </c>
    </row>
    <row r="69" spans="1:2" x14ac:dyDescent="0.35">
      <c r="A69" s="67">
        <v>67</v>
      </c>
      <c r="B69" s="68">
        <v>1.26E-2</v>
      </c>
    </row>
    <row r="70" spans="1:2" x14ac:dyDescent="0.35">
      <c r="A70" s="67">
        <v>68</v>
      </c>
      <c r="B70" s="68">
        <v>1.329E-2</v>
      </c>
    </row>
    <row r="71" spans="1:2" x14ac:dyDescent="0.35">
      <c r="A71" s="67">
        <v>69</v>
      </c>
      <c r="B71" s="68">
        <v>1.405E-2</v>
      </c>
    </row>
    <row r="72" spans="1:2" x14ac:dyDescent="0.35">
      <c r="A72" s="67">
        <v>70</v>
      </c>
      <c r="B72" s="68">
        <v>1.485E-2</v>
      </c>
    </row>
    <row r="73" spans="1:2" x14ac:dyDescent="0.35">
      <c r="A73" s="67">
        <v>71</v>
      </c>
      <c r="B73" s="68">
        <v>1.5740000000000001E-2</v>
      </c>
    </row>
    <row r="74" spans="1:2" x14ac:dyDescent="0.35">
      <c r="A74" s="67">
        <v>72</v>
      </c>
      <c r="B74" s="68">
        <v>1.67E-2</v>
      </c>
    </row>
    <row r="75" spans="1:2" x14ac:dyDescent="0.35">
      <c r="A75" s="67">
        <v>73</v>
      </c>
      <c r="B75" s="68">
        <v>1.7770000000000001E-2</v>
      </c>
    </row>
    <row r="76" spans="1:2" x14ac:dyDescent="0.35">
      <c r="A76" s="67">
        <v>74</v>
      </c>
      <c r="B76" s="68">
        <v>1.8950000000000002E-2</v>
      </c>
    </row>
    <row r="77" spans="1:2" x14ac:dyDescent="0.35">
      <c r="A77" s="67">
        <v>75</v>
      </c>
      <c r="B77" s="68">
        <v>2.026E-2</v>
      </c>
    </row>
    <row r="78" spans="1:2" x14ac:dyDescent="0.35">
      <c r="A78" s="67">
        <v>76</v>
      </c>
      <c r="B78" s="68">
        <v>2.3689999999999999E-2</v>
      </c>
    </row>
    <row r="79" spans="1:2" x14ac:dyDescent="0.35">
      <c r="A79" s="67">
        <v>77</v>
      </c>
      <c r="B79" s="68">
        <v>2.7380000000000002E-2</v>
      </c>
    </row>
    <row r="80" spans="1:2" x14ac:dyDescent="0.35">
      <c r="A80" s="67">
        <v>78</v>
      </c>
      <c r="B80" s="68">
        <v>3.1300000000000001E-2</v>
      </c>
    </row>
    <row r="81" spans="1:2" x14ac:dyDescent="0.35">
      <c r="A81" s="67">
        <v>79</v>
      </c>
      <c r="B81" s="68">
        <v>3.6929999999999998E-2</v>
      </c>
    </row>
    <row r="82" spans="1:2" x14ac:dyDescent="0.35">
      <c r="A82" s="67">
        <v>80</v>
      </c>
      <c r="B82" s="68">
        <v>4.5179999999999998E-2</v>
      </c>
    </row>
    <row r="83" spans="1:2" x14ac:dyDescent="0.35">
      <c r="A83" s="67">
        <v>81</v>
      </c>
      <c r="B83" s="68">
        <v>5.527E-2</v>
      </c>
    </row>
    <row r="84" spans="1:2" x14ac:dyDescent="0.35">
      <c r="A84" s="67">
        <v>82</v>
      </c>
      <c r="B84" s="68">
        <v>6.7320000000000005E-2</v>
      </c>
    </row>
    <row r="85" spans="1:2" x14ac:dyDescent="0.35">
      <c r="A85" s="67">
        <v>83</v>
      </c>
      <c r="B85" s="68">
        <v>8.2280000000000006E-2</v>
      </c>
    </row>
    <row r="86" spans="1:2" x14ac:dyDescent="0.35">
      <c r="A86" s="67">
        <v>84</v>
      </c>
      <c r="B86" s="68">
        <v>9.4780000000000003E-2</v>
      </c>
    </row>
    <row r="87" spans="1:2" x14ac:dyDescent="0.35">
      <c r="A87" s="67">
        <v>85</v>
      </c>
      <c r="B87" s="68">
        <v>0.10465000000000001</v>
      </c>
    </row>
    <row r="88" spans="1:2" x14ac:dyDescent="0.35">
      <c r="A88" s="67">
        <v>86</v>
      </c>
      <c r="B88" s="68">
        <v>0.11533</v>
      </c>
    </row>
    <row r="89" spans="1:2" x14ac:dyDescent="0.35">
      <c r="A89" s="67">
        <v>87</v>
      </c>
      <c r="B89" s="68">
        <v>0.12698000000000001</v>
      </c>
    </row>
    <row r="90" spans="1:2" x14ac:dyDescent="0.35">
      <c r="A90" s="67">
        <v>88</v>
      </c>
      <c r="B90" s="68">
        <v>0.13947000000000001</v>
      </c>
    </row>
    <row r="91" spans="1:2" x14ac:dyDescent="0.35">
      <c r="A91" s="67">
        <v>89</v>
      </c>
      <c r="B91" s="68">
        <v>0.15271000000000001</v>
      </c>
    </row>
    <row r="92" spans="1:2" x14ac:dyDescent="0.35">
      <c r="A92" s="67">
        <v>90</v>
      </c>
      <c r="B92" s="68">
        <v>0.16658999999999999</v>
      </c>
    </row>
    <row r="93" spans="1:2" x14ac:dyDescent="0.35">
      <c r="A93" s="67">
        <v>91</v>
      </c>
      <c r="B93" s="68">
        <v>0.17990999999999999</v>
      </c>
    </row>
    <row r="94" spans="1:2" x14ac:dyDescent="0.35">
      <c r="A94" s="67">
        <v>92</v>
      </c>
      <c r="B94" s="68">
        <v>0.19389999999999999</v>
      </c>
    </row>
    <row r="95" spans="1:2" x14ac:dyDescent="0.35">
      <c r="A95" s="67">
        <v>93</v>
      </c>
      <c r="B95" s="68">
        <v>0.20874000000000001</v>
      </c>
    </row>
    <row r="96" spans="1:2" x14ac:dyDescent="0.35">
      <c r="A96" s="67">
        <v>94</v>
      </c>
      <c r="B96" s="68">
        <v>0.22450999999999999</v>
      </c>
    </row>
    <row r="97" spans="1:2" x14ac:dyDescent="0.35">
      <c r="A97" s="67">
        <v>95</v>
      </c>
      <c r="B97" s="68">
        <v>0.24126</v>
      </c>
    </row>
    <row r="98" spans="1:2" x14ac:dyDescent="0.35">
      <c r="A98" s="67">
        <v>96</v>
      </c>
      <c r="B98" s="68">
        <v>0.25714999999999999</v>
      </c>
    </row>
    <row r="99" spans="1:2" x14ac:dyDescent="0.35">
      <c r="A99" s="67">
        <v>97</v>
      </c>
      <c r="B99" s="68">
        <v>0.27418999999999999</v>
      </c>
    </row>
    <row r="100" spans="1:2" x14ac:dyDescent="0.35">
      <c r="A100" s="67">
        <v>98</v>
      </c>
      <c r="B100" s="68">
        <v>0.29249000000000003</v>
      </c>
    </row>
    <row r="101" spans="1:2" x14ac:dyDescent="0.35">
      <c r="A101" s="67">
        <v>99</v>
      </c>
      <c r="B101" s="68">
        <v>0.31214999999999998</v>
      </c>
    </row>
    <row r="102" spans="1:2" x14ac:dyDescent="0.35">
      <c r="A102" s="67">
        <v>100</v>
      </c>
      <c r="B102" s="68">
        <v>0.33331</v>
      </c>
    </row>
    <row r="103" spans="1:2" x14ac:dyDescent="0.35">
      <c r="A103" s="67">
        <v>101</v>
      </c>
      <c r="B103" s="68">
        <v>0.35163</v>
      </c>
    </row>
    <row r="104" spans="1:2" x14ac:dyDescent="0.35">
      <c r="A104" s="67">
        <v>102</v>
      </c>
      <c r="B104" s="68">
        <v>0.37131999999999998</v>
      </c>
    </row>
    <row r="105" spans="1:2" x14ac:dyDescent="0.35">
      <c r="A105" s="67">
        <v>103</v>
      </c>
      <c r="B105" s="68">
        <v>0.39250000000000002</v>
      </c>
    </row>
    <row r="106" spans="1:2" x14ac:dyDescent="0.35">
      <c r="A106" s="67">
        <v>104</v>
      </c>
      <c r="B106" s="68">
        <v>0.41526999999999997</v>
      </c>
    </row>
    <row r="107" spans="1:2" x14ac:dyDescent="0.35">
      <c r="A107" s="67">
        <v>105</v>
      </c>
      <c r="B107" s="68">
        <v>0.43973000000000001</v>
      </c>
    </row>
    <row r="108" spans="1:2" x14ac:dyDescent="0.35">
      <c r="A108" s="67">
        <v>106</v>
      </c>
      <c r="B108" s="68">
        <v>0.46601999999999999</v>
      </c>
    </row>
    <row r="109" spans="1:2" x14ac:dyDescent="0.35">
      <c r="A109" s="67">
        <v>107</v>
      </c>
      <c r="B109" s="68">
        <v>0.49429000000000001</v>
      </c>
    </row>
    <row r="110" spans="1:2" x14ac:dyDescent="0.35">
      <c r="A110" s="67">
        <v>108</v>
      </c>
      <c r="B110" s="68">
        <v>0.52466999999999997</v>
      </c>
    </row>
    <row r="111" spans="1:2" x14ac:dyDescent="0.35">
      <c r="A111" s="67">
        <v>109</v>
      </c>
      <c r="B111" s="68">
        <v>0.55732999999999999</v>
      </c>
    </row>
    <row r="112" spans="1:2" x14ac:dyDescent="0.35">
      <c r="A112" s="67">
        <v>110</v>
      </c>
      <c r="B112" s="68">
        <v>0.59243999999999997</v>
      </c>
    </row>
    <row r="113" spans="1:2" x14ac:dyDescent="0.35">
      <c r="A113" s="67">
        <v>111</v>
      </c>
      <c r="B113" s="68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D271-DDB4-4794-95C4-30E8E84FE6CD}">
  <dimension ref="A1:P278"/>
  <sheetViews>
    <sheetView workbookViewId="0">
      <selection activeCell="E7" sqref="E7"/>
    </sheetView>
  </sheetViews>
  <sheetFormatPr defaultRowHeight="15.5" x14ac:dyDescent="0.35"/>
  <cols>
    <col min="1" max="5" width="8.81640625" style="1" bestFit="1" customWidth="1"/>
    <col min="6" max="6" width="8.7265625" style="1"/>
    <col min="7" max="7" width="8.81640625" style="1" bestFit="1" customWidth="1"/>
    <col min="8" max="8" width="8.7265625" style="1"/>
    <col min="9" max="12" width="8.81640625" style="1" bestFit="1" customWidth="1"/>
    <col min="13" max="13" width="8.90625" style="1" bestFit="1" customWidth="1"/>
    <col min="14" max="14" width="8.7265625" style="1"/>
    <col min="15" max="15" width="9" style="1" bestFit="1" customWidth="1"/>
    <col min="16" max="16" width="8.81640625" style="1" bestFit="1" customWidth="1"/>
    <col min="17" max="16384" width="8.7265625" style="1"/>
  </cols>
  <sheetData>
    <row r="1" spans="1:15" x14ac:dyDescent="0.35">
      <c r="A1" s="179" t="s">
        <v>160</v>
      </c>
      <c r="B1" s="179"/>
      <c r="C1" s="179"/>
      <c r="D1" s="179"/>
      <c r="E1" s="109"/>
      <c r="F1" s="261" t="s">
        <v>726</v>
      </c>
      <c r="G1" s="261"/>
      <c r="I1" s="109" t="s">
        <v>163</v>
      </c>
      <c r="J1" s="109"/>
      <c r="K1" s="109"/>
      <c r="L1" s="109"/>
      <c r="M1" s="109"/>
      <c r="N1" s="261" t="s">
        <v>726</v>
      </c>
      <c r="O1" s="261"/>
    </row>
    <row r="2" spans="1:15" x14ac:dyDescent="0.35">
      <c r="A2" s="1" t="s">
        <v>734</v>
      </c>
      <c r="B2" s="1" t="s">
        <v>158</v>
      </c>
      <c r="C2" s="1" t="s">
        <v>727</v>
      </c>
      <c r="D2" s="1" t="s">
        <v>159</v>
      </c>
      <c r="E2" s="1" t="s">
        <v>727</v>
      </c>
      <c r="F2" s="1" t="s">
        <v>28</v>
      </c>
      <c r="G2" s="1">
        <v>1.457194E-3</v>
      </c>
      <c r="I2" s="1" t="s">
        <v>734</v>
      </c>
      <c r="J2" s="1" t="s">
        <v>161</v>
      </c>
      <c r="K2" s="1" t="s">
        <v>727</v>
      </c>
      <c r="L2" s="1" t="s">
        <v>162</v>
      </c>
      <c r="M2" s="1" t="s">
        <v>727</v>
      </c>
      <c r="N2" s="1" t="s">
        <v>28</v>
      </c>
      <c r="O2" s="123">
        <v>1.647784E-3</v>
      </c>
    </row>
    <row r="3" spans="1:15" x14ac:dyDescent="0.35">
      <c r="A3" s="1">
        <v>0</v>
      </c>
      <c r="B3" s="108">
        <v>0.97433343990686305</v>
      </c>
      <c r="C3" s="108">
        <f>((1+($G$4*$G$2*(EXP($G$3*(30+A3+1))-1)/$G$3))/(1+($G$4*$G$2*(EXP($G$3*(30+A3))-1)/$G$3)))^(-1/$G$4)</f>
        <v>0.97433343321521981</v>
      </c>
      <c r="D3" s="108">
        <f>'Output_Tabel Mortalita'!D107</f>
        <v>1.4571936063476399E-3</v>
      </c>
      <c r="E3" s="108">
        <f>($G$2*EXP($G$3*(30+A3)))/(1+($G$2*$G$4*(EXP($G$3*(30+A3))-1)/$G$3))</f>
        <v>2.4807244472849654E-2</v>
      </c>
      <c r="F3" s="108" t="s">
        <v>29</v>
      </c>
      <c r="G3" s="108">
        <v>9.5040886000000005E-2</v>
      </c>
      <c r="I3" s="1">
        <v>0</v>
      </c>
      <c r="J3" s="122">
        <v>0.97578223435089295</v>
      </c>
      <c r="K3" s="122">
        <f>EXP((-$O$4*1)-(($O$2*EXP($O$3*(30+I3))/$O$3)*((EXP($O$3*1))-1)))</f>
        <v>0.97578223181293366</v>
      </c>
      <c r="L3" s="122">
        <f>'Output_Tabel Mortalita'!K107</f>
        <v>1.6477839181494201E-3</v>
      </c>
      <c r="M3" s="123">
        <f>($O$2*EXP($O$3*(30+I3)))+$O$4</f>
        <v>2.3446892174979823E-2</v>
      </c>
      <c r="N3" s="108" t="s">
        <v>29</v>
      </c>
      <c r="O3" s="108">
        <v>8.8510220000000001E-2</v>
      </c>
    </row>
    <row r="4" spans="1:15" x14ac:dyDescent="0.35">
      <c r="A4" s="1">
        <v>1</v>
      </c>
      <c r="B4" s="108">
        <v>0.97186147865005101</v>
      </c>
      <c r="C4" s="108">
        <f t="shared" ref="C4:C67" si="0">((1+($G$4*$G$2*(EXP($G$3*(30+A4+1))-1)/$G$3))/(1+($G$4*$G$2*(EXP($G$3*(30+A4))-1)/$G$3)))^(-1/$G$4)</f>
        <v>0.9718614713377941</v>
      </c>
      <c r="D4" s="108">
        <f>'Output_Tabel Mortalita'!D108</f>
        <v>1.6023173707675499E-3</v>
      </c>
      <c r="E4" s="108">
        <f t="shared" ref="E4:E67" si="1">($G$2*EXP($G$3*(30+A4)))/(1+($G$2*$G$4*(EXP($G$3*(30+A4))-1)/$G$3))</f>
        <v>2.723316943890889E-2</v>
      </c>
      <c r="F4" s="108" t="s">
        <v>30</v>
      </c>
      <c r="G4" s="108">
        <v>6.6953980999999996E-2</v>
      </c>
      <c r="I4" s="1">
        <v>1</v>
      </c>
      <c r="J4" s="122">
        <v>0.97357086141904903</v>
      </c>
      <c r="K4" s="122">
        <f t="shared" ref="K4:K67" si="2">EXP((-$O$4*1)-(($O$2*EXP($O$3*(30+I4))/$O$3)*((EXP($O$3*1))-1)))</f>
        <v>0.97357085862034931</v>
      </c>
      <c r="L4" s="122">
        <f>'Output_Tabel Mortalita'!K108</f>
        <v>1.80027876514622E-3</v>
      </c>
      <c r="M4" s="123">
        <f t="shared" ref="M4:M67" si="3">($O$2*EXP($O$3*(30+I4)))+$O$4</f>
        <v>2.561679461786498E-2</v>
      </c>
      <c r="N4" s="108" t="s">
        <v>30</v>
      </c>
      <c r="O4" s="108">
        <v>3.0993650000000001E-11</v>
      </c>
    </row>
    <row r="5" spans="1:15" x14ac:dyDescent="0.35">
      <c r="A5" s="1">
        <v>2</v>
      </c>
      <c r="B5" s="108">
        <v>0.96916064338736996</v>
      </c>
      <c r="C5" s="108">
        <f t="shared" si="0"/>
        <v>0.96916063540171571</v>
      </c>
      <c r="D5" s="108">
        <f>'Output_Tabel Mortalita'!D109</f>
        <v>1.7618762378902701E-3</v>
      </c>
      <c r="E5" s="108">
        <f t="shared" si="1"/>
        <v>2.9891243567736724E-2</v>
      </c>
      <c r="F5" s="108"/>
      <c r="G5" s="108"/>
      <c r="I5" s="1">
        <v>2</v>
      </c>
      <c r="J5" s="122">
        <v>0.97116056434827602</v>
      </c>
      <c r="K5" s="122">
        <f t="shared" si="2"/>
        <v>0.97116056126310268</v>
      </c>
      <c r="L5" s="122">
        <f>'Output_Tabel Mortalita'!K109</f>
        <v>1.9668863113518399E-3</v>
      </c>
      <c r="M5" s="123">
        <f t="shared" si="3"/>
        <v>2.7987511590143805E-2</v>
      </c>
    </row>
    <row r="6" spans="1:15" x14ac:dyDescent="0.35">
      <c r="A6" s="1">
        <v>3</v>
      </c>
      <c r="B6" s="108">
        <v>0.96621159274221002</v>
      </c>
      <c r="C6" s="108">
        <f t="shared" si="0"/>
        <v>0.96621158402683494</v>
      </c>
      <c r="D6" s="108">
        <f>'Output_Tabel Mortalita'!D110</f>
        <v>1.9373022779243E-3</v>
      </c>
      <c r="E6" s="108">
        <f t="shared" si="1"/>
        <v>3.2802644562645193E-2</v>
      </c>
      <c r="F6" s="108"/>
      <c r="G6" s="108"/>
      <c r="I6" s="1">
        <v>3</v>
      </c>
      <c r="J6" s="122">
        <v>0.96853402596460103</v>
      </c>
      <c r="K6" s="122">
        <f t="shared" si="2"/>
        <v>0.96853402256484999</v>
      </c>
      <c r="L6" s="122">
        <f>'Output_Tabel Mortalita'!K110</f>
        <v>2.1489126223998502E-3</v>
      </c>
      <c r="M6" s="123">
        <f t="shared" si="3"/>
        <v>3.0577627556453334E-2</v>
      </c>
    </row>
    <row r="7" spans="1:15" x14ac:dyDescent="0.35">
      <c r="A7" s="1">
        <v>4</v>
      </c>
      <c r="B7" s="108">
        <v>0.96299372121797899</v>
      </c>
      <c r="C7" s="108">
        <f t="shared" si="0"/>
        <v>0.96299371171300074</v>
      </c>
      <c r="D7" s="108">
        <f>'Output_Tabel Mortalita'!D111</f>
        <v>2.13016884866355E-3</v>
      </c>
      <c r="E7" s="108">
        <f t="shared" si="1"/>
        <v>3.5990271056834978E-2</v>
      </c>
      <c r="F7" s="108"/>
      <c r="G7" s="108"/>
      <c r="I7" s="1">
        <v>4</v>
      </c>
      <c r="J7" s="122">
        <v>0.96567253290335797</v>
      </c>
      <c r="K7" s="122">
        <f t="shared" si="2"/>
        <v>0.9656725291583651</v>
      </c>
      <c r="L7" s="122">
        <f>'Output_Tabel Mortalita'!K111</f>
        <v>2.3477846343125299E-3</v>
      </c>
      <c r="M7" s="123">
        <f t="shared" si="3"/>
        <v>3.3407446888485591E-2</v>
      </c>
    </row>
    <row r="8" spans="1:15" x14ac:dyDescent="0.35">
      <c r="A8" s="1">
        <v>5</v>
      </c>
      <c r="B8" s="108">
        <v>0.95948515268800005</v>
      </c>
      <c r="C8" s="108">
        <f t="shared" si="0"/>
        <v>0.95948514232995863</v>
      </c>
      <c r="D8" s="108">
        <f>'Output_Tabel Mortalita'!D112</f>
        <v>2.3422043708854899E-3</v>
      </c>
      <c r="E8" s="108">
        <f t="shared" si="1"/>
        <v>3.9478839212011806E-2</v>
      </c>
      <c r="F8" s="108"/>
      <c r="G8" s="108"/>
      <c r="I8" s="1">
        <v>5</v>
      </c>
      <c r="J8" s="122">
        <v>0.96255588484729904</v>
      </c>
      <c r="K8" s="122">
        <f t="shared" si="2"/>
        <v>0.96255588072364262</v>
      </c>
      <c r="L8" s="122">
        <f>'Output_Tabel Mortalita'!K112</f>
        <v>2.56506133950142E-3</v>
      </c>
      <c r="M8" s="123">
        <f t="shared" si="3"/>
        <v>3.6499153034505481E-2</v>
      </c>
    </row>
    <row r="9" spans="1:15" x14ac:dyDescent="0.35">
      <c r="A9" s="1">
        <v>6</v>
      </c>
      <c r="B9" s="108">
        <v>0.95566275247328802</v>
      </c>
      <c r="C9" s="108">
        <f t="shared" si="0"/>
        <v>0.95566274119523476</v>
      </c>
      <c r="D9" s="108">
        <f>'Output_Tabel Mortalita'!D113</f>
        <v>2.5753074124942798E-3</v>
      </c>
      <c r="E9" s="108">
        <f t="shared" si="1"/>
        <v>4.3294975345073455E-2</v>
      </c>
      <c r="F9" s="108"/>
      <c r="G9" s="108"/>
      <c r="I9" s="1">
        <v>6</v>
      </c>
      <c r="J9" s="122">
        <v>0.95916230235646904</v>
      </c>
      <c r="K9" s="122">
        <f t="shared" si="2"/>
        <v>0.95916229781776763</v>
      </c>
      <c r="L9" s="122">
        <f>'Output_Tabel Mortalita'!K113</f>
        <v>2.8024460079808899E-3</v>
      </c>
      <c r="M9" s="123">
        <f t="shared" si="3"/>
        <v>3.9876982419278451E-2</v>
      </c>
    </row>
    <row r="10" spans="1:15" x14ac:dyDescent="0.35">
      <c r="A10" s="1">
        <v>7</v>
      </c>
      <c r="B10" s="108">
        <v>0.95150216225829798</v>
      </c>
      <c r="C10" s="108">
        <f t="shared" si="0"/>
        <v>0.95150214998991267</v>
      </c>
      <c r="D10" s="108">
        <f>'Output_Tabel Mortalita'!D114</f>
        <v>2.8315631985118099E-3</v>
      </c>
      <c r="E10" s="108">
        <f t="shared" si="1"/>
        <v>4.7467301968160895E-2</v>
      </c>
      <c r="F10" s="108"/>
      <c r="G10" s="108"/>
      <c r="I10" s="1">
        <v>7</v>
      </c>
      <c r="J10" s="122">
        <v>0.95546833437945999</v>
      </c>
      <c r="K10" s="122">
        <f t="shared" si="2"/>
        <v>0.95546832938616089</v>
      </c>
      <c r="L10" s="122">
        <f>'Output_Tabel Mortalita'!K114</f>
        <v>3.0617995395991098E-3</v>
      </c>
      <c r="M10" s="123">
        <f t="shared" si="3"/>
        <v>4.3567414437639611E-2</v>
      </c>
    </row>
    <row r="11" spans="1:15" x14ac:dyDescent="0.35">
      <c r="A11" s="1">
        <v>8</v>
      </c>
      <c r="B11" s="108">
        <v>0.94697786259574601</v>
      </c>
      <c r="C11" s="108">
        <f t="shared" si="0"/>
        <v>0.94697784926356032</v>
      </c>
      <c r="D11" s="108">
        <f>'Output_Tabel Mortalita'!D115</f>
        <v>3.1132616729472001E-3</v>
      </c>
      <c r="E11" s="108">
        <f t="shared" si="1"/>
        <v>5.2026514083247877E-2</v>
      </c>
      <c r="F11" s="108"/>
      <c r="G11" s="108"/>
      <c r="I11" s="1">
        <v>8</v>
      </c>
      <c r="J11" s="122">
        <v>0.95144876683374602</v>
      </c>
      <c r="K11" s="122">
        <f t="shared" si="2"/>
        <v>0.95144876134291312</v>
      </c>
      <c r="L11" s="122">
        <f>'Output_Tabel Mortalita'!K115</f>
        <v>3.34515505195673E-3</v>
      </c>
      <c r="M11" s="123">
        <f t="shared" si="3"/>
        <v>4.7599379031097178E-2</v>
      </c>
    </row>
    <row r="12" spans="1:15" x14ac:dyDescent="0.35">
      <c r="A12" s="1">
        <v>9</v>
      </c>
      <c r="B12" s="108">
        <v>0.942063268223021</v>
      </c>
      <c r="C12" s="108">
        <f t="shared" si="0"/>
        <v>0.94206325375075661</v>
      </c>
      <c r="D12" s="108">
        <f>'Output_Tabel Mortalita'!D116</f>
        <v>3.4229172478350499E-3</v>
      </c>
      <c r="E12" s="108">
        <f t="shared" si="1"/>
        <v>5.7005441963442351E-2</v>
      </c>
      <c r="F12" s="108"/>
      <c r="G12" s="108"/>
      <c r="I12" s="1">
        <v>9</v>
      </c>
      <c r="J12" s="122">
        <v>0.94707653399560598</v>
      </c>
      <c r="K12" s="122">
        <f t="shared" si="2"/>
        <v>0.94707652796070152</v>
      </c>
      <c r="L12" s="122">
        <f>'Output_Tabel Mortalita'!K116</f>
        <v>3.6547338183705899E-3</v>
      </c>
      <c r="M12" s="123">
        <f t="shared" si="3"/>
        <v>5.200448347469961E-2</v>
      </c>
    </row>
    <row r="13" spans="1:15" x14ac:dyDescent="0.35">
      <c r="A13" s="1">
        <v>10</v>
      </c>
      <c r="B13" s="108">
        <v>0.93673086181960896</v>
      </c>
      <c r="C13" s="108">
        <f t="shared" si="0"/>
        <v>0.93673084612858915</v>
      </c>
      <c r="D13" s="108">
        <f>'Output_Tabel Mortalita'!D117</f>
        <v>3.76329038424683E-3</v>
      </c>
      <c r="E13" s="108">
        <f t="shared" si="1"/>
        <v>6.2439095982238096E-2</v>
      </c>
      <c r="F13" s="108"/>
      <c r="G13" s="108"/>
      <c r="I13" s="1">
        <v>10</v>
      </c>
      <c r="J13" s="122">
        <v>0.94232263485476198</v>
      </c>
      <c r="K13" s="122">
        <f t="shared" si="2"/>
        <v>0.942322628225436</v>
      </c>
      <c r="L13" s="122">
        <f>'Output_Tabel Mortalita'!K117</f>
        <v>3.9929626808229701E-3</v>
      </c>
      <c r="M13" s="123">
        <f t="shared" si="3"/>
        <v>5.6817260151988187E-2</v>
      </c>
    </row>
    <row r="14" spans="1:15" x14ac:dyDescent="0.35">
      <c r="A14" s="1">
        <v>11</v>
      </c>
      <c r="B14" s="108">
        <v>0.93095237213160997</v>
      </c>
      <c r="C14" s="108">
        <f t="shared" si="0"/>
        <v>0.930952355141349</v>
      </c>
      <c r="D14" s="108">
        <f>'Output_Tabel Mortalita'!D118</f>
        <v>4.1374111597415296E-3</v>
      </c>
      <c r="E14" s="108">
        <f t="shared" si="1"/>
        <v>6.8364688326470691E-2</v>
      </c>
      <c r="F14" s="108"/>
      <c r="G14" s="108"/>
      <c r="I14" s="1">
        <v>11</v>
      </c>
      <c r="J14" s="122">
        <v>0.93715605707294303</v>
      </c>
      <c r="K14" s="122">
        <f t="shared" si="2"/>
        <v>0.93715604979482592</v>
      </c>
      <c r="L14" s="122">
        <f>'Output_Tabel Mortalita'!K118</f>
        <v>4.36249307439944E-3</v>
      </c>
      <c r="M14" s="123">
        <f t="shared" si="3"/>
        <v>6.2075437260386286E-2</v>
      </c>
    </row>
    <row r="15" spans="1:15" x14ac:dyDescent="0.35">
      <c r="A15" s="1">
        <v>12</v>
      </c>
      <c r="B15" s="108">
        <v>0.92469900252036397</v>
      </c>
      <c r="C15" s="108">
        <f t="shared" si="0"/>
        <v>0.9246989841492762</v>
      </c>
      <c r="D15" s="108">
        <f>'Output_Tabel Mortalita'!D119</f>
        <v>4.5486049863869499E-3</v>
      </c>
      <c r="E15" s="108">
        <f t="shared" si="1"/>
        <v>7.482162566193562E-2</v>
      </c>
      <c r="F15" s="108"/>
      <c r="G15" s="108"/>
      <c r="I15" s="1">
        <v>12</v>
      </c>
      <c r="J15" s="122">
        <v>0.931543711746467</v>
      </c>
      <c r="K15" s="122">
        <f t="shared" si="2"/>
        <v>0.93154370376097573</v>
      </c>
      <c r="L15" s="122">
        <f>'Output_Tabel Mortalita'!K119</f>
        <v>4.7662218123512602E-3</v>
      </c>
      <c r="M15" s="123">
        <f t="shared" si="3"/>
        <v>6.7820234569131999E-2</v>
      </c>
    </row>
    <row r="16" spans="1:15" x14ac:dyDescent="0.35">
      <c r="A16" s="1">
        <v>13</v>
      </c>
      <c r="B16" s="108">
        <v>0.91794171588936602</v>
      </c>
      <c r="C16" s="108">
        <f t="shared" si="0"/>
        <v>0.91794169605566223</v>
      </c>
      <c r="D16" s="108">
        <f>'Output_Tabel Mortalita'!D120</f>
        <v>5.0005206529663499E-3</v>
      </c>
      <c r="E16" s="108">
        <f t="shared" si="1"/>
        <v>8.1851466033283887E-2</v>
      </c>
      <c r="F16" s="108"/>
      <c r="G16" s="108"/>
      <c r="I16" s="1">
        <v>13</v>
      </c>
      <c r="J16" s="122">
        <v>0.92545038281791003</v>
      </c>
      <c r="K16" s="122">
        <f t="shared" si="2"/>
        <v>0.92545037406207387</v>
      </c>
      <c r="L16" s="122">
        <f>'Output_Tabel Mortalita'!K120</f>
        <v>5.20731379472007E-3</v>
      </c>
      <c r="M16" s="123">
        <f t="shared" si="3"/>
        <v>7.4096686548252619E-2</v>
      </c>
    </row>
    <row r="17" spans="1:13" x14ac:dyDescent="0.35">
      <c r="A17" s="1">
        <v>14</v>
      </c>
      <c r="B17" s="108">
        <v>0.91065158152929604</v>
      </c>
      <c r="C17" s="108">
        <f t="shared" si="0"/>
        <v>0.91065156015204041</v>
      </c>
      <c r="D17" s="108">
        <f>'Output_Tabel Mortalita'!D121</f>
        <v>5.4971608740432996E-3</v>
      </c>
      <c r="E17" s="108">
        <f t="shared" si="1"/>
        <v>8.9497832502019564E-2</v>
      </c>
      <c r="F17" s="108"/>
      <c r="G17" s="108"/>
      <c r="I17" s="1">
        <v>14</v>
      </c>
      <c r="J17" s="122">
        <v>0.91883869571719401</v>
      </c>
      <c r="K17" s="122">
        <f t="shared" si="2"/>
        <v>0.91883868612350639</v>
      </c>
      <c r="L17" s="122">
        <f>'Output_Tabel Mortalita'!K121</f>
        <v>5.6892268185416801E-3</v>
      </c>
      <c r="M17" s="123">
        <f t="shared" si="3"/>
        <v>8.0953995401645121E-2</v>
      </c>
    </row>
    <row r="18" spans="1:13" x14ac:dyDescent="0.35">
      <c r="A18" s="1">
        <v>15</v>
      </c>
      <c r="B18" s="108">
        <v>0.90280018860808697</v>
      </c>
      <c r="C18" s="108">
        <f t="shared" si="0"/>
        <v>0.90280016560846665</v>
      </c>
      <c r="D18" s="108">
        <f>'Output_Tabel Mortalita'!D122</f>
        <v>6.0429155368874402E-3</v>
      </c>
      <c r="E18" s="108">
        <f t="shared" si="1"/>
        <v>9.7806275299530787E-2</v>
      </c>
      <c r="F18" s="108"/>
      <c r="G18" s="108"/>
      <c r="I18" s="1">
        <v>15</v>
      </c>
      <c r="J18" s="122">
        <v>0.91166911064265899</v>
      </c>
      <c r="K18" s="122">
        <f t="shared" si="2"/>
        <v>0.91166910013896696</v>
      </c>
      <c r="L18" s="122">
        <f>'Output_Tabel Mortalita'!K122</f>
        <v>6.2157386841205503E-3</v>
      </c>
      <c r="M18" s="123">
        <f t="shared" si="3"/>
        <v>8.8445916771750663E-2</v>
      </c>
    </row>
    <row r="19" spans="1:13" x14ac:dyDescent="0.35">
      <c r="A19" s="1">
        <v>16</v>
      </c>
      <c r="B19" s="108">
        <v>0.89436012973072199</v>
      </c>
      <c r="C19" s="108">
        <f t="shared" si="0"/>
        <v>0.8943601050335086</v>
      </c>
      <c r="D19" s="108">
        <f>'Output_Tabel Mortalita'!D123</f>
        <v>6.6425978444783302E-3</v>
      </c>
      <c r="E19" s="108">
        <f t="shared" si="1"/>
        <v>0.10682407365052418</v>
      </c>
      <c r="F19" s="108"/>
      <c r="G19" s="108"/>
      <c r="I19" s="1">
        <v>16</v>
      </c>
      <c r="J19" s="122">
        <v>0.90389994682000396</v>
      </c>
      <c r="K19" s="122">
        <f t="shared" si="2"/>
        <v>0.90389993532944934</v>
      </c>
      <c r="L19" s="122">
        <f>'Output_Tabel Mortalita'!K123</f>
        <v>6.7909768098657602E-3</v>
      </c>
      <c r="M19" s="123">
        <f t="shared" si="3"/>
        <v>9.6631181139429742E-2</v>
      </c>
    </row>
    <row r="20" spans="1:13" x14ac:dyDescent="0.35">
      <c r="A20" s="1">
        <v>17</v>
      </c>
      <c r="B20" s="108">
        <v>0.88530555611208495</v>
      </c>
      <c r="C20" s="108">
        <f t="shared" si="0"/>
        <v>0.88530552964727105</v>
      </c>
      <c r="D20" s="108">
        <f>'Output_Tabel Mortalita'!D124</f>
        <v>7.3014835584278501E-3</v>
      </c>
      <c r="E20" s="108">
        <f t="shared" si="1"/>
        <v>0.11659996797504282</v>
      </c>
      <c r="F20" s="108"/>
      <c r="G20" s="108"/>
      <c r="I20" s="1">
        <v>17</v>
      </c>
      <c r="J20" s="122">
        <v>0.89548744509961498</v>
      </c>
      <c r="K20" s="122">
        <f t="shared" si="2"/>
        <v>0.89548743254063556</v>
      </c>
      <c r="L20" s="122">
        <f>'Output_Tabel Mortalita'!K124</f>
        <v>7.4194505878442604E-3</v>
      </c>
      <c r="M20" s="123">
        <f t="shared" si="3"/>
        <v>0.10557395422246509</v>
      </c>
    </row>
    <row r="21" spans="1:13" x14ac:dyDescent="0.35">
      <c r="A21" s="1">
        <v>18</v>
      </c>
      <c r="B21" s="108">
        <v>0.87561280336807501</v>
      </c>
      <c r="C21" s="108">
        <f t="shared" si="0"/>
        <v>0.87561277507276614</v>
      </c>
      <c r="D21" s="108">
        <f>'Output_Tabel Mortalita'!D125</f>
        <v>8.0253535491020406E-3</v>
      </c>
      <c r="E21" s="108">
        <f t="shared" si="1"/>
        <v>0.12718381298903117</v>
      </c>
      <c r="F21" s="108"/>
      <c r="G21" s="108"/>
      <c r="I21" s="1">
        <v>18</v>
      </c>
      <c r="J21" s="122">
        <v>0.88638587736346897</v>
      </c>
      <c r="K21" s="122">
        <f t="shared" si="2"/>
        <v>0.88638586364988459</v>
      </c>
      <c r="L21" s="122">
        <f>'Output_Tabel Mortalita'!K125</f>
        <v>8.1060867336923501E-3</v>
      </c>
      <c r="M21" s="123">
        <f t="shared" si="3"/>
        <v>0.11534433998183651</v>
      </c>
    </row>
    <row r="22" spans="1:13" x14ac:dyDescent="0.35">
      <c r="A22" s="1">
        <v>19</v>
      </c>
      <c r="B22" s="108">
        <v>0.86526108368120103</v>
      </c>
      <c r="C22" s="108">
        <f t="shared" si="0"/>
        <v>0.86526105350162041</v>
      </c>
      <c r="D22" s="108">
        <f>'Output_Tabel Mortalita'!D126</f>
        <v>8.8205398607591606E-3</v>
      </c>
      <c r="E22" s="108">
        <f t="shared" si="1"/>
        <v>0.13862614239415064</v>
      </c>
      <c r="F22" s="108"/>
      <c r="G22" s="108"/>
      <c r="I22" s="1">
        <v>19</v>
      </c>
      <c r="J22" s="122">
        <v>0.876547712396752</v>
      </c>
      <c r="K22" s="122">
        <f t="shared" si="2"/>
        <v>0.87654769743794592</v>
      </c>
      <c r="L22" s="122">
        <f>'Output_Tabel Mortalita'!K126</f>
        <v>8.8562679079994197E-3</v>
      </c>
      <c r="M22" s="123">
        <f t="shared" si="3"/>
        <v>0.12601893017892171</v>
      </c>
    </row>
    <row r="23" spans="1:13" x14ac:dyDescent="0.35">
      <c r="A23" s="1">
        <v>20</v>
      </c>
      <c r="B23" s="108">
        <v>0.85423323612216495</v>
      </c>
      <c r="C23" s="108">
        <f t="shared" si="0"/>
        <v>0.85423320401584002</v>
      </c>
      <c r="D23" s="108">
        <f>'Output_Tabel Mortalita'!D127</f>
        <v>9.6939754962732296E-3</v>
      </c>
      <c r="E23" s="108">
        <f t="shared" si="1"/>
        <v>0.15097763649099311</v>
      </c>
      <c r="F23" s="108"/>
      <c r="G23" s="108"/>
      <c r="I23" s="1">
        <v>20</v>
      </c>
      <c r="J23" s="122">
        <v>0.86592384911145504</v>
      </c>
      <c r="K23" s="122">
        <f t="shared" si="2"/>
        <v>0.86592383281268182</v>
      </c>
      <c r="L23" s="122">
        <f>'Output_Tabel Mortalita'!K127</f>
        <v>9.6758749119237996E-3</v>
      </c>
      <c r="M23" s="123">
        <f t="shared" si="3"/>
        <v>0.1376814047916988</v>
      </c>
    </row>
    <row r="24" spans="1:13" x14ac:dyDescent="0.35">
      <c r="A24" s="1">
        <v>21</v>
      </c>
      <c r="B24" s="108">
        <v>0.84251652225193696</v>
      </c>
      <c r="C24" s="108">
        <f t="shared" si="0"/>
        <v>0.84251648818996905</v>
      </c>
      <c r="D24" s="108">
        <f>'Output_Tabel Mortalita'!D128</f>
        <v>1.0653248117920301E-2</v>
      </c>
      <c r="E24" s="108">
        <f t="shared" si="1"/>
        <v>0.16428848528954734</v>
      </c>
      <c r="F24" s="108"/>
      <c r="G24" s="108"/>
      <c r="I24" s="1">
        <v>21</v>
      </c>
      <c r="J24" s="122">
        <v>0.85446392925133996</v>
      </c>
      <c r="K24" s="122">
        <f t="shared" si="2"/>
        <v>0.85446391151417511</v>
      </c>
      <c r="L24" s="122">
        <f>'Output_Tabel Mortalita'!K128</f>
        <v>1.0571332787819399E-2</v>
      </c>
      <c r="M24" s="123">
        <f t="shared" si="3"/>
        <v>0.15042318799671683</v>
      </c>
    </row>
    <row r="25" spans="1:13" x14ac:dyDescent="0.35">
      <c r="A25" s="1">
        <v>22</v>
      </c>
      <c r="B25" s="108">
        <v>0.83010344890871202</v>
      </c>
      <c r="C25" s="108">
        <f t="shared" si="0"/>
        <v>0.83010341287812828</v>
      </c>
      <c r="D25" s="108">
        <f>'Output_Tabel Mortalita'!D129</f>
        <v>1.17066578464954E-2</v>
      </c>
      <c r="E25" s="108">
        <f t="shared" si="1"/>
        <v>0.17860764165354701</v>
      </c>
      <c r="F25" s="108"/>
      <c r="G25" s="108"/>
      <c r="I25" s="1">
        <v>22</v>
      </c>
      <c r="J25" s="122">
        <v>0.84211674290428795</v>
      </c>
      <c r="K25" s="122">
        <f t="shared" si="2"/>
        <v>0.8421167236272582</v>
      </c>
      <c r="L25" s="122">
        <f>'Output_Tabel Mortalita'!K129</f>
        <v>1.15496611862643E-2</v>
      </c>
      <c r="M25" s="123">
        <f t="shared" si="3"/>
        <v>0.16434416485919248</v>
      </c>
    </row>
    <row r="26" spans="1:13" x14ac:dyDescent="0.35">
      <c r="A26" s="1">
        <v>23</v>
      </c>
      <c r="B26" s="108">
        <v>0.81699259451546802</v>
      </c>
      <c r="C26" s="108">
        <f t="shared" si="0"/>
        <v>0.81699255652148817</v>
      </c>
      <c r="D26" s="108">
        <f>'Output_Tabel Mortalita'!D130</f>
        <v>1.28632793191828E-2</v>
      </c>
      <c r="E26" s="108">
        <f t="shared" si="1"/>
        <v>0.1939819618210207</v>
      </c>
      <c r="F26" s="108"/>
      <c r="G26" s="108"/>
      <c r="I26" s="1">
        <v>23</v>
      </c>
      <c r="J26" s="122">
        <v>0.82883074122257405</v>
      </c>
      <c r="K26" s="122">
        <f t="shared" si="2"/>
        <v>0.82883072030198957</v>
      </c>
      <c r="L26" s="122">
        <f>'Output_Tabel Mortalita'!K130</f>
        <v>1.26185293943264E-2</v>
      </c>
      <c r="M26" s="123">
        <f t="shared" si="3"/>
        <v>0.1795534643494916</v>
      </c>
    </row>
    <row r="27" spans="1:13" x14ac:dyDescent="0.35">
      <c r="A27" s="1">
        <v>24</v>
      </c>
      <c r="B27" s="108">
        <v>0.803189409647319</v>
      </c>
      <c r="C27" s="108">
        <f t="shared" si="0"/>
        <v>0.80318936971554811</v>
      </c>
      <c r="D27" s="108">
        <f>'Output_Tabel Mortalita'!D131</f>
        <v>1.41330281353312E-2</v>
      </c>
      <c r="E27" s="108">
        <f t="shared" si="1"/>
        <v>0.21045523439114774</v>
      </c>
      <c r="F27" s="108"/>
      <c r="G27" s="108"/>
      <c r="I27" s="1">
        <v>24</v>
      </c>
      <c r="J27" s="122">
        <v>0.81455467160087403</v>
      </c>
      <c r="K27" s="122">
        <f t="shared" si="2"/>
        <v>0.81455464893190088</v>
      </c>
      <c r="L27" s="122">
        <f>'Output_Tabel Mortalita'!K131</f>
        <v>1.3786316456443799E-2</v>
      </c>
      <c r="M27" s="123">
        <f t="shared" si="3"/>
        <v>0.19617031482419856</v>
      </c>
    </row>
    <row r="28" spans="1:13" x14ac:dyDescent="0.35">
      <c r="A28" s="1">
        <v>25</v>
      </c>
      <c r="B28" s="108">
        <v>0.78870695740690899</v>
      </c>
      <c r="C28" s="108">
        <f t="shared" si="0"/>
        <v>0.78870691558529449</v>
      </c>
      <c r="D28" s="108">
        <f>'Output_Tabel Mortalita'!D132</f>
        <v>1.5526731776464801E-2</v>
      </c>
      <c r="E28" s="108">
        <f t="shared" si="1"/>
        <v>0.22806710361799507</v>
      </c>
      <c r="F28" s="108"/>
      <c r="G28" s="108"/>
      <c r="I28" s="1">
        <v>25</v>
      </c>
      <c r="J28" s="122">
        <v>0.79923835105146401</v>
      </c>
      <c r="K28" s="122">
        <f t="shared" si="2"/>
        <v>0.7992383265294748</v>
      </c>
      <c r="L28" s="122">
        <f>'Output_Tabel Mortalita'!K132</f>
        <v>1.50621768592162E-2</v>
      </c>
      <c r="M28" s="123">
        <f t="shared" si="3"/>
        <v>0.21432497867803926</v>
      </c>
    </row>
    <row r="29" spans="1:13" x14ac:dyDescent="0.35">
      <c r="A29" s="1">
        <v>26</v>
      </c>
      <c r="B29" s="108">
        <v>0.77356655490446002</v>
      </c>
      <c r="C29" s="108">
        <f t="shared" si="0"/>
        <v>0.77356651126489795</v>
      </c>
      <c r="D29" s="108">
        <f>'Output_Tabel Mortalita'!D133</f>
        <v>1.7056205030052798E-2</v>
      </c>
      <c r="E29" s="108">
        <f t="shared" si="1"/>
        <v>0.24685189860598203</v>
      </c>
      <c r="F29" s="108"/>
      <c r="G29" s="108"/>
      <c r="I29" s="1">
        <v>26</v>
      </c>
      <c r="J29" s="122">
        <v>0.78283359347483805</v>
      </c>
      <c r="K29" s="122">
        <f t="shared" si="2"/>
        <v>0.78283356699706885</v>
      </c>
      <c r="L29" s="122">
        <f>'Output_Tabel Mortalita'!K133</f>
        <v>1.6456112295023299E-2</v>
      </c>
      <c r="M29" s="123">
        <f t="shared" si="3"/>
        <v>0.2341597734935566</v>
      </c>
    </row>
    <row r="30" spans="1:13" x14ac:dyDescent="0.35">
      <c r="A30" s="1">
        <v>27</v>
      </c>
      <c r="B30" s="108">
        <v>0.75779827443468695</v>
      </c>
      <c r="C30" s="108">
        <f t="shared" si="0"/>
        <v>0.75779822907420102</v>
      </c>
      <c r="D30" s="108">
        <f>'Output_Tabel Mortalita'!D134</f>
        <v>1.87343298728915E-2</v>
      </c>
      <c r="E30" s="108">
        <f t="shared" si="1"/>
        <v>0.26683738667837037</v>
      </c>
      <c r="F30" s="108"/>
      <c r="G30" s="108"/>
      <c r="I30" s="1">
        <v>27</v>
      </c>
      <c r="J30" s="122">
        <v>0.76529530573910198</v>
      </c>
      <c r="K30" s="122">
        <f t="shared" si="2"/>
        <v>0.76529527720665835</v>
      </c>
      <c r="L30" s="122">
        <f>'Output_Tabel Mortalita'!K134</f>
        <v>1.7979050067037101E-2</v>
      </c>
      <c r="M30" s="123">
        <f t="shared" si="3"/>
        <v>0.2558301876935114</v>
      </c>
    </row>
    <row r="31" spans="1:13" x14ac:dyDescent="0.35">
      <c r="A31" s="1">
        <v>28</v>
      </c>
      <c r="B31" s="108">
        <v>0.74144126241787101</v>
      </c>
      <c r="C31" s="108">
        <f t="shared" si="0"/>
        <v>0.74144121545920139</v>
      </c>
      <c r="D31" s="108">
        <f>'Output_Tabel Mortalita'!D135</f>
        <v>2.0575139676189898E-2</v>
      </c>
      <c r="E31" s="108">
        <f t="shared" si="1"/>
        <v>0.28804347660158691</v>
      </c>
      <c r="F31" s="108"/>
      <c r="G31" s="108"/>
      <c r="I31" s="1">
        <v>28</v>
      </c>
      <c r="J31" s="122">
        <v>0.74658276569536797</v>
      </c>
      <c r="K31" s="122">
        <f t="shared" si="2"/>
        <v>0.74658273501561379</v>
      </c>
      <c r="L31" s="122">
        <f>'Output_Tabel Mortalita'!K135</f>
        <v>1.9642928750258502E-2</v>
      </c>
      <c r="M31" s="123">
        <f t="shared" si="3"/>
        <v>0.27950609944180022</v>
      </c>
    </row>
    <row r="32" spans="1:13" x14ac:dyDescent="0.35">
      <c r="A32" s="1">
        <v>29</v>
      </c>
      <c r="B32" s="108">
        <v>0.72454383641158204</v>
      </c>
      <c r="C32" s="108">
        <f t="shared" si="0"/>
        <v>0.72454378800311559</v>
      </c>
      <c r="D32" s="108">
        <f>'Output_Tabel Mortalita'!D136</f>
        <v>2.2593907476883099E-2</v>
      </c>
      <c r="E32" s="108">
        <f t="shared" si="1"/>
        <v>0.31048090518294119</v>
      </c>
      <c r="F32" s="108"/>
      <c r="G32" s="108"/>
      <c r="I32" s="1">
        <v>29</v>
      </c>
      <c r="J32" s="122">
        <v>0.72666109216511499</v>
      </c>
      <c r="K32" s="122">
        <f t="shared" si="2"/>
        <v>0.72666105925446678</v>
      </c>
      <c r="L32" s="122">
        <f>'Output_Tabel Mortalita'!K136</f>
        <v>2.1460791780090398E-2</v>
      </c>
      <c r="M32" s="123">
        <f t="shared" si="3"/>
        <v>0.30537310834806869</v>
      </c>
    </row>
    <row r="33" spans="1:13" x14ac:dyDescent="0.35">
      <c r="A33" s="1">
        <v>30</v>
      </c>
      <c r="B33" s="108">
        <v>0.70716332595315401</v>
      </c>
      <c r="C33" s="108">
        <f t="shared" si="0"/>
        <v>0.70716327626806819</v>
      </c>
      <c r="D33" s="108">
        <f>'Output_Tabel Mortalita'!D137</f>
        <v>2.4807237914200801E-2</v>
      </c>
      <c r="E33" s="108">
        <f t="shared" si="1"/>
        <v>0.33414994856956326</v>
      </c>
      <c r="F33" s="108"/>
      <c r="G33" s="108"/>
      <c r="I33" s="1">
        <v>30</v>
      </c>
      <c r="J33" s="122">
        <v>0.70550291219227101</v>
      </c>
      <c r="K33" s="122">
        <f t="shared" si="2"/>
        <v>0.70550287697942415</v>
      </c>
      <c r="L33" s="122">
        <f>'Output_Tabel Mortalita'!K137</f>
        <v>2.3446889702104699E-2</v>
      </c>
      <c r="M33" s="123">
        <f t="shared" si="3"/>
        <v>0.33363399041548614</v>
      </c>
    </row>
    <row r="34" spans="1:13" x14ac:dyDescent="0.35">
      <c r="A34" s="1">
        <v>31</v>
      </c>
      <c r="B34" s="108">
        <v>0.68936563187756805</v>
      </c>
      <c r="C34" s="108">
        <f t="shared" si="0"/>
        <v>0.68936558111220148</v>
      </c>
      <c r="D34" s="108">
        <f>'Output_Tabel Mortalita'!D138</f>
        <v>2.7233162252532299E-2</v>
      </c>
      <c r="E34" s="108">
        <f t="shared" si="1"/>
        <v>0.35903920678056933</v>
      </c>
      <c r="F34" s="108"/>
      <c r="G34" s="108"/>
      <c r="I34" s="1">
        <v>31</v>
      </c>
      <c r="J34" s="122">
        <v>0.68309022407689302</v>
      </c>
      <c r="K34" s="122">
        <f t="shared" si="2"/>
        <v>0.6830901865064809</v>
      </c>
      <c r="L34" s="122">
        <f>'Output_Tabel Mortalita'!K138</f>
        <v>2.5616791884555599E-2</v>
      </c>
      <c r="M34" s="123">
        <f t="shared" si="3"/>
        <v>0.36451028763727045</v>
      </c>
    </row>
    <row r="35" spans="1:13" x14ac:dyDescent="0.35">
      <c r="A35" s="1">
        <v>32</v>
      </c>
      <c r="B35" s="108">
        <v>0.67122449096450398</v>
      </c>
      <c r="C35" s="108">
        <f t="shared" si="0"/>
        <v>0.67122443933584952</v>
      </c>
      <c r="D35" s="108">
        <f>'Output_Tabel Mortalita'!D139</f>
        <v>2.9891235696220899E-2</v>
      </c>
      <c r="E35" s="108">
        <f t="shared" si="1"/>
        <v>0.38512451590703412</v>
      </c>
      <c r="F35" s="108"/>
      <c r="G35" s="108"/>
      <c r="I35" s="1">
        <v>32</v>
      </c>
      <c r="J35" s="122">
        <v>0.65941644550195799</v>
      </c>
      <c r="K35" s="122">
        <f t="shared" si="2"/>
        <v>0.65941640553864123</v>
      </c>
      <c r="L35" s="122">
        <f>'Output_Tabel Mortalita'!K139</f>
        <v>2.7987508569375499E-2</v>
      </c>
      <c r="M35" s="123">
        <f t="shared" si="3"/>
        <v>0.39824404470308677</v>
      </c>
    </row>
    <row r="36" spans="1:13" x14ac:dyDescent="0.35">
      <c r="A36" s="1">
        <v>33</v>
      </c>
      <c r="B36" s="108">
        <v>0.65282044780366899</v>
      </c>
      <c r="C36" s="108">
        <f t="shared" si="0"/>
        <v>0.65282039554612059</v>
      </c>
      <c r="D36" s="108">
        <f>'Output_Tabel Mortalita'!D140</f>
        <v>3.2802635943870298E-2</v>
      </c>
      <c r="E36" s="108">
        <f t="shared" si="1"/>
        <v>0.41236804624808404</v>
      </c>
      <c r="F36" s="108"/>
      <c r="G36" s="108"/>
      <c r="I36" s="1">
        <v>33</v>
      </c>
      <c r="J36" s="122">
        <v>0.63448862404736095</v>
      </c>
      <c r="K36" s="122">
        <f t="shared" si="2"/>
        <v>0.6344885816803042</v>
      </c>
      <c r="L36" s="122">
        <f>'Output_Tabel Mortalita'!K140</f>
        <v>3.0577624218430001E-2</v>
      </c>
      <c r="M36" s="123">
        <f t="shared" si="3"/>
        <v>0.43509970642966994</v>
      </c>
    </row>
    <row r="37" spans="1:13" x14ac:dyDescent="0.35">
      <c r="A37" s="1">
        <v>34</v>
      </c>
      <c r="B37" s="108">
        <v>0.63423955271836996</v>
      </c>
      <c r="C37" s="108">
        <f t="shared" si="0"/>
        <v>0.63423950007967755</v>
      </c>
      <c r="D37" s="108">
        <f>'Output_Tabel Mortalita'!D141</f>
        <v>3.59902616236982E-2</v>
      </c>
      <c r="E37" s="108">
        <f t="shared" si="1"/>
        <v>0.44071764564304078</v>
      </c>
      <c r="F37" s="108"/>
      <c r="G37" s="108"/>
      <c r="I37" s="1">
        <v>34</v>
      </c>
      <c r="J37" s="122">
        <v>0.608329772232727</v>
      </c>
      <c r="K37" s="122">
        <f t="shared" si="2"/>
        <v>0.60832972748040426</v>
      </c>
      <c r="L37" s="122">
        <f>'Output_Tabel Mortalita'!K141</f>
        <v>3.34074432003581E-2</v>
      </c>
      <c r="M37" s="123">
        <f t="shared" si="3"/>
        <v>0.4753661907899544</v>
      </c>
    </row>
    <row r="38" spans="1:13" x14ac:dyDescent="0.35">
      <c r="A38" s="1">
        <v>35</v>
      </c>
      <c r="B38" s="108">
        <v>0.61557182216524398</v>
      </c>
      <c r="C38" s="108">
        <f t="shared" si="0"/>
        <v>0.61557176940193181</v>
      </c>
      <c r="D38" s="108">
        <f>'Output_Tabel Mortalita'!D142</f>
        <v>3.9478828892160402E-2</v>
      </c>
      <c r="E38" s="108">
        <f t="shared" si="1"/>
        <v>0.47010648471711786</v>
      </c>
      <c r="F38" s="108"/>
      <c r="G38" s="108"/>
      <c r="I38" s="1">
        <v>35</v>
      </c>
      <c r="J38" s="122">
        <v>0.58098127074490002</v>
      </c>
      <c r="K38" s="122">
        <f t="shared" si="2"/>
        <v>0.5809812236601174</v>
      </c>
      <c r="L38" s="122">
        <f>'Output_Tabel Mortalita'!K142</f>
        <v>3.6499148960061699E-2</v>
      </c>
      <c r="M38" s="123">
        <f t="shared" si="3"/>
        <v>0.51935915379155384</v>
      </c>
    </row>
    <row r="39" spans="1:13" x14ac:dyDescent="0.35">
      <c r="A39" s="1">
        <v>36</v>
      </c>
      <c r="B39" s="108">
        <v>0.59690951467614395</v>
      </c>
      <c r="C39" s="108">
        <f t="shared" si="0"/>
        <v>0.59690946204846229</v>
      </c>
      <c r="D39" s="108">
        <f>'Output_Tabel Mortalita'!D143</f>
        <v>4.32949640606521E-2</v>
      </c>
      <c r="E39" s="108">
        <f t="shared" si="1"/>
        <v>0.50045305417288377</v>
      </c>
      <c r="F39" s="108"/>
      <c r="G39" s="108"/>
      <c r="I39" s="1">
        <v>36</v>
      </c>
      <c r="J39" s="122">
        <v>0.552505261700733</v>
      </c>
      <c r="K39" s="122">
        <f t="shared" si="2"/>
        <v>0.55250521237572681</v>
      </c>
      <c r="L39" s="122">
        <f>'Output_Tabel Mortalita'!K143</f>
        <v>3.9876977918602403E-2</v>
      </c>
      <c r="M39" s="123">
        <f t="shared" si="3"/>
        <v>0.56742346395936649</v>
      </c>
    </row>
    <row r="40" spans="1:13" x14ac:dyDescent="0.35">
      <c r="A40" s="1">
        <v>37</v>
      </c>
      <c r="B40" s="108">
        <v>0.57834528946734698</v>
      </c>
      <c r="C40" s="108">
        <f t="shared" si="0"/>
        <v>0.57834523723402143</v>
      </c>
      <c r="D40" s="108">
        <f>'Output_Tabel Mortalita'!D144</f>
        <v>4.7467289635582603E-2</v>
      </c>
      <c r="E40" s="108">
        <f t="shared" si="1"/>
        <v>0.53166155341056842</v>
      </c>
      <c r="F40" s="108"/>
      <c r="G40" s="108"/>
      <c r="I40" s="1">
        <v>37</v>
      </c>
      <c r="J40" s="122">
        <v>0.52298692900844101</v>
      </c>
      <c r="K40" s="122">
        <f t="shared" si="2"/>
        <v>0.52298687757984075</v>
      </c>
      <c r="L40" s="122">
        <f>'Output_Tabel Mortalita'!K144</f>
        <v>4.35674094667357E-2</v>
      </c>
      <c r="M40" s="123">
        <f t="shared" si="3"/>
        <v>0.61993590582020919</v>
      </c>
    </row>
    <row r="41" spans="1:13" x14ac:dyDescent="0.35">
      <c r="A41" s="1">
        <v>38</v>
      </c>
      <c r="B41" s="108">
        <v>0.55997032476766295</v>
      </c>
      <c r="C41" s="108">
        <f t="shared" si="0"/>
        <v>0.55997027318064041</v>
      </c>
      <c r="D41" s="108">
        <f>'Output_Tabel Mortalita'!D145</f>
        <v>5.20265006129964E-2</v>
      </c>
      <c r="E41" s="108">
        <f t="shared" si="1"/>
        <v>0.56362269480477201</v>
      </c>
      <c r="F41" s="108"/>
      <c r="G41" s="108"/>
      <c r="I41" s="1">
        <v>38</v>
      </c>
      <c r="J41" s="122">
        <v>0.49253653591587798</v>
      </c>
      <c r="K41" s="122">
        <f t="shared" si="2"/>
        <v>0.49253648256927313</v>
      </c>
      <c r="L41" s="122">
        <f>'Output_Tabel Mortalita'!K145</f>
        <v>4.7599373541477301E-2</v>
      </c>
      <c r="M41" s="123">
        <f t="shared" si="3"/>
        <v>0.67730813358256858</v>
      </c>
    </row>
    <row r="42" spans="1:13" x14ac:dyDescent="0.35">
      <c r="A42" s="1">
        <v>39</v>
      </c>
      <c r="B42" s="108">
        <v>0.54187247750387402</v>
      </c>
      <c r="C42" s="108">
        <f t="shared" si="0"/>
        <v>0.54187242680328584</v>
      </c>
      <c r="D42" s="108">
        <f>'Output_Tabel Mortalita'!D146</f>
        <v>5.7005427259919098E-2</v>
      </c>
      <c r="E42" s="108">
        <f t="shared" si="1"/>
        <v>0.59621492949772503</v>
      </c>
      <c r="F42" s="108"/>
      <c r="G42" s="108"/>
      <c r="I42" s="1">
        <v>39</v>
      </c>
      <c r="J42" s="122">
        <v>0.46129106207395298</v>
      </c>
      <c r="K42" s="122">
        <f t="shared" si="2"/>
        <v>0.46129100704774184</v>
      </c>
      <c r="L42" s="122">
        <f>'Output_Tabel Mortalita'!K146</f>
        <v>5.2004477412928303E-2</v>
      </c>
      <c r="M42" s="123">
        <f t="shared" si="3"/>
        <v>0.7399898981658759</v>
      </c>
    </row>
    <row r="43" spans="1:13" x14ac:dyDescent="0.35">
      <c r="A43" s="1">
        <v>40</v>
      </c>
      <c r="B43" s="108">
        <v>0.52413456455820395</v>
      </c>
      <c r="C43" s="108">
        <f t="shared" si="0"/>
        <v>0.5241345149678095</v>
      </c>
      <c r="D43" s="108">
        <f>'Output_Tabel Mortalita'!D147</f>
        <v>6.2439079943665897E-2</v>
      </c>
      <c r="E43" s="108">
        <f t="shared" si="1"/>
        <v>0.62930607963021168</v>
      </c>
      <c r="F43" s="108"/>
      <c r="G43" s="108"/>
      <c r="I43" s="1">
        <v>40</v>
      </c>
      <c r="J43" s="122">
        <v>0.42941525605994202</v>
      </c>
      <c r="K43" s="122">
        <f t="shared" si="2"/>
        <v>0.42941519964807068</v>
      </c>
      <c r="L43" s="122">
        <f>'Output_Tabel Mortalita'!K147</f>
        <v>5.6817253459182197E-2</v>
      </c>
      <c r="M43" s="123">
        <f t="shared" si="3"/>
        <v>0.80847257287656471</v>
      </c>
    </row>
    <row r="44" spans="1:13" x14ac:dyDescent="0.35">
      <c r="A44" s="1">
        <v>41</v>
      </c>
      <c r="B44" s="108">
        <v>0.50683283836511095</v>
      </c>
      <c r="C44" s="108">
        <f t="shared" si="0"/>
        <v>0.50683279008834226</v>
      </c>
      <c r="D44" s="108">
        <f>'Output_Tabel Mortalita'!D148</f>
        <v>6.8364670844870704E-2</v>
      </c>
      <c r="E44" s="108">
        <f t="shared" si="1"/>
        <v>0.66275533995332037</v>
      </c>
      <c r="F44" s="108"/>
      <c r="G44" s="108"/>
      <c r="I44" s="1">
        <v>41</v>
      </c>
      <c r="J44" s="122">
        <v>0.397101897350704</v>
      </c>
      <c r="K44" s="122">
        <f t="shared" si="2"/>
        <v>0.39710183990386627</v>
      </c>
      <c r="L44" s="122">
        <f>'Output_Tabel Mortalita'!K148</f>
        <v>6.2075429871663798E-2</v>
      </c>
      <c r="M44" s="123">
        <f t="shared" si="3"/>
        <v>0.88329300536928634</v>
      </c>
    </row>
    <row r="45" spans="1:13" x14ac:dyDescent="0.35">
      <c r="A45" s="1">
        <v>42</v>
      </c>
      <c r="B45" s="108">
        <v>0.49003571681828101</v>
      </c>
      <c r="C45" s="108">
        <f t="shared" si="0"/>
        <v>0.49003567003510834</v>
      </c>
      <c r="D45" s="108">
        <f>'Output_Tabel Mortalita'!D149</f>
        <v>7.4821606623194897E-2</v>
      </c>
      <c r="E45" s="108">
        <f t="shared" si="1"/>
        <v>0.69641559045480794</v>
      </c>
      <c r="F45" s="108"/>
      <c r="G45" s="108"/>
      <c r="I45" s="1">
        <v>42</v>
      </c>
      <c r="J45" s="122">
        <v>0.36457104822269198</v>
      </c>
      <c r="K45" s="122">
        <f t="shared" si="2"/>
        <v>0.36457099014750999</v>
      </c>
      <c r="L45" s="122">
        <f>'Output_Tabel Mortalita'!K149</f>
        <v>6.7820226413006807E-2</v>
      </c>
      <c r="M45" s="123">
        <f t="shared" si="3"/>
        <v>0.96503772608949145</v>
      </c>
    </row>
    <row r="46" spans="1:13" x14ac:dyDescent="0.35">
      <c r="A46" s="1">
        <v>43</v>
      </c>
      <c r="B46" s="108">
        <v>0.47380281058991502</v>
      </c>
      <c r="C46" s="108">
        <f t="shared" si="0"/>
        <v>0.47380276545453004</v>
      </c>
      <c r="D46" s="108">
        <f>'Output_Tabel Mortalita'!D150</f>
        <v>8.1851445317332905E-2</v>
      </c>
      <c r="E46" s="108">
        <f t="shared" si="1"/>
        <v>0.73013594280133787</v>
      </c>
      <c r="F46" s="108"/>
      <c r="G46" s="108"/>
      <c r="I46" s="1">
        <v>43</v>
      </c>
      <c r="J46" s="122">
        <v>0.33206807591759702</v>
      </c>
      <c r="K46" s="122">
        <f t="shared" si="2"/>
        <v>0.33206801767331773</v>
      </c>
      <c r="L46" s="122">
        <f>'Output_Tabel Mortalita'!K150</f>
        <v>7.4096677545967396E-2</v>
      </c>
      <c r="M46" s="123">
        <f t="shared" si="3"/>
        <v>1.0543475461880905</v>
      </c>
    </row>
    <row r="47" spans="1:13" x14ac:dyDescent="0.35">
      <c r="A47" s="1">
        <v>44</v>
      </c>
      <c r="B47" s="108">
        <v>0.45818427172579002</v>
      </c>
      <c r="C47" s="108">
        <f t="shared" si="0"/>
        <v>0.45818422836528988</v>
      </c>
      <c r="D47" s="108">
        <f>'Output_Tabel Mortalita'!D151</f>
        <v>8.9497809983142496E-2</v>
      </c>
      <c r="E47" s="108">
        <f t="shared" si="1"/>
        <v>0.7637644287433859</v>
      </c>
      <c r="F47" s="108"/>
      <c r="G47" s="108"/>
      <c r="I47" s="1">
        <v>44</v>
      </c>
      <c r="J47" s="122">
        <v>0.29986024428689401</v>
      </c>
      <c r="K47" s="122">
        <f t="shared" si="2"/>
        <v>0.29986018637914175</v>
      </c>
      <c r="L47" s="122">
        <f>'Output_Tabel Mortalita'!K151</f>
        <v>8.0953985466437797E-2</v>
      </c>
      <c r="M47" s="123">
        <f t="shared" si="3"/>
        <v>1.1519225809520501</v>
      </c>
    </row>
    <row r="48" spans="1:13" x14ac:dyDescent="0.35">
      <c r="A48" s="1">
        <v>45</v>
      </c>
      <c r="B48" s="108">
        <v>0.44322046765592199</v>
      </c>
      <c r="C48" s="108">
        <f t="shared" si="0"/>
        <v>0.44322042616981111</v>
      </c>
      <c r="D48" s="108">
        <f>'Output_Tabel Mortalita'!D152</f>
        <v>9.7806250846832796E-2</v>
      </c>
      <c r="E48" s="108">
        <f t="shared" si="1"/>
        <v>0.79715072953475252</v>
      </c>
      <c r="F48" s="108"/>
      <c r="G48" s="108"/>
      <c r="I48" s="1">
        <v>45</v>
      </c>
      <c r="J48" s="122">
        <v>0.26823171788942501</v>
      </c>
      <c r="K48" s="122">
        <f t="shared" si="2"/>
        <v>0.26823166086066291</v>
      </c>
      <c r="L48" s="122">
        <f>'Output_Tabel Mortalita'!K152</f>
        <v>8.8445905808047301E-2</v>
      </c>
      <c r="M48" s="123">
        <f t="shared" si="3"/>
        <v>1.2585277381304725</v>
      </c>
    </row>
    <row r="49" spans="1:13" x14ac:dyDescent="0.35">
      <c r="A49" s="1">
        <v>46</v>
      </c>
      <c r="B49" s="108">
        <v>0.42894196635954701</v>
      </c>
      <c r="C49" s="108">
        <f t="shared" si="0"/>
        <v>0.4289419268201175</v>
      </c>
      <c r="D49" s="108">
        <f>'Output_Tabel Mortalita'!D153</f>
        <v>0.10682404712858</v>
      </c>
      <c r="E49" s="108">
        <f t="shared" si="1"/>
        <v>0.83014884276411693</v>
      </c>
      <c r="F49" s="108"/>
      <c r="G49" s="108"/>
      <c r="I49" s="1">
        <v>46</v>
      </c>
      <c r="J49" s="122">
        <v>0.237476895488273</v>
      </c>
      <c r="K49" s="122">
        <f t="shared" si="2"/>
        <v>0.23747683990477442</v>
      </c>
      <c r="L49" s="122">
        <f>'Output_Tabel Mortalita'!K153</f>
        <v>9.6631169041956802E-2</v>
      </c>
      <c r="M49" s="123">
        <f t="shared" si="3"/>
        <v>1.3749987141801152</v>
      </c>
    </row>
    <row r="50" spans="1:13" x14ac:dyDescent="0.35">
      <c r="A50" s="1">
        <v>47</v>
      </c>
      <c r="B50" s="108">
        <v>0.41536980284856401</v>
      </c>
      <c r="C50" s="108">
        <f t="shared" si="0"/>
        <v>0.41536976530201902</v>
      </c>
      <c r="D50" s="108">
        <f>'Output_Tabel Mortalita'!D154</f>
        <v>0.116599939244753</v>
      </c>
      <c r="E50" s="108">
        <f t="shared" si="1"/>
        <v>0.86261958704202901</v>
      </c>
      <c r="F50" s="108"/>
      <c r="G50" s="108"/>
      <c r="I50" s="1">
        <v>47</v>
      </c>
      <c r="J50" s="122">
        <v>0.20789209770247799</v>
      </c>
      <c r="K50" s="122">
        <f t="shared" si="2"/>
        <v>0.20789204413782358</v>
      </c>
      <c r="L50" s="122">
        <f>'Output_Tabel Mortalita'!K154</f>
        <v>0.105573940875273</v>
      </c>
      <c r="M50" s="123">
        <f t="shared" si="3"/>
        <v>1.5022485454359549</v>
      </c>
    </row>
    <row r="51" spans="1:13" x14ac:dyDescent="0.35">
      <c r="A51" s="1">
        <v>48</v>
      </c>
      <c r="B51" s="108">
        <v>0.40251598542151401</v>
      </c>
      <c r="C51" s="108">
        <f t="shared" si="0"/>
        <v>0.4025159498896469</v>
      </c>
      <c r="D51" s="108">
        <f>'Output_Tabel Mortalita'!D155</f>
        <v>0.12718378190871599</v>
      </c>
      <c r="E51" s="108">
        <f t="shared" si="1"/>
        <v>0.89443285533720629</v>
      </c>
      <c r="F51" s="108"/>
      <c r="G51" s="108"/>
      <c r="I51" s="1">
        <v>48</v>
      </c>
      <c r="J51" s="122">
        <v>0.179765775645606</v>
      </c>
      <c r="K51" s="122">
        <f t="shared" si="2"/>
        <v>0.17976572466105376</v>
      </c>
      <c r="L51" s="122">
        <f>'Output_Tabel Mortalita'!K155</f>
        <v>0.115344325257223</v>
      </c>
      <c r="M51" s="123">
        <f t="shared" si="3"/>
        <v>1.6412747655625723</v>
      </c>
    </row>
    <row r="52" spans="1:13" x14ac:dyDescent="0.35">
      <c r="A52" s="1">
        <v>49</v>
      </c>
      <c r="B52" s="108">
        <v>0.39038419278896702</v>
      </c>
      <c r="C52" s="108">
        <f t="shared" si="0"/>
        <v>0.39038415927137243</v>
      </c>
      <c r="D52" s="108">
        <f>'Output_Tabel Mortalita'!D156</f>
        <v>0.13862610882090001</v>
      </c>
      <c r="E52" s="108">
        <f t="shared" si="1"/>
        <v>0.92546954341304921</v>
      </c>
      <c r="F52" s="108"/>
      <c r="G52" s="108"/>
      <c r="I52" s="1">
        <v>49</v>
      </c>
      <c r="J52" s="122">
        <v>0.153367579229437</v>
      </c>
      <c r="K52" s="122">
        <f t="shared" si="2"/>
        <v>0.15336753135184955</v>
      </c>
      <c r="L52" s="122">
        <f>'Output_Tabel Mortalita'!K156</f>
        <v>0.126018913936254</v>
      </c>
      <c r="M52" s="123">
        <f t="shared" si="3"/>
        <v>1.7931672253948734</v>
      </c>
    </row>
    <row r="53" spans="1:13" x14ac:dyDescent="0.35">
      <c r="A53" s="1">
        <v>50</v>
      </c>
      <c r="B53" s="108">
        <v>0.37897061015694</v>
      </c>
      <c r="C53" s="108">
        <f t="shared" si="0"/>
        <v>0.37897057863346623</v>
      </c>
      <c r="D53" s="108">
        <f>'Output_Tabel Mortalita'!D157</f>
        <v>0.150977600282302</v>
      </c>
      <c r="E53" s="108">
        <f t="shared" si="1"/>
        <v>0.95562309931385214</v>
      </c>
      <c r="F53" s="108"/>
      <c r="G53" s="108"/>
      <c r="I53" s="1">
        <v>50</v>
      </c>
      <c r="J53" s="122">
        <v>0.128936814291958</v>
      </c>
      <c r="K53" s="122">
        <f t="shared" si="2"/>
        <v>0.12893676999040751</v>
      </c>
      <c r="L53" s="122">
        <f>'Output_Tabel Mortalita'!K157</f>
        <v>0.13768138687611001</v>
      </c>
      <c r="M53" s="123">
        <f t="shared" si="3"/>
        <v>1.9591166364692385</v>
      </c>
    </row>
    <row r="54" spans="1:13" x14ac:dyDescent="0.35">
      <c r="A54" s="1">
        <v>51</v>
      </c>
      <c r="B54" s="108">
        <v>0.368264853219401</v>
      </c>
      <c r="C54" s="108">
        <f t="shared" si="0"/>
        <v>0.3682648236528529</v>
      </c>
      <c r="D54" s="108">
        <f>'Output_Tabel Mortalita'!D158</f>
        <v>0.16428844630525399</v>
      </c>
      <c r="E54" s="108">
        <f t="shared" si="1"/>
        <v>0.98480066144878142</v>
      </c>
      <c r="F54" s="108"/>
      <c r="G54" s="108"/>
      <c r="I54" s="1">
        <v>51</v>
      </c>
      <c r="J54" s="122">
        <v>0.10667100779533401</v>
      </c>
      <c r="K54" s="122">
        <f t="shared" si="2"/>
        <v>0.10667096745790397</v>
      </c>
      <c r="L54" s="122">
        <f>'Output_Tabel Mortalita'!K158</f>
        <v>0.15042316823767801</v>
      </c>
      <c r="M54" s="123">
        <f t="shared" si="3"/>
        <v>2.1404239052193383</v>
      </c>
    </row>
    <row r="55" spans="1:13" x14ac:dyDescent="0.35">
      <c r="A55" s="1">
        <v>52</v>
      </c>
      <c r="B55" s="108">
        <v>0.358250932996663</v>
      </c>
      <c r="C55" s="108">
        <f t="shared" si="0"/>
        <v>0.35825090533549186</v>
      </c>
      <c r="D55" s="108">
        <f>'Output_Tabel Mortalita'!D159</f>
        <v>0.178607599758078</v>
      </c>
      <c r="E55" s="108">
        <f t="shared" si="1"/>
        <v>1.0129237747165525</v>
      </c>
      <c r="F55" s="108"/>
      <c r="G55" s="108"/>
      <c r="I55" s="1">
        <v>52</v>
      </c>
      <c r="J55" s="122">
        <v>8.6715462904911694E-2</v>
      </c>
      <c r="K55" s="122">
        <f t="shared" si="2"/>
        <v>8.6715426817554619E-2</v>
      </c>
      <c r="L55" s="122">
        <f>'Output_Tabel Mortalita'!K159</f>
        <v>0.16434414306893799</v>
      </c>
      <c r="M55" s="123">
        <f t="shared" si="3"/>
        <v>2.3385103310090014</v>
      </c>
    </row>
    <row r="56" spans="1:13" x14ac:dyDescent="0.35">
      <c r="A56" s="1">
        <v>53</v>
      </c>
      <c r="B56" s="108">
        <v>0.348908220652555</v>
      </c>
      <c r="C56" s="108">
        <f t="shared" si="0"/>
        <v>0.34890819483355556</v>
      </c>
      <c r="D56" s="108">
        <f>'Output_Tabel Mortalita'!D160</f>
        <v>0.193981916885961</v>
      </c>
      <c r="E56" s="108">
        <f t="shared" si="1"/>
        <v>1.0399286946422506</v>
      </c>
      <c r="F56" s="108"/>
      <c r="G56" s="108"/>
      <c r="I56" s="1">
        <v>53</v>
      </c>
      <c r="J56" s="122">
        <v>6.9154787137705703E-2</v>
      </c>
      <c r="K56" s="122">
        <f t="shared" si="2"/>
        <v>6.9154755467221607E-2</v>
      </c>
      <c r="L56" s="122">
        <f>'Output_Tabel Mortalita'!K160</f>
        <v>0.179553440321291</v>
      </c>
      <c r="M56" s="123">
        <f t="shared" si="3"/>
        <v>2.554928747946311</v>
      </c>
    </row>
    <row r="57" spans="1:13" x14ac:dyDescent="0.35">
      <c r="A57" s="1">
        <v>54</v>
      </c>
      <c r="B57" s="108">
        <v>0.34021237890354</v>
      </c>
      <c r="C57" s="108">
        <f t="shared" si="0"/>
        <v>0.34021235485436774</v>
      </c>
      <c r="D57" s="108">
        <f>'Output_Tabel Mortalita'!D161</f>
        <v>0.210455186298106</v>
      </c>
      <c r="E57" s="108">
        <f t="shared" si="1"/>
        <v>1.0657663073015877</v>
      </c>
      <c r="F57" s="108"/>
      <c r="G57" s="108"/>
      <c r="I57" s="1">
        <v>54</v>
      </c>
      <c r="J57" s="122">
        <v>5.4007380713433299E-2</v>
      </c>
      <c r="K57" s="122">
        <f t="shared" si="2"/>
        <v>5.4007353496635442E-2</v>
      </c>
      <c r="L57" s="122">
        <f>'Output_Tabel Mortalita'!K161</f>
        <v>0.19617028833045499</v>
      </c>
      <c r="M57" s="123">
        <f t="shared" si="3"/>
        <v>2.7913756978215369</v>
      </c>
    </row>
    <row r="58" spans="1:13" x14ac:dyDescent="0.35">
      <c r="A58" s="1">
        <v>55</v>
      </c>
      <c r="B58" s="108">
        <v>0.33213623456015101</v>
      </c>
      <c r="C58" s="108">
        <f t="shared" si="0"/>
        <v>0.33213621220166495</v>
      </c>
      <c r="D58" s="108">
        <f>'Output_Tabel Mortalita'!D162</f>
        <v>0.22806705226176099</v>
      </c>
      <c r="E58" s="108">
        <f t="shared" si="1"/>
        <v>1.090401706937979</v>
      </c>
      <c r="F58" s="108"/>
      <c r="G58" s="108"/>
      <c r="I58" s="1">
        <v>55</v>
      </c>
      <c r="J58" s="122">
        <v>4.1223746614151201E-2</v>
      </c>
      <c r="K58" s="122">
        <f t="shared" si="2"/>
        <v>4.122372375496882E-2</v>
      </c>
      <c r="L58" s="122">
        <f>'Output_Tabel Mortalita'!K162</f>
        <v>0.214324949468197</v>
      </c>
      <c r="M58" s="123">
        <f t="shared" si="3"/>
        <v>3.049704729594708</v>
      </c>
    </row>
    <row r="59" spans="1:13" x14ac:dyDescent="0.35">
      <c r="A59" s="1">
        <v>56</v>
      </c>
      <c r="B59" s="108">
        <v>0.324650574436817</v>
      </c>
      <c r="C59" s="108">
        <f t="shared" si="0"/>
        <v>0.32465055368519757</v>
      </c>
      <c r="D59" s="108">
        <f>'Output_Tabel Mortalita'!D163</f>
        <v>0.24685184389791601</v>
      </c>
      <c r="E59" s="108">
        <f t="shared" si="1"/>
        <v>1.1138134831336939</v>
      </c>
      <c r="F59" s="108"/>
      <c r="G59" s="108"/>
      <c r="I59" s="1">
        <v>56</v>
      </c>
      <c r="J59" s="122">
        <v>3.0689209661798E-2</v>
      </c>
      <c r="K59" s="122">
        <f t="shared" si="2"/>
        <v>3.068919093746195E-2</v>
      </c>
      <c r="L59" s="122">
        <f>'Output_Tabel Mortalita'!K163</f>
        <v>0.23415974129180001</v>
      </c>
      <c r="M59" s="123">
        <f t="shared" si="3"/>
        <v>3.3319409296898241</v>
      </c>
    </row>
    <row r="60" spans="1:13" x14ac:dyDescent="0.35">
      <c r="A60" s="1">
        <v>57</v>
      </c>
      <c r="B60" s="108">
        <v>0.31772485384023302</v>
      </c>
      <c r="C60" s="108">
        <f t="shared" si="0"/>
        <v>0.31772483460885587</v>
      </c>
      <c r="D60" s="108">
        <f>'Output_Tabel Mortalita'!D164</f>
        <v>0.26683732854997899</v>
      </c>
      <c r="E60" s="108">
        <f t="shared" si="1"/>
        <v>1.1359927751059815</v>
      </c>
      <c r="F60" s="108"/>
      <c r="G60" s="108"/>
      <c r="I60" s="1">
        <v>57</v>
      </c>
      <c r="J60" s="122">
        <v>2.2231213282585201E-2</v>
      </c>
      <c r="K60" s="122">
        <f t="shared" si="2"/>
        <v>2.2231198359113895E-2</v>
      </c>
      <c r="L60" s="122">
        <f>'Output_Tabel Mortalita'!K164</f>
        <v>0.255830152196236</v>
      </c>
      <c r="M60" s="123">
        <f t="shared" si="3"/>
        <v>3.6402967970012265</v>
      </c>
    </row>
    <row r="61" spans="1:13" x14ac:dyDescent="0.35">
      <c r="A61" s="1">
        <v>58</v>
      </c>
      <c r="B61" s="108">
        <v>0.31132781279636701</v>
      </c>
      <c r="C61" s="108">
        <f t="shared" si="0"/>
        <v>0.31132779499735869</v>
      </c>
      <c r="D61" s="108">
        <f>'Output_Tabel Mortalita'!D165</f>
        <v>0.28804341500818997</v>
      </c>
      <c r="E61" s="108">
        <f t="shared" si="1"/>
        <v>1.1569421524519379</v>
      </c>
      <c r="F61" s="108"/>
      <c r="G61" s="108"/>
      <c r="I61" s="1">
        <v>58</v>
      </c>
      <c r="J61" s="122">
        <v>1.56308351205319E-2</v>
      </c>
      <c r="K61" s="122">
        <f t="shared" si="2"/>
        <v>1.5630823576603649E-2</v>
      </c>
      <c r="L61" s="122">
        <f>'Output_Tabel Mortalita'!K165</f>
        <v>0.27950606031483299</v>
      </c>
      <c r="M61" s="123">
        <f t="shared" si="3"/>
        <v>3.9771895870590637</v>
      </c>
    </row>
    <row r="62" spans="1:13" x14ac:dyDescent="0.35">
      <c r="A62" s="1">
        <v>59</v>
      </c>
      <c r="B62" s="108">
        <v>0.30542799996546399</v>
      </c>
      <c r="C62" s="108">
        <f t="shared" si="0"/>
        <v>0.30542798351106648</v>
      </c>
      <c r="D62" s="108">
        <f>'Output_Tabel Mortalita'!D166</f>
        <v>0.31048084010733601</v>
      </c>
      <c r="E62" s="108">
        <f t="shared" si="1"/>
        <v>1.1766743800179282</v>
      </c>
      <c r="F62" s="108"/>
      <c r="G62" s="108"/>
      <c r="I62" s="1">
        <v>59</v>
      </c>
      <c r="J62" s="122">
        <v>1.06375964278699E-2</v>
      </c>
      <c r="K62" s="122">
        <f t="shared" si="2"/>
        <v>1.0637587784984342E-2</v>
      </c>
      <c r="L62" s="122">
        <f>'Output_Tabel Mortalita'!K166</f>
        <v>0.30537306522361002</v>
      </c>
      <c r="M62" s="123">
        <f t="shared" si="3"/>
        <v>4.3452602613178302</v>
      </c>
    </row>
    <row r="63" spans="1:13" x14ac:dyDescent="0.35">
      <c r="A63" s="1">
        <v>60</v>
      </c>
      <c r="B63" s="108">
        <v>0.29999420781623498</v>
      </c>
      <c r="C63" s="108">
        <f t="shared" si="0"/>
        <v>0.29999419261990096</v>
      </c>
      <c r="D63" s="108">
        <f>'Output_Tabel Mortalita'!D167</f>
        <v>0.33414988002554902</v>
      </c>
      <c r="E63" s="108">
        <f t="shared" si="1"/>
        <v>1.195211120237613</v>
      </c>
      <c r="F63" s="108"/>
      <c r="G63" s="108"/>
      <c r="I63" s="1">
        <v>60</v>
      </c>
      <c r="J63" s="122">
        <v>6.9861341314239496E-3</v>
      </c>
      <c r="K63" s="122">
        <f t="shared" si="2"/>
        <v>6.9861278872449433E-3</v>
      </c>
      <c r="L63" s="122">
        <f>'Output_Tabel Mortalita'!K167</f>
        <v>0.33363394288874498</v>
      </c>
      <c r="M63" s="123">
        <f t="shared" si="3"/>
        <v>4.7473941901147185</v>
      </c>
    </row>
    <row r="64" spans="1:13" x14ac:dyDescent="0.35">
      <c r="A64" s="1">
        <v>61</v>
      </c>
      <c r="B64" s="108">
        <v>0.29499582517093198</v>
      </c>
      <c r="C64" s="108">
        <f t="shared" si="0"/>
        <v>0.29499581114821866</v>
      </c>
      <c r="D64" s="108">
        <f>'Output_Tabel Mortalita'!D168</f>
        <v>0.35903913481619298</v>
      </c>
      <c r="E64" s="108">
        <f t="shared" si="1"/>
        <v>1.212581620045688</v>
      </c>
      <c r="F64" s="108"/>
      <c r="G64" s="108"/>
      <c r="I64" s="1">
        <v>61</v>
      </c>
      <c r="J64" s="122">
        <v>4.41296950580138E-3</v>
      </c>
      <c r="K64" s="122">
        <f t="shared" si="2"/>
        <v>4.4129651669760636E-3</v>
      </c>
      <c r="L64" s="122">
        <f>'Output_Tabel Mortalita'!K168</f>
        <v>0.36451023526277099</v>
      </c>
      <c r="M64" s="123">
        <f t="shared" si="3"/>
        <v>5.18674377159192</v>
      </c>
    </row>
    <row r="65" spans="1:16" x14ac:dyDescent="0.35">
      <c r="A65" s="1">
        <v>62</v>
      </c>
      <c r="B65" s="108">
        <v>0.29040311483395098</v>
      </c>
      <c r="C65" s="108">
        <f t="shared" si="0"/>
        <v>0.29040310190316926</v>
      </c>
      <c r="D65" s="108">
        <f>'Output_Tabel Mortalita'!D169</f>
        <v>0.38512444060740297</v>
      </c>
      <c r="E65" s="108">
        <f t="shared" si="1"/>
        <v>1.2288214220891573</v>
      </c>
      <c r="F65" s="108"/>
      <c r="G65" s="108"/>
      <c r="I65" s="1">
        <v>62</v>
      </c>
      <c r="J65" s="122">
        <v>2.6715393031370598E-3</v>
      </c>
      <c r="K65" s="122">
        <f t="shared" si="2"/>
        <v>2.6715364138843165E-3</v>
      </c>
      <c r="L65" s="122">
        <f>'Output_Tabel Mortalita'!K169</f>
        <v>0.39824398699060298</v>
      </c>
      <c r="M65" s="123">
        <f t="shared" si="3"/>
        <v>5.6667531438965577</v>
      </c>
    </row>
    <row r="66" spans="1:16" x14ac:dyDescent="0.35">
      <c r="A66" s="1">
        <v>63</v>
      </c>
      <c r="B66" s="108">
        <v>0.28618742484631199</v>
      </c>
      <c r="C66" s="108">
        <f t="shared" si="0"/>
        <v>0.28618741292904937</v>
      </c>
      <c r="D66" s="108">
        <f>'Output_Tabel Mortalita'!D170</f>
        <v>0.41236796773757101</v>
      </c>
      <c r="E66" s="108">
        <f t="shared" si="1"/>
        <v>1.2439711320987554</v>
      </c>
      <c r="F66" s="108"/>
      <c r="G66" s="108"/>
      <c r="I66" s="1">
        <v>63</v>
      </c>
      <c r="J66" s="122">
        <v>1.5439034725270599E-3</v>
      </c>
      <c r="K66" s="122">
        <f t="shared" si="2"/>
        <v>1.5439016359590158E-3</v>
      </c>
      <c r="L66" s="122">
        <f>'Output_Tabel Mortalita'!K170</f>
        <v>0.43509964283975999</v>
      </c>
      <c r="M66" s="123">
        <f t="shared" si="3"/>
        <v>6.1911851843814976</v>
      </c>
    </row>
    <row r="67" spans="1:16" x14ac:dyDescent="0.35">
      <c r="A67" s="1">
        <v>64</v>
      </c>
      <c r="B67" s="108">
        <v>0.28232134213814097</v>
      </c>
      <c r="C67" s="108">
        <f t="shared" si="0"/>
        <v>0.28232133115962249</v>
      </c>
      <c r="D67" s="108">
        <f>'Output_Tabel Mortalita'!D171</f>
        <v>0.44071756408672302</v>
      </c>
      <c r="E67" s="108">
        <f t="shared" si="1"/>
        <v>1.258075266504509</v>
      </c>
      <c r="F67" s="108"/>
      <c r="G67" s="108"/>
      <c r="I67" s="1">
        <v>64</v>
      </c>
      <c r="J67" s="122">
        <v>8.4808586097073605E-4</v>
      </c>
      <c r="K67" s="122">
        <f t="shared" si="2"/>
        <v>8.4808475136149389E-4</v>
      </c>
      <c r="L67" s="122">
        <f>'Output_Tabel Mortalita'!K171</f>
        <v>0.47536612072904799</v>
      </c>
      <c r="M67" s="123">
        <f t="shared" si="3"/>
        <v>6.764151007458489</v>
      </c>
    </row>
    <row r="68" spans="1:16" x14ac:dyDescent="0.35">
      <c r="A68" s="1">
        <v>65</v>
      </c>
      <c r="B68" s="108">
        <v>0.27877879714100801</v>
      </c>
      <c r="C68" s="108">
        <f t="shared" ref="C68:C73" si="4">((1+($G$4*$G$2*(EXP($G$3*(30+A68+1))-1)/$G$3))/(1+($G$4*$G$2*(EXP($G$3*(30+A68))-1)/$G$3)))^(-1/$G$4)</f>
        <v>0.27877878703033193</v>
      </c>
      <c r="D68" s="108">
        <f>'Output_Tabel Mortalita'!D172</f>
        <v>0.47010640032129902</v>
      </c>
      <c r="E68" s="108">
        <f t="shared" ref="E68:E73" si="5">($G$2*EXP($G$3*(30+A68)))/(1+($G$2*$G$4*(EXP($G$3*(30+A68))-1)/$G$3))</f>
        <v>1.2711811971003946</v>
      </c>
      <c r="F68" s="108"/>
      <c r="G68" s="108"/>
      <c r="I68" s="1">
        <v>65</v>
      </c>
      <c r="J68" s="122">
        <v>4.4073851632489298E-4</v>
      </c>
      <c r="K68" s="122">
        <f t="shared" ref="K68:K73" si="6">EXP((-$O$4*1)-(($O$2*EXP($O$3*(30+I68))/$O$3)*((EXP($O$3*1))-1)))</f>
        <v>4.4073788211162893E-4</v>
      </c>
      <c r="L68" s="122">
        <f>'Output_Tabel Mortalita'!K172</f>
        <v>0.519359076606554</v>
      </c>
      <c r="M68" s="123">
        <f t="shared" ref="M68:M73" si="7">($O$2*EXP($O$3*(30+I68)))+$O$4</f>
        <v>7.3901421923424735</v>
      </c>
    </row>
    <row r="69" spans="1:16" x14ac:dyDescent="0.35">
      <c r="A69" s="1">
        <v>66</v>
      </c>
      <c r="B69" s="108">
        <v>0.27553512741032798</v>
      </c>
      <c r="C69" s="108">
        <f t="shared" si="4"/>
        <v>0.27553511810057579</v>
      </c>
      <c r="D69" s="108">
        <f>'Output_Tabel Mortalita'!D173</f>
        <v>0.500452967184568</v>
      </c>
      <c r="E69" s="108">
        <f t="shared" si="5"/>
        <v>1.2833382030679708</v>
      </c>
      <c r="F69" s="108"/>
      <c r="G69" s="108"/>
      <c r="I69" s="1">
        <v>66</v>
      </c>
      <c r="J69" s="122">
        <v>2.15583409963732E-4</v>
      </c>
      <c r="K69" s="122">
        <f t="shared" si="6"/>
        <v>2.1558306879070134E-4</v>
      </c>
      <c r="L69" s="122">
        <f>'Output_Tabel Mortalita'!K173</f>
        <v>0.56742337893171602</v>
      </c>
      <c r="M69" s="123">
        <f t="shared" si="7"/>
        <v>8.0740659933259913</v>
      </c>
    </row>
    <row r="70" spans="1:16" x14ac:dyDescent="0.35">
      <c r="A70" s="1">
        <v>67</v>
      </c>
      <c r="B70" s="108">
        <v>0.272567107610026</v>
      </c>
      <c r="C70" s="108">
        <f t="shared" si="4"/>
        <v>0.27256709903831605</v>
      </c>
      <c r="D70" s="108">
        <f>'Output_Tabel Mortalita'!D174</f>
        <v>0.53166146411580595</v>
      </c>
      <c r="E70" s="108">
        <f t="shared" si="5"/>
        <v>1.2945966351210827</v>
      </c>
      <c r="F70" s="108"/>
      <c r="G70" s="108"/>
      <c r="I70" s="1">
        <v>67</v>
      </c>
      <c r="J70" s="122">
        <v>9.8697974356827704E-5</v>
      </c>
      <c r="K70" s="122">
        <f t="shared" si="6"/>
        <v>9.8697802584245096E-5</v>
      </c>
      <c r="L70" s="122">
        <f>'Output_Tabel Mortalita'!K174</f>
        <v>0.61993581215936899</v>
      </c>
      <c r="M70" s="123">
        <f t="shared" si="7"/>
        <v>8.8212838086030718</v>
      </c>
    </row>
    <row r="71" spans="1:16" x14ac:dyDescent="0.35">
      <c r="A71" s="1">
        <v>68</v>
      </c>
      <c r="B71" s="108">
        <v>0.26985295241625901</v>
      </c>
      <c r="C71" s="108">
        <f t="shared" si="4"/>
        <v>0.26985294452372305</v>
      </c>
      <c r="D71" s="108">
        <f>'Output_Tabel Mortalita'!D175</f>
        <v>0.56362260352581794</v>
      </c>
      <c r="E71" s="108">
        <f t="shared" si="5"/>
        <v>1.3050071919955388</v>
      </c>
      <c r="F71" s="108"/>
      <c r="G71" s="108"/>
      <c r="I71" s="1">
        <v>68</v>
      </c>
      <c r="J71" s="122">
        <v>4.2033913387526403E-5</v>
      </c>
      <c r="K71" s="122">
        <f t="shared" si="6"/>
        <v>4.2033832939917982E-5</v>
      </c>
      <c r="L71" s="122">
        <f>'Output_Tabel Mortalita'!K175</f>
        <v>0.67730803041884602</v>
      </c>
      <c r="M71" s="123">
        <f t="shared" si="7"/>
        <v>9.6376532092066913</v>
      </c>
    </row>
    <row r="72" spans="1:16" x14ac:dyDescent="0.35">
      <c r="A72" s="1">
        <v>69</v>
      </c>
      <c r="B72" s="108">
        <v>0.26737229807169499</v>
      </c>
      <c r="C72" s="108">
        <f t="shared" si="4"/>
        <v>0.26737229080339447</v>
      </c>
      <c r="D72" s="108">
        <f>'Output_Tabel Mortalita'!D176</f>
        <v>0.59621483658904195</v>
      </c>
      <c r="E72" s="108">
        <f t="shared" si="5"/>
        <v>1.3146203059637096</v>
      </c>
      <c r="F72" s="108"/>
      <c r="G72" s="108"/>
      <c r="I72" s="1">
        <v>69</v>
      </c>
      <c r="J72" s="122">
        <v>1.6541848758667E-5</v>
      </c>
      <c r="K72" s="122">
        <f t="shared" si="6"/>
        <v>1.6541813945241197E-5</v>
      </c>
      <c r="L72" s="122">
        <f>'Output_Tabel Mortalita'!K176</f>
        <v>0.73998978454254805</v>
      </c>
      <c r="M72" s="123">
        <f t="shared" si="7"/>
        <v>10.529573857531679</v>
      </c>
    </row>
    <row r="73" spans="1:16" x14ac:dyDescent="0.35">
      <c r="A73" s="1">
        <v>70</v>
      </c>
      <c r="B73" s="108">
        <v>0.265106167513258</v>
      </c>
      <c r="C73" s="108">
        <f t="shared" si="4"/>
        <v>0.26510616081808963</v>
      </c>
      <c r="D73" s="108">
        <f>'Output_Tabel Mortalita'!D177</f>
        <v>0.62930598547336802</v>
      </c>
      <c r="E73" s="108">
        <f t="shared" si="5"/>
        <v>1.3234856314338412</v>
      </c>
      <c r="F73" s="108"/>
      <c r="G73" s="108"/>
      <c r="I73" s="1">
        <v>70</v>
      </c>
      <c r="J73" s="122">
        <v>5.9715340407211996E-6</v>
      </c>
      <c r="K73" s="122">
        <f t="shared" si="6"/>
        <v>5.9715202216146739E-6</v>
      </c>
      <c r="L73" s="122">
        <f>'Output_Tabel Mortalita'!K177</f>
        <v>0.80847244774121496</v>
      </c>
      <c r="M73" s="123">
        <f t="shared" si="7"/>
        <v>11.5040376754066</v>
      </c>
    </row>
    <row r="76" spans="1:16" x14ac:dyDescent="0.35">
      <c r="A76" s="179" t="s">
        <v>168</v>
      </c>
      <c r="B76" s="179"/>
      <c r="C76" s="179"/>
      <c r="D76" s="179"/>
      <c r="E76" s="109"/>
      <c r="F76" s="261" t="s">
        <v>726</v>
      </c>
      <c r="G76" s="261"/>
      <c r="I76" s="109" t="s">
        <v>169</v>
      </c>
      <c r="J76" s="109"/>
      <c r="K76" s="109"/>
      <c r="L76" s="109"/>
      <c r="M76" s="109"/>
      <c r="N76" s="261" t="s">
        <v>726</v>
      </c>
      <c r="O76" s="261"/>
    </row>
    <row r="77" spans="1:16" x14ac:dyDescent="0.35">
      <c r="A77" s="1" t="s">
        <v>734</v>
      </c>
      <c r="B77" s="1" t="s">
        <v>164</v>
      </c>
      <c r="C77" s="1" t="s">
        <v>727</v>
      </c>
      <c r="D77" s="1" t="s">
        <v>165</v>
      </c>
      <c r="E77" s="1" t="s">
        <v>727</v>
      </c>
      <c r="F77" s="1" t="s">
        <v>28</v>
      </c>
      <c r="G77" s="1">
        <v>1.1992400000000001E-3</v>
      </c>
      <c r="I77" s="1" t="s">
        <v>734</v>
      </c>
      <c r="J77" s="1" t="s">
        <v>166</v>
      </c>
      <c r="K77" s="1" t="s">
        <v>727</v>
      </c>
      <c r="L77" s="1" t="s">
        <v>167</v>
      </c>
      <c r="M77" s="1" t="s">
        <v>727</v>
      </c>
      <c r="N77" s="1" t="s">
        <v>28</v>
      </c>
      <c r="O77" s="1">
        <v>9.8942939999999992E-4</v>
      </c>
      <c r="P77" s="1">
        <v>77</v>
      </c>
    </row>
    <row r="78" spans="1:16" x14ac:dyDescent="0.35">
      <c r="A78" s="1">
        <v>0</v>
      </c>
      <c r="B78" s="108">
        <v>0.98192390395015505</v>
      </c>
      <c r="C78" s="108">
        <f>((1+($G$79*$G$77*(EXP($G$78*(30+A78+1))-1)/$G$78))/(1+($G$79*$G$77*(EXP($G$78*(30+A78))-1)/$G$78)))^(-1/$G$79)</f>
        <v>0.9819238979586955</v>
      </c>
      <c r="D78" s="108">
        <f>'Output_Tabel Mortalita'!D211</f>
        <v>1.1992396052824201E-3</v>
      </c>
      <c r="E78" s="108">
        <f>($G$77*EXP($G$78*(30+A78)))/(1+($G$77*$G$79*(EXP($G$78*(30+A78))-1)/$G$78))</f>
        <v>1.7440047681801216E-2</v>
      </c>
      <c r="F78" s="108" t="s">
        <v>29</v>
      </c>
      <c r="G78" s="108">
        <v>8.9257463999999995E-2</v>
      </c>
      <c r="I78" s="1">
        <v>0</v>
      </c>
      <c r="J78" s="108">
        <v>0.98293494016404204</v>
      </c>
      <c r="K78" s="108">
        <f>EXP((-$O$79*1)-(($O$77*EXP($O$78*(30+I78))/$O$78)*((EXP($O$78*1))-1)))</f>
        <v>0.98293493939567222</v>
      </c>
      <c r="L78" s="108">
        <f>'Output_Tabel Mortalita'!K211</f>
        <v>1.4732938446871901E-3</v>
      </c>
      <c r="M78" s="108">
        <f>($O$77*EXP($O$78*(30+I78)))+$O$79</f>
        <v>1.644895090571976E-2</v>
      </c>
      <c r="N78" s="108" t="s">
        <v>29</v>
      </c>
      <c r="O78" s="108">
        <v>9.2701036799999997E-2</v>
      </c>
      <c r="P78" s="1">
        <v>78</v>
      </c>
    </row>
    <row r="79" spans="1:16" x14ac:dyDescent="0.35">
      <c r="A79" s="1">
        <v>1</v>
      </c>
      <c r="B79" s="108">
        <v>0.98025436813719502</v>
      </c>
      <c r="C79" s="108">
        <f t="shared" ref="C79:C142" si="8">((1+($G$79*$G$77*(EXP($G$78*(30+A79+1))-1)/$G$78))/(1+($G$79*$G$77*(EXP($G$78*(30+A79))-1)/$G$78)))^(-1/$G$79)</f>
        <v>0.9802543615950684</v>
      </c>
      <c r="D79" s="108">
        <f>'Output_Tabel Mortalita'!D212</f>
        <v>1.3111973504845401E-3</v>
      </c>
      <c r="E79" s="108">
        <f t="shared" ref="E79:E142" si="9">($G$77*EXP($G$78*(30+A79)))/(1+($G$77*$G$79*(EXP($G$78*(30+A79))-1)/$G$78))</f>
        <v>1.9067059234423082E-2</v>
      </c>
      <c r="F79" s="108" t="s">
        <v>30</v>
      </c>
      <c r="G79" s="108">
        <v>3.5313929999999999E-3</v>
      </c>
      <c r="I79" s="1">
        <v>1</v>
      </c>
      <c r="J79" s="108">
        <v>0.98133906705013996</v>
      </c>
      <c r="K79" s="108">
        <f t="shared" ref="K79:K142" si="10">EXP((-$O$79*1)-(($O$77*EXP($O$78*(30+I79))/$O$78)*((EXP($O$78*1))-1)))</f>
        <v>0.98133906620874867</v>
      </c>
      <c r="L79" s="108">
        <f>'Output_Tabel Mortalita'!K212</f>
        <v>1.5694007626630101E-3</v>
      </c>
      <c r="M79" s="108">
        <f t="shared" ref="M79:M142" si="11">($O$77*EXP($O$78*(30+I79)))+$O$79</f>
        <v>1.7999698557873634E-2</v>
      </c>
      <c r="N79" s="108" t="s">
        <v>30</v>
      </c>
      <c r="O79" s="108">
        <v>4.8386449999999998E-4</v>
      </c>
      <c r="P79" s="1">
        <v>79</v>
      </c>
    </row>
    <row r="80" spans="1:16" x14ac:dyDescent="0.35">
      <c r="A80" s="1">
        <v>2</v>
      </c>
      <c r="B80" s="108">
        <v>0.97843246622798896</v>
      </c>
      <c r="C80" s="108">
        <f t="shared" si="8"/>
        <v>0.97843245908565535</v>
      </c>
      <c r="D80" s="108">
        <f>'Output_Tabel Mortalita'!D213</f>
        <v>1.4336065731651499E-3</v>
      </c>
      <c r="E80" s="108">
        <f t="shared" si="9"/>
        <v>2.0845732175873457E-2</v>
      </c>
      <c r="F80" s="108"/>
      <c r="G80" s="108"/>
      <c r="I80" s="1">
        <v>2</v>
      </c>
      <c r="J80" s="108">
        <v>0.97959116150953196</v>
      </c>
      <c r="K80" s="108">
        <f t="shared" si="10"/>
        <v>0.97959116058822271</v>
      </c>
      <c r="L80" s="108">
        <f>'Output_Tabel Mortalita'!K213</f>
        <v>1.67484289959995E-3</v>
      </c>
      <c r="M80" s="108">
        <f t="shared" si="11"/>
        <v>1.9701076041871012E-2</v>
      </c>
    </row>
    <row r="81" spans="1:13" x14ac:dyDescent="0.35">
      <c r="A81" s="1">
        <v>3</v>
      </c>
      <c r="B81" s="108">
        <v>0.97644464905845696</v>
      </c>
      <c r="C81" s="108">
        <f t="shared" si="8"/>
        <v>0.97644464126234831</v>
      </c>
      <c r="D81" s="108">
        <f>'Output_Tabel Mortalita'!D214</f>
        <v>1.5674428236058201E-3</v>
      </c>
      <c r="E81" s="108">
        <f t="shared" si="9"/>
        <v>2.2790179117211502E-2</v>
      </c>
      <c r="F81" s="108"/>
      <c r="G81" s="108"/>
      <c r="I81" s="1">
        <v>3</v>
      </c>
      <c r="J81" s="108">
        <v>0.97767705682077799</v>
      </c>
      <c r="K81" s="108">
        <f t="shared" si="10"/>
        <v>0.97767705581203279</v>
      </c>
      <c r="L81" s="108">
        <f>'Output_Tabel Mortalita'!K214</f>
        <v>1.7905270197028E-3</v>
      </c>
      <c r="M81" s="108">
        <f t="shared" si="11"/>
        <v>2.156771458814433E-2</v>
      </c>
    </row>
    <row r="82" spans="1:13" x14ac:dyDescent="0.35">
      <c r="A82" s="1">
        <v>4</v>
      </c>
      <c r="B82" s="108">
        <v>0.97427623187282197</v>
      </c>
      <c r="C82" s="108">
        <f t="shared" si="8"/>
        <v>0.9742762233648099</v>
      </c>
      <c r="D82" s="108">
        <f>'Output_Tabel Mortalita'!D215</f>
        <v>1.7137726881839401E-3</v>
      </c>
      <c r="E82" s="108">
        <f t="shared" si="9"/>
        <v>2.4915821121296387E-2</v>
      </c>
      <c r="F82" s="108"/>
      <c r="G82" s="108"/>
      <c r="I82" s="1">
        <v>4</v>
      </c>
      <c r="J82" s="108">
        <v>0.97558133053158302</v>
      </c>
      <c r="K82" s="108">
        <f t="shared" si="10"/>
        <v>0.97558132942721076</v>
      </c>
      <c r="L82" s="108">
        <f>'Output_Tabel Mortalita'!K215</f>
        <v>1.9174479645236999E-3</v>
      </c>
      <c r="M82" s="108">
        <f t="shared" si="11"/>
        <v>2.3615666612434048E-2</v>
      </c>
    </row>
    <row r="83" spans="1:13" x14ac:dyDescent="0.35">
      <c r="A83" s="1">
        <v>5</v>
      </c>
      <c r="B83" s="108">
        <v>0.97191131276067499</v>
      </c>
      <c r="C83" s="108">
        <f t="shared" si="8"/>
        <v>0.97191130347788879</v>
      </c>
      <c r="D83" s="108">
        <f>'Output_Tabel Mortalita'!D216</f>
        <v>1.8737622802258E-3</v>
      </c>
      <c r="E83" s="108">
        <f t="shared" si="9"/>
        <v>2.7239508083663603E-2</v>
      </c>
      <c r="F83" s="108"/>
      <c r="G83" s="108"/>
      <c r="I83" s="1">
        <v>5</v>
      </c>
      <c r="J83" s="108">
        <v>0.97328720635093402</v>
      </c>
      <c r="K83" s="108">
        <f t="shared" si="10"/>
        <v>0.97328720514201961</v>
      </c>
      <c r="L83" s="108">
        <f>'Output_Tabel Mortalita'!K216</f>
        <v>2.05669720823932E-3</v>
      </c>
      <c r="M83" s="108">
        <f t="shared" si="11"/>
        <v>2.5862543760752733E-2</v>
      </c>
    </row>
    <row r="84" spans="1:13" x14ac:dyDescent="0.35">
      <c r="A84" s="1">
        <v>6</v>
      </c>
      <c r="B84" s="108">
        <v>0.96933268800800199</v>
      </c>
      <c r="C84" s="108">
        <f t="shared" si="8"/>
        <v>0.96933267788245336</v>
      </c>
      <c r="D84" s="108">
        <f>'Output_Tabel Mortalita'!D217</f>
        <v>2.0486865219286501E-3</v>
      </c>
      <c r="E84" s="108">
        <f t="shared" si="9"/>
        <v>2.9779650006482677E-2</v>
      </c>
      <c r="F84" s="108"/>
      <c r="G84" s="108"/>
      <c r="I84" s="1">
        <v>6</v>
      </c>
      <c r="J84" s="108">
        <v>0.97077645116903799</v>
      </c>
      <c r="K84" s="108">
        <f t="shared" si="10"/>
        <v>0.97077644984588662</v>
      </c>
      <c r="L84" s="108">
        <f>'Output_Tabel Mortalita'!K217</f>
        <v>2.2094722439336698E-3</v>
      </c>
      <c r="M84" s="108">
        <f t="shared" si="11"/>
        <v>2.8327668363165054E-2</v>
      </c>
    </row>
    <row r="85" spans="1:13" x14ac:dyDescent="0.35">
      <c r="A85" s="1">
        <v>7</v>
      </c>
      <c r="B85" s="108">
        <v>0.96652176488804198</v>
      </c>
      <c r="C85" s="108">
        <f t="shared" si="8"/>
        <v>0.96652175384624728</v>
      </c>
      <c r="D85" s="108">
        <f>'Output_Tabel Mortalita'!D218</f>
        <v>2.2399392908848E-3</v>
      </c>
      <c r="E85" s="108">
        <f t="shared" si="9"/>
        <v>3.2556360115523333E-2</v>
      </c>
      <c r="F85" s="108"/>
      <c r="G85" s="108"/>
      <c r="I85" s="1">
        <v>7</v>
      </c>
      <c r="J85" s="108">
        <v>0.96802926761645502</v>
      </c>
      <c r="K85" s="108">
        <f t="shared" si="10"/>
        <v>0.96802926616853413</v>
      </c>
      <c r="L85" s="108">
        <f>'Output_Tabel Mortalita'!K218</f>
        <v>2.3770868816050499E-3</v>
      </c>
      <c r="M85" s="108">
        <f t="shared" si="11"/>
        <v>3.1032239598831318E-2</v>
      </c>
    </row>
    <row r="86" spans="1:13" x14ac:dyDescent="0.35">
      <c r="A86" s="1">
        <v>8</v>
      </c>
      <c r="B86" s="108">
        <v>0.96345847259710604</v>
      </c>
      <c r="C86" s="108">
        <f t="shared" si="8"/>
        <v>0.96345846055959761</v>
      </c>
      <c r="D86" s="108">
        <f>'Output_Tabel Mortalita'!D219</f>
        <v>2.4490445115422899E-3</v>
      </c>
      <c r="E86" s="108">
        <f t="shared" si="9"/>
        <v>3.5591610845798746E-2</v>
      </c>
      <c r="F86" s="108"/>
      <c r="G86" s="108"/>
      <c r="I86" s="1">
        <v>8</v>
      </c>
      <c r="J86" s="108">
        <v>0.96502418277407898</v>
      </c>
      <c r="K86" s="108">
        <f t="shared" si="10"/>
        <v>0.96502418118995748</v>
      </c>
      <c r="L86" s="108">
        <f>'Output_Tabel Mortalita'!K219</f>
        <v>2.5609825464564598E-3</v>
      </c>
      <c r="M86" s="108">
        <f t="shared" si="11"/>
        <v>3.399951580127368E-2</v>
      </c>
    </row>
    <row r="87" spans="1:13" x14ac:dyDescent="0.35">
      <c r="A87" s="1">
        <v>9</v>
      </c>
      <c r="B87" s="108">
        <v>0.96012117226920801</v>
      </c>
      <c r="C87" s="108">
        <f t="shared" si="8"/>
        <v>0.96012115915066587</v>
      </c>
      <c r="D87" s="108">
        <f>'Output_Tabel Mortalita'!D220</f>
        <v>2.67766827936147E-3</v>
      </c>
      <c r="E87" s="108">
        <f t="shared" si="9"/>
        <v>3.8909403801887191E-2</v>
      </c>
      <c r="F87" s="108"/>
      <c r="G87" s="108"/>
      <c r="I87" s="1">
        <v>9</v>
      </c>
      <c r="J87" s="108">
        <v>0.96173793389184303</v>
      </c>
      <c r="K87" s="108">
        <f t="shared" si="10"/>
        <v>0.96173793215913206</v>
      </c>
      <c r="L87" s="108">
        <f>'Output_Tabel Mortalita'!K220</f>
        <v>2.7627406746304601E-3</v>
      </c>
      <c r="M87" s="108">
        <f t="shared" si="11"/>
        <v>3.7255014471624569E-2</v>
      </c>
    </row>
    <row r="88" spans="1:13" x14ac:dyDescent="0.35">
      <c r="A88" s="1">
        <v>10</v>
      </c>
      <c r="B88" s="108">
        <v>0.95648656726554504</v>
      </c>
      <c r="C88" s="108">
        <f t="shared" si="8"/>
        <v>0.95648655297368934</v>
      </c>
      <c r="D88" s="108">
        <f>'Output_Tabel Mortalita'!D221</f>
        <v>2.9276321135305598E-3</v>
      </c>
      <c r="E88" s="108">
        <f t="shared" si="9"/>
        <v>4.2535954883816798E-2</v>
      </c>
      <c r="F88" s="108"/>
      <c r="G88" s="108"/>
      <c r="I88" s="1">
        <v>10</v>
      </c>
      <c r="J88" s="108">
        <v>0.95814535227429498</v>
      </c>
      <c r="K88" s="108">
        <f t="shared" si="10"/>
        <v>0.95814535037958515</v>
      </c>
      <c r="L88" s="108">
        <f>'Output_Tabel Mortalita'!K221</f>
        <v>2.9840963129875E-3</v>
      </c>
      <c r="M88" s="108">
        <f t="shared" si="11"/>
        <v>4.0826731719898604E-2</v>
      </c>
    </row>
    <row r="89" spans="1:13" x14ac:dyDescent="0.35">
      <c r="A89" s="1">
        <v>11</v>
      </c>
      <c r="B89" s="108">
        <v>0.95252961525148205</v>
      </c>
      <c r="C89" s="108">
        <f t="shared" si="8"/>
        <v>0.9525295996874551</v>
      </c>
      <c r="D89" s="108">
        <f>'Output_Tabel Mortalita'!D222</f>
        <v>3.2009274429447201E-3</v>
      </c>
      <c r="E89" s="108">
        <f t="shared" si="9"/>
        <v>4.6499895858699347E-2</v>
      </c>
      <c r="F89" s="108"/>
      <c r="G89" s="108"/>
      <c r="I89" s="1">
        <v>11</v>
      </c>
      <c r="J89" s="108">
        <v>0.95421924685444004</v>
      </c>
      <c r="K89" s="108">
        <f t="shared" si="10"/>
        <v>0.95421924478323894</v>
      </c>
      <c r="L89" s="108">
        <f>'Output_Tabel Mortalita'!K222</f>
        <v>3.2269530398807899E-3</v>
      </c>
      <c r="M89" s="108">
        <f t="shared" si="11"/>
        <v>4.474538302140358E-2</v>
      </c>
    </row>
    <row r="90" spans="1:13" x14ac:dyDescent="0.35">
      <c r="A90" s="1">
        <v>12</v>
      </c>
      <c r="B90" s="108">
        <v>0.94822344394723801</v>
      </c>
      <c r="C90" s="108">
        <f t="shared" si="8"/>
        <v>0.94822342700508366</v>
      </c>
      <c r="D90" s="108">
        <f>'Output_Tabel Mortalita'!D223</f>
        <v>3.4997314398005201E-3</v>
      </c>
      <c r="E90" s="108">
        <f t="shared" si="9"/>
        <v>5.0832493751771853E-2</v>
      </c>
      <c r="F90" s="108"/>
      <c r="G90" s="108"/>
      <c r="I90" s="1">
        <v>12</v>
      </c>
      <c r="J90" s="108">
        <v>0.949930289413495</v>
      </c>
      <c r="K90" s="108">
        <f t="shared" si="10"/>
        <v>0.94993028715016514</v>
      </c>
      <c r="L90" s="108">
        <f>'Output_Tabel Mortalita'!K223</f>
        <v>3.4933993352409599E-3</v>
      </c>
      <c r="M90" s="108">
        <f t="shared" si="11"/>
        <v>4.9044667358708549E-2</v>
      </c>
    </row>
    <row r="91" spans="1:13" x14ac:dyDescent="0.35">
      <c r="A91" s="1">
        <v>13</v>
      </c>
      <c r="B91" s="108">
        <v>0.94353927287063499</v>
      </c>
      <c r="C91" s="108">
        <f t="shared" si="8"/>
        <v>0.9435392544367337</v>
      </c>
      <c r="D91" s="108">
        <f>'Output_Tabel Mortalita'!D224</f>
        <v>3.8264243256794701E-3</v>
      </c>
      <c r="E91" s="108">
        <f t="shared" si="9"/>
        <v>5.5567889527757146E-2</v>
      </c>
      <c r="F91" s="108"/>
      <c r="G91" s="108"/>
      <c r="I91" s="1">
        <v>13</v>
      </c>
      <c r="J91" s="108">
        <v>0.94524690392420296</v>
      </c>
      <c r="K91" s="108">
        <f t="shared" si="10"/>
        <v>0.94524690145190771</v>
      </c>
      <c r="L91" s="108">
        <f>'Output_Tabel Mortalita'!K224</f>
        <v>3.78572654074742E-3</v>
      </c>
      <c r="M91" s="108">
        <f t="shared" si="11"/>
        <v>5.3761557020694323E-2</v>
      </c>
    </row>
    <row r="92" spans="1:13" x14ac:dyDescent="0.35">
      <c r="A92" s="1">
        <v>14</v>
      </c>
      <c r="B92" s="108">
        <v>0.93844634389400305</v>
      </c>
      <c r="C92" s="108">
        <f t="shared" si="8"/>
        <v>0.93844632384708737</v>
      </c>
      <c r="D92" s="108">
        <f>'Output_Tabel Mortalita'!D225</f>
        <v>4.1836082864690699E-3</v>
      </c>
      <c r="E92" s="108">
        <f t="shared" si="9"/>
        <v>6.0743357633917458E-2</v>
      </c>
      <c r="F92" s="108"/>
      <c r="G92" s="108"/>
      <c r="I92" s="1">
        <v>14</v>
      </c>
      <c r="J92" s="108">
        <v>0.940135163110697</v>
      </c>
      <c r="K92" s="108">
        <f t="shared" si="10"/>
        <v>0.94013516041134071</v>
      </c>
      <c r="L92" s="108">
        <f>'Output_Tabel Mortalita'!K225</f>
        <v>4.1064485645372602E-3</v>
      </c>
      <c r="M92" s="108">
        <f t="shared" si="11"/>
        <v>5.8936615550853146E-2</v>
      </c>
    </row>
    <row r="93" spans="1:13" x14ac:dyDescent="0.35">
      <c r="A93" s="1">
        <v>15</v>
      </c>
      <c r="B93" s="108">
        <v>0.93291186401948301</v>
      </c>
      <c r="C93" s="108">
        <f t="shared" si="8"/>
        <v>0.93291184223052748</v>
      </c>
      <c r="D93" s="108">
        <f>'Output_Tabel Mortalita'!D226</f>
        <v>4.5741281449797203E-3</v>
      </c>
      <c r="E93" s="108">
        <f t="shared" si="9"/>
        <v>6.6399588079056021E-2</v>
      </c>
      <c r="F93" s="108"/>
      <c r="G93" s="108"/>
      <c r="I93" s="1">
        <v>15</v>
      </c>
      <c r="J93" s="108">
        <v>0.93455869604035202</v>
      </c>
      <c r="K93" s="108">
        <f t="shared" si="10"/>
        <v>0.93455869309453599</v>
      </c>
      <c r="L93" s="108">
        <f>'Output_Tabel Mortalita'!K226</f>
        <v>4.4583234999050897E-3</v>
      </c>
      <c r="M93" s="108">
        <f t="shared" si="11"/>
        <v>6.4614346579077969E-2</v>
      </c>
    </row>
    <row r="94" spans="1:13" x14ac:dyDescent="0.35">
      <c r="A94" s="1">
        <v>16</v>
      </c>
      <c r="B94" s="108">
        <v>0.92690096443457004</v>
      </c>
      <c r="C94" s="108">
        <f t="shared" si="8"/>
        <v>0.92690094076642005</v>
      </c>
      <c r="D94" s="108">
        <f>'Output_Tabel Mortalita'!D227</f>
        <v>5.0010939537509401E-3</v>
      </c>
      <c r="E94" s="108">
        <f t="shared" si="9"/>
        <v>7.2580992826961663E-2</v>
      </c>
      <c r="F94" s="108"/>
      <c r="G94" s="108"/>
      <c r="I94" s="1">
        <v>16</v>
      </c>
      <c r="J94" s="108">
        <v>0.92847861140466803</v>
      </c>
      <c r="K94" s="108">
        <f t="shared" si="10"/>
        <v>0.9284786081916514</v>
      </c>
      <c r="L94" s="108">
        <f>'Output_Tabel Mortalita'!K227</f>
        <v>4.8443773439069302E-3</v>
      </c>
      <c r="M94" s="108">
        <f t="shared" si="11"/>
        <v>7.0843576536768371E-2</v>
      </c>
    </row>
    <row r="95" spans="1:13" x14ac:dyDescent="0.35">
      <c r="A95" s="1">
        <v>17</v>
      </c>
      <c r="B95" s="108">
        <v>0.92037668065833</v>
      </c>
      <c r="C95" s="108">
        <f t="shared" si="8"/>
        <v>0.92037665496568777</v>
      </c>
      <c r="D95" s="108">
        <f>'Output_Tabel Mortalita'!D228</f>
        <v>5.4679056853973798E-3</v>
      </c>
      <c r="E95" s="108">
        <f t="shared" si="9"/>
        <v>7.9336038386999874E-2</v>
      </c>
      <c r="F95" s="108"/>
      <c r="G95" s="108"/>
      <c r="I95" s="1">
        <v>17</v>
      </c>
      <c r="J95" s="108">
        <v>0.92185344211781195</v>
      </c>
      <c r="K95" s="108">
        <f t="shared" si="10"/>
        <v>0.92185343861548363</v>
      </c>
      <c r="L95" s="108">
        <f>'Output_Tabel Mortalita'!K228</f>
        <v>5.2679300198393798E-3</v>
      </c>
      <c r="M95" s="108">
        <f t="shared" si="11"/>
        <v>7.7677874546464742E-2</v>
      </c>
    </row>
    <row r="96" spans="1:13" x14ac:dyDescent="0.35">
      <c r="A96" s="1">
        <v>18</v>
      </c>
      <c r="B96" s="108">
        <v>0.91329995941936104</v>
      </c>
      <c r="C96" s="108">
        <f t="shared" si="8"/>
        <v>0.91329993154927147</v>
      </c>
      <c r="D96" s="108">
        <f>'Output_Tabel Mortalita'!D229</f>
        <v>5.97828021402787E-3</v>
      </c>
      <c r="E96" s="108">
        <f t="shared" si="9"/>
        <v>8.6717606586947174E-2</v>
      </c>
      <c r="F96" s="108"/>
      <c r="G96" s="108"/>
      <c r="I96" s="1">
        <v>18</v>
      </c>
      <c r="J96" s="108">
        <v>0.914639117972459</v>
      </c>
      <c r="K96" s="108">
        <f t="shared" si="10"/>
        <v>0.91463911415732913</v>
      </c>
      <c r="L96" s="108">
        <f>'Output_Tabel Mortalita'!K229</f>
        <v>5.7326239273780303E-3</v>
      </c>
      <c r="M96" s="108">
        <f t="shared" si="11"/>
        <v>8.5176013096908795E-2</v>
      </c>
    </row>
    <row r="97" spans="1:13" x14ac:dyDescent="0.35">
      <c r="A97" s="1">
        <v>19</v>
      </c>
      <c r="B97" s="108">
        <v>0.90562969882651401</v>
      </c>
      <c r="C97" s="108">
        <f t="shared" si="8"/>
        <v>0.90562966861793803</v>
      </c>
      <c r="D97" s="108">
        <f>'Output_Tabel Mortalita'!D230</f>
        <v>6.5362807988914003E-3</v>
      </c>
      <c r="E97" s="108">
        <f t="shared" si="9"/>
        <v>9.4783385611475049E-2</v>
      </c>
      <c r="F97" s="108"/>
      <c r="G97" s="108"/>
      <c r="I97" s="1">
        <v>19</v>
      </c>
      <c r="J97" s="108">
        <v>0.906788974349101</v>
      </c>
      <c r="K97" s="108">
        <f t="shared" si="10"/>
        <v>0.90678897019630977</v>
      </c>
      <c r="L97" s="108">
        <f>'Output_Tabel Mortalita'!K230</f>
        <v>6.24245526589607E-3</v>
      </c>
      <c r="M97" s="108">
        <f t="shared" si="11"/>
        <v>9.340247346517018E-2</v>
      </c>
    </row>
    <row r="98" spans="1:13" x14ac:dyDescent="0.35">
      <c r="A98" s="1">
        <v>20</v>
      </c>
      <c r="B98" s="108">
        <v>0.89732282938451302</v>
      </c>
      <c r="C98" s="108">
        <f t="shared" si="8"/>
        <v>0.89732279666929493</v>
      </c>
      <c r="D98" s="108">
        <f>'Output_Tabel Mortalita'!D231</f>
        <v>7.1463493005824701E-3</v>
      </c>
      <c r="E98" s="108">
        <f t="shared" si="9"/>
        <v>0.10359629348108589</v>
      </c>
      <c r="F98" s="108"/>
      <c r="G98" s="108"/>
      <c r="I98" s="1">
        <v>20</v>
      </c>
      <c r="J98" s="108">
        <v>0.89825380637809005</v>
      </c>
      <c r="K98" s="108">
        <f t="shared" si="10"/>
        <v>0.89825380186144443</v>
      </c>
      <c r="L98" s="108">
        <f>'Output_Tabel Mortalita'!K231</f>
        <v>6.8018084003321697E-3</v>
      </c>
      <c r="M98" s="108">
        <f t="shared" si="11"/>
        <v>0.10242800023228606</v>
      </c>
    </row>
    <row r="99" spans="1:13" x14ac:dyDescent="0.35">
      <c r="A99" s="1">
        <v>21</v>
      </c>
      <c r="B99" s="108">
        <v>0.88833444446899101</v>
      </c>
      <c r="C99" s="108">
        <f t="shared" si="8"/>
        <v>0.88833440907235572</v>
      </c>
      <c r="D99" s="108">
        <f>'Output_Tabel Mortalita'!D232</f>
        <v>7.8133413810032807E-3</v>
      </c>
      <c r="E99" s="108">
        <f t="shared" si="9"/>
        <v>0.11322493622725935</v>
      </c>
      <c r="F99" s="108"/>
      <c r="G99" s="108"/>
      <c r="I99" s="1">
        <v>21</v>
      </c>
      <c r="J99" s="108">
        <v>0.88898197949707303</v>
      </c>
      <c r="K99" s="108">
        <f t="shared" si="10"/>
        <v>0.8889819745891141</v>
      </c>
      <c r="L99" s="108">
        <f>'Output_Tabel Mortalita'!K232</f>
        <v>7.41549356514167E-3</v>
      </c>
      <c r="M99" s="108">
        <f t="shared" si="11"/>
        <v>0.1123302096610467</v>
      </c>
    </row>
    <row r="100" spans="1:13" x14ac:dyDescent="0.35">
      <c r="A100" s="1">
        <v>22</v>
      </c>
      <c r="B100" s="108">
        <v>0.87861798996855001</v>
      </c>
      <c r="C100" s="108">
        <f t="shared" si="8"/>
        <v>0.87861795170959811</v>
      </c>
      <c r="D100" s="108">
        <f>'Output_Tabel Mortalita'!D233</f>
        <v>8.5425649609684202E-3</v>
      </c>
      <c r="E100" s="108">
        <f t="shared" si="9"/>
        <v>0.12374410308576179</v>
      </c>
      <c r="F100" s="108"/>
      <c r="G100" s="108"/>
      <c r="I100" s="1">
        <v>22</v>
      </c>
      <c r="J100" s="108">
        <v>0.87891960901299904</v>
      </c>
      <c r="K100" s="108">
        <f t="shared" si="10"/>
        <v>0.87891960368510691</v>
      </c>
      <c r="L100" s="108">
        <f>'Output_Tabel Mortalita'!K233</f>
        <v>8.0887882305714504E-3</v>
      </c>
      <c r="M100" s="108">
        <f t="shared" si="11"/>
        <v>0.12319425716775767</v>
      </c>
    </row>
    <row r="101" spans="1:13" x14ac:dyDescent="0.35">
      <c r="A101" s="1">
        <v>23</v>
      </c>
      <c r="B101" s="108">
        <v>0.86812552390654196</v>
      </c>
      <c r="C101" s="108">
        <f t="shared" si="8"/>
        <v>0.86812548259992384</v>
      </c>
      <c r="D101" s="108">
        <f>'Output_Tabel Mortalita'!D234</f>
        <v>9.3398222339959695E-3</v>
      </c>
      <c r="E101" s="108">
        <f t="shared" si="9"/>
        <v>0.13523530107621642</v>
      </c>
      <c r="F101" s="108"/>
      <c r="G101" s="108"/>
      <c r="I101" s="1">
        <v>23</v>
      </c>
      <c r="J101" s="108">
        <v>0.86801082303583499</v>
      </c>
      <c r="K101" s="108">
        <f t="shared" si="10"/>
        <v>0.86801081725838336</v>
      </c>
      <c r="L101" s="108">
        <f>'Output_Tabel Mortalita'!K234</f>
        <v>8.8274824869935195E-3</v>
      </c>
      <c r="M101" s="108">
        <f t="shared" si="11"/>
        <v>0.13511356962799148</v>
      </c>
    </row>
    <row r="102" spans="1:13" x14ac:dyDescent="0.35">
      <c r="A102" s="1">
        <v>24</v>
      </c>
      <c r="B102" s="108">
        <v>0.85680805790968195</v>
      </c>
      <c r="C102" s="108">
        <f t="shared" si="8"/>
        <v>0.85680801336687085</v>
      </c>
      <c r="D102" s="108">
        <f>'Output_Tabel Mortalita'!D235</f>
        <v>1.0211455561611699E-2</v>
      </c>
      <c r="E102" s="108">
        <f t="shared" si="9"/>
        <v>0.14778733135572611</v>
      </c>
      <c r="F102" s="108"/>
      <c r="G102" s="108"/>
      <c r="I102" s="1">
        <v>24</v>
      </c>
      <c r="J102" s="108">
        <v>0.85619812494896197</v>
      </c>
      <c r="K102" s="108">
        <f t="shared" si="10"/>
        <v>0.85619811869152695</v>
      </c>
      <c r="L102" s="108">
        <f>'Output_Tabel Mortalita'!K235</f>
        <v>9.6379288375859993E-3</v>
      </c>
      <c r="M102" s="108">
        <f t="shared" si="11"/>
        <v>0.14819064881389563</v>
      </c>
    </row>
    <row r="103" spans="1:13" x14ac:dyDescent="0.35">
      <c r="A103" s="1">
        <v>25</v>
      </c>
      <c r="B103" s="108">
        <v>0.84461599332890103</v>
      </c>
      <c r="C103" s="108">
        <f t="shared" si="8"/>
        <v>0.84461594535993756</v>
      </c>
      <c r="D103" s="108">
        <f>'Output_Tabel Mortalita'!D236</f>
        <v>1.1164397604564299E-2</v>
      </c>
      <c r="E103" s="108">
        <f t="shared" si="9"/>
        <v>0.16149690971986547</v>
      </c>
      <c r="F103" s="108"/>
      <c r="G103" s="108"/>
      <c r="I103" s="1">
        <v>25</v>
      </c>
      <c r="J103" s="108">
        <v>0.84342287334158506</v>
      </c>
      <c r="K103" s="108">
        <f t="shared" si="10"/>
        <v>0.8434228665732223</v>
      </c>
      <c r="L103" s="108">
        <f>'Output_Tabel Mortalita'!K236</f>
        <v>1.05270968275607E-2</v>
      </c>
      <c r="M103" s="108">
        <f t="shared" si="11"/>
        <v>0.16253795287232586</v>
      </c>
    </row>
    <row r="104" spans="1:13" x14ac:dyDescent="0.35">
      <c r="A104" s="1">
        <v>26</v>
      </c>
      <c r="B104" s="108">
        <v>0.83149966554785604</v>
      </c>
      <c r="C104" s="108">
        <f t="shared" si="8"/>
        <v>0.8314996139637777</v>
      </c>
      <c r="D104" s="108">
        <f>'Output_Tabel Mortalita'!D237</f>
        <v>1.2206226075883101E-2</v>
      </c>
      <c r="E104" s="108">
        <f t="shared" si="9"/>
        <v>0.17646933356647632</v>
      </c>
      <c r="F104" s="108"/>
      <c r="G104" s="108"/>
      <c r="I104" s="1">
        <v>26</v>
      </c>
      <c r="J104" s="108">
        <v>0.82962589894110295</v>
      </c>
      <c r="K104" s="108">
        <f t="shared" si="10"/>
        <v>0.82962589163069467</v>
      </c>
      <c r="L104" s="108">
        <f>'Output_Tabel Mortalita'!K237</f>
        <v>1.15026329797288E-2</v>
      </c>
      <c r="M104" s="108">
        <f t="shared" si="11"/>
        <v>0.17827886342419649</v>
      </c>
    </row>
    <row r="105" spans="1:13" x14ac:dyDescent="0.35">
      <c r="A105" s="1">
        <v>27</v>
      </c>
      <c r="B105" s="108">
        <v>0.81741001041820505</v>
      </c>
      <c r="C105" s="108">
        <f t="shared" si="8"/>
        <v>0.81740995503419644</v>
      </c>
      <c r="D105" s="108">
        <f>'Output_Tabel Mortalita'!D238</f>
        <v>1.33452235358832E-2</v>
      </c>
      <c r="E105" s="108">
        <f t="shared" si="9"/>
        <v>0.19281919752542137</v>
      </c>
      <c r="F105" s="108"/>
      <c r="G105" s="108"/>
      <c r="I105" s="1">
        <v>27</v>
      </c>
      <c r="J105" s="108">
        <v>0.81474827939662797</v>
      </c>
      <c r="K105" s="108">
        <f t="shared" si="10"/>
        <v>0.81474827151332319</v>
      </c>
      <c r="L105" s="108">
        <f>'Output_Tabel Mortalita'!K238</f>
        <v>1.2572926551828701E-2</v>
      </c>
      <c r="M105" s="108">
        <f t="shared" si="11"/>
        <v>0.19554874660175425</v>
      </c>
    </row>
    <row r="106" spans="1:13" x14ac:dyDescent="0.35">
      <c r="A106" s="1">
        <v>28</v>
      </c>
      <c r="B106" s="108">
        <v>0.80229936668104795</v>
      </c>
      <c r="C106" s="108">
        <f t="shared" si="8"/>
        <v>0.80229930731930754</v>
      </c>
      <c r="D106" s="108">
        <f>'Output_Tabel Mortalita'!D239</f>
        <v>1.45904426862303E-2</v>
      </c>
      <c r="E106" s="108">
        <f t="shared" si="9"/>
        <v>0.2106711597777513</v>
      </c>
      <c r="F106" s="108"/>
      <c r="G106" s="108"/>
      <c r="I106" s="1">
        <v>28</v>
      </c>
      <c r="J106" s="108">
        <v>0.79873229357725395</v>
      </c>
      <c r="K106" s="108">
        <f t="shared" si="10"/>
        <v>0.79873228509100946</v>
      </c>
      <c r="L106" s="108">
        <f>'Output_Tabel Mortalita'!K239</f>
        <v>1.3747181681105501E-2</v>
      </c>
      <c r="M106" s="108">
        <f t="shared" si="11"/>
        <v>0.21449611714831093</v>
      </c>
    </row>
    <row r="107" spans="1:13" x14ac:dyDescent="0.35">
      <c r="A107" s="1">
        <v>29</v>
      </c>
      <c r="B107" s="108">
        <v>0.786122427493535</v>
      </c>
      <c r="C107" s="108">
        <f t="shared" si="8"/>
        <v>0.78612236398766144</v>
      </c>
      <c r="D107" s="108">
        <f>'Output_Tabel Mortalita'!D240</f>
        <v>1.59517776602075E-2</v>
      </c>
      <c r="E107" s="108">
        <f t="shared" si="9"/>
        <v>0.23016076082532591</v>
      </c>
      <c r="F107" s="108"/>
      <c r="G107" s="108"/>
      <c r="I107" s="1">
        <v>29</v>
      </c>
      <c r="J107" s="108">
        <v>0.78152257709918205</v>
      </c>
      <c r="K107" s="108">
        <f t="shared" si="10"/>
        <v>0.78152256798140707</v>
      </c>
      <c r="L107" s="108">
        <f>'Output_Tabel Mortalita'!K240</f>
        <v>1.50354965365592E-2</v>
      </c>
      <c r="M107" s="108">
        <f t="shared" si="11"/>
        <v>0.23528391559127013</v>
      </c>
    </row>
    <row r="108" spans="1:13" x14ac:dyDescent="0.35">
      <c r="A108" s="1">
        <v>30</v>
      </c>
      <c r="B108" s="108">
        <v>0.76883735255544705</v>
      </c>
      <c r="C108" s="108">
        <f t="shared" si="8"/>
        <v>0.76883728475490509</v>
      </c>
      <c r="D108" s="108">
        <f>'Output_Tabel Mortalita'!D241</f>
        <v>1.7440041849579702E-2</v>
      </c>
      <c r="E108" s="108">
        <f t="shared" si="9"/>
        <v>0.25143529610890081</v>
      </c>
      <c r="F108" s="108"/>
      <c r="G108" s="108"/>
      <c r="I108" s="1">
        <v>30</v>
      </c>
      <c r="J108" s="108">
        <v>0.76306749975580501</v>
      </c>
      <c r="K108" s="108">
        <f t="shared" si="10"/>
        <v>0.76306748998013441</v>
      </c>
      <c r="L108" s="108">
        <f>'Output_Tabel Mortalita'!K241</f>
        <v>1.64489501595423E-2</v>
      </c>
      <c r="M108" s="108">
        <f t="shared" si="11"/>
        <v>0.25809090947167551</v>
      </c>
    </row>
    <row r="109" spans="1:13" x14ac:dyDescent="0.35">
      <c r="A109" s="1">
        <v>31</v>
      </c>
      <c r="B109" s="108">
        <v>0.75040704956916304</v>
      </c>
      <c r="C109" s="108">
        <f t="shared" si="8"/>
        <v>0.75040697734471218</v>
      </c>
      <c r="D109" s="108">
        <f>'Output_Tabel Mortalita'!D242</f>
        <v>1.9067052855137798E-2</v>
      </c>
      <c r="E109" s="108">
        <f t="shared" si="9"/>
        <v>0.27465474338825568</v>
      </c>
      <c r="F109" s="108"/>
      <c r="G109" s="108"/>
      <c r="I109" s="1">
        <v>31</v>
      </c>
      <c r="J109" s="108">
        <v>0.74332078299155102</v>
      </c>
      <c r="K109" s="108">
        <f t="shared" si="10"/>
        <v>0.74332077253474471</v>
      </c>
      <c r="L109" s="108">
        <f>'Output_Tabel Mortalita'!K242</f>
        <v>1.79996977395043E-2</v>
      </c>
      <c r="M109" s="108">
        <f t="shared" si="11"/>
        <v>0.28311323068034749</v>
      </c>
    </row>
    <row r="110" spans="1:13" x14ac:dyDescent="0.35">
      <c r="A110" s="1">
        <v>32</v>
      </c>
      <c r="B110" s="108">
        <v>0.73080062957894598</v>
      </c>
      <c r="C110" s="108">
        <f t="shared" si="8"/>
        <v>0.73080055282836376</v>
      </c>
      <c r="D110" s="108">
        <f>'Output_Tabel Mortalita'!D243</f>
        <v>2.08457251983124E-2</v>
      </c>
      <c r="E110" s="108">
        <f t="shared" si="9"/>
        <v>0.29999274516812929</v>
      </c>
      <c r="F110" s="108"/>
      <c r="G110" s="108"/>
      <c r="I110" s="1">
        <v>32</v>
      </c>
      <c r="J110" s="108">
        <v>0.72224337105434699</v>
      </c>
      <c r="K110" s="108">
        <f t="shared" si="10"/>
        <v>0.72224335989732824</v>
      </c>
      <c r="L110" s="108">
        <f>'Output_Tabel Mortalita'!K243</f>
        <v>1.97010751442207E-2</v>
      </c>
      <c r="M110" s="108">
        <f t="shared" si="11"/>
        <v>0.31056606212113996</v>
      </c>
    </row>
    <row r="111" spans="1:13" x14ac:dyDescent="0.35">
      <c r="A111" s="1">
        <v>33</v>
      </c>
      <c r="B111" s="108">
        <v>0.70999503482812198</v>
      </c>
      <c r="C111" s="108">
        <f t="shared" si="8"/>
        <v>0.70999495348301178</v>
      </c>
      <c r="D111" s="108">
        <f>'Output_Tabel Mortalita'!D244</f>
        <v>2.2790171485388502E-2</v>
      </c>
      <c r="E111" s="108">
        <f t="shared" si="9"/>
        <v>0.32763764565106146</v>
      </c>
      <c r="F111" s="108"/>
      <c r="G111" s="108"/>
      <c r="I111" s="1">
        <v>33</v>
      </c>
      <c r="J111" s="108">
        <v>0.69980556243263103</v>
      </c>
      <c r="K111" s="108">
        <f t="shared" si="10"/>
        <v>0.69980555056166416</v>
      </c>
      <c r="L111" s="108">
        <f>'Output_Tabel Mortalita'!K244</f>
        <v>2.1567713603428001E-2</v>
      </c>
      <c r="M111" s="108">
        <f t="shared" si="11"/>
        <v>0.34068548820601319</v>
      </c>
    </row>
    <row r="112" spans="1:13" x14ac:dyDescent="0.35">
      <c r="A112" s="1">
        <v>34</v>
      </c>
      <c r="B112" s="108">
        <v>0.68797682983838304</v>
      </c>
      <c r="C112" s="108">
        <f t="shared" si="8"/>
        <v>0.6879767438713662</v>
      </c>
      <c r="D112" s="108">
        <f>'Output_Tabel Mortalita'!D245</f>
        <v>2.49158127740099E-2</v>
      </c>
      <c r="E112" s="108">
        <f t="shared" si="9"/>
        <v>0.35779358069158301</v>
      </c>
      <c r="F112" s="108"/>
      <c r="G112" s="108"/>
      <c r="I112" s="1">
        <v>34</v>
      </c>
      <c r="J112" s="108">
        <v>0.67598939802526903</v>
      </c>
      <c r="K112" s="108">
        <f t="shared" si="10"/>
        <v>0.67598938543326548</v>
      </c>
      <c r="L112" s="108">
        <f>'Output_Tabel Mortalita'!K245</f>
        <v>2.36156655321022E-2</v>
      </c>
      <c r="M112" s="108">
        <f t="shared" si="11"/>
        <v>0.37373052509551141</v>
      </c>
    </row>
    <row r="113" spans="1:13" x14ac:dyDescent="0.35">
      <c r="A113" s="1">
        <v>35</v>
      </c>
      <c r="B113" s="108">
        <v>0.66474413617730699</v>
      </c>
      <c r="C113" s="108">
        <f t="shared" si="8"/>
        <v>0.66474404560986022</v>
      </c>
      <c r="D113" s="108">
        <f>'Output_Tabel Mortalita'!D246</f>
        <v>2.7239498954015399E-2</v>
      </c>
      <c r="E113" s="108">
        <f t="shared" si="9"/>
        <v>0.39068161798044193</v>
      </c>
      <c r="F113" s="108"/>
      <c r="G113" s="108"/>
      <c r="I113" s="1">
        <v>35</v>
      </c>
      <c r="J113" s="108">
        <v>0.65079128857846602</v>
      </c>
      <c r="K113" s="108">
        <f t="shared" si="10"/>
        <v>0.65079127526642033</v>
      </c>
      <c r="L113" s="108">
        <f>'Output_Tabel Mortalita'!K246</f>
        <v>2.58625425754163E-2</v>
      </c>
      <c r="M113" s="108">
        <f t="shared" si="11"/>
        <v>0.40998534814397258</v>
      </c>
    </row>
    <row r="114" spans="1:13" x14ac:dyDescent="0.35">
      <c r="A114" s="1">
        <v>36</v>
      </c>
      <c r="B114" s="108">
        <v>0.64030867864937702</v>
      </c>
      <c r="C114" s="108">
        <f t="shared" si="8"/>
        <v>0.64030858355949649</v>
      </c>
      <c r="D114" s="108">
        <f>'Output_Tabel Mortalita'!D247</f>
        <v>2.9779640021353401E-2</v>
      </c>
      <c r="E114" s="108">
        <f t="shared" si="9"/>
        <v>0.42654094316374769</v>
      </c>
      <c r="F114" s="108"/>
      <c r="G114" s="108"/>
      <c r="I114" s="1">
        <v>36</v>
      </c>
      <c r="J114" s="108">
        <v>0.62422484565736902</v>
      </c>
      <c r="K114" s="108">
        <f t="shared" si="10"/>
        <v>0.62422483163588782</v>
      </c>
      <c r="L114" s="108">
        <f>'Output_Tabel Mortalita'!K247</f>
        <v>2.8327667062513402E-2</v>
      </c>
      <c r="M114" s="108">
        <f t="shared" si="11"/>
        <v>0.44976173570470013</v>
      </c>
    </row>
    <row r="115" spans="1:13" x14ac:dyDescent="0.35">
      <c r="A115" s="1">
        <v>37</v>
      </c>
      <c r="B115" s="108">
        <v>0.61469789533188801</v>
      </c>
      <c r="C115" s="108">
        <f t="shared" si="8"/>
        <v>0.61469779586257201</v>
      </c>
      <c r="D115" s="108">
        <f>'Output_Tabel Mortalita'!D248</f>
        <v>3.2556349195000299E-2</v>
      </c>
      <c r="E115" s="108">
        <f t="shared" si="9"/>
        <v>0.46563008575720782</v>
      </c>
      <c r="F115" s="108"/>
      <c r="G115" s="108"/>
      <c r="I115" s="1">
        <v>37</v>
      </c>
      <c r="J115" s="108">
        <v>0.596323857322967</v>
      </c>
      <c r="K115" s="108">
        <f t="shared" si="10"/>
        <v>0.59632384261385962</v>
      </c>
      <c r="L115" s="108">
        <f>'Output_Tabel Mortalita'!K248</f>
        <v>3.1032238171541299E-2</v>
      </c>
      <c r="M115" s="108">
        <f t="shared" si="11"/>
        <v>0.49340175031093292</v>
      </c>
    </row>
    <row r="116" spans="1:13" x14ac:dyDescent="0.35">
      <c r="A116" s="1">
        <v>38</v>
      </c>
      <c r="B116" s="108">
        <v>0.587957046125967</v>
      </c>
      <c r="C116" s="108">
        <f t="shared" si="8"/>
        <v>0.5879569424931067</v>
      </c>
      <c r="D116" s="108">
        <f>'Output_Tabel Mortalita'!D249</f>
        <v>3.5591598902552798E-2</v>
      </c>
      <c r="E116" s="108">
        <f t="shared" si="9"/>
        <v>0.50822817650374108</v>
      </c>
      <c r="F116" s="108"/>
      <c r="G116" s="108"/>
      <c r="I116" s="1">
        <v>38</v>
      </c>
      <c r="J116" s="108">
        <v>0.56714532151645403</v>
      </c>
      <c r="K116" s="108">
        <f t="shared" si="10"/>
        <v>0.567145306154336</v>
      </c>
      <c r="L116" s="108">
        <f>'Output_Tabel Mortalita'!K249</f>
        <v>3.3999514234910502E-2</v>
      </c>
      <c r="M116" s="108">
        <f t="shared" si="11"/>
        <v>0.54128068028979603</v>
      </c>
    </row>
    <row r="117" spans="1:13" x14ac:dyDescent="0.35">
      <c r="A117" s="1">
        <v>39</v>
      </c>
      <c r="B117" s="108">
        <v>0.56015123468954398</v>
      </c>
      <c r="C117" s="108">
        <f t="shared" si="8"/>
        <v>0.56015112718924709</v>
      </c>
      <c r="D117" s="108">
        <f>'Output_Tabel Mortalita'!D250</f>
        <v>3.8909390740494001E-2</v>
      </c>
      <c r="E117" s="108">
        <f t="shared" si="9"/>
        <v>0.55463622519458589</v>
      </c>
      <c r="F117" s="108"/>
      <c r="G117" s="108"/>
      <c r="I117" s="1">
        <v>39</v>
      </c>
      <c r="J117" s="108">
        <v>0.53677241707271295</v>
      </c>
      <c r="K117" s="108">
        <f t="shared" si="10"/>
        <v>0.53677240110654423</v>
      </c>
      <c r="L117" s="108">
        <f>'Output_Tabel Mortalita'!K250</f>
        <v>3.7255012752532603E-2</v>
      </c>
      <c r="M117" s="108">
        <f t="shared" si="11"/>
        <v>0.59381026710605356</v>
      </c>
    </row>
    <row r="118" spans="1:13" x14ac:dyDescent="0.35">
      <c r="A118" s="1">
        <v>40</v>
      </c>
      <c r="B118" s="108">
        <v>0.53136723758304305</v>
      </c>
      <c r="C118" s="108">
        <f t="shared" si="8"/>
        <v>0.53136712659810215</v>
      </c>
      <c r="D118" s="108">
        <f>'Output_Tabel Mortalita'!D251</f>
        <v>4.2535940600017502E-2</v>
      </c>
      <c r="E118" s="108">
        <f t="shared" si="9"/>
        <v>0.60517840487879004</v>
      </c>
      <c r="F118" s="108"/>
      <c r="G118" s="108"/>
      <c r="I118" s="1">
        <v>40</v>
      </c>
      <c r="J118" s="108">
        <v>0.50531725505718905</v>
      </c>
      <c r="K118" s="108">
        <f t="shared" si="10"/>
        <v>0.50531723855165922</v>
      </c>
      <c r="L118" s="108">
        <f>'Output_Tabel Mortalita'!K251</f>
        <v>4.0826729833081499E-2</v>
      </c>
      <c r="M118" s="108">
        <f t="shared" si="11"/>
        <v>0.65144224618964952</v>
      </c>
    </row>
    <row r="119" spans="1:13" x14ac:dyDescent="0.35">
      <c r="A119" s="1">
        <v>41</v>
      </c>
      <c r="B119" s="108">
        <v>0.50171501343564895</v>
      </c>
      <c r="C119" s="108">
        <f t="shared" si="8"/>
        <v>0.50171489944038128</v>
      </c>
      <c r="D119" s="108">
        <f>'Output_Tabel Mortalita'!D252</f>
        <v>4.6499880238596199E-2</v>
      </c>
      <c r="E119" s="108">
        <f t="shared" si="9"/>
        <v>0.66020332477290677</v>
      </c>
      <c r="F119" s="108"/>
      <c r="G119" s="108"/>
      <c r="I119" s="1">
        <v>41</v>
      </c>
      <c r="J119" s="108">
        <v>0.47292321336112803</v>
      </c>
      <c r="K119" s="108">
        <f t="shared" si="10"/>
        <v>0.47292319639777491</v>
      </c>
      <c r="L119" s="108">
        <f>'Output_Tabel Mortalita'!K252</f>
        <v>4.4745380950392599E-2</v>
      </c>
      <c r="M119" s="108">
        <f t="shared" si="11"/>
        <v>0.71467223169686533</v>
      </c>
    </row>
    <row r="120" spans="1:13" x14ac:dyDescent="0.35">
      <c r="A120" s="1">
        <v>42</v>
      </c>
      <c r="B120" s="108">
        <v>0.471328745780002</v>
      </c>
      <c r="C120" s="108">
        <f t="shared" si="8"/>
        <v>0.47132862934296665</v>
      </c>
      <c r="D120" s="108">
        <f>'Output_Tabel Mortalita'!D253</f>
        <v>5.0832476670953197E-2</v>
      </c>
      <c r="E120" s="108">
        <f t="shared" si="9"/>
        <v>0.72008527000336187</v>
      </c>
      <c r="F120" s="108"/>
      <c r="G120" s="108"/>
      <c r="I120" s="1">
        <v>42</v>
      </c>
      <c r="J120" s="108">
        <v>0.43976661792869798</v>
      </c>
      <c r="K120" s="108">
        <f t="shared" si="10"/>
        <v>0.43976660060662581</v>
      </c>
      <c r="L120" s="108">
        <f>'Output_Tabel Mortalita'!K253</f>
        <v>4.9044665085418299E-2</v>
      </c>
      <c r="M120" s="108">
        <f t="shared" si="11"/>
        <v>0.78404397861264441</v>
      </c>
    </row>
    <row r="121" spans="1:13" x14ac:dyDescent="0.35">
      <c r="A121" s="1">
        <v>43</v>
      </c>
      <c r="B121" s="108">
        <v>0.44036725833686802</v>
      </c>
      <c r="C121" s="108">
        <f t="shared" si="8"/>
        <v>0.44036714012044892</v>
      </c>
      <c r="D121" s="108">
        <f>'Output_Tabel Mortalita'!D254</f>
        <v>5.5567870850346299E-2</v>
      </c>
      <c r="E121" s="108">
        <f t="shared" si="9"/>
        <v>0.78522538152554533</v>
      </c>
      <c r="F121" s="108"/>
      <c r="G121" s="108"/>
      <c r="I121" s="1">
        <v>43</v>
      </c>
      <c r="J121" s="108">
        <v>0.40605749872309799</v>
      </c>
      <c r="K121" s="108">
        <f t="shared" si="10"/>
        <v>0.40605748115914247</v>
      </c>
      <c r="L121" s="108">
        <f>'Output_Tabel Mortalita'!K254</f>
        <v>5.37615545252636E-2</v>
      </c>
      <c r="M121" s="108">
        <f t="shared" si="11"/>
        <v>0.860154058846615</v>
      </c>
    </row>
    <row r="122" spans="1:13" x14ac:dyDescent="0.35">
      <c r="A122" s="1">
        <v>44</v>
      </c>
      <c r="B122" s="108">
        <v>0.40901363400588497</v>
      </c>
      <c r="C122" s="108">
        <f t="shared" si="8"/>
        <v>0.40901351476316816</v>
      </c>
      <c r="D122" s="108">
        <f>'Output_Tabel Mortalita'!D255</f>
        <v>6.0743337211538899E-2</v>
      </c>
      <c r="E122" s="108">
        <f t="shared" si="9"/>
        <v>0.85605274413342192</v>
      </c>
      <c r="F122" s="108"/>
      <c r="G122" s="108"/>
      <c r="I122" s="1">
        <v>44</v>
      </c>
      <c r="J122" s="108">
        <v>0.37203912321474297</v>
      </c>
      <c r="K122" s="108">
        <f t="shared" si="10"/>
        <v>0.37203910554292657</v>
      </c>
      <c r="L122" s="108">
        <f>'Output_Tabel Mortalita'!K255</f>
        <v>5.8936612811471001E-2</v>
      </c>
      <c r="M122" s="108">
        <f t="shared" si="11"/>
        <v>0.94365699153553939</v>
      </c>
    </row>
    <row r="123" spans="1:13" x14ac:dyDescent="0.35">
      <c r="A123" s="1">
        <v>45</v>
      </c>
      <c r="B123" s="108">
        <v>0.37747387214139599</v>
      </c>
      <c r="C123" s="108">
        <f t="shared" si="8"/>
        <v>0.37747375270820521</v>
      </c>
      <c r="D123" s="108">
        <f>'Output_Tabel Mortalita'!D256</f>
        <v>6.6399565749713299E-2</v>
      </c>
      <c r="E123" s="108">
        <f t="shared" si="9"/>
        <v>0.93302534438420803</v>
      </c>
      <c r="F123" s="108"/>
      <c r="G123" s="108"/>
      <c r="I123" s="1">
        <v>45</v>
      </c>
      <c r="J123" s="108">
        <v>0.33798600201975898</v>
      </c>
      <c r="K123" s="108">
        <f t="shared" si="10"/>
        <v>0.33798598438986882</v>
      </c>
      <c r="L123" s="108">
        <f>'Output_Tabel Mortalita'!K256</f>
        <v>6.4614343571792202E-2</v>
      </c>
      <c r="M123" s="108">
        <f t="shared" si="11"/>
        <v>1.0352708716709431</v>
      </c>
    </row>
    <row r="124" spans="1:13" x14ac:dyDescent="0.35">
      <c r="A124" s="1">
        <v>46</v>
      </c>
      <c r="B124" s="108">
        <v>0.34597443660208999</v>
      </c>
      <c r="C124" s="108">
        <f t="shared" si="8"/>
        <v>0.34597431788489758</v>
      </c>
      <c r="D124" s="108">
        <f>'Output_Tabel Mortalita'!D257</f>
        <v>7.2580968413819794E-2</v>
      </c>
      <c r="E124" s="108">
        <f t="shared" si="9"/>
        <v>1.0166308535200637</v>
      </c>
      <c r="F124" s="108"/>
      <c r="G124" s="108"/>
      <c r="I124" s="1">
        <v>46</v>
      </c>
      <c r="J124" s="108">
        <v>0.30420007889918099</v>
      </c>
      <c r="K124" s="108">
        <f t="shared" si="10"/>
        <v>0.30420006147433493</v>
      </c>
      <c r="L124" s="108">
        <f>'Output_Tabel Mortalita'!K257</f>
        <v>7.0843573235275403E-2</v>
      </c>
      <c r="M124" s="108">
        <f t="shared" si="11"/>
        <v>1.1357835454560825</v>
      </c>
    </row>
    <row r="125" spans="1:13" x14ac:dyDescent="0.35">
      <c r="A125" s="1">
        <v>47</v>
      </c>
      <c r="B125" s="108">
        <v>0.31475858309584198</v>
      </c>
      <c r="C125" s="108">
        <f t="shared" si="8"/>
        <v>0.31475846605454733</v>
      </c>
      <c r="D125" s="108">
        <f>'Output_Tabel Mortalita'!D258</f>
        <v>7.9336011697065306E-2</v>
      </c>
      <c r="E125" s="108">
        <f t="shared" si="9"/>
        <v>1.107387183110033</v>
      </c>
      <c r="F125" s="108"/>
      <c r="G125" s="108"/>
      <c r="I125" s="1">
        <v>47</v>
      </c>
      <c r="J125" s="108">
        <v>0.27100486991768902</v>
      </c>
      <c r="K125" s="108">
        <f t="shared" si="10"/>
        <v>0.27100485287077319</v>
      </c>
      <c r="L125" s="108">
        <f>'Output_Tabel Mortalita'!K258</f>
        <v>7.76778709218785E-2</v>
      </c>
      <c r="M125" s="108">
        <f t="shared" si="11"/>
        <v>1.2460593854980715</v>
      </c>
    </row>
    <row r="126" spans="1:13" x14ac:dyDescent="0.35">
      <c r="A126" s="1">
        <v>48</v>
      </c>
      <c r="B126" s="108">
        <v>0.28408141120575398</v>
      </c>
      <c r="C126" s="108">
        <f t="shared" si="8"/>
        <v>0.28408129683191263</v>
      </c>
      <c r="D126" s="108">
        <f>'Output_Tabel Mortalita'!D259</f>
        <v>8.67175774096378E-2</v>
      </c>
      <c r="E126" s="108">
        <f t="shared" si="9"/>
        <v>1.2058427532400675</v>
      </c>
      <c r="F126" s="108"/>
      <c r="G126" s="108"/>
      <c r="I126" s="1">
        <v>48</v>
      </c>
      <c r="J126" s="108">
        <v>0.238737412946436</v>
      </c>
      <c r="K126" s="108">
        <f t="shared" si="10"/>
        <v>0.23873739645537587</v>
      </c>
      <c r="L126" s="108">
        <f>'Output_Tabel Mortalita'!K259</f>
        <v>8.5176009117507501E-2</v>
      </c>
      <c r="M126" s="108">
        <f t="shared" si="11"/>
        <v>1.3670467240993873</v>
      </c>
    </row>
    <row r="127" spans="1:13" x14ac:dyDescent="0.35">
      <c r="A127" s="1">
        <v>49</v>
      </c>
      <c r="B127" s="108">
        <v>0.25420366529985799</v>
      </c>
      <c r="C127" s="108">
        <f t="shared" si="8"/>
        <v>0.25420355458978261</v>
      </c>
      <c r="D127" s="108">
        <f>'Output_Tabel Mortalita'!D260</f>
        <v>9.4783353717073804E-2</v>
      </c>
      <c r="E127" s="108">
        <f t="shared" si="9"/>
        <v>1.3125764047808615</v>
      </c>
      <c r="F127" s="108"/>
      <c r="G127" s="108"/>
      <c r="I127" s="1">
        <v>49</v>
      </c>
      <c r="J127" s="108">
        <v>0.20773803537034399</v>
      </c>
      <c r="K127" s="108">
        <f t="shared" si="10"/>
        <v>0.20773801961224916</v>
      </c>
      <c r="L127" s="108">
        <f>'Output_Tabel Mortalita'!K260</f>
        <v>9.3402469096118004E-2</v>
      </c>
      <c r="M127" s="108">
        <f t="shared" si="11"/>
        <v>1.4997860085723607</v>
      </c>
    </row>
    <row r="128" spans="1:13" x14ac:dyDescent="0.35">
      <c r="A128" s="1">
        <v>50</v>
      </c>
      <c r="B128" s="108">
        <v>0.225384407910485</v>
      </c>
      <c r="C128" s="108">
        <f t="shared" si="8"/>
        <v>0.2253843018350096</v>
      </c>
      <c r="D128" s="108">
        <f>'Output_Tabel Mortalita'!D261</f>
        <v>0.103596258619068</v>
      </c>
      <c r="E128" s="108">
        <f t="shared" si="9"/>
        <v>1.4281968787651944</v>
      </c>
      <c r="F128" s="108"/>
      <c r="G128" s="108"/>
      <c r="I128" s="1">
        <v>50</v>
      </c>
      <c r="J128" s="108">
        <v>0.17833814655213301</v>
      </c>
      <c r="K128" s="108">
        <f t="shared" si="10"/>
        <v>0.17833813169648005</v>
      </c>
      <c r="L128" s="108">
        <f>'Output_Tabel Mortalita'!K261</f>
        <v>0.102427995435327</v>
      </c>
      <c r="M128" s="108">
        <f t="shared" si="11"/>
        <v>1.6454187487093932</v>
      </c>
    </row>
    <row r="129" spans="1:13" x14ac:dyDescent="0.35">
      <c r="A129" s="1">
        <v>51</v>
      </c>
      <c r="B129" s="108">
        <v>0.197872804392908</v>
      </c>
      <c r="C129" s="108">
        <f t="shared" si="8"/>
        <v>0.19787270386414027</v>
      </c>
      <c r="D129" s="108">
        <f>'Output_Tabel Mortalita'!D262</f>
        <v>0.11322489812448799</v>
      </c>
      <c r="E129" s="108">
        <f t="shared" si="9"/>
        <v>1.5533417774953755</v>
      </c>
      <c r="F129" s="108"/>
      <c r="G129" s="108"/>
      <c r="I129" s="1">
        <v>51</v>
      </c>
      <c r="J129" s="108">
        <v>0.15084650632736299</v>
      </c>
      <c r="K129" s="108">
        <f t="shared" si="10"/>
        <v>0.15084649252852056</v>
      </c>
      <c r="L129" s="108">
        <f>'Output_Tabel Mortalita'!K262</f>
        <v>0.11233020439417001</v>
      </c>
      <c r="M129" s="108">
        <f t="shared" si="11"/>
        <v>1.8051973333539351</v>
      </c>
    </row>
    <row r="130" spans="1:13" x14ac:dyDescent="0.35">
      <c r="A130" s="1">
        <v>52</v>
      </c>
      <c r="B130" s="108">
        <v>0.171899380002077</v>
      </c>
      <c r="C130" s="108">
        <f t="shared" si="8"/>
        <v>0.17189928583931657</v>
      </c>
      <c r="D130" s="108">
        <f>'Output_Tabel Mortalita'!D263</f>
        <v>0.123744061444541</v>
      </c>
      <c r="E130" s="108">
        <f t="shared" si="9"/>
        <v>1.6886759140642131</v>
      </c>
      <c r="F130" s="108"/>
      <c r="G130" s="108"/>
      <c r="I130" s="1">
        <v>52</v>
      </c>
      <c r="J130" s="108">
        <v>0.12553469487250399</v>
      </c>
      <c r="K130" s="108">
        <f t="shared" si="10"/>
        <v>0.12553468226203682</v>
      </c>
      <c r="L130" s="108">
        <f>'Output_Tabel Mortalita'!K263</f>
        <v>0.12319425138482799</v>
      </c>
      <c r="M130" s="108">
        <f t="shared" si="11"/>
        <v>1.9804958004911406</v>
      </c>
    </row>
    <row r="131" spans="1:13" x14ac:dyDescent="0.35">
      <c r="A131" s="1">
        <v>53</v>
      </c>
      <c r="B131" s="108">
        <v>0.14766722709545299</v>
      </c>
      <c r="C131" s="108">
        <f t="shared" si="8"/>
        <v>0.1476671399922162</v>
      </c>
      <c r="D131" s="108">
        <f>'Output_Tabel Mortalita'!D264</f>
        <v>0.13523525557219901</v>
      </c>
      <c r="E131" s="108">
        <f t="shared" si="9"/>
        <v>1.8348889500125785</v>
      </c>
      <c r="F131" s="108"/>
      <c r="G131" s="108"/>
      <c r="I131" s="1">
        <v>53</v>
      </c>
      <c r="J131" s="108">
        <v>0.10262278306624301</v>
      </c>
      <c r="K131" s="108">
        <f t="shared" si="10"/>
        <v>0.10262277174559639</v>
      </c>
      <c r="L131" s="108">
        <f>'Output_Tabel Mortalita'!K264</f>
        <v>0.13511356327834501</v>
      </c>
      <c r="M131" s="108">
        <f t="shared" si="11"/>
        <v>2.1728216534771176</v>
      </c>
    </row>
    <row r="132" spans="1:13" x14ac:dyDescent="0.35">
      <c r="A132" s="1">
        <v>54</v>
      </c>
      <c r="B132" s="108">
        <v>0.12534373457963699</v>
      </c>
      <c r="C132" s="108">
        <f t="shared" si="8"/>
        <v>0.12534365507425907</v>
      </c>
      <c r="D132" s="108">
        <f>'Output_Tabel Mortalita'!D265</f>
        <v>0.14778728163565899</v>
      </c>
      <c r="E132" s="108">
        <f t="shared" si="9"/>
        <v>1.9926922154948981</v>
      </c>
      <c r="F132" s="108"/>
      <c r="G132" s="108"/>
      <c r="I132" s="1">
        <v>54</v>
      </c>
      <c r="J132" s="108">
        <v>8.2266432964911901E-2</v>
      </c>
      <c r="K132" s="108">
        <f t="shared" si="10"/>
        <v>8.2266422999157748E-2</v>
      </c>
      <c r="L132" s="108">
        <f>'Output_Tabel Mortalita'!K265</f>
        <v>0.14819064184189401</v>
      </c>
      <c r="M132" s="108">
        <f t="shared" si="11"/>
        <v>2.3838288250220518</v>
      </c>
    </row>
    <row r="133" spans="1:13" x14ac:dyDescent="0.35">
      <c r="A133" s="1">
        <v>55</v>
      </c>
      <c r="B133" s="108">
        <v>0.105053465665973</v>
      </c>
      <c r="C133" s="108">
        <f t="shared" si="8"/>
        <v>0.10505339411806447</v>
      </c>
      <c r="D133" s="108">
        <f>'Output_Tabel Mortalita'!D266</f>
        <v>0.16149685539917799</v>
      </c>
      <c r="E133" s="108">
        <f t="shared" si="9"/>
        <v>2.1628146033511113</v>
      </c>
      <c r="F133" s="108"/>
      <c r="G133" s="108"/>
      <c r="I133" s="1">
        <v>55</v>
      </c>
      <c r="J133" s="108">
        <v>6.4546791668709705E-2</v>
      </c>
      <c r="K133" s="108">
        <f t="shared" si="10"/>
        <v>6.4546783082090844E-2</v>
      </c>
      <c r="L133" s="108">
        <f>'Output_Tabel Mortalita'!K266</f>
        <v>0.16253794521687001</v>
      </c>
      <c r="M133" s="108">
        <f t="shared" si="11"/>
        <v>2.6153319004127491</v>
      </c>
    </row>
    <row r="134" spans="1:13" x14ac:dyDescent="0.35">
      <c r="A134" s="1">
        <v>56</v>
      </c>
      <c r="B134" s="108">
        <v>8.6872805958307805E-2</v>
      </c>
      <c r="C134" s="108">
        <f t="shared" si="8"/>
        <v>8.6872742533491587E-2</v>
      </c>
      <c r="D134" s="108">
        <f>'Output_Tabel Mortalita'!D267</f>
        <v>0.176469274226696</v>
      </c>
      <c r="E134" s="108">
        <f t="shared" si="9"/>
        <v>2.3459974287992651</v>
      </c>
      <c r="F134" s="108"/>
      <c r="G134" s="108"/>
      <c r="I134" s="1">
        <v>56</v>
      </c>
      <c r="J134" s="108">
        <v>4.9464521674745202E-2</v>
      </c>
      <c r="K134" s="108">
        <f t="shared" si="10"/>
        <v>4.9464514448689538E-2</v>
      </c>
      <c r="L134" s="108">
        <f>'Output_Tabel Mortalita'!K267</f>
        <v>0.17827885501818899</v>
      </c>
      <c r="M134" s="108">
        <f t="shared" si="11"/>
        <v>2.8693217222891945</v>
      </c>
    </row>
    <row r="135" spans="1:13" x14ac:dyDescent="0.35">
      <c r="A135" s="1">
        <v>57</v>
      </c>
      <c r="B135" s="108">
        <v>7.0826928699867106E-2</v>
      </c>
      <c r="C135" s="108">
        <f t="shared" si="8"/>
        <v>7.0826873364592841E-2</v>
      </c>
      <c r="D135" s="108">
        <f>'Output_Tabel Mortalita'!D268</f>
        <v>0.19281913271141399</v>
      </c>
      <c r="E135" s="108">
        <f t="shared" si="9"/>
        <v>2.5429881511070489</v>
      </c>
      <c r="F135" s="108"/>
      <c r="G135" s="108"/>
      <c r="I135" s="1">
        <v>57</v>
      </c>
      <c r="J135" s="108">
        <v>3.6939088430029902E-2</v>
      </c>
      <c r="K135" s="108">
        <f t="shared" si="10"/>
        <v>3.6939082504140415E-2</v>
      </c>
      <c r="L135" s="108">
        <f>'Output_Tabel Mortalita'!K268</f>
        <v>0.19554873737151199</v>
      </c>
      <c r="M135" s="108">
        <f t="shared" si="11"/>
        <v>3.1479825111705444</v>
      </c>
    </row>
    <row r="136" spans="1:13" x14ac:dyDescent="0.35">
      <c r="A136" s="1">
        <v>58</v>
      </c>
      <c r="B136" s="108">
        <v>5.6889472779094702E-2</v>
      </c>
      <c r="C136" s="108">
        <f t="shared" si="8"/>
        <v>5.688942530651895E-2</v>
      </c>
      <c r="D136" s="108">
        <f>'Output_Tabel Mortalita'!D269</f>
        <v>0.21067108899478501</v>
      </c>
      <c r="E136" s="108">
        <f t="shared" si="9"/>
        <v>2.7545328637178934</v>
      </c>
      <c r="F136" s="108"/>
      <c r="G136" s="108"/>
      <c r="I136" s="1">
        <v>58</v>
      </c>
      <c r="J136" s="108">
        <v>2.6813977510332002E-2</v>
      </c>
      <c r="K136" s="108">
        <f t="shared" si="10"/>
        <v>2.6813972786566012E-2</v>
      </c>
      <c r="L136" s="108">
        <f>'Output_Tabel Mortalita'!K269</f>
        <v>0.21449610701291799</v>
      </c>
      <c r="M136" s="108">
        <f t="shared" si="11"/>
        <v>3.4537106489608353</v>
      </c>
    </row>
    <row r="137" spans="1:13" x14ac:dyDescent="0.35">
      <c r="A137" s="1">
        <v>59</v>
      </c>
      <c r="B137" s="108">
        <v>4.4985108670381801E-2</v>
      </c>
      <c r="C137" s="108">
        <f t="shared" si="8"/>
        <v>4.4985068657352786E-2</v>
      </c>
      <c r="D137" s="108">
        <f>'Output_Tabel Mortalita'!D270</f>
        <v>0.23016068353594901</v>
      </c>
      <c r="E137" s="108">
        <f t="shared" si="9"/>
        <v>2.9813674761020179</v>
      </c>
      <c r="F137" s="108"/>
      <c r="G137" s="108"/>
      <c r="I137" s="1">
        <v>59</v>
      </c>
      <c r="J137" s="108">
        <v>1.8867857626636699E-2</v>
      </c>
      <c r="K137" s="108">
        <f t="shared" si="10"/>
        <v>1.8867853976498091E-2</v>
      </c>
      <c r="L137" s="108">
        <f>'Output_Tabel Mortalita'!K270</f>
        <v>0.23528390446186601</v>
      </c>
      <c r="M137" s="108">
        <f t="shared" si="11"/>
        <v>3.7891352869658581</v>
      </c>
    </row>
    <row r="138" spans="1:13" x14ac:dyDescent="0.35">
      <c r="A138" s="1">
        <v>60</v>
      </c>
      <c r="B138" s="108">
        <v>3.4994898203245098E-2</v>
      </c>
      <c r="C138" s="108">
        <f t="shared" si="8"/>
        <v>3.4994865097380153E-2</v>
      </c>
      <c r="D138" s="108">
        <f>'Output_Tabel Mortalita'!D271</f>
        <v>0.251435211729645</v>
      </c>
      <c r="E138" s="108">
        <f t="shared" si="9"/>
        <v>3.2242075352689175</v>
      </c>
      <c r="F138" s="108"/>
      <c r="G138" s="108"/>
      <c r="I138" s="1">
        <v>60</v>
      </c>
      <c r="J138" s="108">
        <v>1.2830913755054799E-2</v>
      </c>
      <c r="K138" s="108">
        <f t="shared" si="10"/>
        <v>1.2830911029192949E-2</v>
      </c>
      <c r="L138" s="108">
        <f>'Output_Tabel Mortalita'!K271</f>
        <v>0.25809089725068002</v>
      </c>
      <c r="M138" s="108">
        <f t="shared" si="11"/>
        <v>4.1571409556425722</v>
      </c>
    </row>
    <row r="139" spans="1:13" x14ac:dyDescent="0.35">
      <c r="A139" s="1">
        <v>61</v>
      </c>
      <c r="B139" s="108">
        <v>2.67640688780077E-2</v>
      </c>
      <c r="C139" s="108">
        <f t="shared" si="8"/>
        <v>2.6764042012639953E-2</v>
      </c>
      <c r="D139" s="108">
        <f>'Output_Tabel Mortalita'!D272</f>
        <v>0.27465465128615701</v>
      </c>
      <c r="E139" s="108">
        <f t="shared" si="9"/>
        <v>3.4837366684990032</v>
      </c>
      <c r="F139" s="108"/>
      <c r="G139" s="108"/>
      <c r="I139" s="1">
        <v>61</v>
      </c>
      <c r="J139" s="108">
        <v>8.4047749363568795E-3</v>
      </c>
      <c r="K139" s="108">
        <f t="shared" si="10"/>
        <v>8.4047729755643511E-3</v>
      </c>
      <c r="L139" s="108">
        <f>'Output_Tabel Mortalita'!K272</f>
        <v>0.28311321726060001</v>
      </c>
      <c r="M139" s="108">
        <f t="shared" si="11"/>
        <v>4.5608923705167603</v>
      </c>
    </row>
    <row r="140" spans="1:13" x14ac:dyDescent="0.35">
      <c r="A140" s="1">
        <v>62</v>
      </c>
      <c r="B140" s="108">
        <v>2.0111563813354001E-2</v>
      </c>
      <c r="C140" s="108">
        <f t="shared" si="8"/>
        <v>2.0111542447404217E-2</v>
      </c>
      <c r="D140" s="108">
        <f>'Output_Tabel Mortalita'!D273</f>
        <v>0.29999264465708297</v>
      </c>
      <c r="E140" s="108">
        <f t="shared" si="9"/>
        <v>3.7605936722736262</v>
      </c>
      <c r="F140" s="108"/>
      <c r="G140" s="108"/>
      <c r="I140" s="1">
        <v>62</v>
      </c>
      <c r="J140" s="108">
        <v>5.2838207223849304E-3</v>
      </c>
      <c r="K140" s="108">
        <f t="shared" si="10"/>
        <v>5.2838193687151256E-3</v>
      </c>
      <c r="L140" s="108">
        <f>'Output_Tabel Mortalita'!K273</f>
        <v>0.31056604738496202</v>
      </c>
      <c r="M140" s="108">
        <f t="shared" si="11"/>
        <v>5.0038616475909077</v>
      </c>
    </row>
    <row r="141" spans="1:13" x14ac:dyDescent="0.35">
      <c r="A141" s="1">
        <v>63</v>
      </c>
      <c r="B141" s="108">
        <v>1.48405369911169E-2</v>
      </c>
      <c r="C141" s="108">
        <f t="shared" si="8"/>
        <v>1.4840520350295256E-2</v>
      </c>
      <c r="D141" s="108">
        <f>'Output_Tabel Mortalita'!D274</f>
        <v>0.32763753598801398</v>
      </c>
      <c r="E141" s="108">
        <f t="shared" si="9"/>
        <v>4.0553583260495705</v>
      </c>
      <c r="F141" s="108"/>
      <c r="G141" s="108"/>
      <c r="I141" s="1">
        <v>63</v>
      </c>
      <c r="J141" s="108">
        <v>3.17533860968918E-3</v>
      </c>
      <c r="K141" s="108">
        <f t="shared" si="10"/>
        <v>3.1753377163556569E-3</v>
      </c>
      <c r="L141" s="108">
        <f>'Output_Tabel Mortalita'!K274</f>
        <v>0.34068547202417598</v>
      </c>
      <c r="M141" s="108">
        <f t="shared" si="11"/>
        <v>5.4898581622848326</v>
      </c>
    </row>
    <row r="142" spans="1:13" x14ac:dyDescent="0.35">
      <c r="A142" s="1">
        <v>64</v>
      </c>
      <c r="B142" s="108">
        <v>1.0748875115700199E-2</v>
      </c>
      <c r="C142" s="108">
        <f t="shared" si="8"/>
        <v>1.0748862431498472E-2</v>
      </c>
      <c r="D142" s="108">
        <f>'Output_Tabel Mortalita'!D275</f>
        <v>0.35779346107258803</v>
      </c>
      <c r="E142" s="108">
        <f t="shared" si="9"/>
        <v>4.3685360733004055</v>
      </c>
      <c r="F142" s="108"/>
      <c r="G142" s="108"/>
      <c r="I142" s="1">
        <v>64</v>
      </c>
      <c r="J142" s="108">
        <v>1.8161433313040099E-3</v>
      </c>
      <c r="K142" s="108">
        <f t="shared" si="10"/>
        <v>1.8161427702141817E-3</v>
      </c>
      <c r="L142" s="108">
        <f>'Output_Tabel Mortalita'!K275</f>
        <v>0.37373050732610102</v>
      </c>
      <c r="M142" s="108">
        <f t="shared" si="11"/>
        <v>6.023061308685203</v>
      </c>
    </row>
    <row r="143" spans="1:13" x14ac:dyDescent="0.35">
      <c r="A143" s="1">
        <v>65</v>
      </c>
      <c r="B143" s="108">
        <v>7.6388605117508898E-3</v>
      </c>
      <c r="C143" s="108">
        <f t="shared" ref="C143:C148" si="12">((1+($G$79*$G$77*(EXP($G$78*(30+A143+1))-1)/$G$78))/(1+($G$79*$G$77*(EXP($G$78*(30+A143))-1)/$G$78)))^(-1/$G$79)</f>
        <v>7.6388510550971216E-3</v>
      </c>
      <c r="D143" s="108">
        <f>'Output_Tabel Mortalita'!D276</f>
        <v>0.39068148753659698</v>
      </c>
      <c r="E143" s="108">
        <f t="shared" ref="E143:E148" si="13">($G$77*EXP($G$78*(30+A143)))/(1+($G$77*$G$79*(EXP($G$78*(30+A143))-1)/$G$78))</f>
        <v>4.7005417852156217</v>
      </c>
      <c r="F143" s="108"/>
      <c r="G143" s="108"/>
      <c r="I143" s="1">
        <v>65</v>
      </c>
      <c r="J143" s="108">
        <v>9.8387899090871802E-4</v>
      </c>
      <c r="K143" s="108">
        <f t="shared" ref="K143:K148" si="14">EXP((-$O$79*1)-(($O$77*EXP($O$78*(30+I143))/$O$78)*((EXP($O$78*1))-1)))</f>
        <v>9.8387865711173383E-4</v>
      </c>
      <c r="L143" s="108">
        <f>'Output_Tabel Mortalita'!K276</f>
        <v>0.40998532863114401</v>
      </c>
      <c r="M143" s="108">
        <f t="shared" ref="M143:M148" si="15">($O$77*EXP($O$78*(30+I143)))+$O$79</f>
        <v>6.6080564408217226</v>
      </c>
    </row>
    <row r="144" spans="1:13" x14ac:dyDescent="0.35">
      <c r="A144" s="1">
        <v>66</v>
      </c>
      <c r="B144" s="108">
        <v>5.3252402573939596E-3</v>
      </c>
      <c r="C144" s="108">
        <f t="shared" si="12"/>
        <v>5.3252333646311434E-3</v>
      </c>
      <c r="D144" s="108">
        <f>'Output_Tabel Mortalita'!D277</f>
        <v>0.42654080095705099</v>
      </c>
      <c r="E144" s="108">
        <f t="shared" si="13"/>
        <v>5.0516829027246333</v>
      </c>
      <c r="F144" s="108"/>
      <c r="G144" s="108"/>
      <c r="I144" s="1">
        <v>66</v>
      </c>
      <c r="J144" s="108">
        <v>5.0219854253220203E-4</v>
      </c>
      <c r="K144" s="108">
        <f t="shared" si="14"/>
        <v>5.0219835543194183E-4</v>
      </c>
      <c r="L144" s="108">
        <f>'Output_Tabel Mortalita'!K277</f>
        <v>0.44976171427731398</v>
      </c>
      <c r="M144" s="108">
        <f t="shared" si="15"/>
        <v>7.2498743050517778</v>
      </c>
    </row>
    <row r="145" spans="1:16" x14ac:dyDescent="0.35">
      <c r="A145" s="1">
        <v>67</v>
      </c>
      <c r="B145" s="108">
        <v>3.6412086423823599E-3</v>
      </c>
      <c r="C145" s="108">
        <f t="shared" si="12"/>
        <v>3.6412037324199502E-3</v>
      </c>
      <c r="D145" s="108">
        <f>'Output_Tabel Mortalita'!D278</f>
        <v>0.46562993077637399</v>
      </c>
      <c r="E145" s="108">
        <f t="shared" si="13"/>
        <v>5.4221423370826631</v>
      </c>
      <c r="F145" s="108"/>
      <c r="G145" s="108"/>
      <c r="I145" s="1">
        <v>67</v>
      </c>
      <c r="J145" s="108">
        <v>2.4012630564300899E-4</v>
      </c>
      <c r="K145" s="108">
        <f t="shared" si="14"/>
        <v>2.4012620740113192E-4</v>
      </c>
      <c r="L145" s="108">
        <f>'Output_Tabel Mortalita'!K278</f>
        <v>0.49340172678105099</v>
      </c>
      <c r="M145" s="108">
        <f t="shared" si="15"/>
        <v>7.9540343026578464</v>
      </c>
    </row>
    <row r="146" spans="1:16" x14ac:dyDescent="0.35">
      <c r="A146" s="1">
        <v>68</v>
      </c>
      <c r="B146" s="108">
        <v>2.4420990251649601E-3</v>
      </c>
      <c r="C146" s="108">
        <f t="shared" si="12"/>
        <v>2.4420956077448393E-3</v>
      </c>
      <c r="D146" s="108">
        <f>'Output_Tabel Mortalita'!D279</f>
        <v>0.50822800766003196</v>
      </c>
      <c r="E146" s="108">
        <f t="shared" si="13"/>
        <v>5.8119615938863465</v>
      </c>
      <c r="F146" s="108"/>
      <c r="G146" s="108"/>
      <c r="I146" s="1">
        <v>68</v>
      </c>
      <c r="J146" s="108">
        <v>1.06875689565268E-4</v>
      </c>
      <c r="K146" s="108">
        <f t="shared" si="14"/>
        <v>1.0687564154843328E-4</v>
      </c>
      <c r="L146" s="108">
        <f>'Output_Tabel Mortalita'!K279</f>
        <v>0.54128065445103402</v>
      </c>
      <c r="M146" s="108">
        <f t="shared" si="15"/>
        <v>8.726591954700476</v>
      </c>
    </row>
    <row r="147" spans="1:16" x14ac:dyDescent="0.35">
      <c r="A147" s="1">
        <v>69</v>
      </c>
      <c r="B147" s="108">
        <v>1.60686579343194E-3</v>
      </c>
      <c r="C147" s="108">
        <f t="shared" si="12"/>
        <v>1.6068634694904251E-3</v>
      </c>
      <c r="D147" s="108">
        <f>'Output_Tabel Mortalita'!D280</f>
        <v>0.55463604131772604</v>
      </c>
      <c r="E147" s="108">
        <f t="shared" si="13"/>
        <v>6.2210246646382457</v>
      </c>
      <c r="F147" s="108"/>
      <c r="G147" s="108"/>
      <c r="I147" s="1">
        <v>69</v>
      </c>
      <c r="J147" s="108">
        <v>4.3971342356134703E-5</v>
      </c>
      <c r="K147" s="108">
        <f t="shared" si="14"/>
        <v>4.3971320662030067E-5</v>
      </c>
      <c r="L147" s="108">
        <f>'Output_Tabel Mortalita'!K280</f>
        <v>0.59381023873176997</v>
      </c>
      <c r="M147" s="108">
        <f t="shared" si="15"/>
        <v>9.5741909773071505</v>
      </c>
    </row>
    <row r="148" spans="1:16" x14ac:dyDescent="0.35">
      <c r="A148" s="1">
        <v>70</v>
      </c>
      <c r="B148" s="108">
        <v>1.03767057167745E-3</v>
      </c>
      <c r="C148" s="108">
        <f t="shared" si="12"/>
        <v>1.0376690274881326E-3</v>
      </c>
      <c r="D148" s="108">
        <f>'Output_Tabel Mortalita'!D281</f>
        <v>0.60517820471305295</v>
      </c>
      <c r="E148" s="108">
        <f t="shared" si="13"/>
        <v>6.6490432973535052</v>
      </c>
      <c r="F148" s="108"/>
      <c r="G148" s="108"/>
      <c r="I148" s="1">
        <v>70</v>
      </c>
      <c r="J148" s="108">
        <v>1.6595684203628801E-5</v>
      </c>
      <c r="K148" s="108">
        <f t="shared" si="14"/>
        <v>1.6595675212290962E-5</v>
      </c>
      <c r="L148" s="108">
        <f>'Output_Tabel Mortalita'!K281</f>
        <v>0.65144221503095601</v>
      </c>
      <c r="M148" s="108">
        <f t="shared" si="15"/>
        <v>10.504120415225865</v>
      </c>
    </row>
    <row r="151" spans="1:16" x14ac:dyDescent="0.35">
      <c r="A151" s="179" t="s">
        <v>174</v>
      </c>
      <c r="B151" s="179"/>
      <c r="C151" s="179"/>
      <c r="D151" s="179"/>
      <c r="E151" s="109"/>
      <c r="F151" s="261" t="s">
        <v>726</v>
      </c>
      <c r="G151" s="261"/>
      <c r="I151" s="109" t="s">
        <v>175</v>
      </c>
      <c r="J151" s="109"/>
      <c r="K151" s="109"/>
      <c r="L151" s="109"/>
      <c r="M151" s="109"/>
      <c r="N151" s="261" t="s">
        <v>726</v>
      </c>
      <c r="O151" s="261"/>
    </row>
    <row r="152" spans="1:16" x14ac:dyDescent="0.35">
      <c r="A152" s="1" t="s">
        <v>734</v>
      </c>
      <c r="B152" s="1" t="s">
        <v>170</v>
      </c>
      <c r="C152" s="1" t="s">
        <v>727</v>
      </c>
      <c r="D152" s="1" t="s">
        <v>171</v>
      </c>
      <c r="E152" s="1" t="s">
        <v>727</v>
      </c>
      <c r="F152" s="1" t="s">
        <v>28</v>
      </c>
      <c r="G152" s="1">
        <v>3.5145710000000002E-3</v>
      </c>
      <c r="I152" s="1" t="s">
        <v>734</v>
      </c>
      <c r="J152" s="1" t="s">
        <v>172</v>
      </c>
      <c r="K152" s="1" t="s">
        <v>727</v>
      </c>
      <c r="L152" s="1" t="s">
        <v>173</v>
      </c>
      <c r="M152" s="1" t="s">
        <v>727</v>
      </c>
      <c r="N152" s="1" t="s">
        <v>28</v>
      </c>
      <c r="O152" s="123">
        <v>4.0992779999999996E-3</v>
      </c>
      <c r="P152" s="1">
        <v>152</v>
      </c>
    </row>
    <row r="153" spans="1:16" x14ac:dyDescent="0.35">
      <c r="A153" s="1">
        <v>0</v>
      </c>
      <c r="B153" s="108">
        <v>0.85114260138267195</v>
      </c>
      <c r="C153" s="108">
        <f>((1+($G$154*$G$152*(EXP($G$153*(40+A153+1))-1)/$G$153))/(1+($G$154*$G$152*(EXP($G$153*(40+A153))-1)/$G$153)))^(-1/$G$154)</f>
        <v>0.85114260067262215</v>
      </c>
      <c r="D153" s="108">
        <f>'Output_Tabel Mortalita'!D315</f>
        <v>3.5145709423313599E-3</v>
      </c>
      <c r="E153" s="108">
        <f>($G$152*EXP($G$153*(40+A153)))/(1+($G$152*$G$154*(EXP($G$153*(40+A153))-1)/$G$153))</f>
        <v>0.15442626403090667</v>
      </c>
      <c r="F153" s="108" t="s">
        <v>29</v>
      </c>
      <c r="G153" s="108">
        <v>9.7946101999999993E-2</v>
      </c>
      <c r="I153" s="1">
        <v>0</v>
      </c>
      <c r="J153" s="108">
        <v>0.86589602889853201</v>
      </c>
      <c r="K153" s="108">
        <f>EXP((-$O$154*1)-(($O$152*EXP($O$153*(40+I153))/$O$153)*((EXP($O$153*1))-1)))</f>
        <v>0.86589603235012613</v>
      </c>
      <c r="L153" s="108">
        <f>'Output_Tabel Mortalita'!K315</f>
        <v>4.0992806714864596E-3</v>
      </c>
      <c r="M153" s="123">
        <f>($O$152*EXP($O$153*(40+I153)))+$O$154</f>
        <v>0.13775705691667522</v>
      </c>
      <c r="N153" s="108" t="s">
        <v>29</v>
      </c>
      <c r="O153" s="108">
        <v>8.7867020000000004E-2</v>
      </c>
      <c r="P153" s="1">
        <v>153</v>
      </c>
    </row>
    <row r="154" spans="1:16" x14ac:dyDescent="0.35">
      <c r="A154" s="1">
        <v>1</v>
      </c>
      <c r="B154" s="108">
        <v>0.83917783562469905</v>
      </c>
      <c r="C154" s="108">
        <f t="shared" ref="C154:C212" si="16">((1+($G$154*$G$152*(EXP($G$153*(40+A154+1))-1)/$G$153))/(1+($G$154*$G$152*(EXP($G$153*(40+A154))-1)/$G$153)))^(-1/$G$154)</f>
        <v>0.83917783491515507</v>
      </c>
      <c r="D154" s="108">
        <f>'Output_Tabel Mortalita'!D316</f>
        <v>3.8750623544796499E-3</v>
      </c>
      <c r="E154" s="108">
        <f t="shared" ref="E154:E213" si="17">($G$152*EXP($G$153*(40+A154)))/(1+($G$152*$G$154*(EXP($G$153*(40+A154))-1)/$G$153))</f>
        <v>0.168087925618469</v>
      </c>
      <c r="F154" s="108" t="s">
        <v>30</v>
      </c>
      <c r="G154" s="108">
        <v>8.1746989000000006E-2</v>
      </c>
      <c r="I154" s="1">
        <v>1</v>
      </c>
      <c r="J154" s="108">
        <v>0.85452037007765502</v>
      </c>
      <c r="K154" s="108">
        <f t="shared" ref="K154:K212" si="18">EXP((-$O$154*1)-(($O$152*EXP($O$153*(40+I154))/$O$153)*((EXP($O$153*1))-1)))</f>
        <v>0.85452037350637533</v>
      </c>
      <c r="L154" s="108">
        <f>'Output_Tabel Mortalita'!K316</f>
        <v>4.4757703629301404E-3</v>
      </c>
      <c r="M154" s="123">
        <f t="shared" ref="M154:M213" si="19">($O$152*EXP($O$153*(40+I154)))+$O$154</f>
        <v>0.15040906694889786</v>
      </c>
      <c r="N154" s="108" t="s">
        <v>30</v>
      </c>
      <c r="O154" s="108">
        <v>2.1991049999999999E-9</v>
      </c>
      <c r="P154" s="1">
        <v>154</v>
      </c>
    </row>
    <row r="155" spans="1:16" x14ac:dyDescent="0.35">
      <c r="A155" s="1">
        <v>2</v>
      </c>
      <c r="B155" s="108">
        <v>0.82654193963018796</v>
      </c>
      <c r="C155" s="108">
        <f t="shared" si="16"/>
        <v>0.82654193892729566</v>
      </c>
      <c r="D155" s="108">
        <f>'Output_Tabel Mortalita'!D317</f>
        <v>4.2723973266829496E-3</v>
      </c>
      <c r="E155" s="108">
        <f t="shared" si="17"/>
        <v>0.18274658218754361</v>
      </c>
      <c r="F155" s="108"/>
      <c r="G155" s="108"/>
      <c r="I155" s="1">
        <v>2</v>
      </c>
      <c r="J155" s="108">
        <v>0.842270534564319</v>
      </c>
      <c r="K155" s="108">
        <f t="shared" si="18"/>
        <v>0.84227053794178597</v>
      </c>
      <c r="L155" s="108">
        <f>'Output_Tabel Mortalita'!K317</f>
        <v>4.8868379657595199E-3</v>
      </c>
      <c r="M155" s="123">
        <f t="shared" si="19"/>
        <v>0.16422307451499374</v>
      </c>
    </row>
    <row r="156" spans="1:16" x14ac:dyDescent="0.35">
      <c r="A156" s="1">
        <v>3</v>
      </c>
      <c r="B156" s="108">
        <v>0.81324406451520204</v>
      </c>
      <c r="C156" s="108">
        <f t="shared" si="16"/>
        <v>0.81324406382577563</v>
      </c>
      <c r="D156" s="108">
        <f>'Output_Tabel Mortalita'!D318</f>
        <v>4.7103129141753304E-3</v>
      </c>
      <c r="E156" s="108">
        <f t="shared" si="17"/>
        <v>0.19843732739031189</v>
      </c>
      <c r="F156" s="108"/>
      <c r="G156" s="108"/>
      <c r="I156" s="1">
        <v>3</v>
      </c>
      <c r="J156" s="108">
        <v>0.82909608843010796</v>
      </c>
      <c r="K156" s="108">
        <f t="shared" si="18"/>
        <v>0.82909609172423637</v>
      </c>
      <c r="L156" s="108">
        <f>'Output_Tabel Mortalita'!K318</f>
        <v>5.3356592162111501E-3</v>
      </c>
      <c r="M156" s="123">
        <f t="shared" si="19"/>
        <v>0.17930580086046372</v>
      </c>
    </row>
    <row r="157" spans="1:16" x14ac:dyDescent="0.35">
      <c r="A157" s="1">
        <v>4</v>
      </c>
      <c r="B157" s="108">
        <v>0.79930139975496295</v>
      </c>
      <c r="C157" s="108">
        <f t="shared" si="16"/>
        <v>0.79930139908644882</v>
      </c>
      <c r="D157" s="108">
        <f>'Output_Tabel Mortalita'!D319</f>
        <v>5.1929190881322201E-3</v>
      </c>
      <c r="E157" s="108">
        <f t="shared" si="17"/>
        <v>0.21518978412604689</v>
      </c>
      <c r="F157" s="108"/>
      <c r="G157" s="108"/>
      <c r="I157" s="1">
        <v>4</v>
      </c>
      <c r="J157" s="108">
        <v>0.814946876971122</v>
      </c>
      <c r="K157" s="108">
        <f t="shared" si="18"/>
        <v>0.81494688014596983</v>
      </c>
      <c r="L157" s="108">
        <f>'Output_Tabel Mortalita'!K319</f>
        <v>5.8257015194002996E-3</v>
      </c>
      <c r="M157" s="123">
        <f t="shared" si="19"/>
        <v>0.19577376882152567</v>
      </c>
    </row>
    <row r="158" spans="1:16" x14ac:dyDescent="0.35">
      <c r="A158" s="1">
        <v>5</v>
      </c>
      <c r="B158" s="108">
        <v>0.78473974674482805</v>
      </c>
      <c r="C158" s="108">
        <f t="shared" si="16"/>
        <v>0.78473974610523034</v>
      </c>
      <c r="D158" s="108">
        <f>'Output_Tabel Mortalita'!D320</f>
        <v>5.72473462657407E-3</v>
      </c>
      <c r="E158" s="108">
        <f t="shared" si="17"/>
        <v>0.23302686034088962</v>
      </c>
      <c r="F158" s="108"/>
      <c r="G158" s="108"/>
      <c r="I158" s="1">
        <v>5</v>
      </c>
      <c r="J158" s="108">
        <v>0.79977376813994205</v>
      </c>
      <c r="K158" s="108">
        <f t="shared" si="18"/>
        <v>0.79977377115561854</v>
      </c>
      <c r="L158" s="108">
        <f>'Output_Tabel Mortalita'!K320</f>
        <v>6.3607507370416101E-3</v>
      </c>
      <c r="M158" s="123">
        <f t="shared" si="19"/>
        <v>0.21375420303181777</v>
      </c>
    </row>
    <row r="159" spans="1:16" x14ac:dyDescent="0.35">
      <c r="A159" s="1">
        <v>6</v>
      </c>
      <c r="B159" s="108">
        <v>0.76959391589962101</v>
      </c>
      <c r="C159" s="108">
        <f t="shared" si="16"/>
        <v>0.76959391529740506</v>
      </c>
      <c r="D159" s="108">
        <f>'Output_Tabel Mortalita'!D321</f>
        <v>6.31072617311184E-3</v>
      </c>
      <c r="E159" s="108">
        <f t="shared" si="17"/>
        <v>0.2519634662327746</v>
      </c>
      <c r="F159" s="108"/>
      <c r="G159" s="108"/>
      <c r="I159" s="1">
        <v>6</v>
      </c>
      <c r="J159" s="108">
        <v>0.78352954300094702</v>
      </c>
      <c r="K159" s="108">
        <f t="shared" si="18"/>
        <v>0.78352954581358991</v>
      </c>
      <c r="L159" s="108">
        <f>'Output_Tabel Mortalita'!K321</f>
        <v>6.9449404354319398E-3</v>
      </c>
      <c r="M159" s="123">
        <f t="shared" si="19"/>
        <v>0.2333860128067132</v>
      </c>
    </row>
    <row r="160" spans="1:16" x14ac:dyDescent="0.35">
      <c r="A160" s="1">
        <v>7</v>
      </c>
      <c r="B160" s="108">
        <v>0.75390790392748597</v>
      </c>
      <c r="C160" s="108">
        <f t="shared" si="16"/>
        <v>0.7539079033714664</v>
      </c>
      <c r="D160" s="108">
        <f>'Output_Tabel Mortalita'!D322</f>
        <v>6.9563506798272796E-3</v>
      </c>
      <c r="E160" s="108">
        <f t="shared" si="17"/>
        <v>0.27200523105026553</v>
      </c>
      <c r="F160" s="108"/>
      <c r="G160" s="108"/>
      <c r="I160" s="1">
        <v>7</v>
      </c>
      <c r="J160" s="108">
        <v>0.76616994741075495</v>
      </c>
      <c r="K160" s="108">
        <f t="shared" si="18"/>
        <v>0.76616994997260512</v>
      </c>
      <c r="L160" s="108">
        <f>'Output_Tabel Mortalita'!K322</f>
        <v>7.5827838196534103E-3</v>
      </c>
      <c r="M160" s="123">
        <f t="shared" si="19"/>
        <v>0.25482086529859987</v>
      </c>
    </row>
    <row r="161" spans="1:13" x14ac:dyDescent="0.35">
      <c r="A161" s="1">
        <v>8</v>
      </c>
      <c r="B161" s="108">
        <v>0.73773481298214905</v>
      </c>
      <c r="C161" s="108">
        <f t="shared" si="16"/>
        <v>0.73773481248132122</v>
      </c>
      <c r="D161" s="108">
        <f>'Output_Tabel Mortalita'!D323</f>
        <v>7.6676014504447297E-3</v>
      </c>
      <c r="E161" s="108">
        <f t="shared" si="17"/>
        <v>0.29314726586312112</v>
      </c>
      <c r="F161" s="108"/>
      <c r="G161" s="108"/>
      <c r="I161" s="1">
        <v>8</v>
      </c>
      <c r="J161" s="108">
        <v>0.74765491747062296</v>
      </c>
      <c r="K161" s="108">
        <f t="shared" si="18"/>
        <v>0.74765491973021891</v>
      </c>
      <c r="L161" s="108">
        <f>'Output_Tabel Mortalita'!K323</f>
        <v>8.2792086007067497E-3</v>
      </c>
      <c r="M161" s="123">
        <f t="shared" si="19"/>
        <v>0.27822435721387256</v>
      </c>
    </row>
    <row r="162" spans="1:13" x14ac:dyDescent="0.35">
      <c r="A162" s="1">
        <v>9</v>
      </c>
      <c r="B162" s="108">
        <v>0.72113648224839599</v>
      </c>
      <c r="C162" s="108">
        <f t="shared" si="16"/>
        <v>0.72113648181179446</v>
      </c>
      <c r="D162" s="108">
        <f>'Output_Tabel Mortalita'!D324</f>
        <v>8.4510579953996894E-3</v>
      </c>
      <c r="E162" s="108">
        <f t="shared" si="17"/>
        <v>0.31537302588234267</v>
      </c>
      <c r="F162" s="108"/>
      <c r="G162" s="108"/>
      <c r="I162" s="1">
        <v>9</v>
      </c>
      <c r="J162" s="108">
        <v>0.72794998842992698</v>
      </c>
      <c r="K162" s="108">
        <f t="shared" si="18"/>
        <v>0.72794999033244434</v>
      </c>
      <c r="L162" s="108">
        <f>'Output_Tabel Mortalita'!K324</f>
        <v>9.0395950649438499E-3</v>
      </c>
      <c r="M162" s="123">
        <f t="shared" si="19"/>
        <v>0.30377729414383542</v>
      </c>
    </row>
    <row r="163" spans="1:13" x14ac:dyDescent="0.35">
      <c r="A163" s="1">
        <v>10</v>
      </c>
      <c r="B163" s="108">
        <v>0.70418281509381597</v>
      </c>
      <c r="C163" s="108">
        <f t="shared" si="16"/>
        <v>0.70418281473031585</v>
      </c>
      <c r="D163" s="108">
        <f>'Output_Tabel Mortalita'!D325</f>
        <v>9.3139399001813498E-3</v>
      </c>
      <c r="E163" s="108">
        <f t="shared" si="17"/>
        <v>0.33865333128273489</v>
      </c>
      <c r="F163" s="108"/>
      <c r="G163" s="108"/>
      <c r="I163" s="1">
        <v>10</v>
      </c>
      <c r="J163" s="108">
        <v>0.707027892318142</v>
      </c>
      <c r="K163" s="108">
        <f t="shared" si="18"/>
        <v>0.70702789380589992</v>
      </c>
      <c r="L163" s="108">
        <f>'Output_Tabel Mortalita'!K325</f>
        <v>9.8698176399080705E-3</v>
      </c>
      <c r="M163" s="123">
        <f t="shared" si="19"/>
        <v>0.33167708739308777</v>
      </c>
    </row>
    <row r="164" spans="1:13" x14ac:dyDescent="0.35">
      <c r="A164" s="1">
        <v>11</v>
      </c>
      <c r="B164" s="108">
        <v>0.68695080072520098</v>
      </c>
      <c r="C164" s="108">
        <f t="shared" si="16"/>
        <v>0.68695080044333778</v>
      </c>
      <c r="D164" s="108">
        <f>'Output_Tabel Mortalita'!D326</f>
        <v>1.0264164890902001E-2</v>
      </c>
      <c r="E164" s="108">
        <f t="shared" si="17"/>
        <v>0.36294560814455196</v>
      </c>
      <c r="F164" s="108"/>
      <c r="G164" s="108"/>
      <c r="I164" s="1">
        <v>11</v>
      </c>
      <c r="J164" s="108">
        <v>0.68487034329397201</v>
      </c>
      <c r="K164" s="108">
        <f t="shared" si="18"/>
        <v>0.68487034430714311</v>
      </c>
      <c r="L164" s="108">
        <f>'Output_Tabel Mortalita'!K326</f>
        <v>1.07762902777026E-2</v>
      </c>
      <c r="M164" s="123">
        <f t="shared" si="19"/>
        <v>0.36213927909670729</v>
      </c>
    </row>
    <row r="165" spans="1:13" x14ac:dyDescent="0.35">
      <c r="A165" s="1">
        <v>12</v>
      </c>
      <c r="B165" s="108">
        <v>0.66952324734651103</v>
      </c>
      <c r="C165" s="108">
        <f t="shared" si="16"/>
        <v>0.66952324715426836</v>
      </c>
      <c r="D165" s="108">
        <f>'Output_Tabel Mortalita'!D327</f>
        <v>1.13104112546104E-2</v>
      </c>
      <c r="E165" s="108">
        <f t="shared" si="17"/>
        <v>0.3881934102364118</v>
      </c>
      <c r="F165" s="108"/>
      <c r="G165" s="108"/>
      <c r="I165" s="1">
        <v>12</v>
      </c>
      <c r="J165" s="108">
        <v>0.66147000115570198</v>
      </c>
      <c r="K165" s="108">
        <f t="shared" si="18"/>
        <v>0.6614700016332502</v>
      </c>
      <c r="L165" s="108">
        <f>'Output_Tabel Mortalita'!K327</f>
        <v>1.1766016006499401E-2</v>
      </c>
      <c r="M165" s="123">
        <f t="shared" si="19"/>
        <v>0.39539920740864681</v>
      </c>
    </row>
    <row r="166" spans="1:13" x14ac:dyDescent="0.35">
      <c r="A166" s="1">
        <v>13</v>
      </c>
      <c r="B166" s="108">
        <v>0.65198726271468599</v>
      </c>
      <c r="C166" s="108">
        <f t="shared" si="16"/>
        <v>0.65198726261933404</v>
      </c>
      <c r="D166" s="108">
        <f>'Output_Tabel Mortalita'!D328</f>
        <v>1.2462184734259399E-2</v>
      </c>
      <c r="E166" s="108">
        <f t="shared" si="17"/>
        <v>0.41432627721983928</v>
      </c>
      <c r="F166" s="108"/>
      <c r="G166" s="108"/>
      <c r="I166" s="1">
        <v>13</v>
      </c>
      <c r="J166" s="108">
        <v>0.63683259229868205</v>
      </c>
      <c r="K166" s="108">
        <f t="shared" si="18"/>
        <v>0.63683259217955257</v>
      </c>
      <c r="L166" s="108">
        <f>'Output_Tabel Mortalita'!K328</f>
        <v>1.2846641033004201E-2</v>
      </c>
      <c r="M166" s="123">
        <f t="shared" si="19"/>
        <v>0.4317138246258943</v>
      </c>
    </row>
    <row r="167" spans="1:13" x14ac:dyDescent="0.35">
      <c r="A167" s="1">
        <v>14</v>
      </c>
      <c r="B167" s="108">
        <v>0.63443253600385496</v>
      </c>
      <c r="C167" s="108">
        <f t="shared" si="16"/>
        <v>0.63443253601177441</v>
      </c>
      <c r="D167" s="108">
        <f>'Output_Tabel Mortalita'!D329</f>
        <v>1.3729889966923901E-2</v>
      </c>
      <c r="E167" s="108">
        <f t="shared" si="17"/>
        <v>0.44125997506047476</v>
      </c>
      <c r="F167" s="108"/>
      <c r="G167" s="108"/>
      <c r="I167" s="1">
        <v>14</v>
      </c>
      <c r="J167" s="108">
        <v>0.61097915332853303</v>
      </c>
      <c r="K167" s="108">
        <f t="shared" si="18"/>
        <v>0.61097915255311241</v>
      </c>
      <c r="L167" s="108">
        <f>'Output_Tabel Mortalita'!K329</f>
        <v>1.40265138138482E-2</v>
      </c>
      <c r="M167" s="123">
        <f t="shared" si="19"/>
        <v>0.47136368229446318</v>
      </c>
    </row>
    <row r="168" spans="1:13" x14ac:dyDescent="0.35">
      <c r="A168" s="1">
        <v>15</v>
      </c>
      <c r="B168" s="108">
        <v>0.61694949016964795</v>
      </c>
      <c r="C168" s="108">
        <f t="shared" si="16"/>
        <v>0.61694949028615864</v>
      </c>
      <c r="D168" s="108">
        <f>'Output_Tabel Mortalita'!D330</f>
        <v>1.5124906465873601E-2</v>
      </c>
      <c r="E168" s="108">
        <f t="shared" si="17"/>
        <v>0.46889714997879683</v>
      </c>
      <c r="F168" s="108"/>
      <c r="G168" s="108"/>
      <c r="I168" s="1">
        <v>15</v>
      </c>
      <c r="J168" s="108">
        <v>0.58394834534682805</v>
      </c>
      <c r="K168" s="108">
        <f t="shared" si="18"/>
        <v>0.58394834385868866</v>
      </c>
      <c r="L168" s="108">
        <f>'Output_Tabel Mortalita'!K330</f>
        <v>1.5314749552270201E-2</v>
      </c>
      <c r="M168" s="123">
        <f t="shared" si="19"/>
        <v>0.5146550986333116</v>
      </c>
    </row>
    <row r="169" spans="1:13" x14ac:dyDescent="0.35">
      <c r="A169" s="1">
        <v>16</v>
      </c>
      <c r="B169" s="108">
        <v>0.59962738483667699</v>
      </c>
      <c r="C169" s="108">
        <f t="shared" si="16"/>
        <v>0.59962738506596891</v>
      </c>
      <c r="D169" s="108">
        <f>'Output_Tabel Mortalita'!D331</f>
        <v>1.6659669059003599E-2</v>
      </c>
      <c r="E169" s="108">
        <f t="shared" si="17"/>
        <v>0.49712840865220032</v>
      </c>
      <c r="F169" s="108"/>
      <c r="G169" s="108"/>
      <c r="I169" s="1">
        <v>16</v>
      </c>
      <c r="J169" s="108">
        <v>0.55579876661326</v>
      </c>
      <c r="K169" s="108">
        <f t="shared" si="18"/>
        <v>0.55579876436119113</v>
      </c>
      <c r="L169" s="108">
        <f>'Output_Tabel Mortalita'!K331</f>
        <v>1.6721300618360802E-2</v>
      </c>
      <c r="M169" s="123">
        <f t="shared" si="19"/>
        <v>0.56192252502080087</v>
      </c>
    </row>
    <row r="170" spans="1:13" x14ac:dyDescent="0.35">
      <c r="A170" s="1">
        <v>17</v>
      </c>
      <c r="B170" s="108">
        <v>0.58255245478301898</v>
      </c>
      <c r="C170" s="108">
        <f t="shared" si="16"/>
        <v>0.58255245512804588</v>
      </c>
      <c r="D170" s="108">
        <f>'Output_Tabel Mortalita'!D332</f>
        <v>1.8347752583987301E-2</v>
      </c>
      <c r="E170" s="108">
        <f t="shared" si="17"/>
        <v>0.52583381560455633</v>
      </c>
      <c r="F170" s="108"/>
      <c r="G170" s="108"/>
      <c r="I170" s="1">
        <v>17</v>
      </c>
      <c r="J170" s="108">
        <v>0.52661116813742603</v>
      </c>
      <c r="K170" s="108">
        <f t="shared" si="18"/>
        <v>0.52661116507772376</v>
      </c>
      <c r="L170" s="108">
        <f>'Output_Tabel Mortalita'!K332</f>
        <v>1.8257033436908598E-2</v>
      </c>
      <c r="M170" s="123">
        <f t="shared" si="19"/>
        <v>0.61353112982617919</v>
      </c>
    </row>
    <row r="171" spans="1:13" x14ac:dyDescent="0.35">
      <c r="A171" s="1">
        <v>18</v>
      </c>
      <c r="B171" s="108">
        <v>0.56580616764518998</v>
      </c>
      <c r="C171" s="108">
        <f t="shared" si="16"/>
        <v>0.56580616810763751</v>
      </c>
      <c r="D171" s="108">
        <f>'Output_Tabel Mortalita'!D333</f>
        <v>2.0203960499887302E-2</v>
      </c>
      <c r="E171" s="108">
        <f t="shared" si="17"/>
        <v>0.55488477529138291</v>
      </c>
      <c r="F171" s="108"/>
      <c r="G171" s="108"/>
      <c r="I171" s="1">
        <v>18</v>
      </c>
      <c r="J171" s="108">
        <v>0.49649045145749199</v>
      </c>
      <c r="K171" s="108">
        <f t="shared" si="18"/>
        <v>0.49649044755647764</v>
      </c>
      <c r="L171" s="108">
        <f>'Output_Tabel Mortalita'!K333</f>
        <v>1.9933812436849201E-2</v>
      </c>
      <c r="M171" s="123">
        <f t="shared" si="19"/>
        <v>0.66987961954769004</v>
      </c>
    </row>
    <row r="172" spans="1:13" x14ac:dyDescent="0.35">
      <c r="A172" s="1">
        <v>19</v>
      </c>
      <c r="B172" s="108">
        <v>0.54946367654061401</v>
      </c>
      <c r="C172" s="108">
        <f t="shared" si="16"/>
        <v>0.54946367712091448</v>
      </c>
      <c r="D172" s="108">
        <f>'Output_Tabel Mortalita'!D334</f>
        <v>2.2244416900892901E-2</v>
      </c>
      <c r="E172" s="108">
        <f t="shared" si="17"/>
        <v>0.58414624318046515</v>
      </c>
      <c r="F172" s="108"/>
      <c r="G172" s="108"/>
      <c r="I172" s="1">
        <v>19</v>
      </c>
      <c r="J172" s="108">
        <v>0.46556730166246502</v>
      </c>
      <c r="K172" s="108">
        <f t="shared" si="18"/>
        <v>0.46556729689916121</v>
      </c>
      <c r="L172" s="108">
        <f>'Output_Tabel Mortalita'!K334</f>
        <v>2.1764591710876999E-2</v>
      </c>
      <c r="M172" s="123">
        <f t="shared" si="19"/>
        <v>0.73140331905224076</v>
      </c>
    </row>
    <row r="173" spans="1:13" x14ac:dyDescent="0.35">
      <c r="A173" s="1">
        <v>20</v>
      </c>
      <c r="B173" s="108">
        <v>0.53359252968942295</v>
      </c>
      <c r="C173" s="108">
        <f t="shared" si="16"/>
        <v>0.53359253038678789</v>
      </c>
      <c r="D173" s="108">
        <f>'Output_Tabel Mortalita'!D335</f>
        <v>2.44866612049063E-2</v>
      </c>
      <c r="E173" s="108">
        <f t="shared" si="17"/>
        <v>0.6134791891882313</v>
      </c>
      <c r="F173" s="108"/>
      <c r="G173" s="108"/>
      <c r="I173" s="1">
        <v>20</v>
      </c>
      <c r="J173" s="108">
        <v>0.43399928353707301</v>
      </c>
      <c r="K173" s="108">
        <f t="shared" si="18"/>
        <v>0.43399927790594206</v>
      </c>
      <c r="L173" s="108">
        <f>'Output_Tabel Mortalita'!K335</f>
        <v>2.3763515093343401E-2</v>
      </c>
      <c r="M173" s="123">
        <f t="shared" si="19"/>
        <v>0.79857753471327375</v>
      </c>
    </row>
    <row r="174" spans="1:13" x14ac:dyDescent="0.35">
      <c r="A174" s="1">
        <v>21</v>
      </c>
      <c r="B174" s="108">
        <v>0.51825168125666499</v>
      </c>
      <c r="C174" s="108">
        <f t="shared" si="16"/>
        <v>0.51825168206917316</v>
      </c>
      <c r="D174" s="108">
        <f>'Output_Tabel Mortalita'!D336</f>
        <v>2.6949744532059599E-2</v>
      </c>
      <c r="E174" s="108">
        <f t="shared" si="17"/>
        <v>0.64274322014366891</v>
      </c>
      <c r="F174" s="108"/>
      <c r="G174" s="108"/>
      <c r="I174" s="1">
        <v>21</v>
      </c>
      <c r="J174" s="108">
        <v>0.40197120729141</v>
      </c>
      <c r="K174" s="108">
        <f t="shared" si="18"/>
        <v>0.40197120080501392</v>
      </c>
      <c r="L174" s="108">
        <f>'Output_Tabel Mortalita'!K336</f>
        <v>2.5946025429600599E-2</v>
      </c>
      <c r="M174" s="123">
        <f t="shared" si="19"/>
        <v>0.87192122642903591</v>
      </c>
    </row>
    <row r="175" spans="1:13" x14ac:dyDescent="0.35">
      <c r="A175" s="1">
        <v>22</v>
      </c>
      <c r="B175" s="108">
        <v>0.50349082741331597</v>
      </c>
      <c r="C175" s="108">
        <f t="shared" si="16"/>
        <v>0.50349082833801195</v>
      </c>
      <c r="D175" s="108">
        <f>'Output_Tabel Mortalita'!D337</f>
        <v>2.9654326479842001E-2</v>
      </c>
      <c r="E175" s="108">
        <f t="shared" si="17"/>
        <v>0.67179925717135103</v>
      </c>
      <c r="F175" s="108"/>
      <c r="G175" s="108"/>
      <c r="I175" s="1">
        <v>22</v>
      </c>
      <c r="J175" s="108">
        <v>0.36969455630352299</v>
      </c>
      <c r="K175" s="108">
        <f t="shared" si="18"/>
        <v>0.36969454899494303</v>
      </c>
      <c r="L175" s="108">
        <f>'Output_Tabel Mortalita'!K337</f>
        <v>2.83289838809604E-2</v>
      </c>
      <c r="M175" s="123">
        <f t="shared" si="19"/>
        <v>0.95200101688972671</v>
      </c>
    </row>
    <row r="176" spans="1:13" x14ac:dyDescent="0.35">
      <c r="A176" s="1">
        <v>23</v>
      </c>
      <c r="B176" s="108">
        <v>0.489350071074037</v>
      </c>
      <c r="C176" s="108">
        <f t="shared" si="16"/>
        <v>0.48935007210707021</v>
      </c>
      <c r="D176" s="108">
        <f>'Output_Tabel Mortalita'!D338</f>
        <v>3.2622770636278303E-2</v>
      </c>
      <c r="E176" s="108">
        <f t="shared" si="17"/>
        <v>0.70051216011654671</v>
      </c>
      <c r="F176" s="108"/>
      <c r="G176" s="108"/>
      <c r="I176" s="1">
        <v>23</v>
      </c>
      <c r="J176" s="108">
        <v>0.33740576713696402</v>
      </c>
      <c r="K176" s="108">
        <f t="shared" si="18"/>
        <v>0.33740575906177128</v>
      </c>
      <c r="L176" s="108">
        <f>'Output_Tabel Mortalita'!K338</f>
        <v>3.0930800186969601E-2</v>
      </c>
      <c r="M176" s="123">
        <f t="shared" si="19"/>
        <v>1.0394355690674426</v>
      </c>
    </row>
    <row r="177" spans="1:13" x14ac:dyDescent="0.35">
      <c r="A177" s="1">
        <v>24</v>
      </c>
      <c r="B177" s="108">
        <v>0.475859899829084</v>
      </c>
      <c r="C177" s="108">
        <f t="shared" si="16"/>
        <v>0.47585990096584529</v>
      </c>
      <c r="D177" s="108">
        <f>'Output_Tabel Mortalita'!D339</f>
        <v>3.5879236744794402E-2</v>
      </c>
      <c r="E177" s="108">
        <f t="shared" si="17"/>
        <v>0.72875319476979505</v>
      </c>
      <c r="F177" s="108"/>
      <c r="G177" s="108"/>
      <c r="I177" s="1">
        <v>24</v>
      </c>
      <c r="J177" s="108">
        <v>0.30536316697092403</v>
      </c>
      <c r="K177" s="108">
        <f t="shared" si="18"/>
        <v>0.30536315820845961</v>
      </c>
      <c r="L177" s="108">
        <f>'Output_Tabel Mortalita'!K339</f>
        <v>3.3771574891350999E-2</v>
      </c>
      <c r="M177" s="123">
        <f t="shared" si="19"/>
        <v>1.1349003657475787</v>
      </c>
    </row>
    <row r="178" spans="1:13" x14ac:dyDescent="0.35">
      <c r="A178" s="1">
        <v>25</v>
      </c>
      <c r="B178" s="108">
        <v>0.46304144579331502</v>
      </c>
      <c r="C178" s="108">
        <f t="shared" si="16"/>
        <v>0.4630414470286025</v>
      </c>
      <c r="D178" s="108">
        <f>'Output_Tabel Mortalita'!D340</f>
        <v>3.9449766939116102E-2</v>
      </c>
      <c r="E178" s="108">
        <f t="shared" si="17"/>
        <v>0.75640224930826683</v>
      </c>
      <c r="F178" s="108"/>
      <c r="G178" s="108"/>
      <c r="I178" s="1">
        <v>25</v>
      </c>
      <c r="J178" s="108">
        <v>0.27384241096875001</v>
      </c>
      <c r="K178" s="108">
        <f t="shared" si="18"/>
        <v>0.27384240162247875</v>
      </c>
      <c r="L178" s="108">
        <f>'Output_Tabel Mortalita'!K340</f>
        <v>3.68732546303914E-2</v>
      </c>
      <c r="M178" s="123">
        <f t="shared" si="19"/>
        <v>1.2391329280263439</v>
      </c>
    </row>
    <row r="179" spans="1:13" x14ac:dyDescent="0.35">
      <c r="A179" s="1">
        <v>26</v>
      </c>
      <c r="B179" s="108">
        <v>0.45090698446316602</v>
      </c>
      <c r="C179" s="108">
        <f t="shared" si="16"/>
        <v>0.45090698579131694</v>
      </c>
      <c r="D179" s="108">
        <f>'Output_Tabel Mortalita'!D341</f>
        <v>4.3362362900365201E-2</v>
      </c>
      <c r="E179" s="108">
        <f t="shared" si="17"/>
        <v>0.78334972296520833</v>
      </c>
      <c r="F179" s="108"/>
      <c r="G179" s="108"/>
      <c r="I179" s="1">
        <v>26</v>
      </c>
      <c r="J179" s="108">
        <v>0.24313032710413601</v>
      </c>
      <c r="K179" s="108">
        <f t="shared" si="18"/>
        <v>0.24313031730081605</v>
      </c>
      <c r="L179" s="108">
        <f>'Output_Tabel Mortalita'!K341</f>
        <v>4.0259801683466802E-2</v>
      </c>
      <c r="M179" s="123">
        <f t="shared" si="19"/>
        <v>1.3529385130903226</v>
      </c>
    </row>
    <row r="180" spans="1:13" x14ac:dyDescent="0.35">
      <c r="A180" s="1">
        <v>27</v>
      </c>
      <c r="B180" s="108">
        <v>0.43946062263031199</v>
      </c>
      <c r="C180" s="108">
        <f t="shared" si="16"/>
        <v>0.43946062404536562</v>
      </c>
      <c r="D180" s="108">
        <f>'Output_Tabel Mortalita'!D342</f>
        <v>4.7647050150387699E-2</v>
      </c>
      <c r="E180" s="108">
        <f t="shared" si="17"/>
        <v>0.8094980308177524</v>
      </c>
      <c r="F180" s="108"/>
      <c r="G180" s="108"/>
      <c r="I180" s="1">
        <v>27</v>
      </c>
      <c r="J180" s="108">
        <v>0.21351717227519301</v>
      </c>
      <c r="K180" s="108">
        <f t="shared" si="18"/>
        <v>0.21351716216264793</v>
      </c>
      <c r="L180" s="108">
        <f>'Output_Tabel Mortalita'!K342</f>
        <v>4.3957379095582498E-2</v>
      </c>
      <c r="M180" s="123">
        <f t="shared" si="19"/>
        <v>1.4771963352967434</v>
      </c>
    </row>
    <row r="181" spans="1:13" x14ac:dyDescent="0.35">
      <c r="A181" s="1">
        <v>28</v>
      </c>
      <c r="B181" s="108">
        <v>0.42869912282785899</v>
      </c>
      <c r="C181" s="108">
        <f t="shared" si="16"/>
        <v>0.42869912432368296</v>
      </c>
      <c r="D181" s="108">
        <f>'Output_Tabel Mortalita'!D343</f>
        <v>5.2335924987709302E-2</v>
      </c>
      <c r="E181" s="108">
        <f t="shared" si="17"/>
        <v>0.83476269176876794</v>
      </c>
      <c r="F181" s="108"/>
      <c r="G181" s="108"/>
      <c r="I181" s="1">
        <v>28</v>
      </c>
      <c r="J181" s="108">
        <v>0.18528743217070801</v>
      </c>
      <c r="K181" s="108">
        <f t="shared" si="18"/>
        <v>0.18528742191405762</v>
      </c>
      <c r="L181" s="108">
        <f>'Output_Tabel Mortalita'!K343</f>
        <v>4.7994552802108598E-2</v>
      </c>
      <c r="M181" s="123">
        <f t="shared" si="19"/>
        <v>1.61286635861592</v>
      </c>
    </row>
    <row r="182" spans="1:13" x14ac:dyDescent="0.35">
      <c r="A182" s="1">
        <v>29</v>
      </c>
      <c r="B182" s="108">
        <v>0.41861281312298598</v>
      </c>
      <c r="C182" s="108">
        <f t="shared" si="16"/>
        <v>0.41861281469340422</v>
      </c>
      <c r="D182" s="108">
        <f>'Output_Tabel Mortalita'!D344</f>
        <v>5.7463178802709902E-2</v>
      </c>
      <c r="E182" s="108">
        <f t="shared" si="17"/>
        <v>0.85907299024006945</v>
      </c>
      <c r="F182" s="108"/>
      <c r="G182" s="108"/>
      <c r="I182" s="1">
        <v>29</v>
      </c>
      <c r="J182" s="108">
        <v>0.158709455044171</v>
      </c>
      <c r="K182" s="108">
        <f t="shared" si="18"/>
        <v>0.15870944482046345</v>
      </c>
      <c r="L182" s="108">
        <f>'Output_Tabel Mortalita'!K344</f>
        <v>5.2402512317238401E-2</v>
      </c>
      <c r="M182" s="123">
        <f t="shared" si="19"/>
        <v>1.7609967129114319</v>
      </c>
    </row>
    <row r="183" spans="1:13" x14ac:dyDescent="0.35">
      <c r="A183" s="1">
        <v>30</v>
      </c>
      <c r="B183" s="108">
        <v>0.40918653547814998</v>
      </c>
      <c r="C183" s="108">
        <f t="shared" si="16"/>
        <v>0.409186537117044</v>
      </c>
      <c r="D183" s="108">
        <f>'Output_Tabel Mortalita'!D345</f>
        <v>6.30650936905192E-2</v>
      </c>
      <c r="E183" s="108">
        <f t="shared" si="17"/>
        <v>0.88237222391507486</v>
      </c>
      <c r="F183" s="108"/>
      <c r="G183" s="108"/>
      <c r="I183" s="1">
        <v>30</v>
      </c>
      <c r="J183" s="108">
        <v>0.13402438716599899</v>
      </c>
      <c r="K183" s="108">
        <f t="shared" si="18"/>
        <v>0.13402437715734164</v>
      </c>
      <c r="L183" s="108">
        <f>'Output_Tabel Mortalita'!K345</f>
        <v>5.7215311691121103E-2</v>
      </c>
      <c r="M183" s="123">
        <f t="shared" si="19"/>
        <v>1.9227317913531292</v>
      </c>
    </row>
    <row r="184" spans="1:13" x14ac:dyDescent="0.35">
      <c r="A184" s="1">
        <v>31</v>
      </c>
      <c r="B184" s="108">
        <v>0.40040059241353498</v>
      </c>
      <c r="C184" s="108">
        <f t="shared" si="16"/>
        <v>0.40040059411492773</v>
      </c>
      <c r="D184" s="108">
        <f>'Output_Tabel Mortalita'!D346</f>
        <v>6.9180002436205507E-2</v>
      </c>
      <c r="E184" s="108">
        <f t="shared" si="17"/>
        <v>0.90461756855838682</v>
      </c>
      <c r="F184" s="108"/>
      <c r="G184" s="108"/>
      <c r="I184" s="1">
        <v>31</v>
      </c>
      <c r="J184" s="108">
        <v>0.111435058995528</v>
      </c>
      <c r="K184" s="108">
        <f t="shared" si="18"/>
        <v>0.11143504938099152</v>
      </c>
      <c r="L184" s="108">
        <f>'Output_Tabel Mortalita'!K346</f>
        <v>6.2470132597198101E-2</v>
      </c>
      <c r="M184" s="123">
        <f t="shared" si="19"/>
        <v>2.0993210915201819</v>
      </c>
    </row>
    <row r="185" spans="1:13" x14ac:dyDescent="0.35">
      <c r="A185" s="1">
        <v>32</v>
      </c>
      <c r="B185" s="108">
        <v>0.39223165936592103</v>
      </c>
      <c r="C185" s="108">
        <f t="shared" si="16"/>
        <v>0.392231661124058</v>
      </c>
      <c r="D185" s="108">
        <f>'Output_Tabel Mortalita'!D347</f>
        <v>7.5848205110197797E-2</v>
      </c>
      <c r="E185" s="108">
        <f t="shared" si="17"/>
        <v>0.9257796054741646</v>
      </c>
      <c r="F185" s="108"/>
      <c r="G185" s="108"/>
      <c r="I185" s="1">
        <v>32</v>
      </c>
      <c r="J185" s="108">
        <v>9.1095632222320005E-2</v>
      </c>
      <c r="K185" s="108">
        <f t="shared" si="18"/>
        <v>9.1095623169075782E-2</v>
      </c>
      <c r="L185" s="108">
        <f>'Output_Tabel Mortalita'!K347</f>
        <v>6.8207571582249202E-2</v>
      </c>
      <c r="M185" s="123">
        <f t="shared" si="19"/>
        <v>2.2921288684968415</v>
      </c>
    </row>
    <row r="186" spans="1:13" x14ac:dyDescent="0.35">
      <c r="A186" s="1">
        <v>33</v>
      </c>
      <c r="B186" s="108">
        <v>0.38465363811773501</v>
      </c>
      <c r="C186" s="108">
        <f t="shared" si="16"/>
        <v>0.38465363992713097</v>
      </c>
      <c r="D186" s="108">
        <f>'Output_Tabel Mortalita'!D348</f>
        <v>8.3111833728687398E-2</v>
      </c>
      <c r="E186" s="108">
        <f t="shared" si="17"/>
        <v>0.94584156704698419</v>
      </c>
      <c r="F186" s="108"/>
      <c r="G186" s="108"/>
      <c r="I186" s="1">
        <v>33</v>
      </c>
      <c r="J186" s="108">
        <v>7.3102928458380803E-2</v>
      </c>
      <c r="K186" s="108">
        <f t="shared" si="18"/>
        <v>7.3102920112715741E-2</v>
      </c>
      <c r="L186" s="108">
        <f>'Output_Tabel Mortalita'!K348</f>
        <v>7.4471953698320006E-2</v>
      </c>
      <c r="M186" s="123">
        <f t="shared" si="19"/>
        <v>2.502644674536699</v>
      </c>
    </row>
    <row r="187" spans="1:13" x14ac:dyDescent="0.35">
      <c r="A187" s="1">
        <v>34</v>
      </c>
      <c r="B187" s="108">
        <v>0.37763843430842498</v>
      </c>
      <c r="C187" s="108">
        <f t="shared" si="16"/>
        <v>0.37763843616389348</v>
      </c>
      <c r="D187" s="108">
        <f>'Output_Tabel Mortalita'!D349</f>
        <v>9.10146557654158E-2</v>
      </c>
      <c r="E187" s="108">
        <f t="shared" si="17"/>
        <v>0.96479836103321637</v>
      </c>
      <c r="F187" s="108"/>
      <c r="G187" s="108"/>
      <c r="I187" s="1">
        <v>34</v>
      </c>
      <c r="J187" s="108">
        <v>5.7490386860158997E-2</v>
      </c>
      <c r="K187" s="108">
        <f t="shared" si="18"/>
        <v>5.7490379339179984E-2</v>
      </c>
      <c r="L187" s="108">
        <f>'Output_Tabel Mortalita'!K349</f>
        <v>8.1311674939520906E-2</v>
      </c>
      <c r="M187" s="123">
        <f t="shared" si="19"/>
        <v>2.7324948667204705</v>
      </c>
    </row>
    <row r="188" spans="1:13" x14ac:dyDescent="0.35">
      <c r="A188" s="1">
        <v>35</v>
      </c>
      <c r="B188" s="108">
        <v>0.37115664888044497</v>
      </c>
      <c r="C188" s="108">
        <f t="shared" si="16"/>
        <v>0.37115665077715182</v>
      </c>
      <c r="D188" s="108">
        <f>'Output_Tabel Mortalita'!D350</f>
        <v>9.9601806826265807E-2</v>
      </c>
      <c r="E188" s="108">
        <f t="shared" si="17"/>
        <v>0.982655435237488</v>
      </c>
      <c r="F188" s="108"/>
      <c r="G188" s="108"/>
      <c r="I188" s="1">
        <v>35</v>
      </c>
      <c r="J188" s="108">
        <v>4.4225508924349101E-2</v>
      </c>
      <c r="K188" s="108">
        <f t="shared" si="18"/>
        <v>4.4225502309242951E-2</v>
      </c>
      <c r="L188" s="108">
        <f>'Output_Tabel Mortalita'!K350</f>
        <v>8.8779576129219898E-2</v>
      </c>
      <c r="M188" s="123">
        <f t="shared" si="19"/>
        <v>2.9834551715106663</v>
      </c>
    </row>
    <row r="189" spans="1:13" x14ac:dyDescent="0.35">
      <c r="A189" s="1">
        <v>36</v>
      </c>
      <c r="B189" s="108">
        <v>0.36517817908678202</v>
      </c>
      <c r="C189" s="108">
        <f t="shared" si="16"/>
        <v>0.36517818102022936</v>
      </c>
      <c r="D189" s="108">
        <f>'Output_Tabel Mortalita'!D351</f>
        <v>0.10891944261318701</v>
      </c>
      <c r="E189" s="108">
        <f t="shared" si="17"/>
        <v>0.99942754160300373</v>
      </c>
      <c r="F189" s="108"/>
      <c r="G189" s="108"/>
      <c r="I189" s="1">
        <v>36</v>
      </c>
      <c r="J189" s="108">
        <v>3.32114228917086E-2</v>
      </c>
      <c r="K189" s="108">
        <f t="shared" si="18"/>
        <v>3.3211417223399167E-2</v>
      </c>
      <c r="L189" s="108">
        <f>'Output_Tabel Mortalita'!K351</f>
        <v>9.6933351146126404E-2</v>
      </c>
      <c r="M189" s="123">
        <f t="shared" si="19"/>
        <v>3.2574644032716438</v>
      </c>
    </row>
    <row r="190" spans="1:13" x14ac:dyDescent="0.35">
      <c r="A190" s="1">
        <v>37</v>
      </c>
      <c r="B190" s="108">
        <v>0.35967272928961702</v>
      </c>
      <c r="C190" s="108">
        <f t="shared" si="16"/>
        <v>0.35967273125565952</v>
      </c>
      <c r="D190" s="108">
        <f>'Output_Tabel Mortalita'!D352</f>
        <v>0.119014300523985</v>
      </c>
      <c r="E190" s="108">
        <f t="shared" si="17"/>
        <v>1.0151374534108226</v>
      </c>
      <c r="F190" s="108"/>
      <c r="G190" s="108"/>
      <c r="I190" s="1">
        <v>37</v>
      </c>
      <c r="J190" s="108">
        <v>2.4292835656901199E-2</v>
      </c>
      <c r="K190" s="108">
        <f t="shared" si="18"/>
        <v>2.4292830934768774E-2</v>
      </c>
      <c r="L190" s="108">
        <f>'Output_Tabel Mortalita'!K352</f>
        <v>0.10583599264304799</v>
      </c>
      <c r="M190" s="123">
        <f t="shared" si="19"/>
        <v>3.5566394427385792</v>
      </c>
    </row>
    <row r="191" spans="1:13" x14ac:dyDescent="0.35">
      <c r="A191" s="1">
        <v>38</v>
      </c>
      <c r="B191" s="108">
        <v>0.35461023522843899</v>
      </c>
      <c r="C191" s="108">
        <f t="shared" si="16"/>
        <v>0.35461023722328538</v>
      </c>
      <c r="D191" s="108">
        <f>'Output_Tabel Mortalita'!D353</f>
        <v>0.12993316199003699</v>
      </c>
      <c r="E191" s="108">
        <f t="shared" si="17"/>
        <v>1.0298146821088423</v>
      </c>
      <c r="F191" s="108"/>
      <c r="G191" s="108"/>
      <c r="I191" s="1">
        <v>38</v>
      </c>
      <c r="J191" s="108">
        <v>1.7266162426118899E-2</v>
      </c>
      <c r="K191" s="108">
        <f t="shared" si="18"/>
        <v>1.7266158610131345E-2</v>
      </c>
      <c r="L191" s="108">
        <f>'Output_Tabel Mortalita'!K353</f>
        <v>0.11555627870176199</v>
      </c>
      <c r="M191" s="123">
        <f t="shared" si="19"/>
        <v>3.8832915911527595</v>
      </c>
    </row>
    <row r="192" spans="1:13" x14ac:dyDescent="0.35">
      <c r="A192" s="1">
        <v>39</v>
      </c>
      <c r="B192" s="108">
        <v>0.34996120783138002</v>
      </c>
      <c r="C192" s="108">
        <f t="shared" si="16"/>
        <v>0.34996120985157753</v>
      </c>
      <c r="D192" s="108">
        <f>'Output_Tabel Mortalita'!D354</f>
        <v>0.14172220808660799</v>
      </c>
      <c r="E192" s="108">
        <f t="shared" si="17"/>
        <v>1.0434942321133842</v>
      </c>
      <c r="F192" s="108"/>
      <c r="G192" s="108"/>
      <c r="I192" s="1">
        <v>39</v>
      </c>
      <c r="J192" s="108">
        <v>1.18930910801721E-2</v>
      </c>
      <c r="K192" s="108">
        <f t="shared" si="18"/>
        <v>1.1893088096355165E-2</v>
      </c>
      <c r="L192" s="108">
        <f>'Output_Tabel Mortalita'!K354</f>
        <v>0.126169304183679</v>
      </c>
      <c r="M192" s="123">
        <f t="shared" si="19"/>
        <v>4.239944426408397</v>
      </c>
    </row>
    <row r="193" spans="1:13" x14ac:dyDescent="0.35">
      <c r="A193" s="1">
        <v>40</v>
      </c>
      <c r="B193" s="108">
        <v>0.34569700413534599</v>
      </c>
      <c r="C193" s="108">
        <f t="shared" si="16"/>
        <v>0.34569700617776833</v>
      </c>
      <c r="D193" s="108">
        <f>'Output_Tabel Mortalita'!D355</f>
        <v>0.15442626320418701</v>
      </c>
      <c r="E193" s="108">
        <f t="shared" si="17"/>
        <v>1.0562154234676426</v>
      </c>
      <c r="F193" s="108"/>
      <c r="G193" s="108"/>
      <c r="I193" s="1">
        <v>40</v>
      </c>
      <c r="J193" s="108">
        <v>7.9163356599327699E-3</v>
      </c>
      <c r="K193" s="108">
        <f t="shared" si="18"/>
        <v>7.916333408627501E-3</v>
      </c>
      <c r="L193" s="108">
        <f>'Output_Tabel Mortalita'!K355</f>
        <v>0.13775706088132</v>
      </c>
      <c r="M193" s="123">
        <f t="shared" si="19"/>
        <v>4.6293532991600905</v>
      </c>
    </row>
    <row r="194" spans="1:13" x14ac:dyDescent="0.35">
      <c r="A194" s="1">
        <v>41</v>
      </c>
      <c r="B194" s="108">
        <v>0.34179003363788302</v>
      </c>
      <c r="C194" s="108">
        <f t="shared" si="16"/>
        <v>0.34179003569970207</v>
      </c>
      <c r="D194" s="108">
        <f>'Output_Tabel Mortalita'!D356</f>
        <v>0.168087924777613</v>
      </c>
      <c r="E194" s="108">
        <f t="shared" si="17"/>
        <v>1.0680208040747301</v>
      </c>
      <c r="F194" s="108"/>
      <c r="G194" s="108"/>
      <c r="I194" s="1">
        <v>41</v>
      </c>
      <c r="J194" s="108">
        <v>5.0759640034105796E-3</v>
      </c>
      <c r="K194" s="108">
        <f t="shared" si="18"/>
        <v>5.0759623693290377E-3</v>
      </c>
      <c r="L194" s="108">
        <f>'Output_Tabel Mortalita'!K356</f>
        <v>0.150409070952575</v>
      </c>
      <c r="M194" s="123">
        <f t="shared" si="19"/>
        <v>5.0545266195097076</v>
      </c>
    </row>
    <row r="195" spans="1:13" x14ac:dyDescent="0.35">
      <c r="A195" s="1">
        <v>42</v>
      </c>
      <c r="B195" s="108">
        <v>0.33821390859463402</v>
      </c>
      <c r="C195" s="108">
        <f t="shared" si="16"/>
        <v>0.33821391067333367</v>
      </c>
      <c r="D195" s="108">
        <f>'Output_Tabel Mortalita'!D357</f>
        <v>0.182746581338422</v>
      </c>
      <c r="E195" s="108">
        <f t="shared" si="17"/>
        <v>1.0789551657610441</v>
      </c>
      <c r="F195" s="108"/>
      <c r="G195" s="108"/>
      <c r="I195" s="1">
        <v>42</v>
      </c>
      <c r="J195" s="108">
        <v>3.1245441337997499E-3</v>
      </c>
      <c r="K195" s="108">
        <f t="shared" si="18"/>
        <v>3.1245429965912979E-3</v>
      </c>
      <c r="L195" s="108">
        <f>'Output_Tabel Mortalita'!K357</f>
        <v>0.164223078531431</v>
      </c>
      <c r="M195" s="123">
        <f t="shared" si="19"/>
        <v>5.5187490987247312</v>
      </c>
    </row>
    <row r="196" spans="1:13" x14ac:dyDescent="0.35">
      <c r="A196" s="1">
        <v>43</v>
      </c>
      <c r="B196" s="108">
        <v>0.33494354655477998</v>
      </c>
      <c r="C196" s="108">
        <f t="shared" si="16"/>
        <v>0.33494354864809911</v>
      </c>
      <c r="D196" s="108">
        <f>'Output_Tabel Mortalita'!D358</f>
        <v>0.198437326539884</v>
      </c>
      <c r="E196" s="108">
        <f t="shared" si="17"/>
        <v>1.0890646719282928</v>
      </c>
      <c r="F196" s="108"/>
      <c r="G196" s="108"/>
      <c r="I196" s="1">
        <v>43</v>
      </c>
      <c r="J196" s="108">
        <v>1.8395032674659701E-3</v>
      </c>
      <c r="K196" s="108">
        <f t="shared" si="18"/>
        <v>1.8395025114303438E-3</v>
      </c>
      <c r="L196" s="108">
        <f>'Output_Tabel Mortalita'!K358</f>
        <v>0.179305804858233</v>
      </c>
      <c r="M196" s="123">
        <f t="shared" si="19"/>
        <v>6.0256071255438561</v>
      </c>
    </row>
    <row r="197" spans="1:13" x14ac:dyDescent="0.35">
      <c r="A197" s="1">
        <v>44</v>
      </c>
      <c r="B197" s="108">
        <v>0.33195523292454399</v>
      </c>
      <c r="C197" s="108">
        <f t="shared" si="16"/>
        <v>0.3319552350304576</v>
      </c>
      <c r="D197" s="108">
        <f>'Output_Tabel Mortalita'!D359</f>
        <v>0.21518978328243099</v>
      </c>
      <c r="E197" s="108">
        <f t="shared" si="17"/>
        <v>1.0983960991479587</v>
      </c>
      <c r="F197" s="108"/>
      <c r="G197" s="108"/>
      <c r="I197" s="1">
        <v>44</v>
      </c>
      <c r="J197" s="108">
        <v>1.0315319528651E-3</v>
      </c>
      <c r="K197" s="108">
        <f t="shared" si="18"/>
        <v>1.0315314746360419E-3</v>
      </c>
      <c r="L197" s="108">
        <f>'Output_Tabel Mortalita'!K359</f>
        <v>0.195773772763319</v>
      </c>
      <c r="M197" s="123">
        <f t="shared" si="19"/>
        <v>6.5790164731165746</v>
      </c>
    </row>
    <row r="198" spans="1:13" x14ac:dyDescent="0.35">
      <c r="A198" s="1">
        <v>45</v>
      </c>
      <c r="B198" s="108">
        <v>0.32922665067402301</v>
      </c>
      <c r="C198" s="108">
        <f t="shared" si="16"/>
        <v>0.3292266527907558</v>
      </c>
      <c r="D198" s="108">
        <f>'Output_Tabel Mortalita'!D360</f>
        <v>0.23302685951341801</v>
      </c>
      <c r="E198" s="108">
        <f t="shared" si="17"/>
        <v>1.1069961907632746</v>
      </c>
      <c r="F198" s="108"/>
      <c r="G198" s="108"/>
      <c r="I198" s="1">
        <v>45</v>
      </c>
      <c r="J198" s="108">
        <v>5.4851969301594403E-4</v>
      </c>
      <c r="K198" s="108">
        <f t="shared" si="18"/>
        <v>5.4851940645930341E-4</v>
      </c>
      <c r="L198" s="108">
        <f>'Output_Tabel Mortalita'!K360</f>
        <v>0.213754206873632</v>
      </c>
      <c r="M198" s="123">
        <f t="shared" si="19"/>
        <v>7.1832525506289757</v>
      </c>
    </row>
    <row r="199" spans="1:13" x14ac:dyDescent="0.35">
      <c r="A199" s="1">
        <v>46</v>
      </c>
      <c r="B199" s="108">
        <v>0.32673688353881702</v>
      </c>
      <c r="C199" s="108">
        <f t="shared" si="16"/>
        <v>0.32673688566478531</v>
      </c>
      <c r="D199" s="108">
        <f>'Output_Tabel Mortalita'!D361</f>
        <v>0.25196346543202602</v>
      </c>
      <c r="E199" s="108">
        <f t="shared" si="17"/>
        <v>1.1149111173368302</v>
      </c>
      <c r="F199" s="108"/>
      <c r="G199" s="108"/>
      <c r="I199" s="1">
        <v>46</v>
      </c>
      <c r="J199" s="108">
        <v>2.7523909887497102E-4</v>
      </c>
      <c r="K199" s="108">
        <f t="shared" si="18"/>
        <v>2.7523893700209996E-4</v>
      </c>
      <c r="L199" s="108">
        <f>'Output_Tabel Mortalita'!K361</f>
        <v>0.233386016496934</v>
      </c>
      <c r="M199" s="123">
        <f t="shared" si="19"/>
        <v>7.8429834333271513</v>
      </c>
    </row>
    <row r="200" spans="1:13" x14ac:dyDescent="0.35">
      <c r="A200" s="1">
        <v>47</v>
      </c>
      <c r="B200" s="108">
        <v>0.32446639827656598</v>
      </c>
      <c r="C200" s="108">
        <f t="shared" si="16"/>
        <v>0.32446640041038544</v>
      </c>
      <c r="D200" s="108">
        <f>'Output_Tabel Mortalita'!D362</f>
        <v>0.272005230288073</v>
      </c>
      <c r="E200" s="108">
        <f t="shared" si="17"/>
        <v>1.1221860365119065</v>
      </c>
      <c r="F200" s="108"/>
      <c r="G200" s="108"/>
      <c r="I200" s="1">
        <v>47</v>
      </c>
      <c r="J200" s="108">
        <v>1.2963513403084099E-4</v>
      </c>
      <c r="K200" s="108">
        <f t="shared" si="18"/>
        <v>1.2963504828008201E-4</v>
      </c>
      <c r="L200" s="108">
        <f>'Output_Tabel Mortalita'!K362</f>
        <v>0.25482086877697502</v>
      </c>
      <c r="M200" s="123">
        <f t="shared" si="19"/>
        <v>8.5633059261143902</v>
      </c>
    </row>
    <row r="201" spans="1:13" x14ac:dyDescent="0.35">
      <c r="A201" s="1">
        <v>48</v>
      </c>
      <c r="B201" s="108">
        <v>0.32239701076451199</v>
      </c>
      <c r="C201" s="108">
        <f t="shared" si="16"/>
        <v>0.32239701290495631</v>
      </c>
      <c r="D201" s="108">
        <f>'Output_Tabel Mortalita'!D363</f>
        <v>0.29314726515255202</v>
      </c>
      <c r="E201" s="108">
        <f t="shared" si="17"/>
        <v>1.1288647434092787</v>
      </c>
      <c r="F201" s="108"/>
      <c r="G201" s="108"/>
      <c r="I201" s="1">
        <v>48</v>
      </c>
      <c r="J201" s="108">
        <v>5.6977558755199898E-5</v>
      </c>
      <c r="K201" s="108">
        <f t="shared" si="18"/>
        <v>5.6977516400778706E-5</v>
      </c>
      <c r="L201" s="108">
        <f>'Output_Tabel Mortalita'!K363</f>
        <v>0.27822436041036203</v>
      </c>
      <c r="M201" s="123">
        <f t="shared" si="19"/>
        <v>9.3497849393343859</v>
      </c>
    </row>
    <row r="202" spans="1:13" x14ac:dyDescent="0.35">
      <c r="A202" s="1">
        <v>49</v>
      </c>
      <c r="B202" s="108">
        <v>0.32051183999483901</v>
      </c>
      <c r="C202" s="108">
        <f t="shared" si="16"/>
        <v>0.32051184214084338</v>
      </c>
      <c r="D202" s="108">
        <f>'Output_Tabel Mortalita'!D364</f>
        <v>0.315373025237636</v>
      </c>
      <c r="E202" s="108">
        <f t="shared" si="17"/>
        <v>1.1349894019145987</v>
      </c>
      <c r="F202" s="108"/>
      <c r="G202" s="108"/>
      <c r="I202" s="1">
        <v>49</v>
      </c>
      <c r="J202" s="108">
        <v>2.3221768897534699E-5</v>
      </c>
      <c r="K202" s="108">
        <f t="shared" si="18"/>
        <v>2.3221749514621527E-5</v>
      </c>
      <c r="L202" s="108">
        <f>'Output_Tabel Mortalita'!K364</f>
        <v>0.30377729697731998</v>
      </c>
      <c r="M202" s="123">
        <f t="shared" si="19"/>
        <v>10.208496480941347</v>
      </c>
    </row>
    <row r="203" spans="1:13" x14ac:dyDescent="0.35">
      <c r="A203" s="1">
        <v>50</v>
      </c>
      <c r="B203" s="108">
        <v>0.31879525335800701</v>
      </c>
      <c r="C203" s="108">
        <f t="shared" si="16"/>
        <v>0.31879525550863747</v>
      </c>
      <c r="D203" s="108">
        <f>'Output_Tabel Mortalita'!D365</f>
        <v>0.338653330719208</v>
      </c>
      <c r="E203" s="108">
        <f t="shared" si="17"/>
        <v>1.1406003469829091</v>
      </c>
      <c r="F203" s="108"/>
      <c r="G203" s="108"/>
      <c r="I203" s="1">
        <v>50</v>
      </c>
      <c r="J203" s="108">
        <v>8.7153655293481706E-6</v>
      </c>
      <c r="K203" s="108">
        <f t="shared" si="18"/>
        <v>8.7153573671616559E-6</v>
      </c>
      <c r="L203" s="108">
        <f>'Output_Tabel Mortalita'!K365</f>
        <v>0.33167708976992599</v>
      </c>
      <c r="M203" s="123">
        <f t="shared" si="19"/>
        <v>11.146074597196494</v>
      </c>
    </row>
    <row r="204" spans="1:13" x14ac:dyDescent="0.35">
      <c r="A204" s="1">
        <v>51</v>
      </c>
      <c r="B204" s="108">
        <v>0.31723280600821702</v>
      </c>
      <c r="C204" s="108">
        <f t="shared" si="16"/>
        <v>0.31723280816266314</v>
      </c>
      <c r="D204" s="108">
        <f>'Output_Tabel Mortalita'!D366</f>
        <v>0.36294560767845901</v>
      </c>
      <c r="E204" s="108">
        <f t="shared" si="17"/>
        <v>1.1457359482653944</v>
      </c>
      <c r="F204" s="108"/>
      <c r="G204" s="108"/>
      <c r="I204" s="1">
        <v>51</v>
      </c>
      <c r="J204" s="108">
        <v>2.98941823129859E-6</v>
      </c>
      <c r="K204" s="108">
        <f t="shared" si="18"/>
        <v>2.9894150923033617E-6</v>
      </c>
      <c r="L204" s="108">
        <f>'Output_Tabel Mortalita'!K366</f>
        <v>0.36213928090911901</v>
      </c>
      <c r="M204" s="123">
        <f t="shared" si="19"/>
        <v>12.169762624535121</v>
      </c>
    </row>
    <row r="205" spans="1:13" x14ac:dyDescent="0.35">
      <c r="A205" s="1">
        <v>52</v>
      </c>
      <c r="B205" s="108">
        <v>0.31581117658249602</v>
      </c>
      <c r="C205" s="108">
        <f t="shared" si="16"/>
        <v>0.315811178740045</v>
      </c>
      <c r="D205" s="108">
        <f>'Output_Tabel Mortalita'!D367</f>
        <v>0.38819340988476397</v>
      </c>
      <c r="E205" s="108">
        <f t="shared" si="17"/>
        <v>1.1504325258340888</v>
      </c>
      <c r="F205" s="108"/>
      <c r="G205" s="108"/>
      <c r="I205" s="1">
        <v>52</v>
      </c>
      <c r="J205" s="108">
        <v>9.2941236517314498E-7</v>
      </c>
      <c r="K205" s="108">
        <f t="shared" si="18"/>
        <v>9.294112717264061E-7</v>
      </c>
      <c r="L205" s="108">
        <f>'Output_Tabel Mortalita'!K367</f>
        <v>0.395399208532905</v>
      </c>
      <c r="M205" s="123">
        <f t="shared" si="19"/>
        <v>13.287469148554781</v>
      </c>
    </row>
    <row r="206" spans="1:13" x14ac:dyDescent="0.35">
      <c r="A206" s="1">
        <v>53</v>
      </c>
      <c r="B206" s="108">
        <v>0.314518101093335</v>
      </c>
      <c r="C206" s="108">
        <f t="shared" si="16"/>
        <v>0.31451810325339646</v>
      </c>
      <c r="D206" s="108">
        <f>'Output_Tabel Mortalita'!D368</f>
        <v>0.41432627700017999</v>
      </c>
      <c r="E206" s="108">
        <f t="shared" si="17"/>
        <v>1.1547243094458226</v>
      </c>
      <c r="F206" s="108"/>
      <c r="G206" s="108"/>
      <c r="I206" s="1">
        <v>53</v>
      </c>
      <c r="J206" s="108">
        <v>2.5955602636009998E-7</v>
      </c>
      <c r="K206" s="108">
        <f t="shared" si="18"/>
        <v>2.5955568444152851E-7</v>
      </c>
      <c r="L206" s="108">
        <f>'Output_Tabel Mortalita'!K368</f>
        <v>0.43171382492030802</v>
      </c>
      <c r="M206" s="123">
        <f t="shared" si="19"/>
        <v>14.507829102440326</v>
      </c>
    </row>
    <row r="207" spans="1:13" x14ac:dyDescent="0.35">
      <c r="A207" s="1">
        <v>54</v>
      </c>
      <c r="B207" s="108">
        <v>0.31334230643024702</v>
      </c>
      <c r="C207" s="108">
        <f t="shared" si="16"/>
        <v>0.31334230859228923</v>
      </c>
      <c r="D207" s="108">
        <f>'Output_Tabel Mortalita'!D369</f>
        <v>0.44125997499062097</v>
      </c>
      <c r="E207" s="108">
        <f t="shared" si="17"/>
        <v>1.1586434335683871</v>
      </c>
      <c r="F207" s="108"/>
      <c r="G207" s="108"/>
      <c r="I207" s="1">
        <v>54</v>
      </c>
      <c r="J207" s="108">
        <v>6.4472556825476E-8</v>
      </c>
      <c r="K207" s="108">
        <f t="shared" si="18"/>
        <v>6.4472461786903959E-8</v>
      </c>
      <c r="L207" s="108">
        <f>'Output_Tabel Mortalita'!K369</f>
        <v>0.471363681597118</v>
      </c>
      <c r="M207" s="123">
        <f t="shared" si="19"/>
        <v>15.840270476846467</v>
      </c>
    </row>
    <row r="208" spans="1:13" x14ac:dyDescent="0.35">
      <c r="A208" s="1">
        <v>55</v>
      </c>
      <c r="B208" s="108">
        <v>0.31227344458183898</v>
      </c>
      <c r="C208" s="108">
        <f t="shared" si="16"/>
        <v>0.31227344674542035</v>
      </c>
      <c r="D208" s="108">
        <f>'Output_Tabel Mortalita'!D370</f>
        <v>0.46889715007654797</v>
      </c>
      <c r="E208" s="108">
        <f t="shared" si="17"/>
        <v>1.1622199612279993</v>
      </c>
      <c r="F208" s="108"/>
      <c r="G208" s="108"/>
      <c r="I208" s="1">
        <v>55</v>
      </c>
      <c r="J208" s="108">
        <v>1.4091814276042901E-8</v>
      </c>
      <c r="K208" s="108">
        <f t="shared" si="18"/>
        <v>1.4091791044966743E-8</v>
      </c>
      <c r="L208" s="108">
        <f>'Output_Tabel Mortalita'!K370</f>
        <v>0.51465509675955201</v>
      </c>
      <c r="M208" s="123">
        <f t="shared" si="19"/>
        <v>17.295087156611032</v>
      </c>
    </row>
    <row r="209" spans="1:16" x14ac:dyDescent="0.35">
      <c r="A209" s="1">
        <v>56</v>
      </c>
      <c r="B209" s="108">
        <v>0.31130202842064197</v>
      </c>
      <c r="C209" s="108">
        <f t="shared" si="16"/>
        <v>0.31130203058536787</v>
      </c>
      <c r="D209" s="108">
        <f>'Output_Tabel Mortalita'!D371</f>
        <v>0.49712840893502003</v>
      </c>
      <c r="E209" s="108">
        <f t="shared" si="17"/>
        <v>1.1654819305812969</v>
      </c>
      <c r="F209" s="108"/>
      <c r="G209" s="108"/>
      <c r="I209" s="1">
        <v>56</v>
      </c>
      <c r="J209" s="108">
        <v>2.6785831496571802E-9</v>
      </c>
      <c r="K209" s="108">
        <f t="shared" si="18"/>
        <v>2.678578214046217E-9</v>
      </c>
      <c r="L209" s="108">
        <f>'Output_Tabel Mortalita'!K371</f>
        <v>0.56192252176041901</v>
      </c>
      <c r="M209" s="123">
        <f t="shared" si="19"/>
        <v>18.883518447004121</v>
      </c>
    </row>
    <row r="210" spans="1:16" x14ac:dyDescent="0.35">
      <c r="A210" s="1">
        <v>57</v>
      </c>
      <c r="B210" s="108">
        <v>0.31041936967088601</v>
      </c>
      <c r="C210" s="108">
        <f t="shared" si="16"/>
        <v>0.3104193718364352</v>
      </c>
      <c r="D210" s="108">
        <f>'Output_Tabel Mortalita'!D372</f>
        <v>0.52583381608924795</v>
      </c>
      <c r="E210" s="108">
        <f t="shared" si="17"/>
        <v>1.1684554189338612</v>
      </c>
      <c r="F210" s="108"/>
      <c r="G210" s="108"/>
      <c r="I210" s="1">
        <v>57</v>
      </c>
      <c r="J210" s="108">
        <v>4.3713837883941899E-10</v>
      </c>
      <c r="K210" s="108">
        <f t="shared" si="18"/>
        <v>4.371374790202711E-10</v>
      </c>
      <c r="L210" s="108">
        <f>'Output_Tabel Mortalita'!K372</f>
        <v>0.61353112494027695</v>
      </c>
      <c r="M210" s="123">
        <f t="shared" si="19"/>
        <v>20.617835903900687</v>
      </c>
    </row>
    <row r="211" spans="1:16" x14ac:dyDescent="0.35">
      <c r="A211" s="1">
        <v>58</v>
      </c>
      <c r="B211" s="108">
        <v>0.30961751949891397</v>
      </c>
      <c r="C211" s="108">
        <f t="shared" si="16"/>
        <v>0.30961752166501272</v>
      </c>
      <c r="D211" s="108">
        <f>'Output_Tabel Mortalita'!D373</f>
        <v>0.55488477599375896</v>
      </c>
      <c r="E211" s="108">
        <f t="shared" si="17"/>
        <v>1.1711646196981254</v>
      </c>
      <c r="F211" s="108"/>
      <c r="G211" s="108"/>
      <c r="I211" s="1">
        <v>58</v>
      </c>
      <c r="J211" s="108">
        <v>6.0398490081185903E-11</v>
      </c>
      <c r="K211" s="108">
        <f t="shared" si="18"/>
        <v>6.0398351264898598E-11</v>
      </c>
      <c r="L211" s="108">
        <f>'Output_Tabel Mortalita'!K373</f>
        <v>0.66987961276518504</v>
      </c>
      <c r="M211" s="123">
        <f t="shared" si="19"/>
        <v>22.511438138688987</v>
      </c>
    </row>
    <row r="212" spans="1:16" x14ac:dyDescent="0.35">
      <c r="A212" s="1">
        <v>59</v>
      </c>
      <c r="B212" s="108">
        <v>0.30888921201972303</v>
      </c>
      <c r="C212" s="108">
        <f t="shared" si="16"/>
        <v>0.3088892141861409</v>
      </c>
      <c r="D212" s="108">
        <f>'Output_Tabel Mortalita'!D374</f>
        <v>0.58414624411503602</v>
      </c>
      <c r="E212" s="108">
        <f t="shared" si="17"/>
        <v>1.1736319284923682</v>
      </c>
      <c r="F212" s="108"/>
      <c r="G212" s="108"/>
      <c r="I212" s="1">
        <v>59</v>
      </c>
      <c r="J212" s="108">
        <v>6.9580206133196401E-12</v>
      </c>
      <c r="K212" s="108">
        <f t="shared" si="18"/>
        <v>6.9580027663121439E-12</v>
      </c>
      <c r="L212" s="108">
        <f>'Output_Tabel Mortalita'!K374</f>
        <v>0.73140331006596604</v>
      </c>
      <c r="M212" s="123">
        <f t="shared" si="19"/>
        <v>24.578954330339283</v>
      </c>
    </row>
    <row r="213" spans="1:16" x14ac:dyDescent="0.35">
      <c r="A213" s="1">
        <v>60</v>
      </c>
      <c r="B213" s="108">
        <v>0.308227810897166</v>
      </c>
      <c r="C213" s="108">
        <f>((1+($G$154*$G$152*(EXP($G$153*(40+A213+1))-1)/$G$153))/(1+($G$154*$G$152*(EXP($G$153*(40+A213))-1)/$G$153)))^(-1/$G$154)</f>
        <v>0.30822781306370967</v>
      </c>
      <c r="D213" s="108">
        <f>'Output_Tabel Mortalita'!D375</f>
        <v>0.61347919036790899</v>
      </c>
      <c r="E213" s="108">
        <f t="shared" si="17"/>
        <v>1.1758780352219331</v>
      </c>
      <c r="F213" s="108"/>
      <c r="G213" s="108"/>
      <c r="I213" s="1">
        <v>60</v>
      </c>
      <c r="J213" s="108">
        <v>6.5727491126699702E-13</v>
      </c>
      <c r="K213" s="108">
        <f>EXP((-$O$154*1)-(($O$152*EXP($O$153*(40+I213))/$O$153)*((EXP($O$153*1))-1)))</f>
        <v>6.5727303070131553E-13</v>
      </c>
      <c r="L213" s="108">
        <f>'Output_Tabel Mortalita'!K375</f>
        <v>0.79857752317564001</v>
      </c>
      <c r="M213" s="123">
        <f t="shared" si="19"/>
        <v>26.83635724432235</v>
      </c>
    </row>
    <row r="216" spans="1:16" x14ac:dyDescent="0.35">
      <c r="A216" s="179" t="s">
        <v>180</v>
      </c>
      <c r="B216" s="179"/>
      <c r="C216" s="179"/>
      <c r="D216" s="179"/>
      <c r="E216" s="109"/>
      <c r="F216" s="261" t="s">
        <v>726</v>
      </c>
      <c r="G216" s="261"/>
      <c r="I216" s="109" t="s">
        <v>181</v>
      </c>
      <c r="J216" s="109"/>
      <c r="K216" s="109"/>
      <c r="L216" s="109"/>
      <c r="M216" s="109"/>
      <c r="N216" s="261" t="s">
        <v>726</v>
      </c>
      <c r="O216" s="261"/>
    </row>
    <row r="217" spans="1:16" x14ac:dyDescent="0.35">
      <c r="A217" s="1" t="s">
        <v>734</v>
      </c>
      <c r="B217" s="1" t="s">
        <v>176</v>
      </c>
      <c r="C217" s="1" t="s">
        <v>727</v>
      </c>
      <c r="D217" s="1" t="s">
        <v>177</v>
      </c>
      <c r="E217" s="1" t="s">
        <v>727</v>
      </c>
      <c r="F217" s="1" t="s">
        <v>28</v>
      </c>
      <c r="G217" s="1">
        <v>2.606775E-3</v>
      </c>
      <c r="I217" s="1" t="s">
        <v>734</v>
      </c>
      <c r="J217" s="1" t="s">
        <v>178</v>
      </c>
      <c r="K217" s="1" t="s">
        <v>727</v>
      </c>
      <c r="L217" s="1" t="s">
        <v>179</v>
      </c>
      <c r="M217" s="1" t="s">
        <v>727</v>
      </c>
      <c r="N217" s="1" t="s">
        <v>28</v>
      </c>
      <c r="O217" s="1">
        <v>2.5963076000000002E-3</v>
      </c>
      <c r="P217" s="1">
        <v>217</v>
      </c>
    </row>
    <row r="218" spans="1:16" x14ac:dyDescent="0.35">
      <c r="A218" s="1">
        <v>0</v>
      </c>
      <c r="B218" s="108">
        <v>0.89402531160473098</v>
      </c>
      <c r="C218" s="108">
        <f>((1+($G$219*$G$217*(EXP($G$218*(40+A218+1))-1)/$G$218))/(1+($G$219*$G$217*(EXP($G$218*(40+A218))-1)/$G$218)))^(-1/$G$219)</f>
        <v>0.89402532797537093</v>
      </c>
      <c r="D218" s="108">
        <f>'Output_Tabel Mortalita'!D419</f>
        <v>2.6067754041227201E-3</v>
      </c>
      <c r="E218" s="108">
        <f>($G$217*EXP($G$218*(40+A218)))/(1+($G$217*$G$219*(EXP($G$218*(40+A218))-1)/$G$218))</f>
        <v>0.10703928474882358</v>
      </c>
      <c r="F218" s="108" t="s">
        <v>29</v>
      </c>
      <c r="G218" s="108">
        <v>9.3767076000000005E-2</v>
      </c>
      <c r="I218" s="1">
        <v>0</v>
      </c>
      <c r="J218" s="108">
        <v>0.897882247126781</v>
      </c>
      <c r="K218" s="108">
        <f>EXP((-$O$219*1)-(($O$217*EXP($O$218*(40+I218))/$O$218)*((EXP($O$218*1))-1)))</f>
        <v>0.8978822458582254</v>
      </c>
      <c r="L218" s="108">
        <f>'Output_Tabel Mortalita'!K419</f>
        <v>2.85901982845837E-3</v>
      </c>
      <c r="M218" s="108">
        <f>($O$217*EXP($O$218*(40+I218)))+$O$219</f>
        <v>0.10285361137268487</v>
      </c>
      <c r="N218" s="108" t="s">
        <v>29</v>
      </c>
      <c r="O218" s="108">
        <v>9.1916473600000007E-2</v>
      </c>
      <c r="P218" s="1">
        <v>218</v>
      </c>
    </row>
    <row r="219" spans="1:16" x14ac:dyDescent="0.35">
      <c r="A219" s="1">
        <v>1</v>
      </c>
      <c r="B219" s="108">
        <v>0.88463396198398603</v>
      </c>
      <c r="C219" s="108">
        <f t="shared" ref="C219:C278" si="20">((1+($G$219*$G$217*(EXP($G$218*(40+A219+1))-1)/$G$218))/(1+($G$219*$G$217*(EXP($G$218*(40+A219))-1)/$G$218)))^(-1/$G$219)</f>
        <v>0.88463397968471491</v>
      </c>
      <c r="D219" s="108">
        <f>'Output_Tabel Mortalita'!D420</f>
        <v>2.86278610792881E-3</v>
      </c>
      <c r="E219" s="108">
        <f t="shared" ref="E219:E278" si="21">($G$217*EXP($G$218*(40+A219)))/(1+($G$217*$G$219*(EXP($G$218*(40+A219))-1)/$G$218))</f>
        <v>0.11714919328949801</v>
      </c>
      <c r="F219" s="108" t="s">
        <v>30</v>
      </c>
      <c r="G219" s="108">
        <v>3.1375421000000001E-2</v>
      </c>
      <c r="I219" s="1">
        <v>1</v>
      </c>
      <c r="J219" s="108">
        <v>0.88864161461696101</v>
      </c>
      <c r="K219" s="108">
        <f t="shared" ref="K219:K278" si="22">EXP((-$O$219*1)-(($O$217*EXP($O$218*(40+I219))/$O$218)*((EXP($O$218*1))-1)))</f>
        <v>0.8886416132439402</v>
      </c>
      <c r="L219" s="108">
        <f>'Output_Tabel Mortalita'!K420</f>
        <v>3.1089747972014099E-3</v>
      </c>
      <c r="M219" s="108">
        <f t="shared" ref="M219:M278" si="23">($O$217*EXP($O$218*(40+I219)))+$O$219</f>
        <v>0.11273037069797759</v>
      </c>
      <c r="N219" s="108" t="s">
        <v>30</v>
      </c>
      <c r="O219" s="108">
        <v>2.6271230000000001E-4</v>
      </c>
      <c r="P219" s="1">
        <v>219</v>
      </c>
    </row>
    <row r="220" spans="1:16" x14ac:dyDescent="0.35">
      <c r="A220" s="1">
        <v>2</v>
      </c>
      <c r="B220" s="108">
        <v>0.87451090864690195</v>
      </c>
      <c r="C220" s="108">
        <f t="shared" si="20"/>
        <v>0.87451092775463857</v>
      </c>
      <c r="D220" s="108">
        <f>'Output_Tabel Mortalita'!D421</f>
        <v>3.1439130804726801E-3</v>
      </c>
      <c r="E220" s="108">
        <f t="shared" si="21"/>
        <v>0.12817151332551477</v>
      </c>
      <c r="F220" s="108"/>
      <c r="G220" s="108"/>
      <c r="I220" s="1">
        <v>2</v>
      </c>
      <c r="J220" s="108">
        <v>0.87862059518244695</v>
      </c>
      <c r="K220" s="108">
        <f t="shared" si="22"/>
        <v>0.87862059369753531</v>
      </c>
      <c r="L220" s="108">
        <f>'Output_Tabel Mortalita'!K421</f>
        <v>3.3829937432638098E-3</v>
      </c>
      <c r="M220" s="108">
        <f t="shared" si="23"/>
        <v>0.12355799774790777</v>
      </c>
    </row>
    <row r="221" spans="1:16" x14ac:dyDescent="0.35">
      <c r="A221" s="1">
        <v>3</v>
      </c>
      <c r="B221" s="108">
        <v>0.86361779048990495</v>
      </c>
      <c r="C221" s="108">
        <f t="shared" si="20"/>
        <v>0.8636178110801167</v>
      </c>
      <c r="D221" s="108">
        <f>'Output_Tabel Mortalita'!D422</f>
        <v>3.4526149327427898E-3</v>
      </c>
      <c r="E221" s="108">
        <f t="shared" si="21"/>
        <v>0.14018027114232764</v>
      </c>
      <c r="F221" s="108"/>
      <c r="G221" s="108"/>
      <c r="I221" s="1">
        <v>3</v>
      </c>
      <c r="J221" s="108">
        <v>0.86776462010835098</v>
      </c>
      <c r="K221" s="108">
        <f t="shared" si="22"/>
        <v>0.86776461850388331</v>
      </c>
      <c r="L221" s="108">
        <f>'Output_Tabel Mortalita'!K422</f>
        <v>3.6833933839620298E-3</v>
      </c>
      <c r="M221" s="108">
        <f t="shared" si="23"/>
        <v>0.1354280356491204</v>
      </c>
    </row>
    <row r="222" spans="1:16" x14ac:dyDescent="0.35">
      <c r="A222" s="1">
        <v>4</v>
      </c>
      <c r="B222" s="108">
        <v>0.85191773111167501</v>
      </c>
      <c r="C222" s="108">
        <f t="shared" si="20"/>
        <v>0.85191775325703423</v>
      </c>
      <c r="D222" s="108">
        <f>'Output_Tabel Mortalita'!D423</f>
        <v>3.79158982383412E-3</v>
      </c>
      <c r="E222" s="108">
        <f t="shared" si="21"/>
        <v>0.15325388137574303</v>
      </c>
      <c r="F222" s="108"/>
      <c r="G222" s="108"/>
      <c r="I222" s="1">
        <v>4</v>
      </c>
      <c r="J222" s="108">
        <v>0.85601756871513801</v>
      </c>
      <c r="K222" s="108">
        <f t="shared" si="22"/>
        <v>0.85601756698326648</v>
      </c>
      <c r="L222" s="108">
        <f>'Output_Tabel Mortalita'!K423</f>
        <v>4.01271347451911E-3</v>
      </c>
      <c r="M222" s="108">
        <f t="shared" si="23"/>
        <v>0.14844084068262348</v>
      </c>
    </row>
    <row r="223" spans="1:16" x14ac:dyDescent="0.35">
      <c r="A223" s="1">
        <v>5</v>
      </c>
      <c r="B223" s="108">
        <v>0.83937612948672102</v>
      </c>
      <c r="C223" s="108">
        <f t="shared" si="20"/>
        <v>0.83937615325554094</v>
      </c>
      <c r="D223" s="108">
        <f>'Output_Tabel Mortalita'!D424</f>
        <v>4.1637985692516604E-3</v>
      </c>
      <c r="E223" s="108">
        <f t="shared" si="21"/>
        <v>0.16747508377493564</v>
      </c>
      <c r="F223" s="108"/>
      <c r="G223" s="108"/>
      <c r="I223" s="1">
        <v>5</v>
      </c>
      <c r="J223" s="108">
        <v>0.84332223358133895</v>
      </c>
      <c r="K223" s="108">
        <f t="shared" si="22"/>
        <v>0.84332223171410514</v>
      </c>
      <c r="L223" s="108">
        <f>'Output_Tabel Mortalita'!K424</f>
        <v>4.3737382806488603E-3</v>
      </c>
      <c r="M223" s="108">
        <f t="shared" si="23"/>
        <v>0.16270643075480518</v>
      </c>
    </row>
    <row r="224" spans="1:16" x14ac:dyDescent="0.35">
      <c r="A224" s="1">
        <v>6</v>
      </c>
      <c r="B224" s="108">
        <v>0.82596155735504495</v>
      </c>
      <c r="C224" s="108">
        <f t="shared" si="20"/>
        <v>0.82596158280951515</v>
      </c>
      <c r="D224" s="108">
        <f>'Output_Tabel Mortalita'!D425</f>
        <v>4.5724899306359796E-3</v>
      </c>
      <c r="E224" s="108">
        <f t="shared" si="21"/>
        <v>0.18293080037570011</v>
      </c>
      <c r="F224" s="108"/>
      <c r="G224" s="108"/>
      <c r="I224" s="1">
        <v>6</v>
      </c>
      <c r="J224" s="108">
        <v>0.82962091672136895</v>
      </c>
      <c r="K224" s="108">
        <f t="shared" si="22"/>
        <v>0.82962091471079813</v>
      </c>
      <c r="L224" s="108">
        <f>'Output_Tabel Mortalita'!K425</f>
        <v>4.7695201183756098E-3</v>
      </c>
      <c r="M224" s="108">
        <f t="shared" si="23"/>
        <v>0.17834541555351538</v>
      </c>
    </row>
    <row r="225" spans="1:13" x14ac:dyDescent="0.35">
      <c r="A225" s="1">
        <v>7</v>
      </c>
      <c r="B225" s="108">
        <v>0.81164675966307198</v>
      </c>
      <c r="C225" s="108">
        <f t="shared" si="20"/>
        <v>0.81164678685730074</v>
      </c>
      <c r="D225" s="108">
        <f>'Output_Tabel Mortalita'!D426</f>
        <v>5.0212282829349402E-3</v>
      </c>
      <c r="E225" s="108">
        <f t="shared" si="21"/>
        <v>0.19971189773026327</v>
      </c>
      <c r="F225" s="108"/>
      <c r="G225" s="108"/>
      <c r="I225" s="1">
        <v>7</v>
      </c>
      <c r="J225" s="108">
        <v>0.81485617640729902</v>
      </c>
      <c r="K225" s="108">
        <f t="shared" si="22"/>
        <v>0.81485617424551726</v>
      </c>
      <c r="L225" s="108">
        <f>'Output_Tabel Mortalita'!K426</f>
        <v>5.2034051601089204E-3</v>
      </c>
      <c r="M225" s="108">
        <f t="shared" si="23"/>
        <v>0.19549001625329412</v>
      </c>
    </row>
    <row r="226" spans="1:13" x14ac:dyDescent="0.35">
      <c r="A226" s="1">
        <v>8</v>
      </c>
      <c r="B226" s="108">
        <v>0.79640974889205396</v>
      </c>
      <c r="C226" s="108">
        <f t="shared" si="20"/>
        <v>0.79640977786994616</v>
      </c>
      <c r="D226" s="108">
        <f>'Output_Tabel Mortalita'!D427</f>
        <v>5.5139238705776304E-3</v>
      </c>
      <c r="E226" s="108">
        <f t="shared" si="21"/>
        <v>0.21791283759092425</v>
      </c>
      <c r="F226" s="108"/>
      <c r="G226" s="108"/>
      <c r="I226" s="1">
        <v>8</v>
      </c>
      <c r="J226" s="108">
        <v>0.79897174506636504</v>
      </c>
      <c r="K226" s="108">
        <f t="shared" si="22"/>
        <v>0.79897174274573579</v>
      </c>
      <c r="L226" s="108">
        <f>'Output_Tabel Mortalita'!K427</f>
        <v>5.6790617251529299E-3</v>
      </c>
      <c r="M226" s="108">
        <f t="shared" si="23"/>
        <v>0.21428518339093988</v>
      </c>
    </row>
    <row r="227" spans="1:13" x14ac:dyDescent="0.35">
      <c r="A227" s="1">
        <v>9</v>
      </c>
      <c r="B227" s="108">
        <v>0.780234977423645</v>
      </c>
      <c r="C227" s="108">
        <f t="shared" si="20"/>
        <v>0.78023500821654157</v>
      </c>
      <c r="D227" s="108">
        <f>'Output_Tabel Mortalita'!D428</f>
        <v>6.0548658805145402E-3</v>
      </c>
      <c r="E227" s="108">
        <f t="shared" si="21"/>
        <v>0.23763119847736625</v>
      </c>
      <c r="F227" s="108"/>
      <c r="G227" s="108"/>
      <c r="I227" s="1">
        <v>9</v>
      </c>
      <c r="J227" s="108">
        <v>0.78191363871640296</v>
      </c>
      <c r="K227" s="108">
        <f t="shared" si="22"/>
        <v>0.78191363622969801</v>
      </c>
      <c r="L227" s="108">
        <f>'Output_Tabel Mortalita'!K428</f>
        <v>6.2005112938350801E-3</v>
      </c>
      <c r="M227" s="108">
        <f t="shared" si="23"/>
        <v>0.23488982236258957</v>
      </c>
    </row>
    <row r="228" spans="1:13" x14ac:dyDescent="0.35">
      <c r="A228" s="1">
        <v>10</v>
      </c>
      <c r="B228" s="108">
        <v>0.76311456429070301</v>
      </c>
      <c r="C228" s="108">
        <f t="shared" si="20"/>
        <v>0.76311459691504557</v>
      </c>
      <c r="D228" s="108">
        <f>'Output_Tabel Mortalita'!D429</f>
        <v>6.6487585769989897E-3</v>
      </c>
      <c r="E228" s="108">
        <f t="shared" si="21"/>
        <v>0.25896705001811882</v>
      </c>
      <c r="F228" s="108"/>
      <c r="G228" s="108"/>
      <c r="I228" s="1">
        <v>10</v>
      </c>
      <c r="J228" s="108">
        <v>0.76363147741596604</v>
      </c>
      <c r="K228" s="108">
        <f t="shared" si="22"/>
        <v>0.76363147475656401</v>
      </c>
      <c r="L228" s="108">
        <f>'Output_Tabel Mortalita'!K429</f>
        <v>6.7721625074657404E-3</v>
      </c>
      <c r="M228" s="108">
        <f t="shared" si="23"/>
        <v>0.25747813690338861</v>
      </c>
    </row>
    <row r="229" spans="1:13" x14ac:dyDescent="0.35">
      <c r="A229" s="1">
        <v>11</v>
      </c>
      <c r="B229" s="108">
        <v>0.74504954394624501</v>
      </c>
      <c r="C229" s="108">
        <f t="shared" si="20"/>
        <v>0.74504957840111208</v>
      </c>
      <c r="D229" s="108">
        <f>'Output_Tabel Mortalita'!D430</f>
        <v>7.30076076059145E-3</v>
      </c>
      <c r="E229" s="108">
        <f t="shared" si="21"/>
        <v>0.2820221620200844</v>
      </c>
      <c r="F229" s="108"/>
      <c r="G229" s="108"/>
      <c r="I229" s="1">
        <v>11</v>
      </c>
      <c r="J229" s="108">
        <v>0.74408003383350196</v>
      </c>
      <c r="K229" s="108">
        <f t="shared" si="22"/>
        <v>0.7440800309956197</v>
      </c>
      <c r="L229" s="108">
        <f>'Output_Tabel Mortalita'!K430</f>
        <v>7.3988484415845202E-3</v>
      </c>
      <c r="M229" s="108">
        <f t="shared" si="23"/>
        <v>0.28224110190831303</v>
      </c>
    </row>
    <row r="230" spans="1:13" x14ac:dyDescent="0.35">
      <c r="A230" s="1">
        <v>12</v>
      </c>
      <c r="B230" s="108">
        <v>0.72605109541748503</v>
      </c>
      <c r="C230" s="108">
        <f t="shared" si="20"/>
        <v>0.72605113168223312</v>
      </c>
      <c r="D230" s="108">
        <f>'Output_Tabel Mortalita'!D431</f>
        <v>8.0165288319168707E-3</v>
      </c>
      <c r="E230" s="108">
        <f t="shared" si="21"/>
        <v>0.30689903108740424</v>
      </c>
      <c r="F230" s="108"/>
      <c r="G230" s="108"/>
      <c r="I230" s="1">
        <v>12</v>
      </c>
      <c r="J230" s="108">
        <v>0.72322102284013401</v>
      </c>
      <c r="K230" s="108">
        <f t="shared" si="22"/>
        <v>0.72322101981909293</v>
      </c>
      <c r="L230" s="108">
        <f>'Output_Tabel Mortalita'!K431</f>
        <v>8.0858674676231295E-3</v>
      </c>
      <c r="M230" s="108">
        <f t="shared" si="23"/>
        <v>0.30938807804624285</v>
      </c>
    </row>
    <row r="231" spans="1:13" x14ac:dyDescent="0.35">
      <c r="A231" s="1">
        <v>13</v>
      </c>
      <c r="B231" s="108">
        <v>0.70614170094794904</v>
      </c>
      <c r="C231" s="108">
        <f t="shared" si="20"/>
        <v>0.70614173897996757</v>
      </c>
      <c r="D231" s="108">
        <f>'Output_Tabel Mortalita'!D432</f>
        <v>8.8022637589895807E-3</v>
      </c>
      <c r="E231" s="108">
        <f t="shared" si="21"/>
        <v>0.33369970950431416</v>
      </c>
      <c r="F231" s="108"/>
      <c r="G231" s="108"/>
      <c r="I231" s="1">
        <v>13</v>
      </c>
      <c r="J231" s="108">
        <v>0.70102513849765002</v>
      </c>
      <c r="K231" s="108">
        <f t="shared" si="22"/>
        <v>0.70102513529017507</v>
      </c>
      <c r="L231" s="108">
        <f>'Output_Tabel Mortalita'!K432</f>
        <v>8.8390280484533599E-3</v>
      </c>
      <c r="M231" s="108">
        <f t="shared" si="23"/>
        <v>0.33914858181817659</v>
      </c>
    </row>
    <row r="232" spans="1:13" x14ac:dyDescent="0.35">
      <c r="A232" s="1">
        <v>14</v>
      </c>
      <c r="B232" s="108">
        <v>0.68535617472121302</v>
      </c>
      <c r="C232" s="108">
        <f t="shared" si="20"/>
        <v>0.68535621445395212</v>
      </c>
      <c r="D232" s="108">
        <f>'Output_Tabel Mortalita'!D433</f>
        <v>9.6647622651632702E-3</v>
      </c>
      <c r="E232" s="108">
        <f t="shared" si="21"/>
        <v>0.36252442424901449</v>
      </c>
      <c r="F232" s="108"/>
      <c r="G232" s="108"/>
      <c r="I232" s="1">
        <v>14</v>
      </c>
      <c r="J232" s="108">
        <v>0.67747433539113899</v>
      </c>
      <c r="K232" s="108">
        <f t="shared" si="22"/>
        <v>0.6774743319956904</v>
      </c>
      <c r="L232" s="108">
        <f>'Output_Tabel Mortalita'!K433</f>
        <v>9.6646978465480902E-3</v>
      </c>
      <c r="M232" s="108">
        <f t="shared" si="23"/>
        <v>0.37177422602470805</v>
      </c>
    </row>
    <row r="233" spans="1:13" x14ac:dyDescent="0.35">
      <c r="A233" s="1">
        <v>15</v>
      </c>
      <c r="B233" s="108">
        <v>0.66374249544945996</v>
      </c>
      <c r="C233" s="108">
        <f t="shared" si="20"/>
        <v>0.66374253679090411</v>
      </c>
      <c r="D233" s="108">
        <f>'Output_Tabel Mortalita'!D434</f>
        <v>1.06114725726097E-2</v>
      </c>
      <c r="E233" s="108">
        <f t="shared" si="21"/>
        <v>0.39346997864530198</v>
      </c>
      <c r="F233" s="108"/>
      <c r="G233" s="108"/>
      <c r="I233" s="1">
        <v>15</v>
      </c>
      <c r="J233" s="108">
        <v>0.65256433836702898</v>
      </c>
      <c r="K233" s="108">
        <f t="shared" si="22"/>
        <v>0.65256433478416798</v>
      </c>
      <c r="L233" s="108">
        <f>'Output_Tabel Mortalita'!K434</f>
        <v>1.0569857559944501E-2</v>
      </c>
      <c r="M233" s="108">
        <f t="shared" si="23"/>
        <v>0.40754084704861004</v>
      </c>
    </row>
    <row r="234" spans="1:13" x14ac:dyDescent="0.35">
      <c r="A234" s="1">
        <v>16</v>
      </c>
      <c r="B234" s="108">
        <v>0.64136237259260198</v>
      </c>
      <c r="C234" s="108">
        <f t="shared" si="20"/>
        <v>0.64136241542422234</v>
      </c>
      <c r="D234" s="108">
        <f>'Output_Tabel Mortalita'!D435</f>
        <v>1.1650555053218501E-2</v>
      </c>
      <c r="E234" s="108">
        <f t="shared" si="21"/>
        <v>0.42662793548721095</v>
      </c>
      <c r="F234" s="108"/>
      <c r="G234" s="108"/>
      <c r="I234" s="1">
        <v>16</v>
      </c>
      <c r="J234" s="108">
        <v>0.62630734783258601</v>
      </c>
      <c r="K234" s="108">
        <f t="shared" si="22"/>
        <v>0.6263073440653586</v>
      </c>
      <c r="L234" s="108">
        <f>'Output_Tabel Mortalita'!K435</f>
        <v>1.1562159941170699E-2</v>
      </c>
      <c r="M234" s="108">
        <f t="shared" si="23"/>
        <v>0.44675083693783213</v>
      </c>
    </row>
    <row r="235" spans="1:13" x14ac:dyDescent="0.35">
      <c r="A235" s="1">
        <v>17</v>
      </c>
      <c r="B235" s="108">
        <v>0.61829147590899003</v>
      </c>
      <c r="C235" s="108">
        <f t="shared" si="20"/>
        <v>0.61829152008541621</v>
      </c>
      <c r="D235" s="108">
        <f>'Output_Tabel Mortalita'!D436</f>
        <v>1.27909481543653E-2</v>
      </c>
      <c r="E235" s="108">
        <f t="shared" si="21"/>
        <v>0.46208258863473289</v>
      </c>
      <c r="F235" s="108"/>
      <c r="G235" s="108"/>
      <c r="I235" s="1">
        <v>17</v>
      </c>
      <c r="J235" s="108">
        <v>0.59873488640602901</v>
      </c>
      <c r="K235" s="108">
        <f t="shared" si="22"/>
        <v>0.59873488246036743</v>
      </c>
      <c r="L235" s="108">
        <f>'Output_Tabel Mortalita'!K436</f>
        <v>1.26499944981158E-2</v>
      </c>
      <c r="M235" s="108">
        <f t="shared" si="23"/>
        <v>0.48973570000570321</v>
      </c>
    </row>
    <row r="236" spans="1:13" x14ac:dyDescent="0.35">
      <c r="A236" s="1">
        <v>18</v>
      </c>
      <c r="B236" s="108">
        <v>0.59461926303138501</v>
      </c>
      <c r="C236" s="108">
        <f t="shared" si="20"/>
        <v>0.59461930838081556</v>
      </c>
      <c r="D236" s="108">
        <f>'Output_Tabel Mortalita'!D437</f>
        <v>1.40424399803908E-2</v>
      </c>
      <c r="E236" s="108">
        <f t="shared" si="21"/>
        <v>0.49990874013001307</v>
      </c>
      <c r="F236" s="108"/>
      <c r="G236" s="108"/>
      <c r="I236" s="1">
        <v>18</v>
      </c>
      <c r="J236" s="108">
        <v>0.569900706642123</v>
      </c>
      <c r="K236" s="108">
        <f t="shared" si="22"/>
        <v>0.56990070252725</v>
      </c>
      <c r="L236" s="108">
        <f>'Output_Tabel Mortalita'!K437</f>
        <v>1.3842558423863401E-2</v>
      </c>
      <c r="M236" s="108">
        <f t="shared" si="23"/>
        <v>0.53685885556335233</v>
      </c>
    </row>
    <row r="237" spans="1:13" x14ac:dyDescent="0.35">
      <c r="A237" s="1">
        <v>19</v>
      </c>
      <c r="B237" s="108">
        <v>0.57044835069140998</v>
      </c>
      <c r="C237" s="108">
        <f t="shared" si="20"/>
        <v>0.57044839701702377</v>
      </c>
      <c r="D237" s="108">
        <f>'Output_Tabel Mortalita'!D438</f>
        <v>1.5415745920970701E-2</v>
      </c>
      <c r="E237" s="108">
        <f t="shared" si="21"/>
        <v>0.54016931174571192</v>
      </c>
      <c r="F237" s="108"/>
      <c r="G237" s="108"/>
      <c r="I237" s="1">
        <v>19</v>
      </c>
      <c r="J237" s="108">
        <v>0.53988364891686702</v>
      </c>
      <c r="K237" s="108">
        <f t="shared" si="22"/>
        <v>0.53988364464567762</v>
      </c>
      <c r="L237" s="108">
        <f>'Output_Tabel Mortalita'!K438</f>
        <v>1.5149934355171099E-2</v>
      </c>
      <c r="M237" s="108">
        <f t="shared" si="23"/>
        <v>0.58851871048028326</v>
      </c>
    </row>
    <row r="238" spans="1:13" x14ac:dyDescent="0.35">
      <c r="A238" s="1">
        <v>20</v>
      </c>
      <c r="B238" s="108">
        <v>0.54589339254952596</v>
      </c>
      <c r="C238" s="108">
        <f t="shared" si="20"/>
        <v>0.5458934396316939</v>
      </c>
      <c r="D238" s="108">
        <f>'Output_Tabel Mortalita'!D439</f>
        <v>1.6922592723736401E-2</v>
      </c>
      <c r="E238" s="108">
        <f t="shared" si="21"/>
        <v>0.58291283329953236</v>
      </c>
      <c r="F238" s="108"/>
      <c r="G238" s="108"/>
      <c r="I238" s="1">
        <v>20</v>
      </c>
      <c r="J238" s="108">
        <v>0.508790303996701</v>
      </c>
      <c r="K238" s="108">
        <f t="shared" si="22"/>
        <v>0.50879029958611299</v>
      </c>
      <c r="L238" s="108">
        <f>'Output_Tabel Mortalita'!K439</f>
        <v>1.6583175617010299E-2</v>
      </c>
      <c r="M238" s="108">
        <f t="shared" si="23"/>
        <v>0.64515202755034928</v>
      </c>
    </row>
    <row r="239" spans="1:13" x14ac:dyDescent="0.35">
      <c r="A239" s="1">
        <v>21</v>
      </c>
      <c r="B239" s="108">
        <v>0.521079450183485</v>
      </c>
      <c r="C239" s="108">
        <f t="shared" si="20"/>
        <v>0.52107949778312035</v>
      </c>
      <c r="D239" s="108">
        <f>'Output_Tabel Mortalita'!D440</f>
        <v>1.8575809409173499E-2</v>
      </c>
      <c r="E239" s="108">
        <f t="shared" si="21"/>
        <v>0.62817086458848848</v>
      </c>
      <c r="F239" s="108"/>
      <c r="G239" s="108"/>
      <c r="I239" s="1">
        <v>21</v>
      </c>
      <c r="J239" s="108">
        <v>0.47675729776082698</v>
      </c>
      <c r="K239" s="108">
        <f t="shared" si="22"/>
        <v>0.47675729323205884</v>
      </c>
      <c r="L239" s="108">
        <f>'Output_Tabel Mortalita'!K440</f>
        <v>1.8154399673876501E-2</v>
      </c>
      <c r="M239" s="108">
        <f t="shared" si="23"/>
        <v>0.70723761814126329</v>
      </c>
    </row>
    <row r="240" spans="1:13" x14ac:dyDescent="0.35">
      <c r="A240" s="1">
        <v>22</v>
      </c>
      <c r="B240" s="108">
        <v>0.49613987274024202</v>
      </c>
      <c r="C240" s="108">
        <f t="shared" si="20"/>
        <v>0.49613992060293716</v>
      </c>
      <c r="D240" s="108">
        <f>'Output_Tabel Mortalita'!D441</f>
        <v>2.0389425419354502E-2</v>
      </c>
      <c r="E240" s="108">
        <f t="shared" si="21"/>
        <v>0.67595542271091702</v>
      </c>
      <c r="F240" s="108"/>
      <c r="G240" s="108"/>
      <c r="I240" s="1">
        <v>22</v>
      </c>
      <c r="J240" s="108">
        <v>0.44395297840493098</v>
      </c>
      <c r="K240" s="108">
        <f t="shared" si="22"/>
        <v>0.44395297378367959</v>
      </c>
      <c r="L240" s="108">
        <f>'Output_Tabel Mortalita'!K441</f>
        <v>1.9876890577960101E-2</v>
      </c>
      <c r="M240" s="108">
        <f t="shared" si="23"/>
        <v>0.77530039034748532</v>
      </c>
    </row>
    <row r="241" spans="1:13" x14ac:dyDescent="0.35">
      <c r="A241" s="1">
        <v>23</v>
      </c>
      <c r="B241" s="108">
        <v>0.47121373330535798</v>
      </c>
      <c r="C241" s="108">
        <f t="shared" si="20"/>
        <v>0.47121378116645551</v>
      </c>
      <c r="D241" s="108">
        <f>'Output_Tabel Mortalita'!D442</f>
        <v>2.2378776376482799E-2</v>
      </c>
      <c r="E241" s="108">
        <f t="shared" si="21"/>
        <v>0.72625650090246263</v>
      </c>
      <c r="F241" s="108"/>
      <c r="G241" s="108"/>
      <c r="I241" s="1">
        <v>23</v>
      </c>
      <c r="J241" s="108">
        <v>0.41057825287463401</v>
      </c>
      <c r="K241" s="108">
        <f t="shared" si="22"/>
        <v>0.41057824819112082</v>
      </c>
      <c r="L241" s="108">
        <f>'Output_Tabel Mortalita'!K442</f>
        <v>2.17652112803353E-2</v>
      </c>
      <c r="M241" s="108">
        <f t="shared" si="23"/>
        <v>0.84991578687193992</v>
      </c>
    </row>
    <row r="242" spans="1:13" x14ac:dyDescent="0.35">
      <c r="A242" s="1">
        <v>24</v>
      </c>
      <c r="B242" s="108">
        <v>0.446442903622641</v>
      </c>
      <c r="C242" s="108">
        <f t="shared" si="20"/>
        <v>0.44644295121286759</v>
      </c>
      <c r="D242" s="108">
        <f>'Output_Tabel Mortalita'!D443</f>
        <v>2.4560617800181001E-2</v>
      </c>
      <c r="E242" s="108">
        <f t="shared" si="21"/>
        <v>0.77903977763325905</v>
      </c>
      <c r="F242" s="108"/>
      <c r="G242" s="108"/>
      <c r="I242" s="1">
        <v>24</v>
      </c>
      <c r="J242" s="108">
        <v>0.37686629430315099</v>
      </c>
      <c r="K242" s="108">
        <f t="shared" si="22"/>
        <v>0.37686628959198332</v>
      </c>
      <c r="L242" s="108">
        <f>'Output_Tabel Mortalita'!K443</f>
        <v>2.38353267547134E-2</v>
      </c>
      <c r="M242" s="108">
        <f t="shared" si="23"/>
        <v>0.93171465015704014</v>
      </c>
    </row>
    <row r="243" spans="1:13" x14ac:dyDescent="0.35">
      <c r="A243" s="1">
        <v>25</v>
      </c>
      <c r="B243" s="108">
        <v>0.42196888020249901</v>
      </c>
      <c r="C243" s="108">
        <f t="shared" si="20"/>
        <v>0.42196892725406687</v>
      </c>
      <c r="D243" s="108">
        <f>'Output_Tabel Mortalita'!D444</f>
        <v>2.69532470911534E-2</v>
      </c>
      <c r="E243" s="108">
        <f t="shared" si="21"/>
        <v>0.83424462424096713</v>
      </c>
      <c r="F243" s="108"/>
      <c r="G243" s="108"/>
      <c r="I243" s="1">
        <v>25</v>
      </c>
      <c r="J243" s="108">
        <v>0.34308083235269599</v>
      </c>
      <c r="K243" s="108">
        <f t="shared" si="22"/>
        <v>0.34308082765251585</v>
      </c>
      <c r="L243" s="108">
        <f>'Output_Tabel Mortalita'!K444</f>
        <v>2.6104738974718801E-2</v>
      </c>
      <c r="M243" s="108">
        <f t="shared" si="23"/>
        <v>1.0213885558976812</v>
      </c>
    </row>
    <row r="244" spans="1:13" x14ac:dyDescent="0.35">
      <c r="A244" s="1">
        <v>26</v>
      </c>
      <c r="B244" s="108">
        <v>0.39792950059895199</v>
      </c>
      <c r="C244" s="108">
        <f t="shared" si="20"/>
        <v>0.39792954685181486</v>
      </c>
      <c r="D244" s="108">
        <f>'Output_Tabel Mortalita'!D445</f>
        <v>2.9576634029987E-2</v>
      </c>
      <c r="E244" s="108">
        <f t="shared" si="21"/>
        <v>0.8917825243724723</v>
      </c>
      <c r="F244" s="108"/>
      <c r="G244" s="108"/>
      <c r="I244" s="1">
        <v>26</v>
      </c>
      <c r="J244" s="108">
        <v>0.30951275133977701</v>
      </c>
      <c r="K244" s="108">
        <f t="shared" si="22"/>
        <v>0.30951274669266171</v>
      </c>
      <c r="L244" s="108">
        <f>'Output_Tabel Mortalita'!K445</f>
        <v>2.8592634885867E-2</v>
      </c>
      <c r="M244" s="108">
        <f t="shared" si="23"/>
        <v>1.1196956600288701</v>
      </c>
    </row>
    <row r="245" spans="1:13" x14ac:dyDescent="0.35">
      <c r="A245" s="1">
        <v>27</v>
      </c>
      <c r="B245" s="108">
        <v>0.37445570538397799</v>
      </c>
      <c r="C245" s="108">
        <f t="shared" si="20"/>
        <v>0.3744557505918954</v>
      </c>
      <c r="D245" s="108">
        <f>'Output_Tabel Mortalita'!D446</f>
        <v>3.2452559959545803E-2</v>
      </c>
      <c r="E245" s="108">
        <f t="shared" si="21"/>
        <v>0.95153601759726181</v>
      </c>
      <c r="F245" s="108"/>
      <c r="G245" s="108"/>
      <c r="I245" s="1">
        <v>27</v>
      </c>
      <c r="J245" s="108">
        <v>0.27647476535177801</v>
      </c>
      <c r="K245" s="108">
        <f t="shared" si="22"/>
        <v>0.27647476080235178</v>
      </c>
      <c r="L245" s="108">
        <f>'Output_Tabel Mortalita'!K446</f>
        <v>3.13200486232856E-2</v>
      </c>
      <c r="M245" s="108">
        <f t="shared" si="23"/>
        <v>1.227467108621866</v>
      </c>
    </row>
    <row r="246" spans="1:13" x14ac:dyDescent="0.35">
      <c r="A246" s="1">
        <v>28</v>
      </c>
      <c r="B246" s="108">
        <v>0.35166850646443898</v>
      </c>
      <c r="C246" s="108">
        <f t="shared" si="20"/>
        <v>0.3516685504006114</v>
      </c>
      <c r="D246" s="108">
        <f>'Output_Tabel Mortalita'!D447</f>
        <v>3.5604765713158598E-2</v>
      </c>
      <c r="E246" s="108">
        <f t="shared" si="21"/>
        <v>1.0133582715870868</v>
      </c>
      <c r="F246" s="108"/>
      <c r="G246" s="108"/>
      <c r="I246" s="1">
        <v>28</v>
      </c>
      <c r="J246" s="108">
        <v>0.244294023463137</v>
      </c>
      <c r="K246" s="108">
        <f t="shared" si="22"/>
        <v>0.24429401905739898</v>
      </c>
      <c r="L246" s="108">
        <f>'Output_Tabel Mortalita'!K447</f>
        <v>3.4310039346661901E-2</v>
      </c>
      <c r="M246" s="108">
        <f t="shared" si="23"/>
        <v>1.3456140648818424</v>
      </c>
    </row>
    <row r="247" spans="1:13" x14ac:dyDescent="0.35">
      <c r="A247" s="1">
        <v>29</v>
      </c>
      <c r="B247" s="108">
        <v>0.329676314405485</v>
      </c>
      <c r="C247" s="108">
        <f t="shared" si="20"/>
        <v>0.32967635686745811</v>
      </c>
      <c r="D247" s="108">
        <f>'Output_Tabel Mortalita'!D448</f>
        <v>3.9059108213389197E-2</v>
      </c>
      <c r="E247" s="108">
        <f t="shared" si="21"/>
        <v>1.0770733714944947</v>
      </c>
      <c r="F247" s="108"/>
      <c r="G247" s="108"/>
      <c r="I247" s="1">
        <v>29</v>
      </c>
      <c r="J247" s="108">
        <v>0.213302628031485</v>
      </c>
      <c r="K247" s="108">
        <f t="shared" si="22"/>
        <v>0.21330262381534995</v>
      </c>
      <c r="L247" s="108">
        <f>'Output_Tabel Mortalita'!K448</f>
        <v>3.7587886195940598E-2</v>
      </c>
      <c r="M247" s="108">
        <f t="shared" si="23"/>
        <v>1.4751354126574741</v>
      </c>
    </row>
    <row r="248" spans="1:13" x14ac:dyDescent="0.35">
      <c r="A248" s="1">
        <v>30</v>
      </c>
      <c r="B248" s="108">
        <v>0.30857275639987197</v>
      </c>
      <c r="C248" s="108">
        <f t="shared" si="20"/>
        <v>0.3085727972134526</v>
      </c>
      <c r="D248" s="108">
        <f>'Output_Tabel Mortalita'!D449</f>
        <v>4.2843725491654501E-2</v>
      </c>
      <c r="E248" s="108">
        <f t="shared" si="21"/>
        <v>1.1424773914690389</v>
      </c>
      <c r="F248" s="108"/>
      <c r="G248" s="108"/>
      <c r="I248" s="1">
        <v>30</v>
      </c>
      <c r="J248" s="108">
        <v>0.18382622731139101</v>
      </c>
      <c r="K248" s="108">
        <f t="shared" si="22"/>
        <v>0.1838262233289876</v>
      </c>
      <c r="L248" s="108">
        <f>'Output_Tabel Mortalita'!K449</f>
        <v>4.1181302016038299E-2</v>
      </c>
      <c r="M248" s="108">
        <f t="shared" si="23"/>
        <v>1.6171262015924133</v>
      </c>
    </row>
    <row r="249" spans="1:13" x14ac:dyDescent="0.35">
      <c r="A249" s="1">
        <v>31</v>
      </c>
      <c r="B249" s="108">
        <v>0.28843508415340202</v>
      </c>
      <c r="C249" s="108">
        <f t="shared" si="20"/>
        <v>0.28843512317540099</v>
      </c>
      <c r="D249" s="108">
        <f>'Output_Tabel Mortalita'!D450</f>
        <v>4.6989209660582801E-2</v>
      </c>
      <c r="E249" s="108">
        <f t="shared" si="21"/>
        <v>1.2093402822264872</v>
      </c>
      <c r="F249" s="108"/>
      <c r="G249" s="108"/>
      <c r="I249" s="1">
        <v>31</v>
      </c>
      <c r="J249" s="108">
        <v>0.156171066079065</v>
      </c>
      <c r="K249" s="108">
        <f t="shared" si="22"/>
        <v>0.15617106237085396</v>
      </c>
      <c r="L249" s="108">
        <f>'Output_Tabel Mortalita'!K450</f>
        <v>4.5120667657532698E-2</v>
      </c>
      <c r="M249" s="108">
        <f t="shared" si="23"/>
        <v>1.7727869053189693</v>
      </c>
    </row>
    <row r="250" spans="1:13" x14ac:dyDescent="0.35">
      <c r="A250" s="1">
        <v>32</v>
      </c>
      <c r="B250" s="108">
        <v>0.26932323042376799</v>
      </c>
      <c r="C250" s="108">
        <f t="shared" si="20"/>
        <v>0.26932326754358965</v>
      </c>
      <c r="D250" s="108">
        <f>'Output_Tabel Mortalita'!D451</f>
        <v>5.1528787101234701E-2</v>
      </c>
      <c r="E250" s="108">
        <f t="shared" si="21"/>
        <v>1.2774085716479198</v>
      </c>
      <c r="F250" s="108"/>
      <c r="G250" s="108"/>
      <c r="I250" s="1">
        <v>32</v>
      </c>
      <c r="J250" s="108">
        <v>0.130610131092531</v>
      </c>
      <c r="K250" s="108">
        <f t="shared" si="22"/>
        <v>0.1306101276933638</v>
      </c>
      <c r="L250" s="108">
        <f>'Output_Tabel Mortalita'!K451</f>
        <v>4.9439288834239099E-2</v>
      </c>
      <c r="M250" s="108">
        <f t="shared" si="23"/>
        <v>1.9434335709681665</v>
      </c>
    </row>
    <row r="251" spans="1:13" x14ac:dyDescent="0.35">
      <c r="A251" s="1">
        <v>33</v>
      </c>
      <c r="B251" s="108">
        <v>0.25127952849247698</v>
      </c>
      <c r="C251" s="108">
        <f t="shared" si="20"/>
        <v>0.25127956363239617</v>
      </c>
      <c r="D251" s="108">
        <f>'Output_Tabel Mortalita'!D452</f>
        <v>5.6498504797830501E-2</v>
      </c>
      <c r="E251" s="108">
        <f t="shared" si="21"/>
        <v>1.3464088347348209</v>
      </c>
      <c r="F251" s="108"/>
      <c r="G251" s="108"/>
      <c r="I251" s="1">
        <v>33</v>
      </c>
      <c r="J251" s="108">
        <v>0.10736928694620999</v>
      </c>
      <c r="K251" s="108">
        <f t="shared" si="22"/>
        <v>0.10736928388344885</v>
      </c>
      <c r="L251" s="108">
        <f>'Output_Tabel Mortalita'!K452</f>
        <v>5.4173677709302301E-2</v>
      </c>
      <c r="M251" s="108">
        <f t="shared" si="23"/>
        <v>2.130508945806147</v>
      </c>
    </row>
    <row r="252" spans="1:13" x14ac:dyDescent="0.35">
      <c r="A252" s="1">
        <v>34</v>
      </c>
      <c r="B252" s="108">
        <v>0.23432906514169399</v>
      </c>
      <c r="C252" s="108">
        <f t="shared" si="20"/>
        <v>0.23432909825600706</v>
      </c>
      <c r="D252" s="108">
        <f>'Output_Tabel Mortalita'!D453</f>
        <v>6.1937421354423497E-2</v>
      </c>
      <c r="E252" s="108">
        <f t="shared" si="21"/>
        <v>1.4160518477344568</v>
      </c>
      <c r="F252" s="108"/>
      <c r="G252" s="108"/>
      <c r="I252" s="1">
        <v>34</v>
      </c>
      <c r="J252" s="108">
        <v>8.6614524848912203E-2</v>
      </c>
      <c r="K252" s="108">
        <f t="shared" si="22"/>
        <v>8.6614522140804576E-2</v>
      </c>
      <c r="L252" s="108">
        <f>'Output_Tabel Mortalita'!K453</f>
        <v>5.9363861590495698E-2</v>
      </c>
      <c r="M252" s="108">
        <f t="shared" si="23"/>
        <v>2.3355946750680068</v>
      </c>
    </row>
    <row r="253" spans="1:13" x14ac:dyDescent="0.35">
      <c r="A253" s="1">
        <v>35</v>
      </c>
      <c r="B253" s="108">
        <v>0.21848059916389001</v>
      </c>
      <c r="C253" s="108">
        <f t="shared" si="20"/>
        <v>0.21848063023702802</v>
      </c>
      <c r="D253" s="108">
        <f>'Output_Tabel Mortalita'!D454</f>
        <v>6.7887800751482999E-2</v>
      </c>
      <c r="E253" s="108">
        <f t="shared" si="21"/>
        <v>1.4860373021265423</v>
      </c>
      <c r="F253" s="108"/>
      <c r="G253" s="108"/>
      <c r="I253" s="1">
        <v>35</v>
      </c>
      <c r="J253" s="108">
        <v>6.8441594282738494E-2</v>
      </c>
      <c r="K253" s="108">
        <f t="shared" si="22"/>
        <v>6.8441591937203172E-2</v>
      </c>
      <c r="L253" s="108">
        <f>'Output_Tabel Mortalita'!K454</f>
        <v>6.5053721344620896E-2</v>
      </c>
      <c r="M253" s="108">
        <f t="shared" si="23"/>
        <v>2.5604246741167662</v>
      </c>
    </row>
    <row r="254" spans="1:13" x14ac:dyDescent="0.35">
      <c r="A254" s="1">
        <v>36</v>
      </c>
      <c r="B254" s="108">
        <v>0.20372794757127199</v>
      </c>
      <c r="C254" s="108">
        <f t="shared" si="20"/>
        <v>0.20372797661510156</v>
      </c>
      <c r="D254" s="108">
        <f>'Output_Tabel Mortalita'!D455</f>
        <v>7.4395306335746203E-2</v>
      </c>
      <c r="E254" s="108">
        <f t="shared" si="21"/>
        <v>1.5560589207370799</v>
      </c>
      <c r="F254" s="108"/>
      <c r="G254" s="108"/>
      <c r="I254" s="1">
        <v>36</v>
      </c>
      <c r="J254" s="108">
        <v>5.2869302840809401E-2</v>
      </c>
      <c r="K254" s="108">
        <f t="shared" si="22"/>
        <v>5.2869300854823359E-2</v>
      </c>
      <c r="L254" s="108">
        <f>'Output_Tabel Mortalita'!K455</f>
        <v>7.1291362392161106E-2</v>
      </c>
      <c r="M254" s="108">
        <f t="shared" si="23"/>
        <v>2.8068997879835269</v>
      </c>
    </row>
    <row r="255" spans="1:13" x14ac:dyDescent="0.35">
      <c r="A255" s="1">
        <v>37</v>
      </c>
      <c r="B255" s="108">
        <v>0.19005172267454501</v>
      </c>
      <c r="C255" s="108">
        <f t="shared" si="20"/>
        <v>0.19005174972505831</v>
      </c>
      <c r="D255" s="108">
        <f>'Output_Tabel Mortalita'!D456</f>
        <v>8.1509191874232501E-2</v>
      </c>
      <c r="E255" s="108">
        <f t="shared" si="21"/>
        <v>1.6258097935051941</v>
      </c>
      <c r="F255" s="108"/>
      <c r="G255" s="108"/>
      <c r="I255" s="1">
        <v>37</v>
      </c>
      <c r="J255" s="108">
        <v>3.9837605504334198E-2</v>
      </c>
      <c r="K255" s="108">
        <f t="shared" si="22"/>
        <v>3.9837603864045348E-2</v>
      </c>
      <c r="L255" s="108">
        <f>'Output_Tabel Mortalita'!K456</f>
        <v>7.8129521418796102E-2</v>
      </c>
      <c r="M255" s="108">
        <f t="shared" si="23"/>
        <v>3.0771038622292348</v>
      </c>
    </row>
    <row r="256" spans="1:13" x14ac:dyDescent="0.35">
      <c r="A256" s="1">
        <v>38</v>
      </c>
      <c r="B256" s="108">
        <v>0.177421295718796</v>
      </c>
      <c r="C256" s="108">
        <f t="shared" si="20"/>
        <v>0.17742132083243353</v>
      </c>
      <c r="D256" s="108">
        <f>'Output_Tabel Mortalita'!D457</f>
        <v>8.9282485733880604E-2</v>
      </c>
      <c r="E256" s="108">
        <f t="shared" si="21"/>
        <v>1.6949877366679795</v>
      </c>
      <c r="F256" s="108"/>
      <c r="G256" s="108"/>
      <c r="I256" s="1">
        <v>38</v>
      </c>
      <c r="J256" s="108">
        <v>2.9211233083620999E-2</v>
      </c>
      <c r="K256" s="108">
        <f t="shared" si="22"/>
        <v>2.9211231765258347E-2</v>
      </c>
      <c r="L256" s="108">
        <f>'Output_Tabel Mortalita'!K457</f>
        <v>8.5626012242356705E-2</v>
      </c>
      <c r="M256" s="108">
        <f t="shared" si="23"/>
        <v>3.3733213610005168</v>
      </c>
    </row>
    <row r="257" spans="1:13" x14ac:dyDescent="0.35">
      <c r="A257" s="1">
        <v>39</v>
      </c>
      <c r="B257" s="108">
        <v>0.16579686601254401</v>
      </c>
      <c r="C257" s="108">
        <f t="shared" si="20"/>
        <v>0.16579688926234265</v>
      </c>
      <c r="D257" s="108">
        <f>'Output_Tabel Mortalita'!D458</f>
        <v>9.7772163364191603E-2</v>
      </c>
      <c r="E257" s="108">
        <f t="shared" si="21"/>
        <v>1.7633004776512451</v>
      </c>
      <c r="F257" s="108"/>
      <c r="G257" s="108"/>
      <c r="I257" s="1">
        <v>39</v>
      </c>
      <c r="J257" s="108">
        <v>2.0789037111237099E-2</v>
      </c>
      <c r="K257" s="108">
        <f t="shared" si="22"/>
        <v>2.0789036082793772E-2</v>
      </c>
      <c r="L257" s="108">
        <f>'Output_Tabel Mortalita'!K458</f>
        <v>9.3844214604839896E-2</v>
      </c>
      <c r="M257" s="108">
        <f t="shared" si="23"/>
        <v>3.6980566812330542</v>
      </c>
    </row>
    <row r="258" spans="1:13" x14ac:dyDescent="0.35">
      <c r="A258" s="1">
        <v>40</v>
      </c>
      <c r="B258" s="108">
        <v>0.15513152654516901</v>
      </c>
      <c r="C258" s="108">
        <f t="shared" si="20"/>
        <v>0.15513154801698384</v>
      </c>
      <c r="D258" s="108">
        <f>'Output_Tabel Mortalita'!D459</f>
        <v>0.10703930225630499</v>
      </c>
      <c r="E258" s="108">
        <f t="shared" si="21"/>
        <v>1.8304704789017034</v>
      </c>
      <c r="F258" s="108"/>
      <c r="G258" s="108"/>
      <c r="I258" s="1">
        <v>40</v>
      </c>
      <c r="J258" s="108">
        <v>1.4318509306438699E-2</v>
      </c>
      <c r="K258" s="108">
        <f t="shared" si="22"/>
        <v>1.4318508529999191E-2</v>
      </c>
      <c r="L258" s="108">
        <f>'Output_Tabel Mortalita'!K459</f>
        <v>0.10285361002202099</v>
      </c>
      <c r="M258" s="108">
        <f t="shared" si="23"/>
        <v>4.0540553262960506</v>
      </c>
    </row>
    <row r="259" spans="1:13" x14ac:dyDescent="0.35">
      <c r="A259" s="1">
        <v>41</v>
      </c>
      <c r="B259" s="108">
        <v>0.14537323535170699</v>
      </c>
      <c r="C259" s="108">
        <f t="shared" si="20"/>
        <v>0.14537325514062516</v>
      </c>
      <c r="D259" s="108">
        <f>'Output_Tabel Mortalita'!D460</f>
        <v>0.117149212426615</v>
      </c>
      <c r="E259" s="108">
        <f t="shared" si="21"/>
        <v>1.896239236227645</v>
      </c>
      <c r="F259" s="108"/>
      <c r="G259" s="108"/>
      <c r="I259" s="1">
        <v>41</v>
      </c>
      <c r="J259" s="108">
        <v>9.5141737405999797E-3</v>
      </c>
      <c r="K259" s="108">
        <f t="shared" si="22"/>
        <v>9.5141731750808325E-3</v>
      </c>
      <c r="L259" s="108">
        <f>'Output_Tabel Mortalita'!K460</f>
        <v>0.112730369221047</v>
      </c>
      <c r="M259" s="108">
        <f t="shared" si="23"/>
        <v>4.4443271180923345</v>
      </c>
    </row>
    <row r="260" spans="1:13" x14ac:dyDescent="0.35">
      <c r="A260" s="1">
        <v>42</v>
      </c>
      <c r="B260" s="108">
        <v>0.136466623529262</v>
      </c>
      <c r="C260" s="108">
        <f t="shared" si="20"/>
        <v>0.13646664173631812</v>
      </c>
      <c r="D260" s="108">
        <f>'Output_Tabel Mortalita'!D461</f>
        <v>0.12817153423035699</v>
      </c>
      <c r="E260" s="108">
        <f t="shared" si="21"/>
        <v>1.9603709188462359</v>
      </c>
      <c r="F260" s="108"/>
      <c r="G260" s="108"/>
      <c r="I260" s="1">
        <v>42</v>
      </c>
      <c r="J260" s="108">
        <v>6.0778961401052496E-3</v>
      </c>
      <c r="K260" s="108">
        <f t="shared" si="22"/>
        <v>6.0778957441024435E-3</v>
      </c>
      <c r="L260" s="108">
        <f>'Output_Tabel Mortalita'!K461</f>
        <v>0.123557996132564</v>
      </c>
      <c r="M260" s="108">
        <f t="shared" si="23"/>
        <v>4.8721716438627229</v>
      </c>
    </row>
    <row r="261" spans="1:13" x14ac:dyDescent="0.35">
      <c r="A261" s="1">
        <v>43</v>
      </c>
      <c r="B261" s="108">
        <v>0.12835459320956999</v>
      </c>
      <c r="C261" s="108">
        <f t="shared" si="20"/>
        <v>0.12835460993888681</v>
      </c>
      <c r="D261" s="108">
        <f>'Output_Tabel Mortalita'!D462</f>
        <v>0.14018029396201201</v>
      </c>
      <c r="E261" s="108">
        <f t="shared" si="21"/>
        <v>2.022655256410717</v>
      </c>
      <c r="F261" s="108"/>
      <c r="G261" s="108"/>
      <c r="I261" s="1">
        <v>43</v>
      </c>
      <c r="J261" s="108">
        <v>3.7187671214924398E-3</v>
      </c>
      <c r="K261" s="108">
        <f t="shared" si="22"/>
        <v>3.7187668559005038E-3</v>
      </c>
      <c r="L261" s="108">
        <f>'Output_Tabel Mortalita'!K462</f>
        <v>0.135428033882046</v>
      </c>
      <c r="M261" s="108">
        <f t="shared" si="23"/>
        <v>5.341206152837028</v>
      </c>
    </row>
    <row r="262" spans="1:13" x14ac:dyDescent="0.35">
      <c r="A262" s="1">
        <v>44</v>
      </c>
      <c r="B262" s="108">
        <v>0.120979679811189</v>
      </c>
      <c r="C262" s="108">
        <f t="shared" si="20"/>
        <v>0.12097969516751035</v>
      </c>
      <c r="D262" s="108">
        <f>'Output_Tabel Mortalita'!D463</f>
        <v>0.15325390626646801</v>
      </c>
      <c r="E262" s="108">
        <f t="shared" si="21"/>
        <v>2.0829096195413421</v>
      </c>
      <c r="F262" s="108"/>
      <c r="G262" s="108"/>
      <c r="I262" s="1">
        <v>44</v>
      </c>
      <c r="J262" s="108">
        <v>2.1702230883015902E-3</v>
      </c>
      <c r="K262" s="108">
        <f t="shared" si="22"/>
        <v>2.1702229184016831E-3</v>
      </c>
      <c r="L262" s="108">
        <f>'Output_Tabel Mortalita'!K463</f>
        <v>0.14844083874922001</v>
      </c>
      <c r="M262" s="108">
        <f t="shared" si="23"/>
        <v>5.8553961385862596</v>
      </c>
    </row>
    <row r="263" spans="1:13" x14ac:dyDescent="0.35">
      <c r="A263" s="1">
        <v>45</v>
      </c>
      <c r="B263" s="108">
        <v>0.11428517103748601</v>
      </c>
      <c r="C263" s="108">
        <f t="shared" si="20"/>
        <v>0.11428518512420188</v>
      </c>
      <c r="D263" s="108">
        <f>'Output_Tabel Mortalita'!D464</f>
        <v>0.16747511090191</v>
      </c>
      <c r="E263" s="108">
        <f t="shared" si="21"/>
        <v>2.1409802815132379</v>
      </c>
      <c r="F263" s="108"/>
      <c r="G263" s="108"/>
      <c r="I263" s="1">
        <v>45</v>
      </c>
      <c r="J263" s="108">
        <v>1.20251909866406E-3</v>
      </c>
      <c r="K263" s="108">
        <f t="shared" si="22"/>
        <v>1.2025189954698325E-3</v>
      </c>
      <c r="L263" s="108">
        <f>'Output_Tabel Mortalita'!K464</f>
        <v>0.162706428639071</v>
      </c>
      <c r="M263" s="108">
        <f t="shared" si="23"/>
        <v>6.4190888656373639</v>
      </c>
    </row>
    <row r="264" spans="1:13" x14ac:dyDescent="0.35">
      <c r="A264" s="1">
        <v>46</v>
      </c>
      <c r="B264" s="108">
        <v>0.108215989521983</v>
      </c>
      <c r="C264" s="108">
        <f t="shared" si="20"/>
        <v>0.10821600243955931</v>
      </c>
      <c r="D264" s="108">
        <f>'Output_Tabel Mortalita'!D465</f>
        <v>0.18293082991291301</v>
      </c>
      <c r="E264" s="108">
        <f t="shared" si="21"/>
        <v>2.1967428867911765</v>
      </c>
      <c r="F264" s="108"/>
      <c r="G264" s="108"/>
      <c r="I264" s="1">
        <v>46</v>
      </c>
      <c r="J264" s="108">
        <v>6.2949738583319799E-4</v>
      </c>
      <c r="K264" s="108">
        <f t="shared" si="22"/>
        <v>6.2949732661793693E-4</v>
      </c>
      <c r="L264" s="108">
        <f>'Output_Tabel Mortalita'!K465</f>
        <v>0.17834541323790901</v>
      </c>
      <c r="M264" s="108">
        <f t="shared" si="23"/>
        <v>7.0370501238040433</v>
      </c>
    </row>
    <row r="265" spans="1:13" x14ac:dyDescent="0.35">
      <c r="A265" s="1">
        <v>47</v>
      </c>
      <c r="B265" s="108">
        <v>0.102719356504316</v>
      </c>
      <c r="C265" s="108">
        <f t="shared" si="20"/>
        <v>0.10271936834908853</v>
      </c>
      <c r="D265" s="108">
        <f>'Output_Tabel Mortalita'!D466</f>
        <v>0.199711929860072</v>
      </c>
      <c r="E265" s="108">
        <f t="shared" si="21"/>
        <v>2.2501021846736196</v>
      </c>
      <c r="F265" s="108"/>
      <c r="G265" s="108"/>
      <c r="I265" s="1">
        <v>47</v>
      </c>
      <c r="J265" s="108">
        <v>3.0962331492640697E-4</v>
      </c>
      <c r="K265" s="108">
        <f t="shared" si="22"/>
        <v>3.096232829999152E-4</v>
      </c>
      <c r="L265" s="108">
        <f>'Output_Tabel Mortalita'!K466</f>
        <v>0.19549001371858599</v>
      </c>
      <c r="M265" s="108">
        <f t="shared" si="23"/>
        <v>7.7145045209765906</v>
      </c>
    </row>
    <row r="266" spans="1:13" x14ac:dyDescent="0.35">
      <c r="A266" s="1">
        <v>48</v>
      </c>
      <c r="B266" s="108">
        <v>9.7745260653475594E-2</v>
      </c>
      <c r="C266" s="108">
        <f t="shared" si="20"/>
        <v>9.7745271516848795E-2</v>
      </c>
      <c r="D266" s="108">
        <f>'Output_Tabel Mortalita'!D467</f>
        <v>0.21791287250342301</v>
      </c>
      <c r="E266" s="108">
        <f t="shared" si="21"/>
        <v>2.3009911118098021</v>
      </c>
      <c r="F266" s="108"/>
      <c r="G266" s="108"/>
      <c r="I266" s="1">
        <v>48</v>
      </c>
      <c r="J266" s="108">
        <v>1.4223477490164999E-4</v>
      </c>
      <c r="K266" s="108">
        <f t="shared" si="22"/>
        <v>1.4223475882474301E-4</v>
      </c>
      <c r="L266" s="108">
        <f>'Output_Tabel Mortalita'!K467</f>
        <v>0.21428518061605001</v>
      </c>
      <c r="M266" s="108">
        <f t="shared" si="23"/>
        <v>8.4571796550294511</v>
      </c>
    </row>
    <row r="267" spans="1:13" x14ac:dyDescent="0.35">
      <c r="A267" s="1">
        <v>49</v>
      </c>
      <c r="B267" s="108">
        <v>9.3246759639962207E-2</v>
      </c>
      <c r="C267" s="108">
        <f t="shared" si="20"/>
        <v>9.3246769607860339E-2</v>
      </c>
      <c r="D267" s="108">
        <f>'Output_Tabel Mortalita'!D468</f>
        <v>0.23763123636950201</v>
      </c>
      <c r="E267" s="108">
        <f t="shared" si="21"/>
        <v>2.3493693249942393</v>
      </c>
      <c r="F267" s="108"/>
      <c r="G267" s="108"/>
      <c r="I267" s="1">
        <v>49</v>
      </c>
      <c r="J267" s="108">
        <v>6.0625332955769702E-5</v>
      </c>
      <c r="K267" s="108">
        <f t="shared" si="22"/>
        <v>6.062532544419191E-5</v>
      </c>
      <c r="L267" s="108">
        <f>'Output_Tabel Mortalita'!K468</f>
        <v>0.23488981932441</v>
      </c>
      <c r="M267" s="108">
        <f t="shared" si="23"/>
        <v>9.2713545383019955</v>
      </c>
    </row>
    <row r="268" spans="1:13" x14ac:dyDescent="0.35">
      <c r="A268" s="1">
        <v>50</v>
      </c>
      <c r="B268" s="108">
        <v>8.9180142947020105E-2</v>
      </c>
      <c r="C268" s="108">
        <f t="shared" si="20"/>
        <v>8.9180152099568311E-2</v>
      </c>
      <c r="D268" s="108">
        <f>'Output_Tabel Mortalita'!D469</f>
        <v>0.25896709109251498</v>
      </c>
      <c r="E268" s="108">
        <f t="shared" si="21"/>
        <v>2.3952212953977789</v>
      </c>
      <c r="F268" s="108"/>
      <c r="G268" s="108"/>
      <c r="I268" s="1">
        <v>50</v>
      </c>
      <c r="J268" s="108">
        <v>2.38038676156627E-5</v>
      </c>
      <c r="K268" s="108">
        <f t="shared" si="22"/>
        <v>2.3803864382659828E-5</v>
      </c>
      <c r="L268" s="108">
        <f>'Output_Tabel Mortalita'!K469</f>
        <v>0.257478133576589</v>
      </c>
      <c r="M268" s="108">
        <f t="shared" si="23"/>
        <v>10.16391268406144</v>
      </c>
    </row>
    <row r="269" spans="1:13" x14ac:dyDescent="0.35">
      <c r="A269" s="1">
        <v>51</v>
      </c>
      <c r="B269" s="108">
        <v>8.5504983388758504E-2</v>
      </c>
      <c r="C269" s="108">
        <f t="shared" si="20"/>
        <v>8.5504991800235991E-2</v>
      </c>
      <c r="D269" s="108">
        <f>'Output_Tabel Mortalita'!D470</f>
        <v>0.28202220648353898</v>
      </c>
      <c r="E269" s="108">
        <f t="shared" si="21"/>
        <v>2.4385540778730532</v>
      </c>
      <c r="F269" s="108"/>
      <c r="G269" s="108"/>
      <c r="I269" s="1">
        <v>51</v>
      </c>
      <c r="J269" s="108">
        <v>8.5418775160158807E-6</v>
      </c>
      <c r="K269" s="108">
        <f t="shared" si="22"/>
        <v>8.541876244287395E-6</v>
      </c>
      <c r="L269" s="108">
        <f>'Output_Tabel Mortalita'!K470</f>
        <v>0.282241098265125</v>
      </c>
      <c r="M269" s="108">
        <f t="shared" si="23"/>
        <v>11.142400303772074</v>
      </c>
    </row>
    <row r="270" spans="1:13" x14ac:dyDescent="0.35">
      <c r="A270" s="1">
        <v>52</v>
      </c>
      <c r="B270" s="108">
        <v>8.2184102508452997E-2</v>
      </c>
      <c r="C270" s="108">
        <f t="shared" si="20"/>
        <v>8.2184110247319725E-2</v>
      </c>
      <c r="D270" s="108">
        <f>'Output_Tabel Mortalita'!D471</f>
        <v>0.30689907914902997</v>
      </c>
      <c r="E270" s="108">
        <f t="shared" si="21"/>
        <v>2.4793948652450641</v>
      </c>
      <c r="F270" s="108"/>
      <c r="G270" s="108"/>
      <c r="I270" s="1">
        <v>52</v>
      </c>
      <c r="J270" s="108">
        <v>2.7772085202135301E-6</v>
      </c>
      <c r="K270" s="108">
        <f t="shared" si="22"/>
        <v>2.7772080669684493E-6</v>
      </c>
      <c r="L270" s="108">
        <f>'Output_Tabel Mortalita'!K471</f>
        <v>0.30938807405622798</v>
      </c>
      <c r="M270" s="108">
        <f t="shared" si="23"/>
        <v>12.215090107204828</v>
      </c>
    </row>
    <row r="271" spans="1:13" x14ac:dyDescent="0.35">
      <c r="A271" s="1">
        <v>53</v>
      </c>
      <c r="B271" s="108">
        <v>7.9183472005001601E-2</v>
      </c>
      <c r="C271" s="108">
        <f t="shared" si="20"/>
        <v>7.9183479134059945E-2</v>
      </c>
      <c r="D271" s="108">
        <f>'Output_Tabel Mortalita'!D472</f>
        <v>0.333699761373284</v>
      </c>
      <c r="E271" s="108">
        <f t="shared" si="21"/>
        <v>2.5177884289059822</v>
      </c>
      <c r="F271" s="108"/>
      <c r="G271" s="108"/>
      <c r="I271" s="1">
        <v>53</v>
      </c>
      <c r="J271" s="108">
        <v>8.1037792355448605E-7</v>
      </c>
      <c r="K271" s="108">
        <f t="shared" si="22"/>
        <v>8.1037777857833469E-7</v>
      </c>
      <c r="L271" s="108">
        <f>'Output_Tabel Mortalita'!K472</f>
        <v>0.339148577447967</v>
      </c>
      <c r="M271" s="108">
        <f t="shared" si="23"/>
        <v>13.391051244790649</v>
      </c>
    </row>
    <row r="272" spans="1:13" x14ac:dyDescent="0.35">
      <c r="A272" s="1">
        <v>54</v>
      </c>
      <c r="B272" s="108">
        <v>7.6472070006401105E-2</v>
      </c>
      <c r="C272" s="108">
        <f t="shared" si="20"/>
        <v>7.6472076583070578E-2</v>
      </c>
      <c r="D272" s="108">
        <f>'Output_Tabel Mortalita'!D473</f>
        <v>0.36252448013189398</v>
      </c>
      <c r="E272" s="108">
        <f t="shared" si="21"/>
        <v>2.5537945350130355</v>
      </c>
      <c r="F272" s="108"/>
      <c r="G272" s="108"/>
      <c r="I272" s="1">
        <v>54</v>
      </c>
      <c r="J272" s="108">
        <v>2.10023620698156E-7</v>
      </c>
      <c r="K272" s="108">
        <f t="shared" si="22"/>
        <v>2.1002357951096477E-7</v>
      </c>
      <c r="L272" s="108">
        <f>'Output_Tabel Mortalita'!K473</f>
        <v>0.37177422123772502</v>
      </c>
      <c r="M272" s="108">
        <f t="shared" si="23"/>
        <v>14.680225983551791</v>
      </c>
    </row>
    <row r="273" spans="1:13" x14ac:dyDescent="0.35">
      <c r="A273" s="1">
        <v>55</v>
      </c>
      <c r="B273" s="108">
        <v>7.4021707685069396E-2</v>
      </c>
      <c r="C273" s="108">
        <f t="shared" si="20"/>
        <v>7.4021713761656033E-2</v>
      </c>
      <c r="D273" s="108">
        <f>'Output_Tabel Mortalita'!D474</f>
        <v>0.39347003874295</v>
      </c>
      <c r="E273" s="108">
        <f t="shared" si="21"/>
        <v>2.5874854115248298</v>
      </c>
      <c r="F273" s="108"/>
      <c r="G273" s="108"/>
      <c r="I273" s="1">
        <v>55</v>
      </c>
      <c r="J273" s="108">
        <v>4.77960683440045E-8</v>
      </c>
      <c r="K273" s="108">
        <f t="shared" si="22"/>
        <v>4.779605806923581E-8</v>
      </c>
      <c r="L273" s="108">
        <f>'Output_Tabel Mortalita'!K474</f>
        <v>0.40754084180475703</v>
      </c>
      <c r="M273" s="108">
        <f t="shared" si="23"/>
        <v>16.093513764874043</v>
      </c>
    </row>
    <row r="274" spans="1:13" x14ac:dyDescent="0.35">
      <c r="A274" s="1">
        <v>56</v>
      </c>
      <c r="B274" s="108">
        <v>7.1806838597274894E-2</v>
      </c>
      <c r="C274" s="108">
        <f t="shared" si="20"/>
        <v>7.180684422133353E-2</v>
      </c>
      <c r="D274" s="108">
        <f>'Output_Tabel Mortalita'!D475</f>
        <v>0.42662799999125001</v>
      </c>
      <c r="E274" s="108">
        <f t="shared" si="21"/>
        <v>2.618943326433278</v>
      </c>
      <c r="F274" s="108"/>
      <c r="G274" s="108"/>
      <c r="I274" s="1">
        <v>56</v>
      </c>
      <c r="J274" s="108">
        <v>9.4324485853182493E-9</v>
      </c>
      <c r="K274" s="108">
        <f t="shared" si="22"/>
        <v>9.4324463625671736E-9</v>
      </c>
      <c r="L274" s="108">
        <f>'Output_Tabel Mortalita'!K475</f>
        <v>0.44675083119315301</v>
      </c>
      <c r="M274" s="108">
        <f t="shared" si="23"/>
        <v>17.642863354794056</v>
      </c>
    </row>
    <row r="275" spans="1:13" x14ac:dyDescent="0.35">
      <c r="A275" s="1">
        <v>57</v>
      </c>
      <c r="B275" s="108">
        <v>6.9804360348321007E-2</v>
      </c>
      <c r="C275" s="108">
        <f t="shared" si="20"/>
        <v>6.9804365562987997E-2</v>
      </c>
      <c r="D275" s="108">
        <f>'Output_Tabel Mortalita'!D476</f>
        <v>0.46208265772359802</v>
      </c>
      <c r="E275" s="108">
        <f t="shared" si="21"/>
        <v>2.6482583228634007</v>
      </c>
      <c r="F275" s="108"/>
      <c r="G275" s="108"/>
      <c r="I275" s="1">
        <v>57</v>
      </c>
      <c r="J275" s="108">
        <v>1.59223233700944E-9</v>
      </c>
      <c r="K275" s="108">
        <f t="shared" si="22"/>
        <v>1.5922319257083019E-9</v>
      </c>
      <c r="L275" s="108">
        <f>'Output_Tabel Mortalita'!K476</f>
        <v>0.48973569371201497</v>
      </c>
      <c r="M275" s="108">
        <f t="shared" si="23"/>
        <v>19.341373865894184</v>
      </c>
    </row>
    <row r="276" spans="1:13" x14ac:dyDescent="0.35">
      <c r="A276" s="1">
        <v>58</v>
      </c>
      <c r="B276" s="108">
        <v>6.7993415792381107E-2</v>
      </c>
      <c r="C276" s="108">
        <f t="shared" si="20"/>
        <v>6.7993420636715499E-2</v>
      </c>
      <c r="D276" s="108">
        <f>'Output_Tabel Mortalita'!D477</f>
        <v>0.499908813964621</v>
      </c>
      <c r="E276" s="108">
        <f t="shared" si="21"/>
        <v>2.6755261429827817</v>
      </c>
      <c r="F276" s="108"/>
      <c r="G276" s="108"/>
      <c r="I276" s="1">
        <v>58</v>
      </c>
      <c r="J276" s="108">
        <v>2.2646755230554199E-10</v>
      </c>
      <c r="K276" s="108">
        <f t="shared" si="22"/>
        <v>2.2646748817764039E-10</v>
      </c>
      <c r="L276" s="108">
        <f>'Output_Tabel Mortalita'!K477</f>
        <v>0.53685884866783495</v>
      </c>
      <c r="M276" s="108">
        <f t="shared" si="23"/>
        <v>21.203405504903817</v>
      </c>
    </row>
    <row r="277" spans="1:13" x14ac:dyDescent="0.35">
      <c r="A277" s="1">
        <v>59</v>
      </c>
      <c r="B277" s="108">
        <v>6.6355198980846394E-2</v>
      </c>
      <c r="C277" s="108">
        <f t="shared" si="20"/>
        <v>6.6355203490181466E-2</v>
      </c>
      <c r="D277" s="108">
        <f>'Output_Tabel Mortalita'!D478</f>
        <v>0.54016939046480095</v>
      </c>
      <c r="E277" s="108">
        <f t="shared" si="21"/>
        <v>2.7008463604033763</v>
      </c>
      <c r="F277" s="108"/>
      <c r="G277" s="108"/>
      <c r="I277" s="1">
        <v>59</v>
      </c>
      <c r="J277" s="108">
        <v>2.6696974439885199E-11</v>
      </c>
      <c r="K277" s="108">
        <f t="shared" si="22"/>
        <v>2.6696966153000999E-11</v>
      </c>
      <c r="L277" s="108">
        <f>'Output_Tabel Mortalita'!K478</f>
        <v>0.58851870292503605</v>
      </c>
      <c r="M277" s="108">
        <f t="shared" si="23"/>
        <v>23.244700982332027</v>
      </c>
    </row>
    <row r="278" spans="1:13" x14ac:dyDescent="0.35">
      <c r="A278" s="1">
        <v>60</v>
      </c>
      <c r="B278" s="108">
        <v>6.4872769455381396E-2</v>
      </c>
      <c r="C278" s="108">
        <f t="shared" si="20"/>
        <v>6.4872773661647662E-2</v>
      </c>
      <c r="D278" s="108">
        <f>'Output_Tabel Mortalita'!D479</f>
        <v>0.582912917014762</v>
      </c>
      <c r="E278" s="108">
        <f t="shared" si="21"/>
        <v>2.7243207302683889</v>
      </c>
      <c r="F278" s="108"/>
      <c r="G278" s="108"/>
      <c r="I278" s="1">
        <v>60</v>
      </c>
      <c r="J278" s="108">
        <v>2.5616757779155799E-12</v>
      </c>
      <c r="K278" s="108">
        <f t="shared" si="22"/>
        <v>2.5616749062660445E-12</v>
      </c>
      <c r="L278" s="108">
        <f>'Output_Tabel Mortalita'!K479</f>
        <v>0.64515201927189902</v>
      </c>
      <c r="M278" s="108">
        <f t="shared" si="23"/>
        <v>25.482518610600138</v>
      </c>
    </row>
  </sheetData>
  <mergeCells count="12">
    <mergeCell ref="F216:G216"/>
    <mergeCell ref="N216:O216"/>
    <mergeCell ref="A1:D1"/>
    <mergeCell ref="A76:D76"/>
    <mergeCell ref="A151:D151"/>
    <mergeCell ref="A216:D216"/>
    <mergeCell ref="F1:G1"/>
    <mergeCell ref="N1:O1"/>
    <mergeCell ref="F76:G76"/>
    <mergeCell ref="N76:O76"/>
    <mergeCell ref="F151:G151"/>
    <mergeCell ref="N151:O1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986-082F-402A-AF81-745741D85FAD}">
  <dimension ref="A1:H5"/>
  <sheetViews>
    <sheetView zoomScale="78" workbookViewId="0">
      <selection activeCell="G13" sqref="G13"/>
    </sheetView>
  </sheetViews>
  <sheetFormatPr defaultRowHeight="15.5" x14ac:dyDescent="0.35"/>
  <cols>
    <col min="1" max="1" width="8.7265625" style="1"/>
    <col min="2" max="2" width="13.08984375" style="1" bestFit="1" customWidth="1"/>
    <col min="3" max="3" width="9.1796875" style="1" customWidth="1"/>
    <col min="4" max="4" width="15.90625" style="1" customWidth="1"/>
    <col min="5" max="6" width="11.7265625" style="1" customWidth="1"/>
    <col min="7" max="7" width="18" style="1" customWidth="1"/>
    <col min="8" max="8" width="19.26953125" style="1" customWidth="1"/>
    <col min="9" max="16384" width="8.7265625" style="1"/>
  </cols>
  <sheetData>
    <row r="1" spans="1:8" ht="42" customHeight="1" x14ac:dyDescent="0.35">
      <c r="A1" s="20" t="s">
        <v>62</v>
      </c>
      <c r="B1" s="20" t="s">
        <v>63</v>
      </c>
      <c r="C1" s="21" t="s">
        <v>64</v>
      </c>
      <c r="D1" s="21" t="s">
        <v>67</v>
      </c>
      <c r="E1" s="21" t="s">
        <v>69</v>
      </c>
      <c r="F1" s="21" t="s">
        <v>70</v>
      </c>
      <c r="G1" s="21" t="s">
        <v>68</v>
      </c>
      <c r="H1" s="21" t="s">
        <v>72</v>
      </c>
    </row>
    <row r="2" spans="1:8" x14ac:dyDescent="0.35">
      <c r="A2" s="7" t="s">
        <v>28</v>
      </c>
      <c r="B2" s="7" t="s">
        <v>65</v>
      </c>
      <c r="C2" s="7">
        <v>30</v>
      </c>
      <c r="D2" s="7">
        <v>25</v>
      </c>
      <c r="E2" s="22">
        <f>C2-D2</f>
        <v>5</v>
      </c>
      <c r="F2" s="7">
        <v>60</v>
      </c>
      <c r="G2" s="23">
        <v>2660700</v>
      </c>
      <c r="H2" s="23">
        <f>G2*12</f>
        <v>31928400</v>
      </c>
    </row>
    <row r="3" spans="1:8" x14ac:dyDescent="0.35">
      <c r="A3" s="7" t="s">
        <v>29</v>
      </c>
      <c r="B3" s="7" t="s">
        <v>66</v>
      </c>
      <c r="C3" s="7">
        <v>30</v>
      </c>
      <c r="D3" s="7">
        <v>25</v>
      </c>
      <c r="E3" s="22">
        <f>C3-D3</f>
        <v>5</v>
      </c>
      <c r="F3" s="7">
        <v>60</v>
      </c>
      <c r="G3" s="23">
        <v>2660700</v>
      </c>
      <c r="H3" s="23">
        <f>G3*12</f>
        <v>31928400</v>
      </c>
    </row>
    <row r="4" spans="1:8" x14ac:dyDescent="0.35">
      <c r="A4" s="7" t="s">
        <v>30</v>
      </c>
      <c r="B4" s="7" t="s">
        <v>65</v>
      </c>
      <c r="C4" s="7">
        <v>40</v>
      </c>
      <c r="D4" s="7">
        <v>25</v>
      </c>
      <c r="E4" s="22">
        <f>C4-D4</f>
        <v>15</v>
      </c>
      <c r="F4" s="7">
        <v>60</v>
      </c>
      <c r="G4" s="23">
        <v>3518100</v>
      </c>
      <c r="H4" s="23">
        <f>G4*12</f>
        <v>42217200</v>
      </c>
    </row>
    <row r="5" spans="1:8" x14ac:dyDescent="0.35">
      <c r="A5" s="7" t="s">
        <v>31</v>
      </c>
      <c r="B5" s="7" t="s">
        <v>66</v>
      </c>
      <c r="C5" s="7">
        <v>40</v>
      </c>
      <c r="D5" s="7">
        <v>25</v>
      </c>
      <c r="E5" s="22">
        <f>C5-D5</f>
        <v>15</v>
      </c>
      <c r="F5" s="7">
        <v>60</v>
      </c>
      <c r="G5" s="23">
        <v>3518100</v>
      </c>
      <c r="H5" s="23">
        <f>G5*12</f>
        <v>42217200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2C86-7721-49A0-8B96-58E9C4BEA466}">
  <dimension ref="A1:H36"/>
  <sheetViews>
    <sheetView topLeftCell="A4" workbookViewId="0">
      <selection activeCell="H11" sqref="H11:H15"/>
    </sheetView>
  </sheetViews>
  <sheetFormatPr defaultRowHeight="14.5" x14ac:dyDescent="0.35"/>
  <cols>
    <col min="3" max="3" width="13.81640625" customWidth="1"/>
    <col min="8" max="8" width="17" customWidth="1"/>
  </cols>
  <sheetData>
    <row r="1" spans="1:8" ht="15.5" x14ac:dyDescent="0.35">
      <c r="A1" s="24">
        <v>2019</v>
      </c>
      <c r="B1" s="24">
        <v>25</v>
      </c>
      <c r="C1" s="17">
        <f>C2/'L30'!$C$1</f>
        <v>26676026.068306096</v>
      </c>
      <c r="F1" s="26">
        <v>2009</v>
      </c>
      <c r="G1" s="26">
        <v>25</v>
      </c>
      <c r="H1" s="17">
        <f>H2/'L40'!$C$1</f>
        <v>24621888.39152234</v>
      </c>
    </row>
    <row r="2" spans="1:8" ht="15.5" x14ac:dyDescent="0.35">
      <c r="A2" s="24">
        <v>2020</v>
      </c>
      <c r="B2" s="24">
        <v>26</v>
      </c>
      <c r="C2" s="17">
        <f>C3/'L30'!$C$1</f>
        <v>27652368.622406099</v>
      </c>
      <c r="F2" s="26">
        <v>2010</v>
      </c>
      <c r="G2" s="26">
        <v>26</v>
      </c>
      <c r="H2" s="17">
        <f>H3/'L40'!$C$1</f>
        <v>25523049.506652057</v>
      </c>
    </row>
    <row r="3" spans="1:8" ht="15.5" x14ac:dyDescent="0.35">
      <c r="A3" s="24">
        <v>2021</v>
      </c>
      <c r="B3" s="24">
        <v>27</v>
      </c>
      <c r="C3" s="17">
        <f>C4/'L30'!$C$1</f>
        <v>28664445.31398616</v>
      </c>
      <c r="F3" s="26">
        <v>2011</v>
      </c>
      <c r="G3" s="26">
        <v>27</v>
      </c>
      <c r="H3" s="17">
        <f>H4/'L40'!$C$1</f>
        <v>26457193.118595522</v>
      </c>
    </row>
    <row r="4" spans="1:8" ht="15.5" x14ac:dyDescent="0.35">
      <c r="A4" s="24">
        <v>2022</v>
      </c>
      <c r="B4" s="24">
        <v>28</v>
      </c>
      <c r="C4" s="17">
        <f>C5/'L30'!$C$1</f>
        <v>29713564.012478054</v>
      </c>
      <c r="F4" s="26">
        <v>2012</v>
      </c>
      <c r="G4" s="26">
        <v>28</v>
      </c>
      <c r="H4" s="17">
        <f>H5/'L40'!$C$1</f>
        <v>27425526.386736117</v>
      </c>
    </row>
    <row r="5" spans="1:8" ht="15.5" x14ac:dyDescent="0.35">
      <c r="A5" s="24">
        <v>2023</v>
      </c>
      <c r="B5" s="24">
        <v>29</v>
      </c>
      <c r="C5" s="17">
        <f>C6/'L30'!$C$1</f>
        <v>30801080.455334749</v>
      </c>
      <c r="F5" s="26">
        <v>2013</v>
      </c>
      <c r="G5" s="26">
        <v>29</v>
      </c>
      <c r="H5" s="17">
        <f>H6/'L40'!$C$1</f>
        <v>28429300.652490657</v>
      </c>
    </row>
    <row r="6" spans="1:8" ht="15.5" x14ac:dyDescent="0.35">
      <c r="A6" s="103">
        <v>2024</v>
      </c>
      <c r="B6" s="103">
        <v>30</v>
      </c>
      <c r="C6" s="104">
        <v>31928400</v>
      </c>
      <c r="F6" s="26">
        <v>2014</v>
      </c>
      <c r="G6" s="26">
        <v>30</v>
      </c>
      <c r="H6" s="17">
        <f>H7/'L40'!$C$1</f>
        <v>29469813.056371816</v>
      </c>
    </row>
    <row r="7" spans="1:8" ht="15.5" x14ac:dyDescent="0.35">
      <c r="A7" s="26">
        <v>2025</v>
      </c>
      <c r="B7" s="26">
        <v>31</v>
      </c>
      <c r="C7" s="101">
        <f>C6*'L30'!$C$1</f>
        <v>33096979.439999998</v>
      </c>
      <c r="F7" s="26">
        <v>2015</v>
      </c>
      <c r="G7" s="26">
        <v>31</v>
      </c>
      <c r="H7" s="17">
        <f>H8/'L40'!$C$1</f>
        <v>30548408.214235023</v>
      </c>
    </row>
    <row r="8" spans="1:8" ht="15.5" x14ac:dyDescent="0.35">
      <c r="A8" s="26">
        <v>2026</v>
      </c>
      <c r="B8" s="26">
        <v>32</v>
      </c>
      <c r="C8" s="101">
        <f>C7*'L30'!$C$1</f>
        <v>34308328.887503996</v>
      </c>
      <c r="F8" s="26">
        <v>2016</v>
      </c>
      <c r="G8" s="26">
        <v>32</v>
      </c>
      <c r="H8" s="17">
        <f>H9/'L40'!$C$1</f>
        <v>31666479.954876024</v>
      </c>
    </row>
    <row r="9" spans="1:8" ht="15.5" x14ac:dyDescent="0.35">
      <c r="A9" s="26">
        <v>2027</v>
      </c>
      <c r="B9" s="26">
        <v>33</v>
      </c>
      <c r="C9" s="101">
        <f>C8*'L30'!$C$1</f>
        <v>35564013.724786639</v>
      </c>
      <c r="F9" s="26">
        <v>2017</v>
      </c>
      <c r="G9" s="26">
        <v>33</v>
      </c>
      <c r="H9" s="17">
        <f>H10/'L40'!$C$1</f>
        <v>32825473.121224485</v>
      </c>
    </row>
    <row r="10" spans="1:8" ht="15.5" x14ac:dyDescent="0.35">
      <c r="A10" s="26">
        <v>2028</v>
      </c>
      <c r="B10" s="26">
        <v>34</v>
      </c>
      <c r="C10" s="101">
        <f>C9*'L30'!$C$1</f>
        <v>36865656.627113827</v>
      </c>
      <c r="F10" s="26">
        <v>2018</v>
      </c>
      <c r="G10" s="26">
        <v>34</v>
      </c>
      <c r="H10" s="17">
        <f>H11/'L40'!$C$1</f>
        <v>34026885.437461302</v>
      </c>
    </row>
    <row r="11" spans="1:8" ht="15.5" x14ac:dyDescent="0.35">
      <c r="A11" s="26">
        <v>2029</v>
      </c>
      <c r="B11" s="26">
        <v>35</v>
      </c>
      <c r="C11" s="101">
        <f>C10*'L30'!$C$1</f>
        <v>38214939.659666188</v>
      </c>
      <c r="F11" s="26">
        <v>2019</v>
      </c>
      <c r="G11" s="26">
        <v>35</v>
      </c>
      <c r="H11" s="17">
        <f>H12/'L40'!$C$1</f>
        <v>35272269.444472387</v>
      </c>
    </row>
    <row r="12" spans="1:8" ht="15.5" x14ac:dyDescent="0.35">
      <c r="A12" s="26">
        <v>2030</v>
      </c>
      <c r="B12" s="26">
        <v>36</v>
      </c>
      <c r="C12" s="101">
        <f>C11*'L30'!$C$1</f>
        <v>39613606.45120997</v>
      </c>
      <c r="F12" s="26">
        <v>2020</v>
      </c>
      <c r="G12" s="26">
        <v>36</v>
      </c>
      <c r="H12" s="17">
        <f>H13/'L40'!$C$1</f>
        <v>36563234.506140076</v>
      </c>
    </row>
    <row r="13" spans="1:8" ht="15.5" x14ac:dyDescent="0.35">
      <c r="A13" s="26">
        <v>2031</v>
      </c>
      <c r="B13" s="26">
        <v>37</v>
      </c>
      <c r="C13" s="101">
        <f>C12*'L30'!$C$1</f>
        <v>41063464.447324254</v>
      </c>
      <c r="F13" s="26">
        <v>2021</v>
      </c>
      <c r="G13" s="26">
        <v>37</v>
      </c>
      <c r="H13" s="17">
        <f>H14/'L40'!$C$1</f>
        <v>37901448.889064804</v>
      </c>
    </row>
    <row r="14" spans="1:8" ht="15.5" x14ac:dyDescent="0.35">
      <c r="A14" s="26">
        <v>2032</v>
      </c>
      <c r="B14" s="26">
        <v>38</v>
      </c>
      <c r="C14" s="101">
        <f>C13*'L30'!$C$1</f>
        <v>42566387.24609632</v>
      </c>
      <c r="F14" s="26">
        <v>2022</v>
      </c>
      <c r="G14" s="26">
        <v>38</v>
      </c>
      <c r="H14" s="17">
        <f>H15/'L40'!$C$1</f>
        <v>39288641.918404572</v>
      </c>
    </row>
    <row r="15" spans="1:8" ht="15.5" x14ac:dyDescent="0.35">
      <c r="A15" s="26">
        <v>2033</v>
      </c>
      <c r="B15" s="26">
        <v>39</v>
      </c>
      <c r="C15" s="101">
        <f>C14*'L30'!$C$1</f>
        <v>44124317.019303441</v>
      </c>
      <c r="F15" s="26">
        <v>2023</v>
      </c>
      <c r="G15" s="26">
        <v>39</v>
      </c>
      <c r="H15" s="17">
        <f>H16/'L40'!$C$1</f>
        <v>40726606.21261818</v>
      </c>
    </row>
    <row r="16" spans="1:8" ht="15.5" x14ac:dyDescent="0.35">
      <c r="A16" s="26">
        <v>2034</v>
      </c>
      <c r="B16" s="26">
        <v>40</v>
      </c>
      <c r="C16" s="101">
        <f>C15*'L30'!$C$1</f>
        <v>45739267.022209942</v>
      </c>
      <c r="F16" s="103">
        <v>2024</v>
      </c>
      <c r="G16" s="103">
        <v>40</v>
      </c>
      <c r="H16" s="105">
        <v>42217200</v>
      </c>
    </row>
    <row r="17" spans="1:8" ht="15.5" x14ac:dyDescent="0.35">
      <c r="A17" s="26">
        <v>2035</v>
      </c>
      <c r="B17" s="26">
        <v>41</v>
      </c>
      <c r="C17" s="101">
        <f>C16*'L30'!$C$1</f>
        <v>47413324.195222825</v>
      </c>
      <c r="F17" s="26">
        <v>2025</v>
      </c>
      <c r="G17" s="26">
        <v>41</v>
      </c>
      <c r="H17" s="97">
        <f>H16*'L40'!$C$1</f>
        <v>43762349.519999996</v>
      </c>
    </row>
    <row r="18" spans="1:8" ht="15.5" x14ac:dyDescent="0.35">
      <c r="A18" s="26">
        <v>2036</v>
      </c>
      <c r="B18" s="26">
        <v>42</v>
      </c>
      <c r="C18" s="101">
        <f>C17*'L30'!$C$1</f>
        <v>49148651.860767975</v>
      </c>
      <c r="F18" s="26">
        <v>2026</v>
      </c>
      <c r="G18" s="26">
        <v>42</v>
      </c>
      <c r="H18" s="97">
        <f>H17*'L40'!$C$1</f>
        <v>45364051.512431994</v>
      </c>
    </row>
    <row r="19" spans="1:8" ht="15.5" x14ac:dyDescent="0.35">
      <c r="A19" s="26">
        <v>2037</v>
      </c>
      <c r="B19" s="26">
        <v>43</v>
      </c>
      <c r="C19" s="101">
        <f>C18*'L30'!$C$1</f>
        <v>50947492.518872082</v>
      </c>
      <c r="F19" s="26">
        <v>2027</v>
      </c>
      <c r="G19" s="26">
        <v>43</v>
      </c>
      <c r="H19" s="97">
        <f>H18*'L40'!$C$1</f>
        <v>47024375.797787003</v>
      </c>
    </row>
    <row r="20" spans="1:8" ht="15.5" x14ac:dyDescent="0.35">
      <c r="A20" s="26">
        <v>2038</v>
      </c>
      <c r="B20" s="26">
        <v>44</v>
      </c>
      <c r="C20" s="101">
        <f>C19*'L30'!$C$1</f>
        <v>52812170.745062798</v>
      </c>
      <c r="F20" s="26">
        <v>2028</v>
      </c>
      <c r="G20" s="26">
        <v>44</v>
      </c>
      <c r="H20" s="97">
        <f>H19*'L40'!$C$1</f>
        <v>48745467.951986007</v>
      </c>
    </row>
    <row r="21" spans="1:8" ht="15.5" x14ac:dyDescent="0.35">
      <c r="A21" s="26">
        <v>2039</v>
      </c>
      <c r="B21" s="26">
        <v>45</v>
      </c>
      <c r="C21" s="101">
        <f>C20*'L30'!$C$1</f>
        <v>54745096.194332093</v>
      </c>
      <c r="F21" s="26">
        <v>2029</v>
      </c>
      <c r="G21" s="26">
        <v>45</v>
      </c>
      <c r="H21" s="97">
        <f>H20*'L40'!$C$1</f>
        <v>50529552.079028696</v>
      </c>
    </row>
    <row r="22" spans="1:8" ht="15.5" x14ac:dyDescent="0.35">
      <c r="A22" s="26">
        <v>2040</v>
      </c>
      <c r="B22" s="26">
        <v>46</v>
      </c>
      <c r="C22" s="101">
        <f>C21*'L30'!$C$1</f>
        <v>56748766.715044647</v>
      </c>
      <c r="F22" s="26">
        <v>2030</v>
      </c>
      <c r="G22" s="26">
        <v>46</v>
      </c>
      <c r="H22" s="97">
        <f>H21*'L40'!$C$1</f>
        <v>52378933.685121141</v>
      </c>
    </row>
    <row r="23" spans="1:8" ht="15.5" x14ac:dyDescent="0.35">
      <c r="A23" s="26">
        <v>2041</v>
      </c>
      <c r="B23" s="26">
        <v>47</v>
      </c>
      <c r="C23" s="101">
        <f>C22*'L30'!$C$1</f>
        <v>58825771.576815277</v>
      </c>
      <c r="F23" s="26">
        <v>2031</v>
      </c>
      <c r="G23" s="26">
        <v>47</v>
      </c>
      <c r="H23" s="97">
        <f>H22*'L40'!$C$1</f>
        <v>54296002.657996573</v>
      </c>
    </row>
    <row r="24" spans="1:8" ht="15.5" x14ac:dyDescent="0.35">
      <c r="A24" s="26">
        <v>2042</v>
      </c>
      <c r="B24" s="26">
        <v>48</v>
      </c>
      <c r="C24" s="101">
        <f>C23*'L30'!$C$1</f>
        <v>60978794.816526711</v>
      </c>
      <c r="F24" s="26">
        <v>2032</v>
      </c>
      <c r="G24" s="26">
        <v>48</v>
      </c>
      <c r="H24" s="97">
        <f>H23*'L40'!$C$1</f>
        <v>56283236.355279244</v>
      </c>
    </row>
    <row r="25" spans="1:8" ht="15.5" x14ac:dyDescent="0.35">
      <c r="A25" s="26">
        <v>2043</v>
      </c>
      <c r="B25" s="26">
        <v>49</v>
      </c>
      <c r="C25" s="101">
        <f>C24*'L30'!$C$1</f>
        <v>63210618.706811585</v>
      </c>
      <c r="F25" s="26">
        <v>2033</v>
      </c>
      <c r="G25" s="26">
        <v>49</v>
      </c>
      <c r="H25" s="97">
        <f>H24*'L40'!$C$1</f>
        <v>58343202.805882461</v>
      </c>
    </row>
    <row r="26" spans="1:8" ht="15.5" x14ac:dyDescent="0.35">
      <c r="A26" s="26">
        <v>2044</v>
      </c>
      <c r="B26" s="26">
        <v>50</v>
      </c>
      <c r="C26" s="101">
        <f>C25*'L30'!$C$1</f>
        <v>65524127.351480886</v>
      </c>
      <c r="F26" s="26">
        <v>2034</v>
      </c>
      <c r="G26" s="26">
        <v>50</v>
      </c>
      <c r="H26" s="97">
        <f>H25*'L40'!$C$1</f>
        <v>60478564.02857776</v>
      </c>
    </row>
    <row r="27" spans="1:8" ht="15.5" x14ac:dyDescent="0.35">
      <c r="A27" s="26">
        <v>2045</v>
      </c>
      <c r="B27" s="26">
        <v>51</v>
      </c>
      <c r="C27" s="101">
        <f>C26*'L30'!$C$1</f>
        <v>67922310.412545085</v>
      </c>
      <c r="F27" s="26">
        <v>2035</v>
      </c>
      <c r="G27" s="26">
        <v>51</v>
      </c>
      <c r="H27" s="97">
        <f>H26*'L40'!$C$1</f>
        <v>62692079.472023703</v>
      </c>
    </row>
    <row r="28" spans="1:8" ht="15.5" x14ac:dyDescent="0.35">
      <c r="A28" s="26">
        <v>2046</v>
      </c>
      <c r="B28" s="26">
        <v>52</v>
      </c>
      <c r="C28" s="101">
        <f>C27*'L30'!$C$1</f>
        <v>70408266.973644227</v>
      </c>
      <c r="F28" s="26">
        <v>2036</v>
      </c>
      <c r="G28" s="26">
        <v>52</v>
      </c>
      <c r="H28" s="97">
        <f>H27*'L40'!$C$1</f>
        <v>64986609.580699772</v>
      </c>
    </row>
    <row r="29" spans="1:8" ht="15.5" x14ac:dyDescent="0.35">
      <c r="A29" s="26">
        <v>2047</v>
      </c>
      <c r="B29" s="26">
        <v>53</v>
      </c>
      <c r="C29" s="101">
        <f>C28*'L30'!$C$1</f>
        <v>72985209.5448796</v>
      </c>
      <c r="F29" s="26">
        <v>2037</v>
      </c>
      <c r="G29" s="26">
        <v>53</v>
      </c>
      <c r="H29" s="97">
        <f>H28*'L40'!$C$1</f>
        <v>67365119.491353378</v>
      </c>
    </row>
    <row r="30" spans="1:8" ht="15.5" x14ac:dyDescent="0.35">
      <c r="A30" s="26">
        <v>2048</v>
      </c>
      <c r="B30" s="26">
        <v>54</v>
      </c>
      <c r="C30" s="101">
        <f>C29*'L30'!$C$1</f>
        <v>75656468.214222193</v>
      </c>
      <c r="F30" s="26">
        <v>2038</v>
      </c>
      <c r="G30" s="26">
        <v>54</v>
      </c>
      <c r="H30" s="97">
        <f>H29*'L40'!$C$1</f>
        <v>69830682.864736915</v>
      </c>
    </row>
    <row r="31" spans="1:8" ht="15.5" x14ac:dyDescent="0.35">
      <c r="A31" s="26">
        <v>2049</v>
      </c>
      <c r="B31" s="26">
        <v>55</v>
      </c>
      <c r="C31" s="101">
        <f>C30*'L30'!$C$1</f>
        <v>78425494.950862721</v>
      </c>
      <c r="F31" s="26">
        <v>2039</v>
      </c>
      <c r="G31" s="26">
        <v>55</v>
      </c>
      <c r="H31" s="97">
        <f>H30*'L40'!$C$1</f>
        <v>72386485.85758628</v>
      </c>
    </row>
    <row r="32" spans="1:8" ht="15.5" x14ac:dyDescent="0.35">
      <c r="A32" s="26">
        <v>2050</v>
      </c>
      <c r="B32" s="26">
        <v>56</v>
      </c>
      <c r="C32" s="101">
        <f>C31*'L30'!$C$1</f>
        <v>81295868.066064298</v>
      </c>
      <c r="F32" s="26">
        <v>2040</v>
      </c>
      <c r="G32" s="26">
        <v>56</v>
      </c>
      <c r="H32" s="97">
        <f>H31*'L40'!$C$1</f>
        <v>75035831.239973933</v>
      </c>
    </row>
    <row r="33" spans="1:8" ht="15.5" x14ac:dyDescent="0.35">
      <c r="A33" s="26">
        <v>2051</v>
      </c>
      <c r="B33" s="26">
        <v>57</v>
      </c>
      <c r="C33" s="101">
        <f>C32*'L30'!$C$1</f>
        <v>84271296.837282255</v>
      </c>
      <c r="F33" s="26">
        <v>2041</v>
      </c>
      <c r="G33" s="26">
        <v>57</v>
      </c>
      <c r="H33" s="97">
        <f>H32*'L40'!$C$1</f>
        <v>77782142.663356975</v>
      </c>
    </row>
    <row r="34" spans="1:8" ht="15.5" x14ac:dyDescent="0.35">
      <c r="A34" s="26">
        <v>2052</v>
      </c>
      <c r="B34" s="26">
        <v>58</v>
      </c>
      <c r="C34" s="101">
        <f>C33*'L30'!$C$1</f>
        <v>87355626.301526785</v>
      </c>
      <c r="F34" s="26">
        <v>2042</v>
      </c>
      <c r="G34" s="26">
        <v>58</v>
      </c>
      <c r="H34" s="97">
        <f>H33*'L40'!$C$1</f>
        <v>80628969.084835842</v>
      </c>
    </row>
    <row r="35" spans="1:8" ht="15.5" x14ac:dyDescent="0.35">
      <c r="A35" s="37">
        <v>2053</v>
      </c>
      <c r="B35" s="37">
        <v>59</v>
      </c>
      <c r="C35" s="101">
        <f>C34*'L30'!$C$1</f>
        <v>90552842.224162668</v>
      </c>
      <c r="F35" s="37">
        <v>2043</v>
      </c>
      <c r="G35" s="37">
        <v>59</v>
      </c>
      <c r="H35" s="97">
        <f>H34*'L40'!$C$1</f>
        <v>83579989.353340834</v>
      </c>
    </row>
    <row r="36" spans="1:8" x14ac:dyDescent="0.35">
      <c r="C36">
        <f>((1+0.0366)^34)*C1</f>
        <v>90552842.224162549</v>
      </c>
      <c r="H36">
        <f>((1+0.0366)^34)*H1</f>
        <v>83579989.353340685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DD30-E736-402C-B21A-4E48234DEA84}">
  <dimension ref="A1:H103"/>
  <sheetViews>
    <sheetView zoomScale="88" zoomScaleNormal="110" workbookViewId="0">
      <selection activeCell="F95" sqref="F95"/>
    </sheetView>
  </sheetViews>
  <sheetFormatPr defaultRowHeight="15.5" x14ac:dyDescent="0.35"/>
  <cols>
    <col min="1" max="16384" width="8.7265625" style="1"/>
  </cols>
  <sheetData>
    <row r="1" spans="1:8" ht="21" customHeight="1" x14ac:dyDescent="0.35">
      <c r="A1" s="25" t="s">
        <v>7</v>
      </c>
      <c r="B1" s="25" t="s">
        <v>71</v>
      </c>
      <c r="C1" s="25" t="s">
        <v>718</v>
      </c>
      <c r="H1" s="1" t="s">
        <v>746</v>
      </c>
    </row>
    <row r="2" spans="1:8" x14ac:dyDescent="0.35">
      <c r="A2" s="7">
        <v>0</v>
      </c>
      <c r="B2" s="120">
        <v>2.0774629999999999E-2</v>
      </c>
      <c r="C2" s="121">
        <v>0.97960340999999995</v>
      </c>
      <c r="D2" s="110"/>
      <c r="E2" s="110"/>
      <c r="H2" s="133">
        <f>1-C2</f>
        <v>2.0396590000000048E-2</v>
      </c>
    </row>
    <row r="3" spans="1:8" x14ac:dyDescent="0.35">
      <c r="A3" s="7">
        <v>1</v>
      </c>
      <c r="B3" s="120">
        <v>1.3348800000000001E-3</v>
      </c>
      <c r="C3" s="121">
        <v>0.99866600999999999</v>
      </c>
      <c r="D3" s="110"/>
      <c r="E3" s="110"/>
      <c r="F3" s="110"/>
      <c r="H3" s="133">
        <f t="shared" ref="H3:H66" si="0">1-C3</f>
        <v>1.3339900000000071E-3</v>
      </c>
    </row>
    <row r="4" spans="1:8" x14ac:dyDescent="0.35">
      <c r="A4" s="7">
        <v>2</v>
      </c>
      <c r="B4" s="120">
        <v>1.1127800000000001E-3</v>
      </c>
      <c r="C4" s="121">
        <v>0.99888783999999997</v>
      </c>
      <c r="E4" s="110"/>
      <c r="F4" s="110"/>
      <c r="H4" s="133">
        <f t="shared" si="0"/>
        <v>1.1121600000000287E-3</v>
      </c>
    </row>
    <row r="5" spans="1:8" x14ac:dyDescent="0.35">
      <c r="A5" s="7">
        <v>3</v>
      </c>
      <c r="B5" s="120">
        <v>9.2993999999999998E-4</v>
      </c>
      <c r="C5" s="121">
        <v>0.99907049999999997</v>
      </c>
      <c r="E5" s="110"/>
      <c r="F5" s="110"/>
      <c r="H5" s="133">
        <f t="shared" si="0"/>
        <v>9.2950000000002753E-4</v>
      </c>
    </row>
    <row r="6" spans="1:8" x14ac:dyDescent="0.35">
      <c r="A6" s="7">
        <v>4</v>
      </c>
      <c r="B6" s="120">
        <v>7.7996000000000001E-4</v>
      </c>
      <c r="C6" s="121">
        <v>0.99922034999999998</v>
      </c>
      <c r="E6" s="110"/>
      <c r="F6" s="110"/>
      <c r="H6" s="133">
        <f t="shared" si="0"/>
        <v>7.796500000000206E-4</v>
      </c>
    </row>
    <row r="7" spans="1:8" x14ac:dyDescent="0.35">
      <c r="A7" s="7">
        <v>5</v>
      </c>
      <c r="B7" s="120">
        <v>6.5813000000000004E-4</v>
      </c>
      <c r="C7" s="121">
        <v>0.99934208999999996</v>
      </c>
      <c r="E7" s="110"/>
      <c r="F7" s="110"/>
      <c r="H7" s="133">
        <f t="shared" si="0"/>
        <v>6.579100000000393E-4</v>
      </c>
    </row>
    <row r="8" spans="1:8" x14ac:dyDescent="0.35">
      <c r="A8" s="7">
        <v>6</v>
      </c>
      <c r="B8" s="120">
        <v>5.6117000000000005E-4</v>
      </c>
      <c r="C8" s="121">
        <v>0.99943899000000003</v>
      </c>
      <c r="E8" s="110"/>
      <c r="F8" s="110"/>
      <c r="H8" s="133">
        <f t="shared" si="0"/>
        <v>5.6100999999997292E-4</v>
      </c>
    </row>
    <row r="9" spans="1:8" x14ac:dyDescent="0.35">
      <c r="A9" s="7">
        <v>7</v>
      </c>
      <c r="B9" s="120">
        <v>4.8640000000000001E-4</v>
      </c>
      <c r="C9" s="121">
        <v>0.99951371</v>
      </c>
      <c r="E9" s="110"/>
      <c r="F9" s="110"/>
      <c r="H9" s="133">
        <f t="shared" si="0"/>
        <v>4.8629000000000033E-4</v>
      </c>
    </row>
    <row r="10" spans="1:8" x14ac:dyDescent="0.35">
      <c r="A10" s="7">
        <v>8</v>
      </c>
      <c r="B10" s="120">
        <v>4.326E-4</v>
      </c>
      <c r="C10" s="121">
        <v>0.99956749</v>
      </c>
      <c r="E10" s="110"/>
      <c r="F10" s="110"/>
      <c r="H10" s="133">
        <f t="shared" si="0"/>
        <v>4.3250999999999706E-4</v>
      </c>
    </row>
    <row r="11" spans="1:8" x14ac:dyDescent="0.35">
      <c r="A11" s="7">
        <v>9</v>
      </c>
      <c r="B11" s="120">
        <v>3.9905000000000002E-4</v>
      </c>
      <c r="C11" s="121">
        <v>0.99960103</v>
      </c>
      <c r="E11" s="110"/>
      <c r="F11" s="110"/>
      <c r="H11" s="133">
        <f t="shared" si="0"/>
        <v>3.9896999999999849E-4</v>
      </c>
    </row>
    <row r="12" spans="1:8" x14ac:dyDescent="0.35">
      <c r="A12" s="7">
        <v>10</v>
      </c>
      <c r="B12" s="120">
        <v>3.8667999999999998E-4</v>
      </c>
      <c r="C12" s="121">
        <v>0.99961339000000005</v>
      </c>
      <c r="E12" s="110"/>
      <c r="F12" s="110"/>
      <c r="H12" s="133">
        <f t="shared" si="0"/>
        <v>3.8660999999995393E-4</v>
      </c>
    </row>
    <row r="13" spans="1:8" x14ac:dyDescent="0.35">
      <c r="A13" s="7">
        <v>11</v>
      </c>
      <c r="B13" s="120">
        <v>3.9797999999999998E-4</v>
      </c>
      <c r="C13" s="121">
        <v>0.99960210000000005</v>
      </c>
      <c r="E13" s="110"/>
      <c r="F13" s="110"/>
      <c r="H13" s="133">
        <f t="shared" si="0"/>
        <v>3.9789999999995107E-4</v>
      </c>
    </row>
    <row r="14" spans="1:8" x14ac:dyDescent="0.35">
      <c r="A14" s="7">
        <v>12</v>
      </c>
      <c r="B14" s="120">
        <v>4.3684000000000003E-4</v>
      </c>
      <c r="C14" s="121">
        <v>0.99956325000000001</v>
      </c>
      <c r="E14" s="110"/>
      <c r="F14" s="110"/>
      <c r="H14" s="133">
        <f t="shared" si="0"/>
        <v>4.3674999999998576E-4</v>
      </c>
    </row>
    <row r="15" spans="1:8" x14ac:dyDescent="0.35">
      <c r="A15" s="7">
        <v>13</v>
      </c>
      <c r="B15" s="120">
        <v>5.2515999999999999E-4</v>
      </c>
      <c r="C15" s="121">
        <v>0.99947496999999996</v>
      </c>
      <c r="E15" s="110"/>
      <c r="F15" s="110"/>
      <c r="H15" s="133">
        <f t="shared" si="0"/>
        <v>5.2503000000003741E-4</v>
      </c>
    </row>
    <row r="16" spans="1:8" x14ac:dyDescent="0.35">
      <c r="A16" s="7">
        <v>14</v>
      </c>
      <c r="B16" s="120">
        <v>6.7549999999999999E-4</v>
      </c>
      <c r="C16" s="121">
        <v>0.99932472999999999</v>
      </c>
      <c r="E16" s="110"/>
      <c r="F16" s="110"/>
      <c r="H16" s="133">
        <f t="shared" si="0"/>
        <v>6.7527000000000559E-4</v>
      </c>
    </row>
    <row r="17" spans="1:8" x14ac:dyDescent="0.35">
      <c r="A17" s="7">
        <v>15</v>
      </c>
      <c r="B17" s="120">
        <v>8.8059E-4</v>
      </c>
      <c r="C17" s="121">
        <v>0.9991198</v>
      </c>
      <c r="E17" s="110"/>
      <c r="F17" s="110"/>
      <c r="H17" s="133">
        <f t="shared" si="0"/>
        <v>8.8019999999999765E-4</v>
      </c>
    </row>
    <row r="18" spans="1:8" x14ac:dyDescent="0.35">
      <c r="A18" s="7">
        <v>16</v>
      </c>
      <c r="B18" s="120">
        <v>1.1214300000000001E-3</v>
      </c>
      <c r="C18" s="121">
        <v>0.99887919999999997</v>
      </c>
      <c r="E18" s="110"/>
      <c r="F18" s="110"/>
      <c r="H18" s="133">
        <f t="shared" si="0"/>
        <v>1.1208000000000329E-3</v>
      </c>
    </row>
    <row r="19" spans="1:8" x14ac:dyDescent="0.35">
      <c r="A19" s="7">
        <v>17</v>
      </c>
      <c r="B19" s="120">
        <v>1.3616399999999999E-3</v>
      </c>
      <c r="C19" s="121">
        <v>0.99863928999999996</v>
      </c>
      <c r="E19" s="110"/>
      <c r="F19" s="110"/>
      <c r="H19" s="133">
        <f t="shared" si="0"/>
        <v>1.3607100000000427E-3</v>
      </c>
    </row>
    <row r="20" spans="1:8" x14ac:dyDescent="0.35">
      <c r="A20" s="7">
        <v>18</v>
      </c>
      <c r="B20" s="120">
        <v>1.57212E-3</v>
      </c>
      <c r="C20" s="121">
        <v>0.99842911999999995</v>
      </c>
      <c r="E20" s="110"/>
      <c r="F20" s="110"/>
      <c r="H20" s="133">
        <f t="shared" si="0"/>
        <v>1.5708800000000522E-3</v>
      </c>
    </row>
    <row r="21" spans="1:8" x14ac:dyDescent="0.35">
      <c r="A21" s="7">
        <v>19</v>
      </c>
      <c r="B21" s="120">
        <v>1.7286599999999999E-3</v>
      </c>
      <c r="C21" s="121">
        <v>0.99827283</v>
      </c>
      <c r="E21" s="110"/>
      <c r="F21" s="110"/>
      <c r="H21" s="133">
        <f t="shared" si="0"/>
        <v>1.7271700000000001E-3</v>
      </c>
    </row>
    <row r="22" spans="1:8" x14ac:dyDescent="0.35">
      <c r="A22" s="7">
        <v>20</v>
      </c>
      <c r="B22" s="120">
        <v>1.82051E-3</v>
      </c>
      <c r="C22" s="121">
        <v>0.99818114999999996</v>
      </c>
      <c r="E22" s="110"/>
      <c r="F22" s="110"/>
      <c r="H22" s="133">
        <f t="shared" si="0"/>
        <v>1.8188500000000385E-3</v>
      </c>
    </row>
    <row r="23" spans="1:8" x14ac:dyDescent="0.35">
      <c r="A23" s="7">
        <v>21</v>
      </c>
      <c r="B23" s="120">
        <v>1.8558100000000001E-3</v>
      </c>
      <c r="C23" s="121">
        <v>0.99814590999999997</v>
      </c>
      <c r="E23" s="110"/>
      <c r="F23" s="110"/>
      <c r="H23" s="133">
        <f t="shared" si="0"/>
        <v>1.8540900000000304E-3</v>
      </c>
    </row>
    <row r="24" spans="1:8" x14ac:dyDescent="0.35">
      <c r="A24" s="7">
        <v>22</v>
      </c>
      <c r="B24" s="120">
        <v>1.85545E-3</v>
      </c>
      <c r="C24" s="121">
        <v>0.99814627</v>
      </c>
      <c r="E24" s="110"/>
      <c r="F24" s="110"/>
      <c r="H24" s="133">
        <f t="shared" si="0"/>
        <v>1.8537299999999979E-3</v>
      </c>
    </row>
    <row r="25" spans="1:8" x14ac:dyDescent="0.35">
      <c r="A25" s="7">
        <v>23</v>
      </c>
      <c r="B25" s="120">
        <v>1.8418200000000001E-3</v>
      </c>
      <c r="C25" s="121">
        <v>0.99815988</v>
      </c>
      <c r="E25" s="110"/>
      <c r="F25" s="110"/>
      <c r="H25" s="133">
        <f t="shared" si="0"/>
        <v>1.8401200000000006E-3</v>
      </c>
    </row>
    <row r="26" spans="1:8" x14ac:dyDescent="0.35">
      <c r="A26" s="7">
        <v>24</v>
      </c>
      <c r="B26" s="120">
        <v>1.82738E-3</v>
      </c>
      <c r="C26" s="121">
        <v>0.99817429000000002</v>
      </c>
      <c r="E26" s="110"/>
      <c r="F26" s="110"/>
      <c r="H26" s="133">
        <f t="shared" si="0"/>
        <v>1.8257099999999804E-3</v>
      </c>
    </row>
    <row r="27" spans="1:8" x14ac:dyDescent="0.35">
      <c r="A27" s="7">
        <v>25</v>
      </c>
      <c r="B27" s="120">
        <v>1.8209999999999999E-3</v>
      </c>
      <c r="C27" s="121">
        <v>0.99818066000000005</v>
      </c>
      <c r="E27" s="110"/>
      <c r="F27" s="110"/>
      <c r="H27" s="133">
        <f t="shared" si="0"/>
        <v>1.8193399999999471E-3</v>
      </c>
    </row>
    <row r="28" spans="1:8" x14ac:dyDescent="0.35">
      <c r="A28" s="7">
        <v>26</v>
      </c>
      <c r="B28" s="120">
        <v>1.82518E-3</v>
      </c>
      <c r="C28" s="121">
        <v>0.99817648000000003</v>
      </c>
      <c r="E28" s="110"/>
      <c r="F28" s="110"/>
      <c r="H28" s="133">
        <f t="shared" si="0"/>
        <v>1.8235199999999674E-3</v>
      </c>
    </row>
    <row r="29" spans="1:8" x14ac:dyDescent="0.35">
      <c r="A29" s="7">
        <v>27</v>
      </c>
      <c r="B29" s="120">
        <v>1.8405299999999999E-3</v>
      </c>
      <c r="C29" s="121">
        <v>0.99816117000000004</v>
      </c>
      <c r="E29" s="110"/>
      <c r="F29" s="110"/>
      <c r="H29" s="133">
        <f t="shared" si="0"/>
        <v>1.838829999999958E-3</v>
      </c>
    </row>
    <row r="30" spans="1:8" x14ac:dyDescent="0.35">
      <c r="A30" s="7">
        <v>28</v>
      </c>
      <c r="B30" s="120">
        <v>1.87071E-3</v>
      </c>
      <c r="C30" s="121">
        <v>0.99813103999999997</v>
      </c>
      <c r="E30" s="110"/>
      <c r="F30" s="110"/>
      <c r="H30" s="133">
        <f t="shared" si="0"/>
        <v>1.8689600000000306E-3</v>
      </c>
    </row>
    <row r="31" spans="1:8" x14ac:dyDescent="0.35">
      <c r="A31" s="7">
        <v>29</v>
      </c>
      <c r="B31" s="120">
        <v>1.91829E-3</v>
      </c>
      <c r="C31" s="121">
        <v>0.99808355000000004</v>
      </c>
      <c r="E31" s="110"/>
      <c r="F31" s="110"/>
      <c r="H31" s="133">
        <f t="shared" si="0"/>
        <v>1.9164499999999585E-3</v>
      </c>
    </row>
    <row r="32" spans="1:8" x14ac:dyDescent="0.35">
      <c r="A32" s="7">
        <v>30</v>
      </c>
      <c r="B32" s="120">
        <v>1.9830500000000001E-3</v>
      </c>
      <c r="C32" s="121">
        <v>0.99801892000000003</v>
      </c>
      <c r="D32" s="108">
        <f>1</f>
        <v>1</v>
      </c>
      <c r="E32" s="110"/>
      <c r="F32" s="133">
        <f>1-D32</f>
        <v>0</v>
      </c>
      <c r="H32" s="133">
        <f t="shared" si="0"/>
        <v>1.9810799999999684E-3</v>
      </c>
    </row>
    <row r="33" spans="1:8" x14ac:dyDescent="0.35">
      <c r="A33" s="7">
        <v>31</v>
      </c>
      <c r="B33" s="120">
        <v>2.0652399999999999E-3</v>
      </c>
      <c r="C33" s="121">
        <v>0.99793688999999997</v>
      </c>
      <c r="D33" s="108">
        <f>C32*D32</f>
        <v>0.99801892000000003</v>
      </c>
      <c r="E33" s="110"/>
      <c r="F33" s="133">
        <f t="shared" ref="F33:F96" si="1">1-D33</f>
        <v>1.9810799999999684E-3</v>
      </c>
      <c r="H33" s="133">
        <f t="shared" si="0"/>
        <v>2.0631100000000346E-3</v>
      </c>
    </row>
    <row r="34" spans="1:8" x14ac:dyDescent="0.35">
      <c r="A34" s="7">
        <v>32</v>
      </c>
      <c r="B34" s="120">
        <v>2.1650200000000001E-3</v>
      </c>
      <c r="C34" s="121">
        <v>0.99783732999999997</v>
      </c>
      <c r="D34" s="108">
        <f t="shared" ref="D34:D97" si="2">C33*D33</f>
        <v>0.99595989718595879</v>
      </c>
      <c r="E34" s="110"/>
      <c r="F34" s="133">
        <f t="shared" si="1"/>
        <v>4.0401028140412132E-3</v>
      </c>
      <c r="H34" s="133">
        <f t="shared" si="0"/>
        <v>2.1626700000000332E-3</v>
      </c>
    </row>
    <row r="35" spans="1:8" x14ac:dyDescent="0.35">
      <c r="A35" s="7">
        <v>33</v>
      </c>
      <c r="B35" s="120">
        <v>2.2873500000000001E-3</v>
      </c>
      <c r="C35" s="121">
        <v>0.99771527000000004</v>
      </c>
      <c r="D35" s="108">
        <f t="shared" si="2"/>
        <v>0.99380596459511161</v>
      </c>
      <c r="E35" s="110"/>
      <c r="F35" s="133">
        <f t="shared" si="1"/>
        <v>6.1940354048883872E-3</v>
      </c>
      <c r="H35" s="133">
        <f t="shared" si="0"/>
        <v>2.2847299999999571E-3</v>
      </c>
    </row>
    <row r="36" spans="1:8" x14ac:dyDescent="0.35">
      <c r="A36" s="7">
        <v>34</v>
      </c>
      <c r="B36" s="120">
        <v>2.4365799999999998E-3</v>
      </c>
      <c r="C36" s="121">
        <v>0.99756639000000003</v>
      </c>
      <c r="D36" s="108">
        <f t="shared" si="2"/>
        <v>0.99153538629362226</v>
      </c>
      <c r="E36" s="110"/>
      <c r="F36" s="133">
        <f t="shared" si="1"/>
        <v>8.4646137063777438E-3</v>
      </c>
      <c r="H36" s="133">
        <f t="shared" si="0"/>
        <v>2.433609999999975E-3</v>
      </c>
    </row>
    <row r="37" spans="1:8" x14ac:dyDescent="0.35">
      <c r="A37" s="7">
        <v>35</v>
      </c>
      <c r="B37" s="120">
        <v>2.6119899999999998E-3</v>
      </c>
      <c r="C37" s="121">
        <v>0.99739142000000003</v>
      </c>
      <c r="D37" s="108">
        <f t="shared" si="2"/>
        <v>0.98912237586218421</v>
      </c>
      <c r="E37" s="110"/>
      <c r="F37" s="133">
        <f t="shared" si="1"/>
        <v>1.0877624137815789E-2</v>
      </c>
      <c r="H37" s="133">
        <f t="shared" si="0"/>
        <v>2.6085799999999715E-3</v>
      </c>
    </row>
    <row r="38" spans="1:8" x14ac:dyDescent="0.35">
      <c r="A38" s="7">
        <v>36</v>
      </c>
      <c r="B38" s="120">
        <v>2.81249E-3</v>
      </c>
      <c r="C38" s="121">
        <v>0.99719146000000003</v>
      </c>
      <c r="D38" s="108">
        <f t="shared" si="2"/>
        <v>0.98654217101495767</v>
      </c>
      <c r="E38" s="110"/>
      <c r="F38" s="133">
        <f t="shared" si="1"/>
        <v>1.345782898504233E-2</v>
      </c>
      <c r="H38" s="133">
        <f t="shared" si="0"/>
        <v>2.8085399999999705E-3</v>
      </c>
    </row>
    <row r="39" spans="1:8" x14ac:dyDescent="0.35">
      <c r="A39" s="7">
        <v>37</v>
      </c>
      <c r="B39" s="120">
        <v>3.0367900000000001E-3</v>
      </c>
      <c r="C39" s="121">
        <v>0.99696781000000001</v>
      </c>
      <c r="D39" s="108">
        <f t="shared" si="2"/>
        <v>0.98377142786597538</v>
      </c>
      <c r="E39" s="110"/>
      <c r="F39" s="133">
        <f t="shared" si="1"/>
        <v>1.6228572134024621E-2</v>
      </c>
      <c r="H39" s="133">
        <f t="shared" si="0"/>
        <v>3.0321899999999902E-3</v>
      </c>
    </row>
    <row r="40" spans="1:8" x14ac:dyDescent="0.35">
      <c r="A40" s="7">
        <v>38</v>
      </c>
      <c r="B40" s="120">
        <v>3.2889799999999999E-3</v>
      </c>
      <c r="C40" s="121">
        <v>0.99671642000000005</v>
      </c>
      <c r="D40" s="108">
        <f t="shared" si="2"/>
        <v>0.9807884459801145</v>
      </c>
      <c r="E40" s="110"/>
      <c r="F40" s="133">
        <f t="shared" si="1"/>
        <v>1.9211554019885502E-2</v>
      </c>
      <c r="H40" s="133">
        <f t="shared" si="0"/>
        <v>3.2835799999999526E-3</v>
      </c>
    </row>
    <row r="41" spans="1:8" x14ac:dyDescent="0.35">
      <c r="A41" s="7">
        <v>39</v>
      </c>
      <c r="B41" s="120">
        <v>3.5744100000000001E-3</v>
      </c>
      <c r="C41" s="121">
        <v>0.99643196999999994</v>
      </c>
      <c r="D41" s="108">
        <f t="shared" si="2"/>
        <v>0.97756794865466312</v>
      </c>
      <c r="E41" s="110"/>
      <c r="F41" s="133">
        <f t="shared" si="1"/>
        <v>2.2432051345336879E-2</v>
      </c>
      <c r="H41" s="133">
        <f t="shared" si="0"/>
        <v>3.5680300000000553E-3</v>
      </c>
    </row>
    <row r="42" spans="1:8" x14ac:dyDescent="0.35">
      <c r="A42" s="7">
        <v>40</v>
      </c>
      <c r="B42" s="120">
        <v>3.8958500000000002E-3</v>
      </c>
      <c r="C42" s="121">
        <v>0.99611172999999997</v>
      </c>
      <c r="D42" s="108">
        <f t="shared" si="2"/>
        <v>0.9740799568868248</v>
      </c>
      <c r="E42" s="110">
        <f>1</f>
        <v>1</v>
      </c>
      <c r="F42" s="133">
        <f t="shared" si="1"/>
        <v>2.5920043113175195E-2</v>
      </c>
      <c r="G42" s="133">
        <f>1-E42</f>
        <v>0</v>
      </c>
      <c r="H42" s="133">
        <f t="shared" si="0"/>
        <v>3.888270000000027E-3</v>
      </c>
    </row>
    <row r="43" spans="1:8" x14ac:dyDescent="0.35">
      <c r="A43" s="7">
        <v>41</v>
      </c>
      <c r="B43" s="120">
        <v>4.2574700000000002E-3</v>
      </c>
      <c r="C43" s="121">
        <v>0.99575157000000003</v>
      </c>
      <c r="D43" s="108">
        <f t="shared" si="2"/>
        <v>0.97029247101286042</v>
      </c>
      <c r="E43" s="110">
        <f>C42*E42</f>
        <v>0.99611172999999997</v>
      </c>
      <c r="F43" s="133">
        <f t="shared" si="1"/>
        <v>2.9707528987139575E-2</v>
      </c>
      <c r="G43" s="133">
        <f t="shared" ref="G43:G102" si="3">1-E43</f>
        <v>3.888270000000027E-3</v>
      </c>
      <c r="H43" s="133">
        <f t="shared" si="0"/>
        <v>4.2484299999999697E-3</v>
      </c>
    </row>
    <row r="44" spans="1:8" x14ac:dyDescent="0.35">
      <c r="A44" s="7">
        <v>42</v>
      </c>
      <c r="B44" s="120">
        <v>4.6637900000000001E-3</v>
      </c>
      <c r="C44" s="121">
        <v>0.99534705999999995</v>
      </c>
      <c r="D44" s="108">
        <f t="shared" si="2"/>
        <v>0.96617025137023527</v>
      </c>
      <c r="E44" s="110">
        <f t="shared" ref="E44:E102" si="4">C43*E43</f>
        <v>0.99187981904291611</v>
      </c>
      <c r="F44" s="133">
        <f t="shared" si="1"/>
        <v>3.3829748629764733E-2</v>
      </c>
      <c r="G44" s="133">
        <f t="shared" si="3"/>
        <v>8.120180957083889E-3</v>
      </c>
      <c r="H44" s="133">
        <f t="shared" si="0"/>
        <v>4.6529400000000498E-3</v>
      </c>
    </row>
    <row r="45" spans="1:8" x14ac:dyDescent="0.35">
      <c r="A45" s="7">
        <v>43</v>
      </c>
      <c r="B45" s="120">
        <v>5.1248600000000002E-3</v>
      </c>
      <c r="C45" s="121">
        <v>0.99488823999999998</v>
      </c>
      <c r="D45" s="108">
        <f t="shared" si="2"/>
        <v>0.96167471916082459</v>
      </c>
      <c r="E45" s="110">
        <f t="shared" si="4"/>
        <v>0.98726466175769856</v>
      </c>
      <c r="F45" s="133">
        <f t="shared" si="1"/>
        <v>3.8325280839175413E-2</v>
      </c>
      <c r="G45" s="133">
        <f t="shared" si="3"/>
        <v>1.2735338242301442E-2</v>
      </c>
      <c r="H45" s="133">
        <f t="shared" si="0"/>
        <v>5.1117600000000207E-3</v>
      </c>
    </row>
    <row r="46" spans="1:8" x14ac:dyDescent="0.35">
      <c r="A46" s="7">
        <v>44</v>
      </c>
      <c r="B46" s="120">
        <v>5.6496200000000002E-3</v>
      </c>
      <c r="C46" s="121">
        <v>0.99436630000000004</v>
      </c>
      <c r="D46" s="108">
        <f t="shared" si="2"/>
        <v>0.95675886879840699</v>
      </c>
      <c r="E46" s="110">
        <f t="shared" si="4"/>
        <v>0.98221800175031204</v>
      </c>
      <c r="F46" s="133">
        <f t="shared" si="1"/>
        <v>4.3241131201593008E-2</v>
      </c>
      <c r="G46" s="133">
        <f t="shared" si="3"/>
        <v>1.7781998249687958E-2</v>
      </c>
      <c r="H46" s="133">
        <f t="shared" si="0"/>
        <v>5.6336999999999637E-3</v>
      </c>
    </row>
    <row r="47" spans="1:8" x14ac:dyDescent="0.35">
      <c r="A47" s="7">
        <v>45</v>
      </c>
      <c r="B47" s="120">
        <v>6.2408200000000002E-3</v>
      </c>
      <c r="C47" s="121">
        <v>0.99377859000000002</v>
      </c>
      <c r="D47" s="108">
        <f t="shared" si="2"/>
        <v>0.95136877635925743</v>
      </c>
      <c r="E47" s="110">
        <f t="shared" si="4"/>
        <v>0.97668448019385135</v>
      </c>
      <c r="F47" s="133">
        <f t="shared" si="1"/>
        <v>4.8631223640742571E-2</v>
      </c>
      <c r="G47" s="133">
        <f t="shared" si="3"/>
        <v>2.3315519806148655E-2</v>
      </c>
      <c r="H47" s="133">
        <f t="shared" si="0"/>
        <v>6.2214099999999828E-3</v>
      </c>
    </row>
    <row r="48" spans="1:8" x14ac:dyDescent="0.35">
      <c r="A48" s="7">
        <v>46</v>
      </c>
      <c r="B48" s="120">
        <v>6.9001499999999999E-3</v>
      </c>
      <c r="C48" s="121">
        <v>0.99312356999999996</v>
      </c>
      <c r="D48" s="108">
        <f t="shared" si="2"/>
        <v>0.94544992114032822</v>
      </c>
      <c r="E48" s="110">
        <f t="shared" si="4"/>
        <v>0.97060812560192855</v>
      </c>
      <c r="F48" s="133">
        <f t="shared" si="1"/>
        <v>5.455007885967178E-2</v>
      </c>
      <c r="G48" s="133">
        <f t="shared" si="3"/>
        <v>2.9391874398071449E-2</v>
      </c>
      <c r="H48" s="133">
        <f t="shared" si="0"/>
        <v>6.8764300000000445E-3</v>
      </c>
    </row>
    <row r="49" spans="1:8" x14ac:dyDescent="0.35">
      <c r="A49" s="7">
        <v>47</v>
      </c>
      <c r="B49" s="120">
        <v>7.6280599999999999E-3</v>
      </c>
      <c r="C49" s="121">
        <v>0.99240092999999996</v>
      </c>
      <c r="D49" s="108">
        <f t="shared" si="2"/>
        <v>0.93894860093910115</v>
      </c>
      <c r="E49" s="110">
        <f t="shared" si="4"/>
        <v>0.96393380676879559</v>
      </c>
      <c r="F49" s="133">
        <f t="shared" si="1"/>
        <v>6.1051399060898848E-2</v>
      </c>
      <c r="G49" s="133">
        <f t="shared" si="3"/>
        <v>3.6066193231204413E-2</v>
      </c>
      <c r="H49" s="133">
        <f t="shared" si="0"/>
        <v>7.5990700000000411E-3</v>
      </c>
    </row>
    <row r="50" spans="1:8" x14ac:dyDescent="0.35">
      <c r="A50" s="7">
        <v>48</v>
      </c>
      <c r="B50" s="120">
        <v>8.4343400000000002E-3</v>
      </c>
      <c r="C50" s="121">
        <v>0.99160108000000002</v>
      </c>
      <c r="D50" s="108">
        <f t="shared" si="2"/>
        <v>0.93181346479416283</v>
      </c>
      <c r="E50" s="110">
        <f t="shared" si="4"/>
        <v>0.95660880629579303</v>
      </c>
      <c r="F50" s="133">
        <f t="shared" si="1"/>
        <v>6.8186535205837173E-2</v>
      </c>
      <c r="G50" s="133">
        <f t="shared" si="3"/>
        <v>4.3391193704206965E-2</v>
      </c>
      <c r="H50" s="133">
        <f t="shared" si="0"/>
        <v>8.3989199999999764E-3</v>
      </c>
    </row>
    <row r="51" spans="1:8" x14ac:dyDescent="0.35">
      <c r="A51" s="7">
        <v>49</v>
      </c>
      <c r="B51" s="120">
        <v>9.3280099999999994E-3</v>
      </c>
      <c r="C51" s="121">
        <v>0.99071529999999997</v>
      </c>
      <c r="D51" s="108">
        <f t="shared" si="2"/>
        <v>0.92398723804843386</v>
      </c>
      <c r="E51" s="110">
        <f t="shared" si="4"/>
        <v>0.9485743254604192</v>
      </c>
      <c r="F51" s="133">
        <f t="shared" si="1"/>
        <v>7.6012761951566143E-2</v>
      </c>
      <c r="G51" s="133">
        <f t="shared" si="3"/>
        <v>5.1425674539580801E-2</v>
      </c>
      <c r="H51" s="133">
        <f t="shared" si="0"/>
        <v>9.2847000000000346E-3</v>
      </c>
    </row>
    <row r="52" spans="1:8" x14ac:dyDescent="0.35">
      <c r="A52" s="7">
        <v>50</v>
      </c>
      <c r="B52" s="120">
        <v>1.031047E-2</v>
      </c>
      <c r="C52" s="121">
        <v>0.98974240999999996</v>
      </c>
      <c r="D52" s="108">
        <f t="shared" si="2"/>
        <v>0.91540829373932553</v>
      </c>
      <c r="E52" s="110">
        <f t="shared" si="4"/>
        <v>0.93976709742081677</v>
      </c>
      <c r="F52" s="133">
        <f t="shared" si="1"/>
        <v>8.4591706260674471E-2</v>
      </c>
      <c r="G52" s="133">
        <f t="shared" si="3"/>
        <v>6.0232902579183234E-2</v>
      </c>
      <c r="H52" s="133">
        <f t="shared" si="0"/>
        <v>1.0257590000000039E-2</v>
      </c>
    </row>
    <row r="53" spans="1:8" x14ac:dyDescent="0.35">
      <c r="A53" s="7">
        <v>51</v>
      </c>
      <c r="B53" s="120">
        <v>1.1385080000000001E-2</v>
      </c>
      <c r="C53" s="121">
        <v>0.98867936999999995</v>
      </c>
      <c r="D53" s="108">
        <f t="shared" si="2"/>
        <v>0.90601841077954792</v>
      </c>
      <c r="E53" s="110">
        <f t="shared" si="4"/>
        <v>0.93012735183998396</v>
      </c>
      <c r="F53" s="133">
        <f t="shared" si="1"/>
        <v>9.3981589220452078E-2</v>
      </c>
      <c r="G53" s="133">
        <f t="shared" si="3"/>
        <v>6.9872648160016038E-2</v>
      </c>
      <c r="H53" s="133">
        <f t="shared" si="0"/>
        <v>1.1320630000000054E-2</v>
      </c>
    </row>
    <row r="54" spans="1:8" x14ac:dyDescent="0.35">
      <c r="A54" s="7">
        <v>52</v>
      </c>
      <c r="B54" s="120">
        <v>1.2556329999999999E-2</v>
      </c>
      <c r="C54" s="121">
        <v>0.98752200999999995</v>
      </c>
      <c r="D54" s="108">
        <f t="shared" si="2"/>
        <v>0.89576171157792461</v>
      </c>
      <c r="E54" s="110">
        <f t="shared" si="4"/>
        <v>0.91959772423692365</v>
      </c>
      <c r="F54" s="133">
        <f t="shared" si="1"/>
        <v>0.10423828842207539</v>
      </c>
      <c r="G54" s="133">
        <f t="shared" si="3"/>
        <v>8.0402275763076347E-2</v>
      </c>
      <c r="H54" s="133">
        <f t="shared" si="0"/>
        <v>1.247799000000005E-2</v>
      </c>
    </row>
    <row r="55" spans="1:8" x14ac:dyDescent="0.35">
      <c r="A55" s="7">
        <v>53</v>
      </c>
      <c r="B55" s="120">
        <v>1.383493E-2</v>
      </c>
      <c r="C55" s="121">
        <v>0.98626011999999996</v>
      </c>
      <c r="D55" s="108">
        <f t="shared" si="2"/>
        <v>0.88458440589847231</v>
      </c>
      <c r="E55" s="110">
        <f t="shared" si="4"/>
        <v>0.90812299302987254</v>
      </c>
      <c r="F55" s="133">
        <f t="shared" si="1"/>
        <v>0.11541559410152769</v>
      </c>
      <c r="G55" s="133">
        <f t="shared" si="3"/>
        <v>9.1877006970127462E-2</v>
      </c>
      <c r="H55" s="133">
        <f t="shared" si="0"/>
        <v>1.3739880000000038E-2</v>
      </c>
    </row>
    <row r="56" spans="1:8" x14ac:dyDescent="0.35">
      <c r="A56" s="7">
        <v>54</v>
      </c>
      <c r="B56" s="120">
        <v>1.5239050000000001E-2</v>
      </c>
      <c r="C56" s="121">
        <v>0.98487617999999999</v>
      </c>
      <c r="D56" s="108">
        <f t="shared" si="2"/>
        <v>0.87243032231155593</v>
      </c>
      <c r="E56" s="110">
        <f t="shared" si="4"/>
        <v>0.89564549208040123</v>
      </c>
      <c r="F56" s="133">
        <f t="shared" si="1"/>
        <v>0.12756967768844407</v>
      </c>
      <c r="G56" s="133">
        <f t="shared" si="3"/>
        <v>0.10435450791959877</v>
      </c>
      <c r="H56" s="133">
        <f t="shared" si="0"/>
        <v>1.512382000000001E-2</v>
      </c>
    </row>
    <row r="57" spans="1:8" x14ac:dyDescent="0.35">
      <c r="A57" s="7">
        <v>55</v>
      </c>
      <c r="B57" s="120">
        <v>1.6785890000000001E-2</v>
      </c>
      <c r="C57" s="121">
        <v>0.98335382000000005</v>
      </c>
      <c r="D57" s="108">
        <f t="shared" si="2"/>
        <v>0.85923584315437396</v>
      </c>
      <c r="E57" s="110">
        <f t="shared" si="4"/>
        <v>0.88209991087436579</v>
      </c>
      <c r="F57" s="133">
        <f t="shared" si="1"/>
        <v>0.14076415684562604</v>
      </c>
      <c r="G57" s="133">
        <f t="shared" si="3"/>
        <v>0.11790008912563421</v>
      </c>
      <c r="H57" s="133">
        <f t="shared" si="0"/>
        <v>1.6646179999999955E-2</v>
      </c>
    </row>
    <row r="58" spans="1:8" x14ac:dyDescent="0.35">
      <c r="A58" s="7">
        <v>56</v>
      </c>
      <c r="B58" s="120">
        <v>1.8493019999999999E-2</v>
      </c>
      <c r="C58" s="121">
        <v>0.98167641000000005</v>
      </c>
      <c r="D58" s="108">
        <f t="shared" si="2"/>
        <v>0.84493284864677454</v>
      </c>
      <c r="E58" s="110">
        <f t="shared" si="4"/>
        <v>0.86741631697996713</v>
      </c>
      <c r="F58" s="133">
        <f t="shared" si="1"/>
        <v>0.15506715135322546</v>
      </c>
      <c r="G58" s="133">
        <f t="shared" si="3"/>
        <v>0.13258368302003287</v>
      </c>
      <c r="H58" s="133">
        <f t="shared" si="0"/>
        <v>1.8323589999999945E-2</v>
      </c>
    </row>
    <row r="59" spans="1:8" x14ac:dyDescent="0.35">
      <c r="A59" s="7">
        <v>57</v>
      </c>
      <c r="B59" s="120">
        <v>2.037827E-2</v>
      </c>
      <c r="C59" s="121">
        <v>0.97982727000000003</v>
      </c>
      <c r="D59" s="108">
        <f t="shared" si="2"/>
        <v>0.82945064555063908</v>
      </c>
      <c r="E59" s="110">
        <f t="shared" si="4"/>
        <v>0.85152213602831617</v>
      </c>
      <c r="F59" s="133">
        <f t="shared" si="1"/>
        <v>0.17054935444936092</v>
      </c>
      <c r="G59" s="133">
        <f t="shared" si="3"/>
        <v>0.14847786397168383</v>
      </c>
      <c r="H59" s="133">
        <f t="shared" si="0"/>
        <v>2.0172729999999972E-2</v>
      </c>
    </row>
    <row r="60" spans="1:8" x14ac:dyDescent="0.35">
      <c r="A60" s="7">
        <v>58</v>
      </c>
      <c r="B60" s="120">
        <v>2.248853E-2</v>
      </c>
      <c r="C60" s="121">
        <v>0.97776152999999999</v>
      </c>
      <c r="D60" s="108">
        <f t="shared" si="2"/>
        <v>0.8127183616296203</v>
      </c>
      <c r="E60" s="110">
        <f t="shared" si="4"/>
        <v>0.83434460988919368</v>
      </c>
      <c r="F60" s="133">
        <f t="shared" si="1"/>
        <v>0.1872816383703797</v>
      </c>
      <c r="G60" s="133">
        <f t="shared" si="3"/>
        <v>0.16565539011080632</v>
      </c>
      <c r="H60" s="133">
        <f t="shared" si="0"/>
        <v>2.223847000000001E-2</v>
      </c>
    </row>
    <row r="61" spans="1:8" x14ac:dyDescent="0.35">
      <c r="A61" s="7">
        <v>59</v>
      </c>
      <c r="B61" s="120">
        <v>2.4851760000000001E-2</v>
      </c>
      <c r="C61" s="121">
        <v>0.97545325999999999</v>
      </c>
      <c r="D61" s="108">
        <f t="shared" si="2"/>
        <v>0.79464474872607083</v>
      </c>
      <c r="E61" s="110">
        <f t="shared" si="4"/>
        <v>0.81579006231251117</v>
      </c>
      <c r="F61" s="133">
        <f t="shared" si="1"/>
        <v>0.20535525127392917</v>
      </c>
      <c r="G61" s="133">
        <f t="shared" si="3"/>
        <v>0.18420993768748883</v>
      </c>
      <c r="H61" s="133">
        <f t="shared" si="0"/>
        <v>2.4546740000000011E-2</v>
      </c>
    </row>
    <row r="62" spans="1:8" x14ac:dyDescent="0.35">
      <c r="A62" s="7">
        <v>60</v>
      </c>
      <c r="B62" s="120">
        <v>2.7457889999999999E-2</v>
      </c>
      <c r="C62" s="121">
        <v>0.97291397000000002</v>
      </c>
      <c r="D62" s="108">
        <f t="shared" si="2"/>
        <v>0.77513881068672663</v>
      </c>
      <c r="E62" s="110">
        <f t="shared" si="4"/>
        <v>0.7957650757583421</v>
      </c>
      <c r="F62" s="133">
        <f t="shared" si="1"/>
        <v>0.22486118931327337</v>
      </c>
      <c r="G62" s="133">
        <f t="shared" si="3"/>
        <v>0.2042349242416579</v>
      </c>
      <c r="H62" s="133">
        <f t="shared" si="0"/>
        <v>2.7086029999999983E-2</v>
      </c>
    </row>
    <row r="63" spans="1:8" x14ac:dyDescent="0.35">
      <c r="A63" s="7">
        <v>61</v>
      </c>
      <c r="B63" s="120">
        <v>3.029687E-2</v>
      </c>
      <c r="C63" s="121">
        <v>0.97015523000000004</v>
      </c>
      <c r="D63" s="108">
        <f t="shared" si="2"/>
        <v>0.75414337760630168</v>
      </c>
      <c r="E63" s="110">
        <f t="shared" si="4"/>
        <v>0.77421095904339943</v>
      </c>
      <c r="F63" s="133">
        <f t="shared" si="1"/>
        <v>0.24585662239369832</v>
      </c>
      <c r="G63" s="133">
        <f t="shared" si="3"/>
        <v>0.22578904095660057</v>
      </c>
      <c r="H63" s="133">
        <f t="shared" si="0"/>
        <v>2.9844769999999965E-2</v>
      </c>
    </row>
    <row r="64" spans="1:8" x14ac:dyDescent="0.35">
      <c r="A64" s="7">
        <v>62</v>
      </c>
      <c r="B64" s="120">
        <v>3.3359060000000003E-2</v>
      </c>
      <c r="C64" s="121">
        <v>0.96718822000000004</v>
      </c>
      <c r="D64" s="108">
        <f t="shared" si="2"/>
        <v>0.73163614195461846</v>
      </c>
      <c r="E64" s="110">
        <f t="shared" si="4"/>
        <v>0.75110481103926974</v>
      </c>
      <c r="F64" s="133">
        <f t="shared" si="1"/>
        <v>0.26836385804538154</v>
      </c>
      <c r="G64" s="133">
        <f t="shared" si="3"/>
        <v>0.24889518896073026</v>
      </c>
      <c r="H64" s="133">
        <f t="shared" si="0"/>
        <v>3.2811779999999957E-2</v>
      </c>
    </row>
    <row r="65" spans="1:8" x14ac:dyDescent="0.35">
      <c r="A65" s="7">
        <v>63</v>
      </c>
      <c r="B65" s="120">
        <v>3.6696149999999997E-2</v>
      </c>
      <c r="C65" s="121">
        <v>0.96396501999999995</v>
      </c>
      <c r="D65" s="108">
        <f t="shared" si="2"/>
        <v>0.70762985782475474</v>
      </c>
      <c r="E65" s="110">
        <f t="shared" si="4"/>
        <v>0.72645972522250768</v>
      </c>
      <c r="F65" s="133">
        <f t="shared" si="1"/>
        <v>0.29237014217524526</v>
      </c>
      <c r="G65" s="133">
        <f t="shared" si="3"/>
        <v>0.27354027477749232</v>
      </c>
      <c r="H65" s="133">
        <f t="shared" si="0"/>
        <v>3.603498000000005E-2</v>
      </c>
    </row>
    <row r="66" spans="1:8" x14ac:dyDescent="0.35">
      <c r="A66" s="7">
        <v>64</v>
      </c>
      <c r="B66" s="120">
        <v>4.0349790000000003E-2</v>
      </c>
      <c r="C66" s="121">
        <v>0.96044816</v>
      </c>
      <c r="D66" s="108">
        <f t="shared" si="2"/>
        <v>0.68213043005063678</v>
      </c>
      <c r="E66" s="110">
        <f t="shared" si="4"/>
        <v>0.70028176355330907</v>
      </c>
      <c r="F66" s="133">
        <f t="shared" si="1"/>
        <v>0.31786956994936322</v>
      </c>
      <c r="G66" s="133">
        <f t="shared" si="3"/>
        <v>0.29971823644669093</v>
      </c>
      <c r="H66" s="133">
        <f t="shared" si="0"/>
        <v>3.9551840000000005E-2</v>
      </c>
    </row>
    <row r="67" spans="1:8" x14ac:dyDescent="0.35">
      <c r="A67" s="7">
        <v>65</v>
      </c>
      <c r="B67" s="120">
        <v>4.429657E-2</v>
      </c>
      <c r="C67" s="121">
        <v>0.95666326999999995</v>
      </c>
      <c r="D67" s="108">
        <f t="shared" si="2"/>
        <v>0.65515091642214285</v>
      </c>
      <c r="E67" s="110">
        <f t="shared" si="4"/>
        <v>0.67258433128633077</v>
      </c>
      <c r="F67" s="133">
        <f t="shared" si="1"/>
        <v>0.34484908357785715</v>
      </c>
      <c r="G67" s="133">
        <f t="shared" si="3"/>
        <v>0.32741566871366923</v>
      </c>
      <c r="H67" s="133">
        <f t="shared" ref="H67:H101" si="5">1-C67</f>
        <v>4.3336730000000045E-2</v>
      </c>
    </row>
    <row r="68" spans="1:8" x14ac:dyDescent="0.35">
      <c r="A68" s="7">
        <v>66</v>
      </c>
      <c r="B68" s="120">
        <v>4.8515910000000002E-2</v>
      </c>
      <c r="C68" s="121">
        <v>0.95263310999999995</v>
      </c>
      <c r="D68" s="108">
        <f t="shared" si="2"/>
        <v>0.6267588180479039</v>
      </c>
      <c r="E68" s="110">
        <f t="shared" si="4"/>
        <v>0.64343672571914445</v>
      </c>
      <c r="F68" s="133">
        <f t="shared" si="1"/>
        <v>0.3732411819520961</v>
      </c>
      <c r="G68" s="133">
        <f t="shared" si="3"/>
        <v>0.35656327428085555</v>
      </c>
      <c r="H68" s="133">
        <f t="shared" si="5"/>
        <v>4.736689000000005E-2</v>
      </c>
    </row>
    <row r="69" spans="1:8" x14ac:dyDescent="0.35">
      <c r="A69" s="7">
        <v>67</v>
      </c>
      <c r="B69" s="120">
        <v>5.2991539999999997E-2</v>
      </c>
      <c r="C69" s="121">
        <v>0.94837627000000002</v>
      </c>
      <c r="D69" s="108">
        <f t="shared" si="2"/>
        <v>0.59707120205689879</v>
      </c>
      <c r="E69" s="110">
        <f t="shared" si="4"/>
        <v>0.61295912911004558</v>
      </c>
      <c r="F69" s="133">
        <f t="shared" si="1"/>
        <v>0.40292879794310121</v>
      </c>
      <c r="G69" s="133">
        <f t="shared" si="3"/>
        <v>0.38704087088995442</v>
      </c>
      <c r="H69" s="133">
        <f t="shared" si="5"/>
        <v>5.1623729999999979E-2</v>
      </c>
    </row>
    <row r="70" spans="1:8" x14ac:dyDescent="0.35">
      <c r="A70" s="7">
        <v>68</v>
      </c>
      <c r="B70" s="120">
        <v>5.7733350000000003E-2</v>
      </c>
      <c r="C70" s="121">
        <v>0.94388645999999998</v>
      </c>
      <c r="D70" s="108">
        <f t="shared" si="2"/>
        <v>0.56624815953113805</v>
      </c>
      <c r="E70" s="110">
        <f t="shared" si="4"/>
        <v>0.58131589252783344</v>
      </c>
      <c r="F70" s="133">
        <f t="shared" si="1"/>
        <v>0.43375184046886195</v>
      </c>
      <c r="G70" s="133">
        <f t="shared" si="3"/>
        <v>0.41868410747216656</v>
      </c>
      <c r="H70" s="133">
        <f t="shared" si="5"/>
        <v>5.6113540000000017E-2</v>
      </c>
    </row>
    <row r="71" spans="1:8" x14ac:dyDescent="0.35">
      <c r="A71" s="7">
        <v>69</v>
      </c>
      <c r="B71" s="120">
        <v>6.2806490000000006E-2</v>
      </c>
      <c r="C71" s="121">
        <v>0.93910578</v>
      </c>
      <c r="D71" s="108">
        <f t="shared" si="2"/>
        <v>0.53447397078136116</v>
      </c>
      <c r="E71" s="110">
        <f t="shared" si="4"/>
        <v>0.5486961999398372</v>
      </c>
      <c r="F71" s="133">
        <f t="shared" si="1"/>
        <v>0.46552602921863884</v>
      </c>
      <c r="G71" s="133">
        <f t="shared" si="3"/>
        <v>0.4513038000601628</v>
      </c>
      <c r="H71" s="133">
        <f t="shared" si="5"/>
        <v>6.0894219999999999E-2</v>
      </c>
    </row>
    <row r="72" spans="1:8" x14ac:dyDescent="0.35">
      <c r="A72" s="7">
        <v>70</v>
      </c>
      <c r="B72" s="120">
        <v>6.8288329999999994E-2</v>
      </c>
      <c r="C72" s="121">
        <v>0.93396632999999996</v>
      </c>
      <c r="D72" s="108">
        <f t="shared" si="2"/>
        <v>0.50192759522032737</v>
      </c>
      <c r="E72" s="110">
        <f t="shared" si="4"/>
        <v>0.51528377282753679</v>
      </c>
      <c r="F72" s="133">
        <f t="shared" si="1"/>
        <v>0.49807240477967263</v>
      </c>
      <c r="G72" s="133">
        <f t="shared" si="3"/>
        <v>0.48471622717246321</v>
      </c>
      <c r="H72" s="133">
        <f t="shared" si="5"/>
        <v>6.6033670000000044E-2</v>
      </c>
    </row>
    <row r="73" spans="1:8" x14ac:dyDescent="0.35">
      <c r="A73" s="7">
        <v>71</v>
      </c>
      <c r="B73" s="120">
        <v>7.4267159999999999E-2</v>
      </c>
      <c r="C73" s="121">
        <v>0.92839190999999999</v>
      </c>
      <c r="D73" s="108">
        <f t="shared" si="2"/>
        <v>0.46878347403365467</v>
      </c>
      <c r="E73" s="110">
        <f t="shared" si="4"/>
        <v>0.48125769421628822</v>
      </c>
      <c r="F73" s="133">
        <f t="shared" si="1"/>
        <v>0.53121652596634528</v>
      </c>
      <c r="G73" s="133">
        <f t="shared" si="3"/>
        <v>0.51874230578371172</v>
      </c>
      <c r="H73" s="133">
        <f t="shared" si="5"/>
        <v>7.1608090000000013E-2</v>
      </c>
    </row>
    <row r="74" spans="1:8" x14ac:dyDescent="0.35">
      <c r="A74" s="7">
        <v>72</v>
      </c>
      <c r="B74" s="120">
        <v>8.0831059999999996E-2</v>
      </c>
      <c r="C74" s="121">
        <v>0.92230886999999995</v>
      </c>
      <c r="D74" s="108">
        <f t="shared" si="2"/>
        <v>0.43521478483454007</v>
      </c>
      <c r="E74" s="110">
        <f t="shared" si="4"/>
        <v>0.44679574993565579</v>
      </c>
      <c r="F74" s="133">
        <f t="shared" si="1"/>
        <v>0.56478521516545999</v>
      </c>
      <c r="G74" s="133">
        <f t="shared" si="3"/>
        <v>0.55320425006434415</v>
      </c>
      <c r="H74" s="133">
        <f t="shared" si="5"/>
        <v>7.7691130000000053E-2</v>
      </c>
    </row>
    <row r="75" spans="1:8" x14ac:dyDescent="0.35">
      <c r="A75" s="7">
        <v>73</v>
      </c>
      <c r="B75" s="120">
        <v>8.7986010000000003E-2</v>
      </c>
      <c r="C75" s="121">
        <v>0.91572164</v>
      </c>
      <c r="D75" s="108">
        <f t="shared" si="2"/>
        <v>0.40140245640803779</v>
      </c>
      <c r="E75" s="110">
        <f t="shared" si="4"/>
        <v>0.41208368324395722</v>
      </c>
      <c r="F75" s="133">
        <f t="shared" si="1"/>
        <v>0.59859754359196216</v>
      </c>
      <c r="G75" s="133">
        <f t="shared" si="3"/>
        <v>0.58791631675604283</v>
      </c>
      <c r="H75" s="133">
        <f t="shared" si="5"/>
        <v>8.4278359999999997E-2</v>
      </c>
    </row>
    <row r="76" spans="1:8" x14ac:dyDescent="0.35">
      <c r="A76" s="7">
        <v>74</v>
      </c>
      <c r="B76" s="120">
        <v>9.5762739999999999E-2</v>
      </c>
      <c r="C76" s="121">
        <v>0.90861298999999995</v>
      </c>
      <c r="D76" s="108">
        <f t="shared" si="2"/>
        <v>0.36757291568199685</v>
      </c>
      <c r="E76" s="110">
        <f t="shared" si="4"/>
        <v>0.37735394623739704</v>
      </c>
      <c r="F76" s="133">
        <f t="shared" si="1"/>
        <v>0.6324270843180031</v>
      </c>
      <c r="G76" s="133">
        <f t="shared" si="3"/>
        <v>0.62264605376260296</v>
      </c>
      <c r="H76" s="133">
        <f t="shared" si="5"/>
        <v>9.1387010000000046E-2</v>
      </c>
    </row>
    <row r="77" spans="1:8" x14ac:dyDescent="0.35">
      <c r="A77" s="7">
        <v>75</v>
      </c>
      <c r="B77" s="120">
        <v>0.10425572</v>
      </c>
      <c r="C77" s="121">
        <v>0.90090963999999996</v>
      </c>
      <c r="D77" s="108">
        <f t="shared" si="2"/>
        <v>0.33398152596083702</v>
      </c>
      <c r="E77" s="110">
        <f t="shared" si="4"/>
        <v>0.34286869737906056</v>
      </c>
      <c r="F77" s="133">
        <f t="shared" si="1"/>
        <v>0.66601847403916303</v>
      </c>
      <c r="G77" s="133">
        <f t="shared" si="3"/>
        <v>0.65713130262093944</v>
      </c>
      <c r="H77" s="133">
        <f t="shared" si="5"/>
        <v>9.9090360000000044E-2</v>
      </c>
    </row>
    <row r="78" spans="1:8" x14ac:dyDescent="0.35">
      <c r="A78" s="7">
        <v>76</v>
      </c>
      <c r="B78" s="120">
        <v>0.11355126</v>
      </c>
      <c r="C78" s="121">
        <v>0.89254931999999998</v>
      </c>
      <c r="D78" s="108">
        <f t="shared" si="2"/>
        <v>0.30088717632002832</v>
      </c>
      <c r="E78" s="110">
        <f t="shared" si="4"/>
        <v>0.30889371472303839</v>
      </c>
      <c r="F78" s="133">
        <f t="shared" si="1"/>
        <v>0.69911282367997174</v>
      </c>
      <c r="G78" s="133">
        <f t="shared" si="3"/>
        <v>0.69110628527696161</v>
      </c>
      <c r="H78" s="133">
        <f t="shared" si="5"/>
        <v>0.10745068000000002</v>
      </c>
    </row>
    <row r="79" spans="1:8" x14ac:dyDescent="0.35">
      <c r="A79" s="7">
        <v>77</v>
      </c>
      <c r="B79" s="120">
        <v>0.12373401000000001</v>
      </c>
      <c r="C79" s="121">
        <v>0.88347503999999999</v>
      </c>
      <c r="D79" s="108">
        <f t="shared" si="2"/>
        <v>0.26855664462116136</v>
      </c>
      <c r="E79" s="110">
        <f t="shared" si="4"/>
        <v>0.27570287502832191</v>
      </c>
      <c r="F79" s="133">
        <f t="shared" si="1"/>
        <v>0.73144335537883864</v>
      </c>
      <c r="G79" s="133">
        <f t="shared" si="3"/>
        <v>0.72429712497167809</v>
      </c>
      <c r="H79" s="133">
        <f t="shared" si="5"/>
        <v>0.11652496000000001</v>
      </c>
    </row>
    <row r="80" spans="1:8" x14ac:dyDescent="0.35">
      <c r="A80" s="7">
        <v>78</v>
      </c>
      <c r="B80" s="120">
        <v>0.13494107999999999</v>
      </c>
      <c r="C80" s="121">
        <v>0.87358800999999997</v>
      </c>
      <c r="D80" s="108">
        <f t="shared" si="2"/>
        <v>0.2372630923489463</v>
      </c>
      <c r="E80" s="110">
        <f t="shared" si="4"/>
        <v>0.2435766085437617</v>
      </c>
      <c r="F80" s="133">
        <f t="shared" si="1"/>
        <v>0.76273690765105373</v>
      </c>
      <c r="G80" s="133">
        <f t="shared" si="3"/>
        <v>0.75642339145623827</v>
      </c>
      <c r="H80" s="133">
        <f t="shared" si="5"/>
        <v>0.12641199000000003</v>
      </c>
    </row>
    <row r="81" spans="1:8" x14ac:dyDescent="0.35">
      <c r="A81" s="7">
        <v>79</v>
      </c>
      <c r="B81" s="120">
        <v>0.1473351</v>
      </c>
      <c r="C81" s="121">
        <v>0.86277400000000004</v>
      </c>
      <c r="D81" s="108">
        <f t="shared" si="2"/>
        <v>0.20727019269156222</v>
      </c>
      <c r="E81" s="110">
        <f t="shared" si="4"/>
        <v>0.21278560474029379</v>
      </c>
      <c r="F81" s="133">
        <f t="shared" si="1"/>
        <v>0.79272980730843778</v>
      </c>
      <c r="G81" s="133">
        <f t="shared" si="3"/>
        <v>0.78721439525970616</v>
      </c>
      <c r="H81" s="133">
        <f t="shared" si="5"/>
        <v>0.13722599999999996</v>
      </c>
    </row>
    <row r="82" spans="1:8" x14ac:dyDescent="0.35">
      <c r="A82" s="7">
        <v>80</v>
      </c>
      <c r="B82" s="120">
        <v>0.16107357999999999</v>
      </c>
      <c r="C82" s="121">
        <v>0.85093189000000002</v>
      </c>
      <c r="D82" s="108">
        <f t="shared" si="2"/>
        <v>0.17882733322926991</v>
      </c>
      <c r="E82" s="110">
        <f t="shared" si="4"/>
        <v>0.18358588734420225</v>
      </c>
      <c r="F82" s="133">
        <f t="shared" si="1"/>
        <v>0.82117266677073009</v>
      </c>
      <c r="G82" s="133">
        <f t="shared" si="3"/>
        <v>0.81641411265579777</v>
      </c>
      <c r="H82" s="133">
        <f t="shared" si="5"/>
        <v>0.14906810999999998</v>
      </c>
    </row>
    <row r="83" spans="1:8" x14ac:dyDescent="0.35">
      <c r="A83" s="7">
        <v>81</v>
      </c>
      <c r="B83" s="120">
        <v>0.17637551000000001</v>
      </c>
      <c r="C83" s="121">
        <v>0.83791813000000004</v>
      </c>
      <c r="D83" s="108">
        <f t="shared" si="2"/>
        <v>0.15216988064844245</v>
      </c>
      <c r="E83" s="110">
        <f t="shared" si="4"/>
        <v>0.15621908609512911</v>
      </c>
      <c r="F83" s="133">
        <f t="shared" si="1"/>
        <v>0.84783011935155761</v>
      </c>
      <c r="G83" s="133">
        <f t="shared" si="3"/>
        <v>0.84378091390487087</v>
      </c>
      <c r="H83" s="133">
        <f t="shared" si="5"/>
        <v>0.16208186999999996</v>
      </c>
    </row>
    <row r="84" spans="1:8" x14ac:dyDescent="0.35">
      <c r="A84" s="7">
        <v>82</v>
      </c>
      <c r="B84" s="120">
        <v>0.19346058999999999</v>
      </c>
      <c r="C84" s="121">
        <v>0.82360239999999996</v>
      </c>
      <c r="D84" s="108">
        <f t="shared" si="2"/>
        <v>0.12750590183526608</v>
      </c>
      <c r="E84" s="110">
        <f t="shared" si="4"/>
        <v>0.13089880449113958</v>
      </c>
      <c r="F84" s="133">
        <f t="shared" si="1"/>
        <v>0.87249409816473389</v>
      </c>
      <c r="G84" s="133">
        <f t="shared" si="3"/>
        <v>0.86910119550886045</v>
      </c>
      <c r="H84" s="133">
        <f t="shared" si="5"/>
        <v>0.17639760000000004</v>
      </c>
    </row>
    <row r="85" spans="1:8" x14ac:dyDescent="0.35">
      <c r="A85" s="7">
        <v>83</v>
      </c>
      <c r="B85" s="120">
        <v>0.21480462</v>
      </c>
      <c r="C85" s="121">
        <v>0.80602837999999999</v>
      </c>
      <c r="D85" s="108">
        <f t="shared" si="2"/>
        <v>0.10501416676568955</v>
      </c>
      <c r="E85" s="110">
        <f t="shared" si="4"/>
        <v>0.10780856953603334</v>
      </c>
      <c r="F85" s="133">
        <f t="shared" si="1"/>
        <v>0.89498583323431047</v>
      </c>
      <c r="G85" s="133">
        <f t="shared" si="3"/>
        <v>0.89219143046396665</v>
      </c>
      <c r="H85" s="133">
        <f t="shared" si="5"/>
        <v>0.19397162000000001</v>
      </c>
    </row>
    <row r="86" spans="1:8" x14ac:dyDescent="0.35">
      <c r="A86" s="7">
        <v>84</v>
      </c>
      <c r="B86" s="120">
        <v>0.24082766999999999</v>
      </c>
      <c r="C86" s="121">
        <v>0.78505471000000004</v>
      </c>
      <c r="D86" s="108">
        <f t="shared" si="2"/>
        <v>8.4644398715198577E-2</v>
      </c>
      <c r="E86" s="110">
        <f t="shared" si="4"/>
        <v>8.6896766653246305E-2</v>
      </c>
      <c r="F86" s="133">
        <f t="shared" si="1"/>
        <v>0.91535560128480142</v>
      </c>
      <c r="G86" s="133">
        <f t="shared" si="3"/>
        <v>0.9131032333467537</v>
      </c>
      <c r="H86" s="133">
        <f t="shared" si="5"/>
        <v>0.21494528999999996</v>
      </c>
    </row>
    <row r="87" spans="1:8" x14ac:dyDescent="0.35">
      <c r="A87" s="7">
        <v>85</v>
      </c>
      <c r="B87" s="120">
        <v>0.26848870000000002</v>
      </c>
      <c r="C87" s="121">
        <v>0.76328848000000005</v>
      </c>
      <c r="D87" s="108">
        <f t="shared" si="2"/>
        <v>6.6450483886484599E-2</v>
      </c>
      <c r="E87" s="110">
        <f t="shared" si="4"/>
        <v>6.8218715944901948E-2</v>
      </c>
      <c r="F87" s="133">
        <f t="shared" si="1"/>
        <v>0.93354951611351544</v>
      </c>
      <c r="G87" s="133">
        <f t="shared" si="3"/>
        <v>0.93178128405509808</v>
      </c>
      <c r="H87" s="133">
        <f t="shared" si="5"/>
        <v>0.23671151999999995</v>
      </c>
    </row>
    <row r="88" spans="1:8" x14ac:dyDescent="0.35">
      <c r="A88" s="7">
        <v>86</v>
      </c>
      <c r="B88" s="120">
        <v>0.29468309999999998</v>
      </c>
      <c r="C88" s="121">
        <v>0.74316009000000005</v>
      </c>
      <c r="D88" s="108">
        <f t="shared" si="2"/>
        <v>5.0720888840979327E-2</v>
      </c>
      <c r="E88" s="110">
        <f t="shared" si="4"/>
        <v>5.2070560001135975E-2</v>
      </c>
      <c r="F88" s="133">
        <f t="shared" si="1"/>
        <v>0.94927911115902064</v>
      </c>
      <c r="G88" s="133">
        <f t="shared" si="3"/>
        <v>0.94792943999886403</v>
      </c>
      <c r="H88" s="133">
        <f t="shared" si="5"/>
        <v>0.25683990999999995</v>
      </c>
    </row>
    <row r="89" spans="1:8" x14ac:dyDescent="0.35">
      <c r="A89" s="7">
        <v>87</v>
      </c>
      <c r="B89" s="120">
        <v>0.31627601999999999</v>
      </c>
      <c r="C89" s="121">
        <v>0.72690991000000005</v>
      </c>
      <c r="D89" s="108">
        <f t="shared" si="2"/>
        <v>3.7693740315942192E-2</v>
      </c>
      <c r="E89" s="110">
        <f t="shared" si="4"/>
        <v>3.8696762056794613E-2</v>
      </c>
      <c r="F89" s="133">
        <f t="shared" si="1"/>
        <v>0.96230625968405781</v>
      </c>
      <c r="G89" s="133">
        <f t="shared" si="3"/>
        <v>0.96130323794320538</v>
      </c>
      <c r="H89" s="133">
        <f t="shared" si="5"/>
        <v>0.27309008999999995</v>
      </c>
    </row>
    <row r="90" spans="1:8" x14ac:dyDescent="0.35">
      <c r="A90" s="7">
        <v>88</v>
      </c>
      <c r="B90" s="120">
        <v>0.33487679999999997</v>
      </c>
      <c r="C90" s="121">
        <v>0.71315249000000003</v>
      </c>
      <c r="D90" s="108">
        <f t="shared" si="2"/>
        <v>2.7399953380624911E-2</v>
      </c>
      <c r="E90" s="110">
        <f t="shared" si="4"/>
        <v>2.8129059823995987E-2</v>
      </c>
      <c r="F90" s="133">
        <f t="shared" si="1"/>
        <v>0.97260004661937505</v>
      </c>
      <c r="G90" s="133">
        <f t="shared" si="3"/>
        <v>0.97187094017600406</v>
      </c>
      <c r="H90" s="133">
        <f t="shared" si="5"/>
        <v>0.28684750999999997</v>
      </c>
    </row>
    <row r="91" spans="1:8" x14ac:dyDescent="0.35">
      <c r="A91" s="7">
        <v>89</v>
      </c>
      <c r="B91" s="120">
        <v>0.35420726000000002</v>
      </c>
      <c r="C91" s="121">
        <v>0.69908574999999995</v>
      </c>
      <c r="D91" s="108">
        <f t="shared" si="2"/>
        <v>1.9540344979276574E-2</v>
      </c>
      <c r="E91" s="110">
        <f t="shared" si="4"/>
        <v>2.0060309054841702E-2</v>
      </c>
      <c r="F91" s="133">
        <f t="shared" si="1"/>
        <v>0.98045965502072341</v>
      </c>
      <c r="G91" s="133">
        <f t="shared" si="3"/>
        <v>0.97993969094515831</v>
      </c>
      <c r="H91" s="133">
        <f t="shared" si="5"/>
        <v>0.30091425000000005</v>
      </c>
    </row>
    <row r="92" spans="1:8" x14ac:dyDescent="0.35">
      <c r="A92" s="7">
        <v>90</v>
      </c>
      <c r="B92" s="120">
        <v>0.37430498000000001</v>
      </c>
      <c r="C92" s="121">
        <v>0.68470354</v>
      </c>
      <c r="D92" s="108">
        <f t="shared" si="2"/>
        <v>1.3660376725096297E-2</v>
      </c>
      <c r="E92" s="110">
        <f t="shared" si="4"/>
        <v>1.4023876200835802E-2</v>
      </c>
      <c r="F92" s="133">
        <f t="shared" si="1"/>
        <v>0.98633962327490365</v>
      </c>
      <c r="G92" s="133">
        <f t="shared" si="3"/>
        <v>0.98597612379916422</v>
      </c>
      <c r="H92" s="133">
        <f t="shared" si="5"/>
        <v>0.31529646</v>
      </c>
    </row>
    <row r="93" spans="1:8" x14ac:dyDescent="0.35">
      <c r="A93" s="7">
        <v>91</v>
      </c>
      <c r="B93" s="120">
        <v>0.39531117999999998</v>
      </c>
      <c r="C93" s="121">
        <v>0.66992916999999996</v>
      </c>
      <c r="D93" s="108">
        <f t="shared" si="2"/>
        <v>9.3533083014070411E-3</v>
      </c>
      <c r="E93" s="110">
        <f t="shared" si="4"/>
        <v>9.6021976792340247E-3</v>
      </c>
      <c r="F93" s="133">
        <f t="shared" si="1"/>
        <v>0.99064669169859298</v>
      </c>
      <c r="G93" s="133">
        <f t="shared" si="3"/>
        <v>0.99039780232076602</v>
      </c>
      <c r="H93" s="133">
        <f t="shared" si="5"/>
        <v>0.33007083000000004</v>
      </c>
    </row>
    <row r="94" spans="1:8" x14ac:dyDescent="0.35">
      <c r="A94" s="7">
        <v>92</v>
      </c>
      <c r="B94" s="120">
        <v>0.41737234000000001</v>
      </c>
      <c r="C94" s="121">
        <v>0.65468923999999995</v>
      </c>
      <c r="D94" s="108">
        <f t="shared" si="2"/>
        <v>6.2660540671157288E-3</v>
      </c>
      <c r="E94" s="110">
        <f t="shared" si="4"/>
        <v>6.4327923214251761E-3</v>
      </c>
      <c r="F94" s="133">
        <f t="shared" si="1"/>
        <v>0.99373394593288422</v>
      </c>
      <c r="G94" s="133">
        <f t="shared" si="3"/>
        <v>0.99356720767857487</v>
      </c>
      <c r="H94" s="133">
        <f t="shared" si="5"/>
        <v>0.34531076000000005</v>
      </c>
    </row>
    <row r="95" spans="1:8" x14ac:dyDescent="0.35">
      <c r="A95" s="7">
        <v>93</v>
      </c>
      <c r="B95" s="120">
        <v>0.44052606</v>
      </c>
      <c r="C95" s="121">
        <v>0.63899090000000003</v>
      </c>
      <c r="D95" s="108">
        <f t="shared" si="2"/>
        <v>4.1023181749989049E-3</v>
      </c>
      <c r="E95" s="110">
        <f t="shared" si="4"/>
        <v>4.2114799159916842E-3</v>
      </c>
      <c r="F95" s="133">
        <f t="shared" si="1"/>
        <v>0.99589768182500105</v>
      </c>
      <c r="G95" s="133">
        <f t="shared" si="3"/>
        <v>0.99578852008400831</v>
      </c>
      <c r="H95" s="133">
        <f t="shared" si="5"/>
        <v>0.36100909999999997</v>
      </c>
    </row>
    <row r="96" spans="1:8" x14ac:dyDescent="0.35">
      <c r="A96" s="7">
        <v>94</v>
      </c>
      <c r="B96" s="120">
        <v>0.46474331000000002</v>
      </c>
      <c r="C96" s="121">
        <v>0.62288705</v>
      </c>
      <c r="D96" s="108">
        <f t="shared" si="2"/>
        <v>2.6213439827289077E-3</v>
      </c>
      <c r="E96" s="110">
        <f t="shared" si="4"/>
        <v>2.6910973418514507E-3</v>
      </c>
      <c r="F96" s="133">
        <f t="shared" si="1"/>
        <v>0.99737865601727105</v>
      </c>
      <c r="G96" s="133">
        <f t="shared" si="3"/>
        <v>0.99730890265814853</v>
      </c>
      <c r="H96" s="133">
        <f t="shared" si="5"/>
        <v>0.37711295</v>
      </c>
    </row>
    <row r="97" spans="1:8" x14ac:dyDescent="0.35">
      <c r="A97" s="7">
        <v>95</v>
      </c>
      <c r="B97" s="120">
        <v>0.48984740999999998</v>
      </c>
      <c r="C97" s="121">
        <v>0.60652415000000004</v>
      </c>
      <c r="D97" s="108">
        <f t="shared" si="2"/>
        <v>1.6328012204372604E-3</v>
      </c>
      <c r="E97" s="110">
        <f t="shared" si="4"/>
        <v>1.6762496845286916E-3</v>
      </c>
      <c r="F97" s="133">
        <f t="shared" ref="F97:F102" si="6">1-D97</f>
        <v>0.9983671987795627</v>
      </c>
      <c r="G97" s="133">
        <f t="shared" si="3"/>
        <v>0.99832375031547127</v>
      </c>
      <c r="H97" s="133">
        <f t="shared" si="5"/>
        <v>0.39347584999999996</v>
      </c>
    </row>
    <row r="98" spans="1:8" x14ac:dyDescent="0.35">
      <c r="A98" s="7">
        <v>96</v>
      </c>
      <c r="B98" s="120">
        <v>0.51560569999999994</v>
      </c>
      <c r="C98" s="121">
        <v>0.59007430999999999</v>
      </c>
      <c r="D98" s="108">
        <f>C97*D97</f>
        <v>9.9033337234467195E-4</v>
      </c>
      <c r="E98" s="110">
        <f t="shared" si="4"/>
        <v>1.0166859150965329E-3</v>
      </c>
      <c r="F98" s="133">
        <f t="shared" si="6"/>
        <v>0.99900966662765533</v>
      </c>
      <c r="G98" s="133">
        <f t="shared" si="3"/>
        <v>0.99898331408490348</v>
      </c>
      <c r="H98" s="133">
        <f t="shared" si="5"/>
        <v>0.40992569000000001</v>
      </c>
    </row>
    <row r="99" spans="1:8" x14ac:dyDescent="0.35">
      <c r="A99" s="7">
        <v>97</v>
      </c>
      <c r="B99" s="120">
        <v>0.54178718000000003</v>
      </c>
      <c r="C99" s="121">
        <v>0.57369587</v>
      </c>
      <c r="D99" s="108">
        <f>C98*D98</f>
        <v>5.8437028135625542E-4</v>
      </c>
      <c r="E99" s="110">
        <f t="shared" si="4"/>
        <v>5.9992023983730517E-4</v>
      </c>
      <c r="F99" s="133">
        <f t="shared" si="6"/>
        <v>0.99941562971864373</v>
      </c>
      <c r="G99" s="133">
        <f t="shared" si="3"/>
        <v>0.99940007976016265</v>
      </c>
      <c r="H99" s="133">
        <f t="shared" si="5"/>
        <v>0.42630413</v>
      </c>
    </row>
    <row r="100" spans="1:8" x14ac:dyDescent="0.35">
      <c r="A100" s="7">
        <v>98</v>
      </c>
      <c r="B100" s="120">
        <v>0.56816544000000002</v>
      </c>
      <c r="C100" s="121">
        <v>0.55753204999999995</v>
      </c>
      <c r="D100" s="108">
        <f>C99*D99</f>
        <v>3.3525081696482174E-4</v>
      </c>
      <c r="E100" s="110">
        <f t="shared" si="4"/>
        <v>3.4417176392407146E-4</v>
      </c>
      <c r="F100" s="133">
        <f t="shared" si="6"/>
        <v>0.99966474918303516</v>
      </c>
      <c r="G100" s="133">
        <f t="shared" si="3"/>
        <v>0.99965582823607591</v>
      </c>
      <c r="H100" s="133">
        <f t="shared" si="5"/>
        <v>0.44246795000000005</v>
      </c>
    </row>
    <row r="101" spans="1:8" x14ac:dyDescent="0.35">
      <c r="A101" s="7">
        <v>99</v>
      </c>
      <c r="B101" s="120">
        <v>0.59460327999999996</v>
      </c>
      <c r="C101" s="121">
        <v>0.54166150000000002</v>
      </c>
      <c r="D101" s="108">
        <f>C100*D100</f>
        <v>1.8691307524657184E-4</v>
      </c>
      <c r="E101" s="110">
        <f t="shared" si="4"/>
        <v>1.9188678909270359E-4</v>
      </c>
      <c r="F101" s="133">
        <f t="shared" si="6"/>
        <v>0.99981308692475346</v>
      </c>
      <c r="G101" s="133">
        <f t="shared" si="3"/>
        <v>0.99980811321090735</v>
      </c>
      <c r="H101" s="133">
        <f t="shared" si="5"/>
        <v>0.45833849999999998</v>
      </c>
    </row>
    <row r="102" spans="1:8" x14ac:dyDescent="0.35">
      <c r="A102" s="7">
        <v>100</v>
      </c>
      <c r="B102" s="120">
        <v>0.64507475999999997</v>
      </c>
      <c r="C102" s="121">
        <v>0</v>
      </c>
      <c r="D102" s="108">
        <f>C101*D101</f>
        <v>1.0124361670767098E-4</v>
      </c>
      <c r="E102" s="110">
        <f t="shared" si="4"/>
        <v>1.0393768601013747E-4</v>
      </c>
      <c r="F102" s="133">
        <f t="shared" si="6"/>
        <v>0.99989875638329229</v>
      </c>
      <c r="G102" s="133">
        <f t="shared" si="3"/>
        <v>0.99989606231398986</v>
      </c>
      <c r="H102" s="133">
        <f>1-C102</f>
        <v>1</v>
      </c>
    </row>
    <row r="103" spans="1:8" x14ac:dyDescent="0.35">
      <c r="B103" s="110"/>
      <c r="C103" s="110"/>
      <c r="E103" s="110"/>
      <c r="F103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ECE9-D648-4B36-9C6A-809F078C9BC2}">
  <dimension ref="A1:H103"/>
  <sheetViews>
    <sheetView topLeftCell="A44" zoomScale="96" workbookViewId="0">
      <selection activeCell="H70" sqref="H70:H102"/>
    </sheetView>
  </sheetViews>
  <sheetFormatPr defaultRowHeight="15.5" x14ac:dyDescent="0.35"/>
  <cols>
    <col min="1" max="16384" width="8.7265625" style="1"/>
  </cols>
  <sheetData>
    <row r="1" spans="1:8" ht="21" customHeight="1" x14ac:dyDescent="0.35">
      <c r="A1" s="25" t="s">
        <v>7</v>
      </c>
      <c r="B1" s="25" t="s">
        <v>71</v>
      </c>
      <c r="C1" s="25" t="s">
        <v>719</v>
      </c>
      <c r="H1" s="1" t="s">
        <v>746</v>
      </c>
    </row>
    <row r="2" spans="1:8" x14ac:dyDescent="0.35">
      <c r="A2" s="7">
        <v>0</v>
      </c>
      <c r="B2" s="120">
        <v>1.6861020000000001E-2</v>
      </c>
      <c r="C2" s="121">
        <v>0.98338705999999998</v>
      </c>
      <c r="H2" s="133">
        <f>1-C2</f>
        <v>1.661294000000002E-2</v>
      </c>
    </row>
    <row r="3" spans="1:8" x14ac:dyDescent="0.35">
      <c r="A3" s="7">
        <v>1</v>
      </c>
      <c r="B3" s="120">
        <v>1.07456E-3</v>
      </c>
      <c r="C3" s="121">
        <v>0.99892601999999997</v>
      </c>
      <c r="H3" s="133">
        <f t="shared" ref="H3:H66" si="0">1-C3</f>
        <v>1.0739800000000299E-3</v>
      </c>
    </row>
    <row r="4" spans="1:8" x14ac:dyDescent="0.35">
      <c r="A4" s="7">
        <v>2</v>
      </c>
      <c r="B4" s="120">
        <v>9.2721000000000004E-4</v>
      </c>
      <c r="C4" s="121">
        <v>0.99907321999999998</v>
      </c>
      <c r="H4" s="133">
        <f t="shared" si="0"/>
        <v>9.2678000000001592E-4</v>
      </c>
    </row>
    <row r="5" spans="1:8" x14ac:dyDescent="0.35">
      <c r="A5" s="7">
        <v>3</v>
      </c>
      <c r="B5" s="120">
        <v>8.0203999999999996E-4</v>
      </c>
      <c r="C5" s="121">
        <v>0.99919829000000004</v>
      </c>
      <c r="H5" s="133">
        <f t="shared" si="0"/>
        <v>8.0170999999995551E-4</v>
      </c>
    </row>
    <row r="6" spans="1:8" x14ac:dyDescent="0.35">
      <c r="A6" s="7">
        <v>4</v>
      </c>
      <c r="B6" s="120">
        <v>6.9589999999999995E-4</v>
      </c>
      <c r="C6" s="121">
        <v>0.99930434999999995</v>
      </c>
      <c r="H6" s="133">
        <f t="shared" si="0"/>
        <v>6.9565000000004762E-4</v>
      </c>
    </row>
    <row r="7" spans="1:8" x14ac:dyDescent="0.35">
      <c r="A7" s="7">
        <v>5</v>
      </c>
      <c r="B7" s="120">
        <v>6.068E-4</v>
      </c>
      <c r="C7" s="121">
        <v>0.99939339000000005</v>
      </c>
      <c r="H7" s="133">
        <f t="shared" si="0"/>
        <v>6.0660999999995191E-4</v>
      </c>
    </row>
    <row r="8" spans="1:8" x14ac:dyDescent="0.35">
      <c r="A8" s="7">
        <v>6</v>
      </c>
      <c r="B8" s="120">
        <v>5.3361999999999995E-4</v>
      </c>
      <c r="C8" s="121">
        <v>0.99946652000000002</v>
      </c>
      <c r="H8" s="133">
        <f t="shared" si="0"/>
        <v>5.3347999999997509E-4</v>
      </c>
    </row>
    <row r="9" spans="1:8" x14ac:dyDescent="0.35">
      <c r="A9" s="7">
        <v>7</v>
      </c>
      <c r="B9" s="120">
        <v>4.7551000000000001E-4</v>
      </c>
      <c r="C9" s="121">
        <v>0.99952459999999999</v>
      </c>
      <c r="H9" s="133">
        <f t="shared" si="0"/>
        <v>4.754000000000147E-4</v>
      </c>
    </row>
    <row r="10" spans="1:8" x14ac:dyDescent="0.35">
      <c r="A10" s="7">
        <v>8</v>
      </c>
      <c r="B10" s="120">
        <v>4.3253999999999998E-4</v>
      </c>
      <c r="C10" s="121">
        <v>0.99956756000000002</v>
      </c>
      <c r="H10" s="133">
        <f t="shared" si="0"/>
        <v>4.324399999999784E-4</v>
      </c>
    </row>
    <row r="11" spans="1:8" x14ac:dyDescent="0.35">
      <c r="A11" s="7">
        <v>9</v>
      </c>
      <c r="B11" s="120">
        <v>4.0503000000000002E-4</v>
      </c>
      <c r="C11" s="121">
        <v>0.99959505000000004</v>
      </c>
      <c r="H11" s="133">
        <f t="shared" si="0"/>
        <v>4.0494999999995951E-4</v>
      </c>
    </row>
    <row r="12" spans="1:8" x14ac:dyDescent="0.35">
      <c r="A12" s="7">
        <v>10</v>
      </c>
      <c r="B12" s="120">
        <v>3.9439E-4</v>
      </c>
      <c r="C12" s="121">
        <v>0.99960568999999999</v>
      </c>
      <c r="H12" s="133">
        <f t="shared" si="0"/>
        <v>3.9431000000000882E-4</v>
      </c>
    </row>
    <row r="13" spans="1:8" x14ac:dyDescent="0.35">
      <c r="A13" s="7">
        <v>11</v>
      </c>
      <c r="B13" s="120">
        <v>4.0271000000000003E-4</v>
      </c>
      <c r="C13" s="121">
        <v>0.99959737000000004</v>
      </c>
      <c r="H13" s="133">
        <f t="shared" si="0"/>
        <v>4.0262999999995941E-4</v>
      </c>
    </row>
    <row r="14" spans="1:8" x14ac:dyDescent="0.35">
      <c r="A14" s="7">
        <v>12</v>
      </c>
      <c r="B14" s="120">
        <v>4.3229E-4</v>
      </c>
      <c r="C14" s="121">
        <v>0.99956780000000001</v>
      </c>
      <c r="H14" s="133">
        <f t="shared" si="0"/>
        <v>4.321999999999937E-4</v>
      </c>
    </row>
    <row r="15" spans="1:8" x14ac:dyDescent="0.35">
      <c r="A15" s="7">
        <v>13</v>
      </c>
      <c r="B15" s="120">
        <v>4.9545999999999998E-4</v>
      </c>
      <c r="C15" s="121">
        <v>0.99950466000000004</v>
      </c>
      <c r="H15" s="133">
        <f t="shared" si="0"/>
        <v>4.9533999999995526E-4</v>
      </c>
    </row>
    <row r="16" spans="1:8" x14ac:dyDescent="0.35">
      <c r="A16" s="7">
        <v>14</v>
      </c>
      <c r="B16" s="120">
        <v>5.9696E-4</v>
      </c>
      <c r="C16" s="121">
        <v>0.99940322000000004</v>
      </c>
      <c r="H16" s="133">
        <f t="shared" si="0"/>
        <v>5.9677999999996345E-4</v>
      </c>
    </row>
    <row r="17" spans="1:8" x14ac:dyDescent="0.35">
      <c r="A17" s="7">
        <v>15</v>
      </c>
      <c r="B17" s="120">
        <v>7.2774000000000005E-4</v>
      </c>
      <c r="C17" s="121">
        <v>0.99927252</v>
      </c>
      <c r="H17" s="133">
        <f t="shared" si="0"/>
        <v>7.2748000000000257E-4</v>
      </c>
    </row>
    <row r="18" spans="1:8" x14ac:dyDescent="0.35">
      <c r="A18" s="7">
        <v>16</v>
      </c>
      <c r="B18" s="120">
        <v>8.7029999999999996E-4</v>
      </c>
      <c r="C18" s="121">
        <v>0.99913008000000003</v>
      </c>
      <c r="H18" s="133">
        <f t="shared" si="0"/>
        <v>8.699199999999685E-4</v>
      </c>
    </row>
    <row r="19" spans="1:8" x14ac:dyDescent="0.35">
      <c r="A19" s="7">
        <v>17</v>
      </c>
      <c r="B19" s="120">
        <v>9.9858E-4</v>
      </c>
      <c r="C19" s="121">
        <v>0.99900191000000005</v>
      </c>
      <c r="H19" s="133">
        <f t="shared" si="0"/>
        <v>9.9808999999995152E-4</v>
      </c>
    </row>
    <row r="20" spans="1:8" x14ac:dyDescent="0.35">
      <c r="A20" s="7">
        <v>18</v>
      </c>
      <c r="B20" s="120">
        <v>1.0961899999999999E-3</v>
      </c>
      <c r="C20" s="121">
        <v>0.99890440999999996</v>
      </c>
      <c r="H20" s="133">
        <f t="shared" si="0"/>
        <v>1.0955900000000351E-3</v>
      </c>
    </row>
    <row r="21" spans="1:8" x14ac:dyDescent="0.35">
      <c r="A21" s="7">
        <v>19</v>
      </c>
      <c r="B21" s="120">
        <v>1.1561900000000001E-3</v>
      </c>
      <c r="C21" s="121">
        <v>0.99884448000000003</v>
      </c>
      <c r="H21" s="133">
        <f t="shared" si="0"/>
        <v>1.1555199999999655E-3</v>
      </c>
    </row>
    <row r="22" spans="1:8" x14ac:dyDescent="0.35">
      <c r="A22" s="7">
        <v>20</v>
      </c>
      <c r="B22" s="120">
        <v>1.1838599999999999E-3</v>
      </c>
      <c r="C22" s="121">
        <v>0.99881684000000004</v>
      </c>
      <c r="H22" s="133">
        <f t="shared" si="0"/>
        <v>1.1831599999999609E-3</v>
      </c>
    </row>
    <row r="23" spans="1:8" x14ac:dyDescent="0.35">
      <c r="A23" s="7">
        <v>21</v>
      </c>
      <c r="B23" s="120">
        <v>1.1929E-3</v>
      </c>
      <c r="C23" s="121">
        <v>0.99880780999999996</v>
      </c>
      <c r="H23" s="133">
        <f t="shared" si="0"/>
        <v>1.1921900000000374E-3</v>
      </c>
    </row>
    <row r="24" spans="1:8" x14ac:dyDescent="0.35">
      <c r="A24" s="7">
        <v>22</v>
      </c>
      <c r="B24" s="120">
        <v>1.19877E-3</v>
      </c>
      <c r="C24" s="121">
        <v>0.99880195000000005</v>
      </c>
      <c r="H24" s="133">
        <f t="shared" si="0"/>
        <v>1.1980499999999505E-3</v>
      </c>
    </row>
    <row r="25" spans="1:8" x14ac:dyDescent="0.35">
      <c r="A25" s="7">
        <v>23</v>
      </c>
      <c r="B25" s="120">
        <v>1.2142800000000001E-3</v>
      </c>
      <c r="C25" s="121">
        <v>0.99878646000000004</v>
      </c>
      <c r="H25" s="133">
        <f t="shared" si="0"/>
        <v>1.2135399999999574E-3</v>
      </c>
    </row>
    <row r="26" spans="1:8" x14ac:dyDescent="0.35">
      <c r="A26" s="7">
        <v>24</v>
      </c>
      <c r="B26" s="120">
        <v>1.24318E-3</v>
      </c>
      <c r="C26" s="121">
        <v>0.99875758999999997</v>
      </c>
      <c r="H26" s="133">
        <f t="shared" si="0"/>
        <v>1.2424100000000271E-3</v>
      </c>
    </row>
    <row r="27" spans="1:8" x14ac:dyDescent="0.35">
      <c r="A27" s="7">
        <v>25</v>
      </c>
      <c r="B27" s="120">
        <v>1.2871E-3</v>
      </c>
      <c r="C27" s="121">
        <v>0.99871372000000003</v>
      </c>
      <c r="H27" s="133">
        <f t="shared" si="0"/>
        <v>1.286279999999973E-3</v>
      </c>
    </row>
    <row r="28" spans="1:8" x14ac:dyDescent="0.35">
      <c r="A28" s="7">
        <v>26</v>
      </c>
      <c r="B28" s="120">
        <v>1.3429E-3</v>
      </c>
      <c r="C28" s="121">
        <v>0.99865800000000005</v>
      </c>
      <c r="H28" s="133">
        <f t="shared" si="0"/>
        <v>1.3419999999999543E-3</v>
      </c>
    </row>
    <row r="29" spans="1:8" x14ac:dyDescent="0.35">
      <c r="A29" s="7">
        <v>27</v>
      </c>
      <c r="B29" s="120">
        <v>1.40577E-3</v>
      </c>
      <c r="C29" s="121">
        <v>0.99859522000000001</v>
      </c>
      <c r="H29" s="133">
        <f t="shared" si="0"/>
        <v>1.4047799999999944E-3</v>
      </c>
    </row>
    <row r="30" spans="1:8" x14ac:dyDescent="0.35">
      <c r="A30" s="7">
        <v>28</v>
      </c>
      <c r="B30" s="120">
        <v>1.47368E-3</v>
      </c>
      <c r="C30" s="121">
        <v>0.99852741</v>
      </c>
      <c r="H30" s="133">
        <f t="shared" si="0"/>
        <v>1.4725899999999958E-3</v>
      </c>
    </row>
    <row r="31" spans="1:8" x14ac:dyDescent="0.35">
      <c r="A31" s="7">
        <v>29</v>
      </c>
      <c r="B31" s="120">
        <v>1.5452899999999999E-3</v>
      </c>
      <c r="C31" s="121">
        <v>0.99845589999999995</v>
      </c>
      <c r="H31" s="133">
        <f t="shared" si="0"/>
        <v>1.5441000000000482E-3</v>
      </c>
    </row>
    <row r="32" spans="1:8" x14ac:dyDescent="0.35">
      <c r="A32" s="7">
        <v>30</v>
      </c>
      <c r="B32" s="120">
        <v>1.6221499999999999E-3</v>
      </c>
      <c r="C32" s="121">
        <v>0.99837916000000004</v>
      </c>
      <c r="D32" s="108">
        <f>1</f>
        <v>1</v>
      </c>
      <c r="F32" s="108">
        <f>1-D32</f>
        <v>0</v>
      </c>
      <c r="H32" s="133">
        <f t="shared" si="0"/>
        <v>1.6208399999999568E-3</v>
      </c>
    </row>
    <row r="33" spans="1:8" x14ac:dyDescent="0.35">
      <c r="A33" s="7">
        <v>31</v>
      </c>
      <c r="B33" s="120">
        <v>1.7076400000000001E-3</v>
      </c>
      <c r="C33" s="121">
        <v>0.99829382</v>
      </c>
      <c r="D33" s="108">
        <f>C32*D32</f>
        <v>0.99837916000000004</v>
      </c>
      <c r="F33" s="108">
        <f t="shared" ref="F33:F96" si="1">1-D33</f>
        <v>1.6208399999999568E-3</v>
      </c>
      <c r="H33" s="133">
        <f t="shared" si="0"/>
        <v>1.7061800000000016E-3</v>
      </c>
    </row>
    <row r="34" spans="1:8" x14ac:dyDescent="0.35">
      <c r="A34" s="7">
        <v>32</v>
      </c>
      <c r="B34" s="120">
        <v>1.8052599999999999E-3</v>
      </c>
      <c r="C34" s="121">
        <v>0.99819637000000006</v>
      </c>
      <c r="D34" s="108">
        <f t="shared" ref="D34:D97" si="2">C33*D33</f>
        <v>0.99667574544479121</v>
      </c>
      <c r="F34" s="108">
        <f t="shared" si="1"/>
        <v>3.3242545552087943E-3</v>
      </c>
      <c r="H34" s="133">
        <f t="shared" si="0"/>
        <v>1.803629999999945E-3</v>
      </c>
    </row>
    <row r="35" spans="1:8" x14ac:dyDescent="0.35">
      <c r="A35" s="7">
        <v>33</v>
      </c>
      <c r="B35" s="120">
        <v>1.9210200000000001E-3</v>
      </c>
      <c r="C35" s="121">
        <v>0.99808083000000003</v>
      </c>
      <c r="D35" s="108">
        <f t="shared" si="2"/>
        <v>0.99487811117003466</v>
      </c>
      <c r="F35" s="108">
        <f t="shared" si="1"/>
        <v>5.1218888299653376E-3</v>
      </c>
      <c r="H35" s="133">
        <f t="shared" si="0"/>
        <v>1.9191699999999701E-3</v>
      </c>
    </row>
    <row r="36" spans="1:8" x14ac:dyDescent="0.35">
      <c r="A36" s="7">
        <v>34</v>
      </c>
      <c r="B36" s="120">
        <v>2.0577E-3</v>
      </c>
      <c r="C36" s="121">
        <v>0.99794441</v>
      </c>
      <c r="D36" s="108">
        <f t="shared" si="2"/>
        <v>0.99296877094542046</v>
      </c>
      <c r="F36" s="108">
        <f t="shared" si="1"/>
        <v>7.0312290545795353E-3</v>
      </c>
      <c r="H36" s="133">
        <f t="shared" si="0"/>
        <v>2.055589999999996E-3</v>
      </c>
    </row>
    <row r="37" spans="1:8" x14ac:dyDescent="0.35">
      <c r="A37" s="7">
        <v>35</v>
      </c>
      <c r="B37" s="120">
        <v>2.2138399999999999E-3</v>
      </c>
      <c r="C37" s="121">
        <v>0.99778860999999996</v>
      </c>
      <c r="D37" s="108">
        <f t="shared" si="2"/>
        <v>0.99092763426955277</v>
      </c>
      <c r="F37" s="108">
        <f t="shared" si="1"/>
        <v>9.0723657304472294E-3</v>
      </c>
      <c r="H37" s="133">
        <f t="shared" si="0"/>
        <v>2.2113900000000353E-3</v>
      </c>
    </row>
    <row r="38" spans="1:8" x14ac:dyDescent="0.35">
      <c r="A38" s="7">
        <v>36</v>
      </c>
      <c r="B38" s="120">
        <v>2.3861799999999999E-3</v>
      </c>
      <c r="C38" s="121">
        <v>0.99761666000000004</v>
      </c>
      <c r="D38" s="108">
        <f t="shared" si="2"/>
        <v>0.98873630680840541</v>
      </c>
      <c r="F38" s="108">
        <f t="shared" si="1"/>
        <v>1.1263693191594593E-2</v>
      </c>
      <c r="H38" s="133">
        <f t="shared" si="0"/>
        <v>2.383339999999956E-3</v>
      </c>
    </row>
    <row r="39" spans="1:8" x14ac:dyDescent="0.35">
      <c r="A39" s="7">
        <v>37</v>
      </c>
      <c r="B39" s="120">
        <v>2.5702699999999999E-3</v>
      </c>
      <c r="C39" s="121">
        <v>0.99743302</v>
      </c>
      <c r="D39" s="108">
        <f t="shared" si="2"/>
        <v>0.98637981201893665</v>
      </c>
      <c r="F39" s="108">
        <f t="shared" si="1"/>
        <v>1.3620187981063347E-2</v>
      </c>
      <c r="H39" s="133">
        <f t="shared" si="0"/>
        <v>2.5669799999999965E-3</v>
      </c>
    </row>
    <row r="40" spans="1:8" x14ac:dyDescent="0.35">
      <c r="A40" s="7">
        <v>38</v>
      </c>
      <c r="B40" s="120">
        <v>2.76443E-3</v>
      </c>
      <c r="C40" s="121">
        <v>0.99723938999999995</v>
      </c>
      <c r="D40" s="108">
        <f t="shared" si="2"/>
        <v>0.98384779476908024</v>
      </c>
      <c r="F40" s="108">
        <f t="shared" si="1"/>
        <v>1.6152205230919758E-2</v>
      </c>
      <c r="H40" s="133">
        <f t="shared" si="0"/>
        <v>2.7606100000000522E-3</v>
      </c>
    </row>
    <row r="41" spans="1:8" x14ac:dyDescent="0.35">
      <c r="A41" s="7">
        <v>39</v>
      </c>
      <c r="B41" s="120">
        <v>2.9702800000000001E-3</v>
      </c>
      <c r="C41" s="121">
        <v>0.99703412999999996</v>
      </c>
      <c r="D41" s="108">
        <f t="shared" si="2"/>
        <v>0.98113177470836277</v>
      </c>
      <c r="F41" s="108">
        <f t="shared" si="1"/>
        <v>1.8868225291637231E-2</v>
      </c>
      <c r="H41" s="133">
        <f t="shared" si="0"/>
        <v>2.9658700000000371E-3</v>
      </c>
    </row>
    <row r="42" spans="1:8" x14ac:dyDescent="0.35">
      <c r="A42" s="7">
        <v>40</v>
      </c>
      <c r="B42" s="120">
        <v>3.1928299999999998E-3</v>
      </c>
      <c r="C42" s="121">
        <v>0.99681226000000001</v>
      </c>
      <c r="D42" s="108">
        <f t="shared" si="2"/>
        <v>0.97822186541170841</v>
      </c>
      <c r="E42" s="108">
        <f>1</f>
        <v>1</v>
      </c>
      <c r="F42" s="108">
        <f t="shared" si="1"/>
        <v>2.1778134588291587E-2</v>
      </c>
      <c r="G42" s="108">
        <f>1-E42</f>
        <v>0</v>
      </c>
      <c r="H42" s="133">
        <f t="shared" si="0"/>
        <v>3.1877399999999945E-3</v>
      </c>
    </row>
    <row r="43" spans="1:8" x14ac:dyDescent="0.35">
      <c r="A43" s="7">
        <v>41</v>
      </c>
      <c r="B43" s="120">
        <v>3.43955E-3</v>
      </c>
      <c r="C43" s="121">
        <v>0.99656635999999998</v>
      </c>
      <c r="D43" s="108">
        <f t="shared" si="2"/>
        <v>0.97510354844246094</v>
      </c>
      <c r="E43" s="108">
        <f>C42*E42</f>
        <v>0.99681226000000001</v>
      </c>
      <c r="F43" s="108">
        <f t="shared" si="1"/>
        <v>2.4896451557539057E-2</v>
      </c>
      <c r="G43" s="108">
        <f t="shared" ref="G43:G102" si="3">1-E43</f>
        <v>3.1877399999999945E-3</v>
      </c>
      <c r="H43" s="133">
        <f t="shared" si="0"/>
        <v>3.4336400000000156E-3</v>
      </c>
    </row>
    <row r="44" spans="1:8" x14ac:dyDescent="0.35">
      <c r="A44" s="7">
        <v>42</v>
      </c>
      <c r="B44" s="120">
        <v>3.7178900000000002E-3</v>
      </c>
      <c r="C44" s="121">
        <v>0.99628901000000003</v>
      </c>
      <c r="D44" s="108">
        <f t="shared" si="2"/>
        <v>0.97175539389438692</v>
      </c>
      <c r="E44" s="108">
        <f t="shared" ref="E44:E102" si="4">C43*E43</f>
        <v>0.99338956555157354</v>
      </c>
      <c r="F44" s="108">
        <f t="shared" si="1"/>
        <v>2.8244606105613079E-2</v>
      </c>
      <c r="G44" s="108">
        <f t="shared" si="3"/>
        <v>6.610434448426461E-3</v>
      </c>
      <c r="H44" s="133">
        <f t="shared" si="0"/>
        <v>3.7109899999999696E-3</v>
      </c>
    </row>
    <row r="45" spans="1:8" x14ac:dyDescent="0.35">
      <c r="A45" s="7">
        <v>43</v>
      </c>
      <c r="B45" s="120">
        <v>4.0404200000000003E-3</v>
      </c>
      <c r="C45" s="121">
        <v>0.99596773000000005</v>
      </c>
      <c r="D45" s="108">
        <f t="shared" si="2"/>
        <v>0.96814921934519882</v>
      </c>
      <c r="E45" s="108">
        <f t="shared" si="4"/>
        <v>0.98970310680770734</v>
      </c>
      <c r="F45" s="108">
        <f t="shared" si="1"/>
        <v>3.1850780654801181E-2</v>
      </c>
      <c r="G45" s="108">
        <f t="shared" si="3"/>
        <v>1.0296893192292655E-2</v>
      </c>
      <c r="H45" s="133">
        <f t="shared" si="0"/>
        <v>4.032269999999949E-3</v>
      </c>
    </row>
    <row r="46" spans="1:8" x14ac:dyDescent="0.35">
      <c r="A46" s="7">
        <v>44</v>
      </c>
      <c r="B46" s="120">
        <v>4.4127599999999999E-3</v>
      </c>
      <c r="C46" s="121">
        <v>0.99559695000000004</v>
      </c>
      <c r="D46" s="108">
        <f t="shared" si="2"/>
        <v>0.96424538029250983</v>
      </c>
      <c r="E46" s="108">
        <f t="shared" si="4"/>
        <v>0.98571235666121992</v>
      </c>
      <c r="F46" s="108">
        <f t="shared" si="1"/>
        <v>3.5754619707490165E-2</v>
      </c>
      <c r="G46" s="108">
        <f t="shared" si="3"/>
        <v>1.4287643338780076E-2</v>
      </c>
      <c r="H46" s="133">
        <f t="shared" si="0"/>
        <v>4.4030499999999639E-3</v>
      </c>
    </row>
    <row r="47" spans="1:8" x14ac:dyDescent="0.35">
      <c r="A47" s="7">
        <v>45</v>
      </c>
      <c r="B47" s="120">
        <v>4.8307999999999997E-3</v>
      </c>
      <c r="C47" s="121">
        <v>0.99518083999999996</v>
      </c>
      <c r="D47" s="108">
        <f t="shared" si="2"/>
        <v>0.95999975967081297</v>
      </c>
      <c r="E47" s="108">
        <f t="shared" si="4"/>
        <v>0.98137221586922274</v>
      </c>
      <c r="F47" s="108">
        <f t="shared" si="1"/>
        <v>4.0000240329187031E-2</v>
      </c>
      <c r="G47" s="108">
        <f t="shared" si="3"/>
        <v>1.8627784130777258E-2</v>
      </c>
      <c r="H47" s="133">
        <f t="shared" si="0"/>
        <v>4.8191600000000445E-3</v>
      </c>
    </row>
    <row r="48" spans="1:8" x14ac:dyDescent="0.35">
      <c r="A48" s="7">
        <v>46</v>
      </c>
      <c r="B48" s="120">
        <v>5.2877999999999996E-3</v>
      </c>
      <c r="C48" s="121">
        <v>0.99472614999999998</v>
      </c>
      <c r="D48" s="108">
        <f t="shared" si="2"/>
        <v>0.95537336722899768</v>
      </c>
      <c r="E48" s="108">
        <f t="shared" si="4"/>
        <v>0.97664282614139442</v>
      </c>
      <c r="F48" s="108">
        <f t="shared" si="1"/>
        <v>4.4626632771002317E-2</v>
      </c>
      <c r="G48" s="108">
        <f t="shared" si="3"/>
        <v>2.3357173858605584E-2</v>
      </c>
      <c r="H48" s="133">
        <f t="shared" si="0"/>
        <v>5.2738500000000244E-3</v>
      </c>
    </row>
    <row r="49" spans="1:8" x14ac:dyDescent="0.35">
      <c r="A49" s="7">
        <v>47</v>
      </c>
      <c r="B49" s="120">
        <v>5.7744700000000003E-3</v>
      </c>
      <c r="C49" s="121">
        <v>0.99424215000000005</v>
      </c>
      <c r="D49" s="108">
        <f t="shared" si="2"/>
        <v>0.95033487139623696</v>
      </c>
      <c r="E49" s="108">
        <f t="shared" si="4"/>
        <v>0.9714921583727486</v>
      </c>
      <c r="F49" s="108">
        <f t="shared" si="1"/>
        <v>4.9665128603763042E-2</v>
      </c>
      <c r="G49" s="108">
        <f t="shared" si="3"/>
        <v>2.8507841627251396E-2</v>
      </c>
      <c r="H49" s="133">
        <f t="shared" si="0"/>
        <v>5.7578499999999533E-3</v>
      </c>
    </row>
    <row r="50" spans="1:8" x14ac:dyDescent="0.35">
      <c r="A50" s="7">
        <v>48</v>
      </c>
      <c r="B50" s="120">
        <v>6.29183E-3</v>
      </c>
      <c r="C50" s="121">
        <v>0.9937279</v>
      </c>
      <c r="D50" s="108">
        <f t="shared" si="2"/>
        <v>0.94486298575696814</v>
      </c>
      <c r="E50" s="108">
        <f t="shared" si="4"/>
        <v>0.96589845224866211</v>
      </c>
      <c r="F50" s="108">
        <f t="shared" si="1"/>
        <v>5.5137014243031857E-2</v>
      </c>
      <c r="G50" s="108">
        <f t="shared" si="3"/>
        <v>3.4101547751337891E-2</v>
      </c>
      <c r="H50" s="133">
        <f t="shared" si="0"/>
        <v>6.2721000000000027E-3</v>
      </c>
    </row>
    <row r="51" spans="1:8" x14ac:dyDescent="0.35">
      <c r="A51" s="7">
        <v>49</v>
      </c>
      <c r="B51" s="120">
        <v>6.8439199999999999E-3</v>
      </c>
      <c r="C51" s="121">
        <v>0.99317942000000003</v>
      </c>
      <c r="D51" s="108">
        <f t="shared" si="2"/>
        <v>0.93893671062400186</v>
      </c>
      <c r="E51" s="108">
        <f t="shared" si="4"/>
        <v>0.95984024056631323</v>
      </c>
      <c r="F51" s="108">
        <f t="shared" si="1"/>
        <v>6.1063289375998142E-2</v>
      </c>
      <c r="G51" s="108">
        <f t="shared" si="3"/>
        <v>4.015975943368677E-2</v>
      </c>
      <c r="H51" s="133">
        <f t="shared" si="0"/>
        <v>6.820579999999965E-3</v>
      </c>
    </row>
    <row r="52" spans="1:8" x14ac:dyDescent="0.35">
      <c r="A52" s="7">
        <v>50</v>
      </c>
      <c r="B52" s="120">
        <v>7.4314999999999997E-3</v>
      </c>
      <c r="C52" s="121">
        <v>0.99259600999999997</v>
      </c>
      <c r="D52" s="108">
        <f t="shared" si="2"/>
        <v>0.93253261767425399</v>
      </c>
      <c r="E52" s="108">
        <f t="shared" si="4"/>
        <v>0.95329357341831145</v>
      </c>
      <c r="F52" s="108">
        <f t="shared" si="1"/>
        <v>6.7467382325746006E-2</v>
      </c>
      <c r="G52" s="108">
        <f t="shared" si="3"/>
        <v>4.6706426581688554E-2</v>
      </c>
      <c r="H52" s="133">
        <f t="shared" si="0"/>
        <v>7.4039900000000269E-3</v>
      </c>
    </row>
    <row r="53" spans="1:8" x14ac:dyDescent="0.35">
      <c r="A53" s="7">
        <v>51</v>
      </c>
      <c r="B53" s="120">
        <v>8.0598500000000003E-3</v>
      </c>
      <c r="C53" s="121">
        <v>0.99197250000000003</v>
      </c>
      <c r="D53" s="108">
        <f t="shared" si="2"/>
        <v>0.92562815549832</v>
      </c>
      <c r="E53" s="108">
        <f t="shared" si="4"/>
        <v>0.94623539733365802</v>
      </c>
      <c r="F53" s="108">
        <f t="shared" si="1"/>
        <v>7.4371844501679996E-2</v>
      </c>
      <c r="G53" s="108">
        <f t="shared" si="3"/>
        <v>5.3764602666341976E-2</v>
      </c>
      <c r="H53" s="133">
        <f t="shared" si="0"/>
        <v>8.0274999999999652E-3</v>
      </c>
    </row>
    <row r="54" spans="1:8" x14ac:dyDescent="0.35">
      <c r="A54" s="7">
        <v>52</v>
      </c>
      <c r="B54" s="120">
        <v>8.73524E-3</v>
      </c>
      <c r="C54" s="121">
        <v>0.99130273999999996</v>
      </c>
      <c r="D54" s="108">
        <f t="shared" si="2"/>
        <v>0.91819767548005726</v>
      </c>
      <c r="E54" s="108">
        <f t="shared" si="4"/>
        <v>0.9386394926815621</v>
      </c>
      <c r="F54" s="108">
        <f t="shared" si="1"/>
        <v>8.1802324519942737E-2</v>
      </c>
      <c r="G54" s="108">
        <f t="shared" si="3"/>
        <v>6.1360507318437896E-2</v>
      </c>
      <c r="H54" s="133">
        <f t="shared" si="0"/>
        <v>8.69726000000004E-3</v>
      </c>
    </row>
    <row r="55" spans="1:8" x14ac:dyDescent="0.35">
      <c r="A55" s="7">
        <v>53</v>
      </c>
      <c r="B55" s="120">
        <v>9.4622000000000005E-3</v>
      </c>
      <c r="C55" s="121">
        <v>0.99058234999999994</v>
      </c>
      <c r="D55" s="108">
        <f t="shared" si="2"/>
        <v>0.91021187156501149</v>
      </c>
      <c r="E55" s="108">
        <f t="shared" si="4"/>
        <v>0.93047590096744237</v>
      </c>
      <c r="F55" s="108">
        <f t="shared" si="1"/>
        <v>8.9788128434988512E-2</v>
      </c>
      <c r="G55" s="108">
        <f t="shared" si="3"/>
        <v>6.9524099032557629E-2</v>
      </c>
      <c r="H55" s="133">
        <f t="shared" si="0"/>
        <v>9.4176500000000551E-3</v>
      </c>
    </row>
    <row r="56" spans="1:8" x14ac:dyDescent="0.35">
      <c r="A56" s="7">
        <v>54</v>
      </c>
      <c r="B56" s="120">
        <v>1.0251949999999999E-2</v>
      </c>
      <c r="C56" s="121">
        <v>0.98980033000000001</v>
      </c>
      <c r="D56" s="108">
        <f t="shared" si="2"/>
        <v>0.90163981473276722</v>
      </c>
      <c r="E56" s="108">
        <f t="shared" si="4"/>
        <v>0.92171300459869632</v>
      </c>
      <c r="F56" s="108">
        <f t="shared" si="1"/>
        <v>9.836018526723278E-2</v>
      </c>
      <c r="G56" s="108">
        <f t="shared" si="3"/>
        <v>7.8286995401303683E-2</v>
      </c>
      <c r="H56" s="133">
        <f t="shared" si="0"/>
        <v>1.0199669999999994E-2</v>
      </c>
    </row>
    <row r="57" spans="1:8" x14ac:dyDescent="0.35">
      <c r="A57" s="7">
        <v>55</v>
      </c>
      <c r="B57" s="120">
        <v>1.1120150000000001E-2</v>
      </c>
      <c r="C57" s="121">
        <v>0.98894132999999995</v>
      </c>
      <c r="D57" s="108">
        <f t="shared" si="2"/>
        <v>0.89244338616363184</v>
      </c>
      <c r="E57" s="108">
        <f t="shared" si="4"/>
        <v>0.91231183611708111</v>
      </c>
      <c r="F57" s="108">
        <f t="shared" si="1"/>
        <v>0.10755661383636816</v>
      </c>
      <c r="G57" s="108">
        <f t="shared" si="3"/>
        <v>8.768816388291889E-2</v>
      </c>
      <c r="H57" s="133">
        <f t="shared" si="0"/>
        <v>1.1058670000000048E-2</v>
      </c>
    </row>
    <row r="58" spans="1:8" x14ac:dyDescent="0.35">
      <c r="A58" s="7">
        <v>56</v>
      </c>
      <c r="B58" s="120">
        <v>1.208098E-2</v>
      </c>
      <c r="C58" s="121">
        <v>0.98799155999999999</v>
      </c>
      <c r="D58" s="108">
        <f t="shared" si="2"/>
        <v>0.88257414926236566</v>
      </c>
      <c r="E58" s="108">
        <f t="shared" si="4"/>
        <v>0.90222288058436817</v>
      </c>
      <c r="F58" s="108">
        <f t="shared" si="1"/>
        <v>0.11742585073763434</v>
      </c>
      <c r="G58" s="108">
        <f t="shared" si="3"/>
        <v>9.777711941563183E-2</v>
      </c>
      <c r="H58" s="133">
        <f t="shared" si="0"/>
        <v>1.2008440000000009E-2</v>
      </c>
    </row>
    <row r="59" spans="1:8" x14ac:dyDescent="0.35">
      <c r="A59" s="7">
        <v>57</v>
      </c>
      <c r="B59" s="120">
        <v>1.3146909999999999E-2</v>
      </c>
      <c r="C59" s="121">
        <v>0.98693894000000004</v>
      </c>
      <c r="D59" s="108">
        <f t="shared" si="2"/>
        <v>0.87197581054539752</v>
      </c>
      <c r="E59" s="108">
        <f t="shared" si="4"/>
        <v>0.89138859125624359</v>
      </c>
      <c r="F59" s="108">
        <f t="shared" si="1"/>
        <v>0.12802418945460248</v>
      </c>
      <c r="G59" s="108">
        <f t="shared" si="3"/>
        <v>0.10861140874375641</v>
      </c>
      <c r="H59" s="133">
        <f t="shared" si="0"/>
        <v>1.3061059999999958E-2</v>
      </c>
    </row>
    <row r="60" spans="1:8" x14ac:dyDescent="0.35">
      <c r="A60" s="7">
        <v>58</v>
      </c>
      <c r="B60" s="120">
        <v>1.435959E-2</v>
      </c>
      <c r="C60" s="121">
        <v>0.98574276999999999</v>
      </c>
      <c r="D60" s="108">
        <f t="shared" si="2"/>
        <v>0.86058688216531554</v>
      </c>
      <c r="E60" s="108">
        <f t="shared" si="4"/>
        <v>0.87974611138253034</v>
      </c>
      <c r="F60" s="108">
        <f t="shared" si="1"/>
        <v>0.13941311783468446</v>
      </c>
      <c r="G60" s="108">
        <f t="shared" si="3"/>
        <v>0.12025388861746966</v>
      </c>
      <c r="H60" s="133">
        <f t="shared" si="0"/>
        <v>1.425723000000001E-2</v>
      </c>
    </row>
    <row r="61" spans="1:8" x14ac:dyDescent="0.35">
      <c r="A61" s="7">
        <v>59</v>
      </c>
      <c r="B61" s="120">
        <v>1.5738189999999999E-2</v>
      </c>
      <c r="C61" s="121">
        <v>0.98438468999999995</v>
      </c>
      <c r="D61" s="108">
        <f t="shared" si="2"/>
        <v>0.84831729705130177</v>
      </c>
      <c r="E61" s="108">
        <f t="shared" si="4"/>
        <v>0.86720336873094395</v>
      </c>
      <c r="F61" s="108">
        <f t="shared" si="1"/>
        <v>0.15168270294869823</v>
      </c>
      <c r="G61" s="108">
        <f t="shared" si="3"/>
        <v>0.13279663126905605</v>
      </c>
      <c r="H61" s="133">
        <f t="shared" si="0"/>
        <v>1.5615310000000049E-2</v>
      </c>
    </row>
    <row r="62" spans="1:8" x14ac:dyDescent="0.35">
      <c r="A62" s="7">
        <v>60</v>
      </c>
      <c r="B62" s="120">
        <v>1.7267279999999999E-2</v>
      </c>
      <c r="C62" s="121">
        <v>0.98288052000000004</v>
      </c>
      <c r="D62" s="108">
        <f t="shared" si="2"/>
        <v>0.83507055947948361</v>
      </c>
      <c r="E62" s="108">
        <f t="shared" si="4"/>
        <v>0.85366171929516588</v>
      </c>
      <c r="F62" s="108">
        <f t="shared" si="1"/>
        <v>0.16492944052051639</v>
      </c>
      <c r="G62" s="108">
        <f t="shared" si="3"/>
        <v>0.14633828070483412</v>
      </c>
      <c r="H62" s="133">
        <f t="shared" si="0"/>
        <v>1.7119479999999965E-2</v>
      </c>
    </row>
    <row r="63" spans="1:8" x14ac:dyDescent="0.35">
      <c r="A63" s="7">
        <v>61</v>
      </c>
      <c r="B63" s="120">
        <v>1.893773E-2</v>
      </c>
      <c r="C63" s="121">
        <v>0.98123990999999999</v>
      </c>
      <c r="D63" s="108">
        <f t="shared" si="2"/>
        <v>0.82077458573788575</v>
      </c>
      <c r="E63" s="108">
        <f t="shared" si="4"/>
        <v>0.83904747456492668</v>
      </c>
      <c r="F63" s="108">
        <f t="shared" si="1"/>
        <v>0.17922541426211425</v>
      </c>
      <c r="G63" s="108">
        <f t="shared" si="3"/>
        <v>0.16095252543507332</v>
      </c>
      <c r="H63" s="133">
        <f t="shared" si="0"/>
        <v>1.8760090000000007E-2</v>
      </c>
    </row>
    <row r="64" spans="1:8" x14ac:dyDescent="0.35">
      <c r="A64" s="7">
        <v>62</v>
      </c>
      <c r="B64" s="120">
        <v>2.0743069999999999E-2</v>
      </c>
      <c r="C64" s="121">
        <v>0.97946986000000003</v>
      </c>
      <c r="D64" s="108">
        <f t="shared" si="2"/>
        <v>0.80537678063973028</v>
      </c>
      <c r="E64" s="108">
        <f t="shared" si="4"/>
        <v>0.82330686842781597</v>
      </c>
      <c r="F64" s="108">
        <f t="shared" si="1"/>
        <v>0.19462321936026972</v>
      </c>
      <c r="G64" s="108">
        <f t="shared" si="3"/>
        <v>0.17669313157218403</v>
      </c>
      <c r="H64" s="133">
        <f t="shared" si="0"/>
        <v>2.0530139999999975E-2</v>
      </c>
    </row>
    <row r="65" spans="1:8" x14ac:dyDescent="0.35">
      <c r="A65" s="7">
        <v>63</v>
      </c>
      <c r="B65" s="120">
        <v>2.269405E-2</v>
      </c>
      <c r="C65" s="121">
        <v>0.97756056999999996</v>
      </c>
      <c r="D65" s="108">
        <f t="shared" si="2"/>
        <v>0.78884228258044731</v>
      </c>
      <c r="E65" s="108">
        <f t="shared" si="4"/>
        <v>0.80640426315603131</v>
      </c>
      <c r="F65" s="108">
        <f t="shared" si="1"/>
        <v>0.21115771741955269</v>
      </c>
      <c r="G65" s="108">
        <f t="shared" si="3"/>
        <v>0.19359573684396869</v>
      </c>
      <c r="H65" s="133">
        <f t="shared" si="0"/>
        <v>2.2439430000000038E-2</v>
      </c>
    </row>
    <row r="66" spans="1:8" x14ac:dyDescent="0.35">
      <c r="A66" s="7">
        <v>64</v>
      </c>
      <c r="B66" s="120">
        <v>2.4837769999999999E-2</v>
      </c>
      <c r="C66" s="121">
        <v>0.97546690000000003</v>
      </c>
      <c r="D66" s="108">
        <f t="shared" si="2"/>
        <v>0.77114111139944308</v>
      </c>
      <c r="E66" s="108">
        <f t="shared" si="4"/>
        <v>0.78830901114123997</v>
      </c>
      <c r="F66" s="108">
        <f t="shared" si="1"/>
        <v>0.22885888860055692</v>
      </c>
      <c r="G66" s="108">
        <f t="shared" si="3"/>
        <v>0.21169098885876003</v>
      </c>
      <c r="H66" s="133">
        <f t="shared" si="0"/>
        <v>2.4533099999999974E-2</v>
      </c>
    </row>
    <row r="67" spans="1:8" x14ac:dyDescent="0.35">
      <c r="A67" s="7">
        <v>65</v>
      </c>
      <c r="B67" s="120">
        <v>2.7223520000000001E-2</v>
      </c>
      <c r="C67" s="121">
        <v>0.97314206000000003</v>
      </c>
      <c r="D67" s="108">
        <f t="shared" si="2"/>
        <v>0.75222262939936946</v>
      </c>
      <c r="E67" s="108">
        <f t="shared" si="4"/>
        <v>0.76896934734001088</v>
      </c>
      <c r="F67" s="108">
        <f t="shared" si="1"/>
        <v>0.24777737060063054</v>
      </c>
      <c r="G67" s="108">
        <f t="shared" si="3"/>
        <v>0.23103065265998912</v>
      </c>
      <c r="H67" s="133">
        <f t="shared" ref="H67:H102" si="5">1-C67</f>
        <v>2.6857939999999969E-2</v>
      </c>
    </row>
    <row r="68" spans="1:8" x14ac:dyDescent="0.35">
      <c r="A68" s="7">
        <v>66</v>
      </c>
      <c r="B68" s="120">
        <v>2.9901299999999999E-2</v>
      </c>
      <c r="C68" s="121">
        <v>0.97053915999999996</v>
      </c>
      <c r="D68" s="108">
        <f t="shared" si="2"/>
        <v>0.73201947915231902</v>
      </c>
      <c r="E68" s="108">
        <f t="shared" si="4"/>
        <v>0.7483164147473137</v>
      </c>
      <c r="F68" s="108">
        <f t="shared" si="1"/>
        <v>0.26798052084768098</v>
      </c>
      <c r="G68" s="108">
        <f t="shared" si="3"/>
        <v>0.2516835852526863</v>
      </c>
      <c r="H68" s="133">
        <f t="shared" si="5"/>
        <v>2.9460840000000044E-2</v>
      </c>
    </row>
    <row r="69" spans="1:8" x14ac:dyDescent="0.35">
      <c r="A69" s="7">
        <v>67</v>
      </c>
      <c r="B69" s="120">
        <v>3.2921029999999997E-2</v>
      </c>
      <c r="C69" s="121">
        <v>0.96761209000000004</v>
      </c>
      <c r="D69" s="108">
        <f t="shared" si="2"/>
        <v>0.71045357040012913</v>
      </c>
      <c r="E69" s="108">
        <f t="shared" si="4"/>
        <v>0.72627038458306936</v>
      </c>
      <c r="F69" s="108">
        <f t="shared" si="1"/>
        <v>0.28954642959987087</v>
      </c>
      <c r="G69" s="108">
        <f t="shared" si="3"/>
        <v>0.27372961541693064</v>
      </c>
      <c r="H69" s="133">
        <f t="shared" si="5"/>
        <v>3.2387909999999964E-2</v>
      </c>
    </row>
    <row r="70" spans="1:8" x14ac:dyDescent="0.35">
      <c r="A70" s="7">
        <v>68</v>
      </c>
      <c r="B70" s="120">
        <v>3.6407799999999997E-2</v>
      </c>
      <c r="C70" s="121">
        <v>0.96424310999999996</v>
      </c>
      <c r="D70" s="108">
        <f t="shared" si="2"/>
        <v>0.68744346410283108</v>
      </c>
      <c r="E70" s="108">
        <f t="shared" si="4"/>
        <v>0.70274800473152754</v>
      </c>
      <c r="F70" s="108">
        <f t="shared" si="1"/>
        <v>0.31255653589716892</v>
      </c>
      <c r="G70" s="108">
        <f t="shared" si="3"/>
        <v>0.29725199526847246</v>
      </c>
      <c r="H70" s="133">
        <f t="shared" si="5"/>
        <v>3.5756890000000041E-2</v>
      </c>
    </row>
    <row r="71" spans="1:8" x14ac:dyDescent="0.35">
      <c r="A71" s="7">
        <v>69</v>
      </c>
      <c r="B71" s="120">
        <v>4.0408970000000002E-2</v>
      </c>
      <c r="C71" s="121">
        <v>0.96039129999999995</v>
      </c>
      <c r="D71" s="108">
        <f t="shared" si="2"/>
        <v>0.66286262377568717</v>
      </c>
      <c r="E71" s="108">
        <f t="shared" si="4"/>
        <v>0.67761992162862283</v>
      </c>
      <c r="F71" s="108">
        <f t="shared" si="1"/>
        <v>0.33713737622431283</v>
      </c>
      <c r="G71" s="108">
        <f t="shared" si="3"/>
        <v>0.32238007837137717</v>
      </c>
      <c r="H71" s="133">
        <f t="shared" si="5"/>
        <v>3.9608700000000052E-2</v>
      </c>
    </row>
    <row r="72" spans="1:8" x14ac:dyDescent="0.35">
      <c r="A72" s="7">
        <v>70</v>
      </c>
      <c r="B72" s="120">
        <v>4.4864300000000003E-2</v>
      </c>
      <c r="C72" s="121">
        <v>0.95612001999999996</v>
      </c>
      <c r="D72" s="108">
        <f t="shared" si="2"/>
        <v>0.63660749696934305</v>
      </c>
      <c r="E72" s="108">
        <f t="shared" si="4"/>
        <v>0.65078027743881117</v>
      </c>
      <c r="F72" s="108">
        <f t="shared" si="1"/>
        <v>0.36339250303065695</v>
      </c>
      <c r="G72" s="108">
        <f t="shared" si="3"/>
        <v>0.34921972256118883</v>
      </c>
      <c r="H72" s="133">
        <f t="shared" si="5"/>
        <v>4.3879980000000041E-2</v>
      </c>
    </row>
    <row r="73" spans="1:8" x14ac:dyDescent="0.35">
      <c r="A73" s="7">
        <v>71</v>
      </c>
      <c r="B73" s="120">
        <v>4.9720510000000002E-2</v>
      </c>
      <c r="C73" s="121">
        <v>0.95148557</v>
      </c>
      <c r="D73" s="108">
        <f t="shared" si="2"/>
        <v>0.60867317273447819</v>
      </c>
      <c r="E73" s="108">
        <f t="shared" si="4"/>
        <v>0.62222405188040164</v>
      </c>
      <c r="F73" s="108">
        <f t="shared" si="1"/>
        <v>0.39132682726552181</v>
      </c>
      <c r="G73" s="108">
        <f t="shared" si="3"/>
        <v>0.37777594811959836</v>
      </c>
      <c r="H73" s="133">
        <f t="shared" si="5"/>
        <v>4.8514429999999997E-2</v>
      </c>
    </row>
    <row r="74" spans="1:8" x14ac:dyDescent="0.35">
      <c r="A74" s="7">
        <v>72</v>
      </c>
      <c r="B74" s="120">
        <v>5.4927320000000002E-2</v>
      </c>
      <c r="C74" s="121">
        <v>0.94654086999999998</v>
      </c>
      <c r="D74" s="108">
        <f t="shared" si="2"/>
        <v>0.57914374070297348</v>
      </c>
      <c r="E74" s="108">
        <f t="shared" si="4"/>
        <v>0.59203720667113358</v>
      </c>
      <c r="F74" s="108">
        <f t="shared" si="1"/>
        <v>0.42085625929702652</v>
      </c>
      <c r="G74" s="108">
        <f t="shared" si="3"/>
        <v>0.40796279332886642</v>
      </c>
      <c r="H74" s="133">
        <f t="shared" si="5"/>
        <v>5.3459130000000021E-2</v>
      </c>
    </row>
    <row r="75" spans="1:8" x14ac:dyDescent="0.35">
      <c r="A75" s="7">
        <v>73</v>
      </c>
      <c r="B75" s="120">
        <v>6.0457860000000002E-2</v>
      </c>
      <c r="C75" s="121">
        <v>0.94131609999999999</v>
      </c>
      <c r="D75" s="108">
        <f t="shared" si="2"/>
        <v>0.54818322018004695</v>
      </c>
      <c r="E75" s="108">
        <f t="shared" si="4"/>
        <v>0.56038741267486458</v>
      </c>
      <c r="F75" s="108">
        <f t="shared" si="1"/>
        <v>0.45181677981995305</v>
      </c>
      <c r="G75" s="108">
        <f t="shared" si="3"/>
        <v>0.43961258732513542</v>
      </c>
      <c r="H75" s="133">
        <f t="shared" si="5"/>
        <v>5.8683900000000011E-2</v>
      </c>
    </row>
    <row r="76" spans="1:8" x14ac:dyDescent="0.35">
      <c r="A76" s="7">
        <v>74</v>
      </c>
      <c r="B76" s="120">
        <v>6.6424159999999996E-2</v>
      </c>
      <c r="C76" s="121">
        <v>0.93571101000000001</v>
      </c>
      <c r="D76" s="108">
        <f t="shared" si="2"/>
        <v>0.51601369090532312</v>
      </c>
      <c r="E76" s="108">
        <f t="shared" si="4"/>
        <v>0.52750169378819411</v>
      </c>
      <c r="F76" s="108">
        <f t="shared" si="1"/>
        <v>0.48398630909467688</v>
      </c>
      <c r="G76" s="108">
        <f t="shared" si="3"/>
        <v>0.47249830621180589</v>
      </c>
      <c r="H76" s="133">
        <f t="shared" si="5"/>
        <v>6.428898999999999E-2</v>
      </c>
    </row>
    <row r="77" spans="1:8" x14ac:dyDescent="0.35">
      <c r="A77" s="7">
        <v>75</v>
      </c>
      <c r="B77" s="120">
        <v>7.2977819999999999E-2</v>
      </c>
      <c r="C77" s="121">
        <v>0.92959130999999995</v>
      </c>
      <c r="D77" s="108">
        <f t="shared" si="2"/>
        <v>0.48283969189084769</v>
      </c>
      <c r="E77" s="108">
        <f t="shared" si="4"/>
        <v>0.49358914267126186</v>
      </c>
      <c r="F77" s="108">
        <f t="shared" si="1"/>
        <v>0.51716030810915226</v>
      </c>
      <c r="G77" s="108">
        <f t="shared" si="3"/>
        <v>0.50641085732873814</v>
      </c>
      <c r="H77" s="133">
        <f t="shared" si="5"/>
        <v>7.0408690000000052E-2</v>
      </c>
    </row>
    <row r="78" spans="1:8" x14ac:dyDescent="0.35">
      <c r="A78" s="7">
        <v>76</v>
      </c>
      <c r="B78" s="120">
        <v>8.0267549999999993E-2</v>
      </c>
      <c r="C78" s="121">
        <v>0.92282958999999998</v>
      </c>
      <c r="D78" s="108">
        <f t="shared" si="2"/>
        <v>0.44884358170480948</v>
      </c>
      <c r="E78" s="108">
        <f t="shared" si="4"/>
        <v>0.4588361777375552</v>
      </c>
      <c r="F78" s="108">
        <f t="shared" si="1"/>
        <v>0.55115641829519046</v>
      </c>
      <c r="G78" s="108">
        <f t="shared" si="3"/>
        <v>0.54116382226244486</v>
      </c>
      <c r="H78" s="133">
        <f t="shared" si="5"/>
        <v>7.7170410000000023E-2</v>
      </c>
    </row>
    <row r="79" spans="1:8" x14ac:dyDescent="0.35">
      <c r="A79" s="7">
        <v>77</v>
      </c>
      <c r="B79" s="120">
        <v>8.8439809999999994E-2</v>
      </c>
      <c r="C79" s="121">
        <v>0.91530537000000001</v>
      </c>
      <c r="D79" s="108">
        <f t="shared" si="2"/>
        <v>0.41420613847878085</v>
      </c>
      <c r="E79" s="108">
        <f t="shared" si="4"/>
        <v>0.42342760177871519</v>
      </c>
      <c r="F79" s="108">
        <f t="shared" si="1"/>
        <v>0.58579386152121915</v>
      </c>
      <c r="G79" s="108">
        <f t="shared" si="3"/>
        <v>0.57657239822128481</v>
      </c>
      <c r="H79" s="133">
        <f t="shared" si="5"/>
        <v>8.4694629999999993E-2</v>
      </c>
    </row>
    <row r="80" spans="1:8" x14ac:dyDescent="0.35">
      <c r="A80" s="7">
        <v>78</v>
      </c>
      <c r="B80" s="120">
        <v>9.7604659999999996E-2</v>
      </c>
      <c r="C80" s="121">
        <v>0.90693703000000003</v>
      </c>
      <c r="D80" s="108">
        <f t="shared" si="2"/>
        <v>0.37912510283659173</v>
      </c>
      <c r="E80" s="108">
        <f t="shared" si="4"/>
        <v>0.38756555771427958</v>
      </c>
      <c r="F80" s="108">
        <f t="shared" si="1"/>
        <v>0.62087489716340827</v>
      </c>
      <c r="G80" s="108">
        <f t="shared" si="3"/>
        <v>0.61243444228572042</v>
      </c>
      <c r="H80" s="133">
        <f t="shared" si="5"/>
        <v>9.3062969999999967E-2</v>
      </c>
    </row>
    <row r="81" spans="1:8" x14ac:dyDescent="0.35">
      <c r="A81" s="7">
        <v>79</v>
      </c>
      <c r="B81" s="120">
        <v>0.10784237000000001</v>
      </c>
      <c r="C81" s="121">
        <v>0.89767511</v>
      </c>
      <c r="D81" s="108">
        <f t="shared" si="2"/>
        <v>0.34384259476506307</v>
      </c>
      <c r="E81" s="108">
        <f t="shared" si="4"/>
        <v>0.35149755584368231</v>
      </c>
      <c r="F81" s="108">
        <f t="shared" si="1"/>
        <v>0.65615740523493693</v>
      </c>
      <c r="G81" s="108">
        <f t="shared" si="3"/>
        <v>0.64850244415631764</v>
      </c>
      <c r="H81" s="133">
        <f t="shared" si="5"/>
        <v>0.10232489</v>
      </c>
    </row>
    <row r="82" spans="1:8" x14ac:dyDescent="0.35">
      <c r="A82" s="7">
        <v>80</v>
      </c>
      <c r="B82" s="120">
        <v>0.11926478</v>
      </c>
      <c r="C82" s="121">
        <v>0.88744701999999998</v>
      </c>
      <c r="D82" s="108">
        <f t="shared" si="2"/>
        <v>0.30865893907841341</v>
      </c>
      <c r="E82" s="108">
        <f t="shared" si="4"/>
        <v>0.31553060710670866</v>
      </c>
      <c r="F82" s="108">
        <f t="shared" si="1"/>
        <v>0.69134106092158665</v>
      </c>
      <c r="G82" s="108">
        <f t="shared" si="3"/>
        <v>0.68446939289329134</v>
      </c>
      <c r="H82" s="133">
        <f t="shared" si="5"/>
        <v>0.11255298000000002</v>
      </c>
    </row>
    <row r="83" spans="1:8" x14ac:dyDescent="0.35">
      <c r="A83" s="7">
        <v>81</v>
      </c>
      <c r="B83" s="120">
        <v>0.13200622000000001</v>
      </c>
      <c r="C83" s="121">
        <v>0.87616713999999996</v>
      </c>
      <c r="D83" s="108">
        <f t="shared" si="2"/>
        <v>0.27391845568149953</v>
      </c>
      <c r="E83" s="108">
        <f t="shared" si="4"/>
        <v>0.28001669699563941</v>
      </c>
      <c r="F83" s="108">
        <f t="shared" si="1"/>
        <v>0.72608154431850047</v>
      </c>
      <c r="G83" s="108">
        <f t="shared" si="3"/>
        <v>0.71998330300436053</v>
      </c>
      <c r="H83" s="133">
        <f t="shared" si="5"/>
        <v>0.12383286000000004</v>
      </c>
    </row>
    <row r="84" spans="1:8" x14ac:dyDescent="0.35">
      <c r="A84" s="7">
        <v>82</v>
      </c>
      <c r="B84" s="120">
        <v>0.14620200999999999</v>
      </c>
      <c r="C84" s="121">
        <v>0.86375745999999998</v>
      </c>
      <c r="D84" s="108">
        <f t="shared" si="2"/>
        <v>0.23999834990767618</v>
      </c>
      <c r="E84" s="108">
        <f t="shared" si="4"/>
        <v>0.24534142855891597</v>
      </c>
      <c r="F84" s="108">
        <f t="shared" si="1"/>
        <v>0.76000165009232379</v>
      </c>
      <c r="G84" s="108">
        <f t="shared" si="3"/>
        <v>0.75465857144108406</v>
      </c>
      <c r="H84" s="133">
        <f t="shared" si="5"/>
        <v>0.13624254000000002</v>
      </c>
    </row>
    <row r="85" spans="1:8" x14ac:dyDescent="0.35">
      <c r="A85" s="7">
        <v>83</v>
      </c>
      <c r="B85" s="120">
        <v>0.16373728000000001</v>
      </c>
      <c r="C85" s="121">
        <v>0.84865327000000002</v>
      </c>
      <c r="D85" s="108">
        <f t="shared" si="2"/>
        <v>0.20730036512044561</v>
      </c>
      <c r="E85" s="108">
        <f t="shared" si="4"/>
        <v>0.21191548916482073</v>
      </c>
      <c r="F85" s="108">
        <f t="shared" si="1"/>
        <v>0.79269963487955442</v>
      </c>
      <c r="G85" s="108">
        <f t="shared" si="3"/>
        <v>0.78808451083517927</v>
      </c>
      <c r="H85" s="133">
        <f t="shared" si="5"/>
        <v>0.15134672999999998</v>
      </c>
    </row>
    <row r="86" spans="1:8" x14ac:dyDescent="0.35">
      <c r="A86" s="7">
        <v>84</v>
      </c>
      <c r="B86" s="120">
        <v>0.18496962</v>
      </c>
      <c r="C86" s="121">
        <v>0.83068907000000003</v>
      </c>
      <c r="D86" s="108">
        <f t="shared" si="2"/>
        <v>0.17592613273166011</v>
      </c>
      <c r="E86" s="108">
        <f t="shared" si="4"/>
        <v>0.17984277284337469</v>
      </c>
      <c r="F86" s="108">
        <f t="shared" si="1"/>
        <v>0.82407386726833987</v>
      </c>
      <c r="G86" s="108">
        <f t="shared" si="3"/>
        <v>0.82015722715662531</v>
      </c>
      <c r="H86" s="133">
        <f t="shared" si="5"/>
        <v>0.16931092999999997</v>
      </c>
    </row>
    <row r="87" spans="1:8" x14ac:dyDescent="0.35">
      <c r="A87" s="7">
        <v>85</v>
      </c>
      <c r="B87" s="120">
        <v>0.20767785</v>
      </c>
      <c r="C87" s="121">
        <v>0.81185854999999996</v>
      </c>
      <c r="D87" s="108">
        <f t="shared" si="2"/>
        <v>0.14613991558755929</v>
      </c>
      <c r="E87" s="108">
        <f t="shared" si="4"/>
        <v>0.14939342571948419</v>
      </c>
      <c r="F87" s="108">
        <f t="shared" si="1"/>
        <v>0.85386008441244066</v>
      </c>
      <c r="G87" s="108">
        <f t="shared" si="3"/>
        <v>0.85060657428051578</v>
      </c>
      <c r="H87" s="133">
        <f t="shared" si="5"/>
        <v>0.18814145000000004</v>
      </c>
    </row>
    <row r="88" spans="1:8" x14ac:dyDescent="0.35">
      <c r="A88" s="7">
        <v>86</v>
      </c>
      <c r="B88" s="120">
        <v>0.22961369000000001</v>
      </c>
      <c r="C88" s="121">
        <v>0.79403276</v>
      </c>
      <c r="D88" s="108">
        <f t="shared" si="2"/>
        <v>0.11864493996603828</v>
      </c>
      <c r="E88" s="108">
        <f t="shared" si="4"/>
        <v>0.12128632998415313</v>
      </c>
      <c r="F88" s="108">
        <f t="shared" si="1"/>
        <v>0.88135506003396169</v>
      </c>
      <c r="G88" s="108">
        <f t="shared" si="3"/>
        <v>0.87871367001584688</v>
      </c>
      <c r="H88" s="133">
        <f t="shared" si="5"/>
        <v>0.20596724</v>
      </c>
    </row>
    <row r="89" spans="1:8" x14ac:dyDescent="0.35">
      <c r="A89" s="7">
        <v>87</v>
      </c>
      <c r="B89" s="120">
        <v>0.24851919</v>
      </c>
      <c r="C89" s="121">
        <v>0.77894856999999995</v>
      </c>
      <c r="D89" s="108">
        <f t="shared" si="2"/>
        <v>9.4207969141267681E-2</v>
      </c>
      <c r="E89" s="108">
        <f t="shared" si="4"/>
        <v>9.6305319347587862E-2</v>
      </c>
      <c r="F89" s="108">
        <f t="shared" si="1"/>
        <v>0.90579203085873228</v>
      </c>
      <c r="G89" s="108">
        <f t="shared" si="3"/>
        <v>0.9036946806524121</v>
      </c>
      <c r="H89" s="133">
        <f t="shared" si="5"/>
        <v>0.22105143000000005</v>
      </c>
    </row>
    <row r="90" spans="1:8" x14ac:dyDescent="0.35">
      <c r="A90" s="7">
        <v>88</v>
      </c>
      <c r="B90" s="120">
        <v>0.26564462</v>
      </c>
      <c r="C90" s="121">
        <v>0.76550194999999999</v>
      </c>
      <c r="D90" s="108">
        <f t="shared" si="2"/>
        <v>7.3383162845194583E-2</v>
      </c>
      <c r="E90" s="108">
        <f t="shared" si="4"/>
        <v>7.5016890789196891E-2</v>
      </c>
      <c r="F90" s="108">
        <f t="shared" si="1"/>
        <v>0.92661683715480536</v>
      </c>
      <c r="G90" s="108">
        <f t="shared" si="3"/>
        <v>0.92498310921080307</v>
      </c>
      <c r="H90" s="133">
        <f t="shared" si="5"/>
        <v>0.23449805000000001</v>
      </c>
    </row>
    <row r="91" spans="1:8" x14ac:dyDescent="0.35">
      <c r="A91" s="7">
        <v>89</v>
      </c>
      <c r="B91" s="120">
        <v>0.28378906999999998</v>
      </c>
      <c r="C91" s="121">
        <v>0.75147523999999999</v>
      </c>
      <c r="D91" s="108">
        <f t="shared" si="2"/>
        <v>5.6174954255164E-2</v>
      </c>
      <c r="E91" s="108">
        <f t="shared" si="4"/>
        <v>5.7425576182067256E-2</v>
      </c>
      <c r="F91" s="108">
        <f t="shared" si="1"/>
        <v>0.94382504574483606</v>
      </c>
      <c r="G91" s="108">
        <f t="shared" si="3"/>
        <v>0.94257442381793277</v>
      </c>
      <c r="H91" s="133">
        <f t="shared" si="5"/>
        <v>0.24852476000000001</v>
      </c>
    </row>
    <row r="92" spans="1:8" x14ac:dyDescent="0.35">
      <c r="A92" s="7">
        <v>90</v>
      </c>
      <c r="B92" s="120">
        <v>0.30302678</v>
      </c>
      <c r="C92" s="121">
        <v>0.73684475999999999</v>
      </c>
      <c r="D92" s="108">
        <f t="shared" si="2"/>
        <v>4.2214087230888389E-2</v>
      </c>
      <c r="E92" s="108">
        <f t="shared" si="4"/>
        <v>4.3153898643557273E-2</v>
      </c>
      <c r="F92" s="108">
        <f t="shared" si="1"/>
        <v>0.95778591276911162</v>
      </c>
      <c r="G92" s="108">
        <f t="shared" si="3"/>
        <v>0.95684610135644277</v>
      </c>
      <c r="H92" s="133">
        <f t="shared" si="5"/>
        <v>0.26315524000000001</v>
      </c>
    </row>
    <row r="93" spans="1:8" x14ac:dyDescent="0.35">
      <c r="A93" s="7">
        <v>91</v>
      </c>
      <c r="B93" s="120">
        <v>0.32348769999999999</v>
      </c>
      <c r="C93" s="121">
        <v>0.72154989000000003</v>
      </c>
      <c r="D93" s="108">
        <f t="shared" si="2"/>
        <v>3.110522897426302E-2</v>
      </c>
      <c r="E93" s="108">
        <f t="shared" si="4"/>
        <v>3.1797724089076281E-2</v>
      </c>
      <c r="F93" s="108">
        <f t="shared" si="1"/>
        <v>0.96889477102573696</v>
      </c>
      <c r="G93" s="108">
        <f t="shared" si="3"/>
        <v>0.96820227591092367</v>
      </c>
      <c r="H93" s="133">
        <f t="shared" si="5"/>
        <v>0.27845010999999997</v>
      </c>
    </row>
    <row r="94" spans="1:8" x14ac:dyDescent="0.35">
      <c r="A94" s="7">
        <v>92</v>
      </c>
      <c r="B94" s="120">
        <v>0.34530063</v>
      </c>
      <c r="C94" s="121">
        <v>0.70553827999999996</v>
      </c>
      <c r="D94" s="108">
        <f t="shared" si="2"/>
        <v>2.2443974544804294E-2</v>
      </c>
      <c r="E94" s="108">
        <f t="shared" si="4"/>
        <v>2.2943644318723342E-2</v>
      </c>
      <c r="F94" s="108">
        <f t="shared" si="1"/>
        <v>0.97755602545519571</v>
      </c>
      <c r="G94" s="108">
        <f t="shared" si="3"/>
        <v>0.97705635568127669</v>
      </c>
      <c r="H94" s="133">
        <f t="shared" si="5"/>
        <v>0.29446172000000004</v>
      </c>
    </row>
    <row r="95" spans="1:8" x14ac:dyDescent="0.35">
      <c r="A95" s="7">
        <v>93</v>
      </c>
      <c r="B95" s="120">
        <v>0.36850769999999999</v>
      </c>
      <c r="C95" s="121">
        <v>0.68882710000000003</v>
      </c>
      <c r="D95" s="108">
        <f t="shared" si="2"/>
        <v>1.5835083196705003E-2</v>
      </c>
      <c r="E95" s="108">
        <f t="shared" si="4"/>
        <v>1.6187619349563837E-2</v>
      </c>
      <c r="F95" s="108">
        <f t="shared" si="1"/>
        <v>0.98416491680329499</v>
      </c>
      <c r="G95" s="108">
        <f t="shared" si="3"/>
        <v>0.98381238065043619</v>
      </c>
      <c r="H95" s="133">
        <f t="shared" si="5"/>
        <v>0.31117289999999997</v>
      </c>
    </row>
    <row r="96" spans="1:8" x14ac:dyDescent="0.35">
      <c r="A96" s="7">
        <v>94</v>
      </c>
      <c r="B96" s="120">
        <v>0.39309102000000001</v>
      </c>
      <c r="C96" s="121">
        <v>0.67147842000000002</v>
      </c>
      <c r="D96" s="108">
        <f t="shared" si="2"/>
        <v>1.0907634436645037E-2</v>
      </c>
      <c r="E96" s="108">
        <f t="shared" si="4"/>
        <v>1.1150470892463944E-2</v>
      </c>
      <c r="F96" s="108">
        <f t="shared" si="1"/>
        <v>0.989092365563355</v>
      </c>
      <c r="G96" s="108">
        <f t="shared" si="3"/>
        <v>0.9888495291075361</v>
      </c>
      <c r="H96" s="133">
        <f t="shared" si="5"/>
        <v>0.32852157999999998</v>
      </c>
    </row>
    <row r="97" spans="1:8" x14ac:dyDescent="0.35">
      <c r="A97" s="7">
        <v>95</v>
      </c>
      <c r="B97" s="120">
        <v>0.41890358</v>
      </c>
      <c r="C97" s="121">
        <v>0.65364177000000001</v>
      </c>
      <c r="D97" s="108">
        <f t="shared" si="2"/>
        <v>7.3242411374560001E-3</v>
      </c>
      <c r="E97" s="108">
        <f t="shared" si="4"/>
        <v>7.4873005771276795E-3</v>
      </c>
      <c r="F97" s="108">
        <f t="shared" ref="F97:F102" si="6">1-D97</f>
        <v>0.992675758862544</v>
      </c>
      <c r="G97" s="108">
        <f t="shared" si="3"/>
        <v>0.99251269942287235</v>
      </c>
      <c r="H97" s="133">
        <f t="shared" si="5"/>
        <v>0.34635822999999999</v>
      </c>
    </row>
    <row r="98" spans="1:8" x14ac:dyDescent="0.35">
      <c r="A98" s="7">
        <v>96</v>
      </c>
      <c r="B98" s="120">
        <v>0.44573796999999998</v>
      </c>
      <c r="C98" s="121">
        <v>0.63549818000000002</v>
      </c>
      <c r="D98" s="108">
        <f>C97*D97</f>
        <v>4.7874299409935532E-3</v>
      </c>
      <c r="E98" s="108">
        <f t="shared" si="4"/>
        <v>4.8940124017557577E-3</v>
      </c>
      <c r="F98" s="108">
        <f t="shared" si="6"/>
        <v>0.99521257005900643</v>
      </c>
      <c r="G98" s="108">
        <f t="shared" si="3"/>
        <v>0.9951059875982442</v>
      </c>
      <c r="H98" s="133">
        <f t="shared" si="5"/>
        <v>0.36450181999999998</v>
      </c>
    </row>
    <row r="99" spans="1:8" x14ac:dyDescent="0.35">
      <c r="A99" s="7">
        <v>97</v>
      </c>
      <c r="B99" s="120">
        <v>0.47337509999999999</v>
      </c>
      <c r="C99" s="121">
        <v>0.61722336</v>
      </c>
      <c r="D99" s="108">
        <f>C98*D98</f>
        <v>3.0424030143789108E-3</v>
      </c>
      <c r="E99" s="108">
        <f t="shared" si="4"/>
        <v>3.1101359742132131E-3</v>
      </c>
      <c r="F99" s="108">
        <f t="shared" si="6"/>
        <v>0.99695759698562114</v>
      </c>
      <c r="G99" s="108">
        <f t="shared" si="3"/>
        <v>0.99688986402578683</v>
      </c>
      <c r="H99" s="133">
        <f t="shared" si="5"/>
        <v>0.38277664</v>
      </c>
    </row>
    <row r="100" spans="1:8" x14ac:dyDescent="0.35">
      <c r="A100" s="7">
        <v>98</v>
      </c>
      <c r="B100" s="120">
        <v>0.50158667999999995</v>
      </c>
      <c r="C100" s="121">
        <v>0.59898516999999996</v>
      </c>
      <c r="D100" s="108">
        <f>C99*D99</f>
        <v>1.8778422110090796E-3</v>
      </c>
      <c r="E100" s="108">
        <f t="shared" si="4"/>
        <v>1.9196485760607528E-3</v>
      </c>
      <c r="F100" s="108">
        <f t="shared" si="6"/>
        <v>0.99812215778899094</v>
      </c>
      <c r="G100" s="108">
        <f t="shared" si="3"/>
        <v>0.99808035142393925</v>
      </c>
      <c r="H100" s="133">
        <f t="shared" si="5"/>
        <v>0.40101483000000004</v>
      </c>
    </row>
    <row r="101" spans="1:8" x14ac:dyDescent="0.35">
      <c r="A101" s="7">
        <v>99</v>
      </c>
      <c r="B101" s="120">
        <v>0.53021547999999996</v>
      </c>
      <c r="C101" s="121">
        <v>0.58089303000000003</v>
      </c>
      <c r="D101" s="108">
        <f>C100*D100</f>
        <v>1.1247996359944493E-3</v>
      </c>
      <c r="E101" s="108">
        <f t="shared" si="4"/>
        <v>1.1498410286720079E-3</v>
      </c>
      <c r="F101" s="108">
        <f t="shared" si="6"/>
        <v>0.99887520036400557</v>
      </c>
      <c r="G101" s="108">
        <f t="shared" si="3"/>
        <v>0.99885015897132801</v>
      </c>
      <c r="H101" s="133">
        <f t="shared" si="5"/>
        <v>0.41910696999999997</v>
      </c>
    </row>
    <row r="102" spans="1:8" x14ac:dyDescent="0.35">
      <c r="A102" s="7">
        <v>100</v>
      </c>
      <c r="B102" s="120">
        <v>0.58977449000000004</v>
      </c>
      <c r="C102" s="121">
        <v>0</v>
      </c>
      <c r="D102" s="108">
        <f>C101*D101</f>
        <v>6.5338826869571279E-4</v>
      </c>
      <c r="E102" s="108">
        <f t="shared" si="4"/>
        <v>6.6793463916359956E-4</v>
      </c>
      <c r="F102" s="108">
        <f t="shared" si="6"/>
        <v>0.99934661173130424</v>
      </c>
      <c r="G102" s="108">
        <f t="shared" si="3"/>
        <v>0.99933206536083641</v>
      </c>
      <c r="H102" s="133">
        <f t="shared" si="5"/>
        <v>1</v>
      </c>
    </row>
    <row r="103" spans="1:8" x14ac:dyDescent="0.35">
      <c r="B103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9159-2A36-454B-8062-BD4253BAAFFF}">
  <dimension ref="A1:AC519"/>
  <sheetViews>
    <sheetView topLeftCell="F17" zoomScale="70" zoomScaleNormal="70" workbookViewId="0">
      <selection activeCell="N37" sqref="N37"/>
    </sheetView>
  </sheetViews>
  <sheetFormatPr defaultRowHeight="15.5" x14ac:dyDescent="0.35"/>
  <cols>
    <col min="1" max="4" width="8.81640625" style="1" bestFit="1" customWidth="1"/>
    <col min="5" max="5" width="8.7265625" style="1"/>
    <col min="6" max="8" width="8.81640625" style="1" bestFit="1" customWidth="1"/>
    <col min="9" max="9" width="9.81640625" style="1" bestFit="1" customWidth="1"/>
    <col min="10" max="10" width="8.7265625" style="1"/>
    <col min="11" max="11" width="9.1796875" style="1" bestFit="1" customWidth="1"/>
    <col min="12" max="25" width="8.7265625" style="1"/>
    <col min="26" max="29" width="10.6328125" style="1" customWidth="1"/>
    <col min="30" max="16384" width="8.7265625" style="1"/>
  </cols>
  <sheetData>
    <row r="1" spans="1:29" x14ac:dyDescent="0.35">
      <c r="A1" s="180" t="s">
        <v>7</v>
      </c>
      <c r="B1" s="180" t="s">
        <v>723</v>
      </c>
      <c r="C1" s="180"/>
      <c r="D1" s="180" t="s">
        <v>724</v>
      </c>
      <c r="E1" s="180"/>
      <c r="F1" s="180" t="s">
        <v>753</v>
      </c>
      <c r="G1" s="180"/>
      <c r="Z1" s="180" t="s">
        <v>723</v>
      </c>
      <c r="AA1" s="180"/>
      <c r="AB1" s="180" t="s">
        <v>724</v>
      </c>
      <c r="AC1" s="180"/>
    </row>
    <row r="2" spans="1:29" x14ac:dyDescent="0.35">
      <c r="A2" s="180"/>
      <c r="B2" s="25" t="s">
        <v>718</v>
      </c>
      <c r="C2" s="25" t="s">
        <v>719</v>
      </c>
      <c r="D2" s="25" t="s">
        <v>718</v>
      </c>
      <c r="E2" s="25" t="s">
        <v>719</v>
      </c>
      <c r="F2" s="25" t="s">
        <v>718</v>
      </c>
      <c r="G2" s="25" t="s">
        <v>719</v>
      </c>
      <c r="H2" s="110">
        <f>AVERAGE(B3:B103)</f>
        <v>9.6808045544554452E-2</v>
      </c>
      <c r="Z2" s="25" t="s">
        <v>718</v>
      </c>
      <c r="AA2" s="25" t="s">
        <v>719</v>
      </c>
      <c r="AB2" s="25" t="s">
        <v>718</v>
      </c>
      <c r="AC2" s="25" t="s">
        <v>719</v>
      </c>
    </row>
    <row r="3" spans="1:29" x14ac:dyDescent="0.35">
      <c r="A3" s="7">
        <v>0</v>
      </c>
      <c r="B3" s="120">
        <v>2.0774629999999999E-2</v>
      </c>
      <c r="C3" s="120">
        <v>1.6861020000000001E-2</v>
      </c>
      <c r="D3" s="121">
        <v>0.97960340999999995</v>
      </c>
      <c r="E3" s="121">
        <v>0.98338705999999998</v>
      </c>
      <c r="F3" s="121">
        <f>1-D3</f>
        <v>2.0396590000000048E-2</v>
      </c>
      <c r="G3" s="121">
        <f>1-E3</f>
        <v>1.661294000000002E-2</v>
      </c>
      <c r="H3" s="110">
        <f>AVERAGE(C3:C103)</f>
        <v>7.8144660495049506E-2</v>
      </c>
      <c r="Z3" s="108">
        <f>LN(B3)</f>
        <v>-3.8740227482668521</v>
      </c>
      <c r="AA3" s="108">
        <f>LN(C3)</f>
        <v>-4.0827508300177309</v>
      </c>
      <c r="AB3" s="108">
        <f t="shared" ref="AB3:AC18" si="0">LN(D3)</f>
        <v>-2.060747289752491E-2</v>
      </c>
      <c r="AC3" s="108">
        <f t="shared" si="0"/>
        <v>-1.6752482520807924E-2</v>
      </c>
    </row>
    <row r="4" spans="1:29" x14ac:dyDescent="0.35">
      <c r="A4" s="7">
        <v>1</v>
      </c>
      <c r="B4" s="120">
        <v>1.3348800000000001E-3</v>
      </c>
      <c r="C4" s="120">
        <v>1.07456E-3</v>
      </c>
      <c r="D4" s="121">
        <v>0.99866600999999999</v>
      </c>
      <c r="E4" s="121">
        <v>0.99892601999999997</v>
      </c>
      <c r="F4" s="121">
        <f t="shared" ref="F4:F67" si="1">1-D4</f>
        <v>1.3339900000000071E-3</v>
      </c>
      <c r="G4" s="121">
        <f t="shared" ref="G4:G67" si="2">1-E4</f>
        <v>1.0739800000000299E-3</v>
      </c>
      <c r="Z4" s="108">
        <f t="shared" ref="Z4:Z67" si="3">LN(B4)</f>
        <v>-6.6189138788105097</v>
      </c>
      <c r="AA4" s="108">
        <f t="shared" ref="AA4:AC67" si="4">LN(C4)</f>
        <v>-6.8358440035151524</v>
      </c>
      <c r="AB4" s="108">
        <f t="shared" si="0"/>
        <v>-1.3348805567440234E-3</v>
      </c>
      <c r="AC4" s="108">
        <f t="shared" si="0"/>
        <v>-1.0745571297744569E-3</v>
      </c>
    </row>
    <row r="5" spans="1:29" x14ac:dyDescent="0.35">
      <c r="A5" s="7">
        <v>2</v>
      </c>
      <c r="B5" s="120">
        <v>1.1127800000000001E-3</v>
      </c>
      <c r="C5" s="120">
        <v>9.2721000000000004E-4</v>
      </c>
      <c r="D5" s="121">
        <v>0.99888783999999997</v>
      </c>
      <c r="E5" s="121">
        <v>0.99907321999999998</v>
      </c>
      <c r="F5" s="121">
        <f t="shared" si="1"/>
        <v>1.1121600000000287E-3</v>
      </c>
      <c r="G5" s="121">
        <f t="shared" si="2"/>
        <v>9.2678000000001592E-4</v>
      </c>
      <c r="Z5" s="108">
        <f t="shared" si="3"/>
        <v>-6.8008938901980756</v>
      </c>
      <c r="AA5" s="108">
        <f t="shared" si="4"/>
        <v>-6.9833304808372709</v>
      </c>
      <c r="AB5" s="108">
        <f t="shared" si="0"/>
        <v>-1.1127789088591679E-3</v>
      </c>
      <c r="AC5" s="108">
        <f t="shared" si="0"/>
        <v>-9.2720972611244265E-4</v>
      </c>
    </row>
    <row r="6" spans="1:29" x14ac:dyDescent="0.35">
      <c r="A6" s="7">
        <v>3</v>
      </c>
      <c r="B6" s="120">
        <v>9.2993999999999998E-4</v>
      </c>
      <c r="C6" s="120">
        <v>8.0203999999999996E-4</v>
      </c>
      <c r="D6" s="121">
        <v>0.99907049999999997</v>
      </c>
      <c r="E6" s="121">
        <v>0.99919829000000004</v>
      </c>
      <c r="F6" s="121">
        <f t="shared" si="1"/>
        <v>9.2950000000002753E-4</v>
      </c>
      <c r="G6" s="121">
        <f t="shared" si="2"/>
        <v>8.0170999999995551E-4</v>
      </c>
      <c r="Z6" s="108">
        <f t="shared" si="3"/>
        <v>-6.9803904900272595</v>
      </c>
      <c r="AA6" s="108">
        <f t="shared" si="4"/>
        <v>-7.1283520760297714</v>
      </c>
      <c r="AB6" s="108">
        <f t="shared" si="0"/>
        <v>-9.2993225299856E-4</v>
      </c>
      <c r="AC6" s="108">
        <f t="shared" si="0"/>
        <v>-8.0203154132875768E-4</v>
      </c>
    </row>
    <row r="7" spans="1:29" x14ac:dyDescent="0.35">
      <c r="A7" s="7">
        <v>4</v>
      </c>
      <c r="B7" s="120">
        <v>7.7996000000000001E-4</v>
      </c>
      <c r="C7" s="120">
        <v>6.9589999999999995E-4</v>
      </c>
      <c r="D7" s="121">
        <v>0.99922034999999998</v>
      </c>
      <c r="E7" s="121">
        <v>0.99930434999999995</v>
      </c>
      <c r="F7" s="121">
        <f t="shared" si="1"/>
        <v>7.796500000000206E-4</v>
      </c>
      <c r="G7" s="121">
        <f t="shared" si="2"/>
        <v>6.9565000000004762E-4</v>
      </c>
      <c r="Z7" s="108">
        <f t="shared" si="3"/>
        <v>-7.1562679216468883</v>
      </c>
      <c r="AA7" s="108">
        <f t="shared" si="4"/>
        <v>-7.2703045861134701</v>
      </c>
      <c r="AB7" s="108">
        <f t="shared" si="0"/>
        <v>-7.7995408512485543E-4</v>
      </c>
      <c r="AC7" s="108">
        <f t="shared" si="0"/>
        <v>-6.9589207673492867E-4</v>
      </c>
    </row>
    <row r="8" spans="1:29" x14ac:dyDescent="0.35">
      <c r="A8" s="7">
        <v>5</v>
      </c>
      <c r="B8" s="120">
        <v>6.5813000000000004E-4</v>
      </c>
      <c r="C8" s="120">
        <v>6.068E-4</v>
      </c>
      <c r="D8" s="121">
        <v>0.99934208999999996</v>
      </c>
      <c r="E8" s="121">
        <v>0.99939339000000005</v>
      </c>
      <c r="F8" s="121">
        <f t="shared" si="1"/>
        <v>6.579100000000393E-4</v>
      </c>
      <c r="G8" s="121">
        <f t="shared" si="2"/>
        <v>6.0660999999995191E-4</v>
      </c>
      <c r="Z8" s="108">
        <f t="shared" si="3"/>
        <v>-7.3261080777639629</v>
      </c>
      <c r="AA8" s="108">
        <f t="shared" si="4"/>
        <v>-7.4073113104898969</v>
      </c>
      <c r="AB8" s="108">
        <f t="shared" si="0"/>
        <v>-6.5812651775542868E-4</v>
      </c>
      <c r="AC8" s="108">
        <f t="shared" si="0"/>
        <v>-6.0679406228578137E-4</v>
      </c>
    </row>
    <row r="9" spans="1:29" x14ac:dyDescent="0.35">
      <c r="A9" s="7">
        <v>6</v>
      </c>
      <c r="B9" s="120">
        <v>5.6117000000000005E-4</v>
      </c>
      <c r="C9" s="120">
        <v>5.3361999999999995E-4</v>
      </c>
      <c r="D9" s="121">
        <v>0.99943899000000003</v>
      </c>
      <c r="E9" s="121">
        <v>0.99946652000000002</v>
      </c>
      <c r="F9" s="121">
        <f t="shared" si="1"/>
        <v>5.6100999999997292E-4</v>
      </c>
      <c r="G9" s="121">
        <f t="shared" si="2"/>
        <v>5.3347999999997509E-4</v>
      </c>
      <c r="Z9" s="108">
        <f t="shared" si="3"/>
        <v>-7.4854866680429559</v>
      </c>
      <c r="AA9" s="108">
        <f t="shared" si="4"/>
        <v>-7.5358265828058943</v>
      </c>
      <c r="AB9" s="108">
        <f t="shared" si="0"/>
        <v>-5.6116742499077239E-4</v>
      </c>
      <c r="AC9" s="108">
        <f t="shared" si="0"/>
        <v>-5.3362235108506432E-4</v>
      </c>
    </row>
    <row r="10" spans="1:29" x14ac:dyDescent="0.35">
      <c r="A10" s="7">
        <v>7</v>
      </c>
      <c r="B10" s="120">
        <v>4.8640000000000001E-4</v>
      </c>
      <c r="C10" s="120">
        <v>4.7551000000000001E-4</v>
      </c>
      <c r="D10" s="121">
        <v>0.99951371</v>
      </c>
      <c r="E10" s="121">
        <v>0.99952459999999999</v>
      </c>
      <c r="F10" s="121">
        <f t="shared" si="1"/>
        <v>4.8629000000000033E-4</v>
      </c>
      <c r="G10" s="121">
        <f t="shared" si="2"/>
        <v>4.754000000000147E-4</v>
      </c>
      <c r="Z10" s="108">
        <f t="shared" si="3"/>
        <v>-7.628479227312317</v>
      </c>
      <c r="AA10" s="108">
        <f t="shared" si="4"/>
        <v>-7.6511226457057502</v>
      </c>
      <c r="AB10" s="108">
        <f t="shared" si="0"/>
        <v>-4.8640827732832596E-4</v>
      </c>
      <c r="AC10" s="108">
        <f t="shared" si="0"/>
        <v>-4.7551303840707353E-4</v>
      </c>
    </row>
    <row r="11" spans="1:29" x14ac:dyDescent="0.35">
      <c r="A11" s="7">
        <v>8</v>
      </c>
      <c r="B11" s="120">
        <v>4.326E-4</v>
      </c>
      <c r="C11" s="120">
        <v>4.3253999999999998E-4</v>
      </c>
      <c r="D11" s="121">
        <v>0.99956749</v>
      </c>
      <c r="E11" s="121">
        <v>0.99956756000000002</v>
      </c>
      <c r="F11" s="121">
        <f t="shared" si="1"/>
        <v>4.3250999999999706E-4</v>
      </c>
      <c r="G11" s="121">
        <f t="shared" si="2"/>
        <v>4.324399999999784E-4</v>
      </c>
      <c r="Z11" s="108">
        <f t="shared" si="3"/>
        <v>-7.7456970444453157</v>
      </c>
      <c r="AA11" s="108">
        <f t="shared" si="4"/>
        <v>-7.7458357503197321</v>
      </c>
      <c r="AB11" s="108">
        <f t="shared" si="0"/>
        <v>-4.3260355942794504E-4</v>
      </c>
      <c r="AC11" s="108">
        <f t="shared" si="0"/>
        <v>-4.3253352914157829E-4</v>
      </c>
    </row>
    <row r="12" spans="1:29" x14ac:dyDescent="0.35">
      <c r="A12" s="7">
        <v>9</v>
      </c>
      <c r="B12" s="120">
        <v>3.9905000000000002E-4</v>
      </c>
      <c r="C12" s="120">
        <v>4.0503000000000002E-4</v>
      </c>
      <c r="D12" s="121">
        <v>0.99960103</v>
      </c>
      <c r="E12" s="121">
        <v>0.99959505000000004</v>
      </c>
      <c r="F12" s="121">
        <f t="shared" si="1"/>
        <v>3.9896999999999849E-4</v>
      </c>
      <c r="G12" s="121">
        <f t="shared" si="2"/>
        <v>4.0494999999995951E-4</v>
      </c>
      <c r="Z12" s="108">
        <f t="shared" si="3"/>
        <v>-7.826423835642256</v>
      </c>
      <c r="AA12" s="108">
        <f t="shared" si="4"/>
        <v>-7.8115494195270099</v>
      </c>
      <c r="AB12" s="108">
        <f t="shared" si="0"/>
        <v>-3.9904960970574217E-4</v>
      </c>
      <c r="AC12" s="108">
        <f t="shared" si="0"/>
        <v>-4.0503201439310915E-4</v>
      </c>
    </row>
    <row r="13" spans="1:29" x14ac:dyDescent="0.35">
      <c r="A13" s="7">
        <v>10</v>
      </c>
      <c r="B13" s="120">
        <v>3.8667999999999998E-4</v>
      </c>
      <c r="C13" s="120">
        <v>3.9439E-4</v>
      </c>
      <c r="D13" s="121">
        <v>0.99961339000000005</v>
      </c>
      <c r="E13" s="121">
        <v>0.99960568999999999</v>
      </c>
      <c r="F13" s="121">
        <f t="shared" si="1"/>
        <v>3.8660999999995393E-4</v>
      </c>
      <c r="G13" s="121">
        <f t="shared" si="2"/>
        <v>3.9431000000000882E-4</v>
      </c>
      <c r="Z13" s="108">
        <f t="shared" si="3"/>
        <v>-7.8579130803678696</v>
      </c>
      <c r="AA13" s="108">
        <f t="shared" si="4"/>
        <v>-7.8381702905268105</v>
      </c>
      <c r="AB13" s="108">
        <f t="shared" si="0"/>
        <v>-3.8668475291344067E-4</v>
      </c>
      <c r="AC13" s="108">
        <f t="shared" si="0"/>
        <v>-3.9438776062992661E-4</v>
      </c>
    </row>
    <row r="14" spans="1:29" x14ac:dyDescent="0.35">
      <c r="A14" s="7">
        <v>11</v>
      </c>
      <c r="B14" s="120">
        <v>3.9797999999999998E-4</v>
      </c>
      <c r="C14" s="120">
        <v>4.0271000000000003E-4</v>
      </c>
      <c r="D14" s="121">
        <v>0.99960210000000005</v>
      </c>
      <c r="E14" s="121">
        <v>0.99959737000000004</v>
      </c>
      <c r="F14" s="121">
        <f t="shared" si="1"/>
        <v>3.9789999999995107E-4</v>
      </c>
      <c r="G14" s="121">
        <f t="shared" si="2"/>
        <v>4.0262999999995941E-4</v>
      </c>
      <c r="Z14" s="108">
        <f t="shared" si="3"/>
        <v>-7.8291088051987545</v>
      </c>
      <c r="AA14" s="108">
        <f t="shared" si="4"/>
        <v>-7.817293858033759</v>
      </c>
      <c r="AB14" s="108">
        <f t="shared" si="0"/>
        <v>-3.9797918321031396E-4</v>
      </c>
      <c r="AC14" s="108">
        <f t="shared" si="0"/>
        <v>-4.0271107722188767E-4</v>
      </c>
    </row>
    <row r="15" spans="1:29" x14ac:dyDescent="0.35">
      <c r="A15" s="7">
        <v>12</v>
      </c>
      <c r="B15" s="120">
        <v>4.3684000000000003E-4</v>
      </c>
      <c r="C15" s="120">
        <v>4.3229E-4</v>
      </c>
      <c r="D15" s="121">
        <v>0.99956325000000001</v>
      </c>
      <c r="E15" s="121">
        <v>0.99956780000000001</v>
      </c>
      <c r="F15" s="121">
        <f t="shared" si="1"/>
        <v>4.3674999999998576E-4</v>
      </c>
      <c r="G15" s="121">
        <f t="shared" si="2"/>
        <v>4.321999999999937E-4</v>
      </c>
      <c r="Z15" s="108">
        <f t="shared" si="3"/>
        <v>-7.7359435626347466</v>
      </c>
      <c r="AA15" s="108">
        <f t="shared" si="4"/>
        <v>-7.74641389864244</v>
      </c>
      <c r="AB15" s="108">
        <f t="shared" si="0"/>
        <v>-4.368454030604381E-4</v>
      </c>
      <c r="AC15" s="108">
        <f t="shared" si="0"/>
        <v>-4.3229342533991806E-4</v>
      </c>
    </row>
    <row r="16" spans="1:29" x14ac:dyDescent="0.35">
      <c r="A16" s="7">
        <v>13</v>
      </c>
      <c r="B16" s="120">
        <v>5.2515999999999999E-4</v>
      </c>
      <c r="C16" s="120">
        <v>4.9545999999999998E-4</v>
      </c>
      <c r="D16" s="121">
        <v>0.99947496999999996</v>
      </c>
      <c r="E16" s="121">
        <v>0.99950466000000004</v>
      </c>
      <c r="F16" s="121">
        <f t="shared" si="1"/>
        <v>5.2503000000003741E-4</v>
      </c>
      <c r="G16" s="121">
        <f t="shared" si="2"/>
        <v>4.9533999999995526E-4</v>
      </c>
      <c r="Z16" s="108">
        <f t="shared" si="3"/>
        <v>-7.5518075798983642</v>
      </c>
      <c r="AA16" s="108">
        <f t="shared" si="4"/>
        <v>-7.6100239339916431</v>
      </c>
      <c r="AB16" s="108">
        <f t="shared" si="0"/>
        <v>-5.251678765121363E-4</v>
      </c>
      <c r="AC16" s="108">
        <f t="shared" si="0"/>
        <v>-4.9546272138530252E-4</v>
      </c>
    </row>
    <row r="17" spans="1:29" x14ac:dyDescent="0.35">
      <c r="A17" s="7">
        <v>14</v>
      </c>
      <c r="B17" s="120">
        <v>6.7549999999999999E-4</v>
      </c>
      <c r="C17" s="120">
        <v>5.9696E-4</v>
      </c>
      <c r="D17" s="121">
        <v>0.99932472999999999</v>
      </c>
      <c r="E17" s="121">
        <v>0.99940322000000004</v>
      </c>
      <c r="F17" s="121">
        <f t="shared" si="1"/>
        <v>6.7527000000000559E-4</v>
      </c>
      <c r="G17" s="121">
        <f t="shared" si="2"/>
        <v>5.9677999999996345E-4</v>
      </c>
      <c r="Z17" s="108">
        <f t="shared" si="3"/>
        <v>-7.3000574005640209</v>
      </c>
      <c r="AA17" s="108">
        <f t="shared" si="4"/>
        <v>-7.4236604484914261</v>
      </c>
      <c r="AB17" s="108">
        <f t="shared" si="0"/>
        <v>-6.7549809747715825E-4</v>
      </c>
      <c r="AC17" s="108">
        <f t="shared" si="0"/>
        <v>-5.9695814406289852E-4</v>
      </c>
    </row>
    <row r="18" spans="1:29" x14ac:dyDescent="0.35">
      <c r="A18" s="7">
        <v>15</v>
      </c>
      <c r="B18" s="120">
        <v>8.8059E-4</v>
      </c>
      <c r="C18" s="120">
        <v>7.2774000000000005E-4</v>
      </c>
      <c r="D18" s="121">
        <v>0.9991198</v>
      </c>
      <c r="E18" s="121">
        <v>0.99927252</v>
      </c>
      <c r="F18" s="121">
        <f t="shared" si="1"/>
        <v>8.8019999999999765E-4</v>
      </c>
      <c r="G18" s="121">
        <f t="shared" si="2"/>
        <v>7.2748000000000257E-4</v>
      </c>
      <c r="H18" s="111"/>
      <c r="I18" s="111"/>
      <c r="J18" s="1" t="s">
        <v>718</v>
      </c>
      <c r="K18" s="1" t="s">
        <v>719</v>
      </c>
      <c r="L18" s="1" t="s">
        <v>718</v>
      </c>
      <c r="M18" s="1" t="s">
        <v>719</v>
      </c>
      <c r="N18" s="1" t="s">
        <v>718</v>
      </c>
      <c r="O18" s="1" t="s">
        <v>719</v>
      </c>
      <c r="Z18" s="108">
        <f t="shared" si="3"/>
        <v>-7.0349184206008077</v>
      </c>
      <c r="AA18" s="108">
        <f t="shared" si="4"/>
        <v>-7.2255667164154298</v>
      </c>
      <c r="AB18" s="108">
        <f t="shared" si="0"/>
        <v>-8.805876034824121E-4</v>
      </c>
      <c r="AC18" s="108">
        <f t="shared" si="0"/>
        <v>-7.2774474197931946E-4</v>
      </c>
    </row>
    <row r="19" spans="1:29" x14ac:dyDescent="0.35">
      <c r="A19" s="7">
        <v>16</v>
      </c>
      <c r="B19" s="120">
        <v>1.1214300000000001E-3</v>
      </c>
      <c r="C19" s="120">
        <v>8.7029999999999996E-4</v>
      </c>
      <c r="D19" s="121">
        <v>0.99887919999999997</v>
      </c>
      <c r="E19" s="121">
        <v>0.99913008000000003</v>
      </c>
      <c r="F19" s="121">
        <f t="shared" si="1"/>
        <v>1.1208000000000329E-3</v>
      </c>
      <c r="G19" s="121">
        <f t="shared" si="2"/>
        <v>8.699199999999685E-4</v>
      </c>
      <c r="H19" s="111"/>
      <c r="I19" s="111" t="s">
        <v>721</v>
      </c>
      <c r="J19" s="110">
        <f>MIN(B3:B103)</f>
        <v>3.8667999999999998E-4</v>
      </c>
      <c r="K19" s="110">
        <f>MIN(C3:C103)</f>
        <v>3.9439E-4</v>
      </c>
      <c r="L19" s="110">
        <f>MIN(D3:D103)</f>
        <v>0</v>
      </c>
      <c r="M19" s="110">
        <f>MIN(E3:E103)</f>
        <v>0</v>
      </c>
      <c r="N19" s="110">
        <f t="shared" ref="N19:O19" si="5">MIN(F3:F103)</f>
        <v>3.8660999999995393E-4</v>
      </c>
      <c r="O19" s="110">
        <f t="shared" si="5"/>
        <v>3.9431000000000882E-4</v>
      </c>
      <c r="Z19" s="108">
        <f t="shared" si="3"/>
        <v>-6.7931506223585947</v>
      </c>
      <c r="AA19" s="108">
        <f t="shared" si="4"/>
        <v>-7.0466725781688062</v>
      </c>
      <c r="AB19" s="108">
        <f t="shared" si="4"/>
        <v>-1.1214285660284622E-3</v>
      </c>
      <c r="AC19" s="108">
        <f t="shared" si="4"/>
        <v>-8.7029859998689343E-4</v>
      </c>
    </row>
    <row r="20" spans="1:29" x14ac:dyDescent="0.35">
      <c r="A20" s="7">
        <v>17</v>
      </c>
      <c r="B20" s="120">
        <v>1.3616399999999999E-3</v>
      </c>
      <c r="C20" s="120">
        <v>9.9858E-4</v>
      </c>
      <c r="D20" s="121">
        <v>0.99863928999999996</v>
      </c>
      <c r="E20" s="121">
        <v>0.99900191000000005</v>
      </c>
      <c r="F20" s="121">
        <f t="shared" si="1"/>
        <v>1.3607100000000427E-3</v>
      </c>
      <c r="G20" s="121">
        <f t="shared" si="2"/>
        <v>9.9808999999995152E-4</v>
      </c>
      <c r="H20" s="111"/>
      <c r="I20" s="111" t="s">
        <v>720</v>
      </c>
      <c r="J20" s="110">
        <f>MAX(B3:B103)</f>
        <v>0.64507475999999997</v>
      </c>
      <c r="K20" s="110">
        <f>MAX(C3:C103)</f>
        <v>0.58977449000000004</v>
      </c>
      <c r="L20" s="110">
        <f>MAX(D3:D103)</f>
        <v>0.99961339000000005</v>
      </c>
      <c r="M20" s="110">
        <f>MAX(E3:E103)</f>
        <v>0.99960568999999999</v>
      </c>
      <c r="N20" s="110">
        <f t="shared" ref="N20:O20" si="6">MAX(F3:F103)</f>
        <v>1</v>
      </c>
      <c r="O20" s="110">
        <f t="shared" si="6"/>
        <v>1</v>
      </c>
      <c r="Z20" s="108">
        <f t="shared" si="3"/>
        <v>-6.5990654233733759</v>
      </c>
      <c r="AA20" s="108">
        <f t="shared" si="4"/>
        <v>-6.9091762881375844</v>
      </c>
      <c r="AB20" s="108">
        <f t="shared" si="4"/>
        <v>-1.3616366065093042E-3</v>
      </c>
      <c r="AC20" s="108">
        <f t="shared" si="4"/>
        <v>-9.985884234992744E-4</v>
      </c>
    </row>
    <row r="21" spans="1:29" x14ac:dyDescent="0.35">
      <c r="A21" s="7">
        <v>18</v>
      </c>
      <c r="B21" s="120">
        <v>1.57212E-3</v>
      </c>
      <c r="C21" s="120">
        <v>1.0961899999999999E-3</v>
      </c>
      <c r="D21" s="121">
        <v>0.99842911999999995</v>
      </c>
      <c r="E21" s="121">
        <v>0.99890440999999996</v>
      </c>
      <c r="F21" s="121">
        <f t="shared" si="1"/>
        <v>1.5708800000000522E-3</v>
      </c>
      <c r="G21" s="121">
        <f t="shared" si="2"/>
        <v>1.0955900000000351E-3</v>
      </c>
      <c r="H21" s="111"/>
      <c r="I21" s="111" t="s">
        <v>722</v>
      </c>
      <c r="J21" s="110">
        <f>AVERAGE(B3:B103)</f>
        <v>9.6808045544554452E-2</v>
      </c>
      <c r="K21" s="110">
        <f>AVERAGE(C3:C103)</f>
        <v>7.8144660495049506E-2</v>
      </c>
      <c r="L21" s="110">
        <f>AVERAGE(D3:D103)</f>
        <v>0.91267162752475262</v>
      </c>
      <c r="M21" s="110">
        <f>AVERAGE(E3:E103)</f>
        <v>0.92705748455445558</v>
      </c>
      <c r="N21" s="110">
        <f t="shared" ref="N21:O21" si="7">AVERAGE(F3:F103)</f>
        <v>8.7328372475247537E-2</v>
      </c>
      <c r="O21" s="110">
        <f t="shared" si="7"/>
        <v>7.2942515445544559E-2</v>
      </c>
      <c r="Z21" s="108">
        <f t="shared" si="3"/>
        <v>-6.4553302520106941</v>
      </c>
      <c r="AA21" s="108">
        <f t="shared" si="4"/>
        <v>-6.815914747816783</v>
      </c>
      <c r="AB21" s="108">
        <f t="shared" si="4"/>
        <v>-1.5721151256461708E-3</v>
      </c>
      <c r="AC21" s="108">
        <f t="shared" si="4"/>
        <v>-1.0961905974365227E-3</v>
      </c>
    </row>
    <row r="22" spans="1:29" x14ac:dyDescent="0.35">
      <c r="A22" s="7">
        <v>19</v>
      </c>
      <c r="B22" s="120">
        <v>1.7286599999999999E-3</v>
      </c>
      <c r="C22" s="120">
        <v>1.1561900000000001E-3</v>
      </c>
      <c r="D22" s="121">
        <v>0.99827283</v>
      </c>
      <c r="E22" s="121">
        <v>0.99884448000000003</v>
      </c>
      <c r="F22" s="121">
        <f t="shared" si="1"/>
        <v>1.7271700000000001E-3</v>
      </c>
      <c r="G22" s="121">
        <f t="shared" si="2"/>
        <v>1.1555199999999655E-3</v>
      </c>
      <c r="Z22" s="108">
        <f t="shared" si="3"/>
        <v>-6.3604087370780409</v>
      </c>
      <c r="AA22" s="108">
        <f t="shared" si="4"/>
        <v>-6.7626251623759615</v>
      </c>
      <c r="AB22" s="108">
        <f t="shared" si="4"/>
        <v>-1.7286632777818816E-3</v>
      </c>
      <c r="AC22" s="108">
        <f t="shared" si="4"/>
        <v>-1.1561881279749157E-3</v>
      </c>
    </row>
    <row r="23" spans="1:29" x14ac:dyDescent="0.35">
      <c r="A23" s="7">
        <v>20</v>
      </c>
      <c r="B23" s="120">
        <v>1.82051E-3</v>
      </c>
      <c r="C23" s="120">
        <v>1.1838599999999999E-3</v>
      </c>
      <c r="D23" s="121">
        <v>0.99818114999999996</v>
      </c>
      <c r="E23" s="121">
        <v>0.99881684000000004</v>
      </c>
      <c r="F23" s="121">
        <f t="shared" si="1"/>
        <v>1.8188500000000385E-3</v>
      </c>
      <c r="G23" s="121">
        <f t="shared" si="2"/>
        <v>1.1831599999999609E-3</v>
      </c>
      <c r="Z23" s="108">
        <f t="shared" si="3"/>
        <v>-6.3086385973674428</v>
      </c>
      <c r="AA23" s="108">
        <f t="shared" si="4"/>
        <v>-6.7389749927548497</v>
      </c>
      <c r="AB23" s="108">
        <f t="shared" si="4"/>
        <v>-1.820506116117161E-3</v>
      </c>
      <c r="AC23" s="108">
        <f t="shared" si="4"/>
        <v>-1.1838604863722432E-3</v>
      </c>
    </row>
    <row r="24" spans="1:29" x14ac:dyDescent="0.35">
      <c r="A24" s="7">
        <v>21</v>
      </c>
      <c r="B24" s="120">
        <v>1.8558100000000001E-3</v>
      </c>
      <c r="C24" s="120">
        <v>1.1929E-3</v>
      </c>
      <c r="D24" s="121">
        <v>0.99814590999999997</v>
      </c>
      <c r="E24" s="121">
        <v>0.99880780999999996</v>
      </c>
      <c r="F24" s="121">
        <f t="shared" si="1"/>
        <v>1.8540900000000304E-3</v>
      </c>
      <c r="G24" s="121">
        <f t="shared" si="2"/>
        <v>1.1921900000000374E-3</v>
      </c>
      <c r="Z24" s="108">
        <f t="shared" si="3"/>
        <v>-6.2894340205480201</v>
      </c>
      <c r="AA24" s="108">
        <f t="shared" si="4"/>
        <v>-6.7313679616763737</v>
      </c>
      <c r="AB24" s="108">
        <f t="shared" si="4"/>
        <v>-1.8558109523934899E-3</v>
      </c>
      <c r="AC24" s="108">
        <f t="shared" si="4"/>
        <v>-1.1929012238302416E-3</v>
      </c>
    </row>
    <row r="25" spans="1:29" x14ac:dyDescent="0.35">
      <c r="A25" s="7">
        <v>22</v>
      </c>
      <c r="B25" s="120">
        <v>1.85545E-3</v>
      </c>
      <c r="C25" s="120">
        <v>1.19877E-3</v>
      </c>
      <c r="D25" s="121">
        <v>0.99814627</v>
      </c>
      <c r="E25" s="121">
        <v>0.99880195000000005</v>
      </c>
      <c r="F25" s="121">
        <f t="shared" si="1"/>
        <v>1.8537299999999979E-3</v>
      </c>
      <c r="G25" s="121">
        <f t="shared" si="2"/>
        <v>1.1980499999999505E-3</v>
      </c>
      <c r="Z25" s="108">
        <f t="shared" si="3"/>
        <v>-6.2896280247412744</v>
      </c>
      <c r="AA25" s="108">
        <f t="shared" si="4"/>
        <v>-6.7264592478599221</v>
      </c>
      <c r="AB25" s="108">
        <f t="shared" si="4"/>
        <v>-1.8554502837462455E-3</v>
      </c>
      <c r="AC25" s="108">
        <f t="shared" si="4"/>
        <v>-1.1987682356132936E-3</v>
      </c>
    </row>
    <row r="26" spans="1:29" x14ac:dyDescent="0.35">
      <c r="A26" s="7">
        <v>23</v>
      </c>
      <c r="B26" s="120">
        <v>1.8418200000000001E-3</v>
      </c>
      <c r="C26" s="120">
        <v>1.2142800000000001E-3</v>
      </c>
      <c r="D26" s="121">
        <v>0.99815988</v>
      </c>
      <c r="E26" s="121">
        <v>0.99878646000000004</v>
      </c>
      <c r="F26" s="121">
        <f t="shared" si="1"/>
        <v>1.8401200000000006E-3</v>
      </c>
      <c r="G26" s="121">
        <f t="shared" si="2"/>
        <v>1.2135399999999574E-3</v>
      </c>
      <c r="Z26" s="108">
        <f t="shared" si="3"/>
        <v>-6.2970010657936264</v>
      </c>
      <c r="AA26" s="108">
        <f t="shared" si="4"/>
        <v>-6.7136039704346056</v>
      </c>
      <c r="AB26" s="108">
        <f t="shared" si="4"/>
        <v>-1.8418151005853778E-3</v>
      </c>
      <c r="AC26" s="108">
        <f t="shared" si="4"/>
        <v>-1.2142769359269057E-3</v>
      </c>
    </row>
    <row r="27" spans="1:29" x14ac:dyDescent="0.35">
      <c r="A27" s="7">
        <v>24</v>
      </c>
      <c r="B27" s="120">
        <v>1.82738E-3</v>
      </c>
      <c r="C27" s="120">
        <v>1.24318E-3</v>
      </c>
      <c r="D27" s="121">
        <v>0.99817429000000002</v>
      </c>
      <c r="E27" s="121">
        <v>0.99875758999999997</v>
      </c>
      <c r="F27" s="121">
        <f t="shared" si="1"/>
        <v>1.8257099999999804E-3</v>
      </c>
      <c r="G27" s="121">
        <f t="shared" si="2"/>
        <v>1.2424100000000271E-3</v>
      </c>
      <c r="Z27" s="108">
        <f t="shared" si="3"/>
        <v>-6.304872031970973</v>
      </c>
      <c r="AA27" s="108">
        <f t="shared" si="4"/>
        <v>-6.6900826659963837</v>
      </c>
      <c r="AB27" s="108">
        <f t="shared" si="4"/>
        <v>-1.8273786397795494E-3</v>
      </c>
      <c r="AC27" s="108">
        <f t="shared" si="4"/>
        <v>-1.2431824311544876E-3</v>
      </c>
    </row>
    <row r="28" spans="1:29" x14ac:dyDescent="0.35">
      <c r="A28" s="7">
        <v>25</v>
      </c>
      <c r="B28" s="120">
        <v>1.8209999999999999E-3</v>
      </c>
      <c r="C28" s="120">
        <v>1.2871E-3</v>
      </c>
      <c r="D28" s="121">
        <v>0.99818066000000005</v>
      </c>
      <c r="E28" s="121">
        <v>0.99871372000000003</v>
      </c>
      <c r="F28" s="121">
        <f t="shared" si="1"/>
        <v>1.8193399999999471E-3</v>
      </c>
      <c r="G28" s="121">
        <f t="shared" si="2"/>
        <v>1.286279999999973E-3</v>
      </c>
      <c r="Z28" s="108">
        <f t="shared" si="3"/>
        <v>-6.3083694782366662</v>
      </c>
      <c r="AA28" s="108">
        <f t="shared" si="4"/>
        <v>-6.6553636533089424</v>
      </c>
      <c r="AB28" s="108">
        <f t="shared" si="4"/>
        <v>-1.8209970090980368E-3</v>
      </c>
      <c r="AC28" s="108">
        <f t="shared" si="4"/>
        <v>-1.2871079681946163E-3</v>
      </c>
    </row>
    <row r="29" spans="1:29" x14ac:dyDescent="0.35">
      <c r="A29" s="7">
        <v>26</v>
      </c>
      <c r="B29" s="120">
        <v>1.82518E-3</v>
      </c>
      <c r="C29" s="120">
        <v>1.3429E-3</v>
      </c>
      <c r="D29" s="121">
        <v>0.99817648000000003</v>
      </c>
      <c r="E29" s="121">
        <v>0.99865800000000005</v>
      </c>
      <c r="F29" s="121">
        <f t="shared" si="1"/>
        <v>1.8235199999999674E-3</v>
      </c>
      <c r="G29" s="121">
        <f t="shared" si="2"/>
        <v>1.3419999999999543E-3</v>
      </c>
      <c r="Z29" s="108">
        <f t="shared" si="3"/>
        <v>-6.3060766666743282</v>
      </c>
      <c r="AA29" s="108">
        <f t="shared" si="4"/>
        <v>-6.6129238243771447</v>
      </c>
      <c r="AB29" s="108">
        <f t="shared" si="4"/>
        <v>-1.8251846365683665E-3</v>
      </c>
      <c r="AC29" s="108">
        <f t="shared" si="4"/>
        <v>-1.3429012884429231E-3</v>
      </c>
    </row>
    <row r="30" spans="1:29" x14ac:dyDescent="0.35">
      <c r="A30" s="7">
        <v>27</v>
      </c>
      <c r="B30" s="120">
        <v>1.8405299999999999E-3</v>
      </c>
      <c r="C30" s="120">
        <v>1.40577E-3</v>
      </c>
      <c r="D30" s="121">
        <v>0.99816117000000004</v>
      </c>
      <c r="E30" s="121">
        <v>0.99859522000000001</v>
      </c>
      <c r="F30" s="121">
        <f t="shared" si="1"/>
        <v>1.838829999999958E-3</v>
      </c>
      <c r="G30" s="121">
        <f t="shared" si="2"/>
        <v>1.4047799999999944E-3</v>
      </c>
      <c r="Z30" s="108">
        <f t="shared" si="3"/>
        <v>-6.2977017053595405</v>
      </c>
      <c r="AA30" s="108">
        <f t="shared" si="4"/>
        <v>-6.5671700836123588</v>
      </c>
      <c r="AB30" s="108">
        <f t="shared" si="4"/>
        <v>-1.840522723289609E-3</v>
      </c>
      <c r="AC30" s="108">
        <f t="shared" si="4"/>
        <v>-1.4057676284663643E-3</v>
      </c>
    </row>
    <row r="31" spans="1:29" x14ac:dyDescent="0.35">
      <c r="A31" s="7">
        <v>28</v>
      </c>
      <c r="B31" s="120">
        <v>1.87071E-3</v>
      </c>
      <c r="C31" s="120">
        <v>1.47368E-3</v>
      </c>
      <c r="D31" s="121">
        <v>0.99813103999999997</v>
      </c>
      <c r="E31" s="121">
        <v>0.99852741</v>
      </c>
      <c r="F31" s="121">
        <f t="shared" si="1"/>
        <v>1.8689600000000306E-3</v>
      </c>
      <c r="G31" s="121">
        <f t="shared" si="2"/>
        <v>1.4725899999999958E-3</v>
      </c>
      <c r="Z31" s="108">
        <f t="shared" si="3"/>
        <v>-6.2814372410311439</v>
      </c>
      <c r="AA31" s="108">
        <f t="shared" si="4"/>
        <v>-6.5199926051203123</v>
      </c>
      <c r="AB31" s="108">
        <f t="shared" si="4"/>
        <v>-1.8707086848952603E-3</v>
      </c>
      <c r="AC31" s="108">
        <f t="shared" si="4"/>
        <v>-1.4736753262786515E-3</v>
      </c>
    </row>
    <row r="32" spans="1:29" x14ac:dyDescent="0.35">
      <c r="A32" s="7">
        <v>29</v>
      </c>
      <c r="B32" s="120">
        <v>1.91829E-3</v>
      </c>
      <c r="C32" s="120">
        <v>1.5452899999999999E-3</v>
      </c>
      <c r="D32" s="121">
        <v>0.99808355000000004</v>
      </c>
      <c r="E32" s="121">
        <v>0.99845589999999995</v>
      </c>
      <c r="F32" s="121">
        <f t="shared" si="1"/>
        <v>1.9164499999999585E-3</v>
      </c>
      <c r="G32" s="121">
        <f t="shared" si="2"/>
        <v>1.5441000000000482E-3</v>
      </c>
      <c r="Z32" s="108">
        <f t="shared" si="3"/>
        <v>-6.2563211147845346</v>
      </c>
      <c r="AA32" s="108">
        <f t="shared" si="4"/>
        <v>-6.4725436839809225</v>
      </c>
      <c r="AB32" s="108">
        <f t="shared" si="4"/>
        <v>-1.9182887399121782E-3</v>
      </c>
      <c r="AC32" s="108">
        <f t="shared" si="4"/>
        <v>-1.5452933509987655E-3</v>
      </c>
    </row>
    <row r="33" spans="1:29" x14ac:dyDescent="0.35">
      <c r="A33" s="7">
        <v>30</v>
      </c>
      <c r="B33" s="120">
        <v>1.9830500000000001E-3</v>
      </c>
      <c r="C33" s="120">
        <v>1.6221499999999999E-3</v>
      </c>
      <c r="D33" s="121">
        <v>0.99801892000000003</v>
      </c>
      <c r="E33" s="121">
        <v>0.99837916000000004</v>
      </c>
      <c r="F33" s="121">
        <f t="shared" si="1"/>
        <v>1.9810799999999684E-3</v>
      </c>
      <c r="G33" s="121">
        <f t="shared" si="2"/>
        <v>1.6208399999999568E-3</v>
      </c>
      <c r="Z33" s="108">
        <f t="shared" si="3"/>
        <v>-6.2231192154406187</v>
      </c>
      <c r="AA33" s="108">
        <f t="shared" si="4"/>
        <v>-6.4240028491430801</v>
      </c>
      <c r="AB33" s="108">
        <f t="shared" si="4"/>
        <v>-1.9830449345403975E-3</v>
      </c>
      <c r="AC33" s="108">
        <f t="shared" si="4"/>
        <v>-1.6221549822620792E-3</v>
      </c>
    </row>
    <row r="34" spans="1:29" x14ac:dyDescent="0.35">
      <c r="A34" s="7">
        <v>31</v>
      </c>
      <c r="B34" s="120">
        <v>2.0652399999999999E-3</v>
      </c>
      <c r="C34" s="120">
        <v>1.7076400000000001E-3</v>
      </c>
      <c r="D34" s="121">
        <v>0.99793688999999997</v>
      </c>
      <c r="E34" s="121">
        <v>0.99829382</v>
      </c>
      <c r="F34" s="121">
        <f t="shared" si="1"/>
        <v>2.0631100000000346E-3</v>
      </c>
      <c r="G34" s="121">
        <f t="shared" si="2"/>
        <v>1.7061800000000016E-3</v>
      </c>
      <c r="Z34" s="108">
        <f t="shared" si="3"/>
        <v>-6.1825088365621923</v>
      </c>
      <c r="AA34" s="108">
        <f t="shared" si="4"/>
        <v>-6.3726429786651977</v>
      </c>
      <c r="AB34" s="108">
        <f t="shared" si="4"/>
        <v>-2.0652411431290544E-3</v>
      </c>
      <c r="AC34" s="108">
        <f t="shared" si="4"/>
        <v>-1.7076371828095231E-3</v>
      </c>
    </row>
    <row r="35" spans="1:29" x14ac:dyDescent="0.35">
      <c r="A35" s="7">
        <v>32</v>
      </c>
      <c r="B35" s="120">
        <v>2.1650200000000001E-3</v>
      </c>
      <c r="C35" s="120">
        <v>1.8052599999999999E-3</v>
      </c>
      <c r="D35" s="121">
        <v>0.99783732999999997</v>
      </c>
      <c r="E35" s="121">
        <v>0.99819637000000006</v>
      </c>
      <c r="F35" s="121">
        <f t="shared" si="1"/>
        <v>2.1626700000000332E-3</v>
      </c>
      <c r="G35" s="121">
        <f t="shared" si="2"/>
        <v>1.803629999999945E-3</v>
      </c>
      <c r="Z35" s="108">
        <f t="shared" si="3"/>
        <v>-6.1353256796950637</v>
      </c>
      <c r="AA35" s="108">
        <f t="shared" si="4"/>
        <v>-6.3170506532493507</v>
      </c>
      <c r="AB35" s="108">
        <f t="shared" si="4"/>
        <v>-2.1650119479474325E-3</v>
      </c>
      <c r="AC35" s="108">
        <f t="shared" si="4"/>
        <v>-1.8052584990227868E-3</v>
      </c>
    </row>
    <row r="36" spans="1:29" x14ac:dyDescent="0.35">
      <c r="A36" s="7">
        <v>33</v>
      </c>
      <c r="B36" s="120">
        <v>2.2873500000000001E-3</v>
      </c>
      <c r="C36" s="120">
        <v>1.9210200000000001E-3</v>
      </c>
      <c r="D36" s="121">
        <v>0.99771527000000004</v>
      </c>
      <c r="E36" s="121">
        <v>0.99808083000000003</v>
      </c>
      <c r="F36" s="121">
        <f t="shared" si="1"/>
        <v>2.2847299999999571E-3</v>
      </c>
      <c r="G36" s="121">
        <f t="shared" si="2"/>
        <v>1.9191699999999701E-3</v>
      </c>
      <c r="Z36" s="108">
        <f t="shared" si="3"/>
        <v>-6.0803613367351428</v>
      </c>
      <c r="AA36" s="108">
        <f t="shared" si="4"/>
        <v>-6.25489898400577</v>
      </c>
      <c r="AB36" s="108">
        <f t="shared" si="4"/>
        <v>-2.2873439778344361E-3</v>
      </c>
      <c r="AC36" s="108">
        <f t="shared" si="4"/>
        <v>-1.9210139663787614E-3</v>
      </c>
    </row>
    <row r="37" spans="1:29" x14ac:dyDescent="0.35">
      <c r="A37" s="7">
        <v>34</v>
      </c>
      <c r="B37" s="120">
        <v>2.4365799999999998E-3</v>
      </c>
      <c r="C37" s="120">
        <v>2.0577E-3</v>
      </c>
      <c r="D37" s="121">
        <v>0.99756639000000003</v>
      </c>
      <c r="E37" s="121">
        <v>0.99794441</v>
      </c>
      <c r="F37" s="121">
        <f t="shared" si="1"/>
        <v>2.433609999999975E-3</v>
      </c>
      <c r="G37" s="121">
        <f t="shared" si="2"/>
        <v>2.055589999999996E-3</v>
      </c>
      <c r="Z37" s="108">
        <f t="shared" si="3"/>
        <v>-6.0171598622365643</v>
      </c>
      <c r="AA37" s="108">
        <f t="shared" si="4"/>
        <v>-6.1861664247908887</v>
      </c>
      <c r="AB37" s="108">
        <f t="shared" si="4"/>
        <v>-2.4365760419193805E-3</v>
      </c>
      <c r="AC37" s="108">
        <f t="shared" si="4"/>
        <v>-2.0577056248594315E-3</v>
      </c>
    </row>
    <row r="38" spans="1:29" x14ac:dyDescent="0.35">
      <c r="A38" s="7">
        <v>35</v>
      </c>
      <c r="B38" s="120">
        <v>2.6119899999999998E-3</v>
      </c>
      <c r="C38" s="120">
        <v>2.2138399999999999E-3</v>
      </c>
      <c r="D38" s="121">
        <v>0.99739142000000003</v>
      </c>
      <c r="E38" s="121">
        <v>0.99778860999999996</v>
      </c>
      <c r="F38" s="121">
        <f t="shared" si="1"/>
        <v>2.6085799999999715E-3</v>
      </c>
      <c r="G38" s="121">
        <f t="shared" si="2"/>
        <v>2.2113900000000353E-3</v>
      </c>
      <c r="Z38" s="108">
        <f t="shared" si="3"/>
        <v>-5.9476428960592012</v>
      </c>
      <c r="AA38" s="108">
        <f t="shared" si="4"/>
        <v>-6.1130267146964465</v>
      </c>
      <c r="AB38" s="108">
        <f t="shared" si="4"/>
        <v>-2.6119882732674117E-3</v>
      </c>
      <c r="AC38" s="108">
        <f t="shared" si="4"/>
        <v>-2.213838733602144E-3</v>
      </c>
    </row>
    <row r="39" spans="1:29" x14ac:dyDescent="0.35">
      <c r="A39" s="7">
        <v>36</v>
      </c>
      <c r="B39" s="120">
        <v>2.81249E-3</v>
      </c>
      <c r="C39" s="120">
        <v>2.3861799999999999E-3</v>
      </c>
      <c r="D39" s="121">
        <v>0.99719146000000003</v>
      </c>
      <c r="E39" s="121">
        <v>0.99761666000000004</v>
      </c>
      <c r="F39" s="121">
        <f t="shared" si="1"/>
        <v>2.8085399999999705E-3</v>
      </c>
      <c r="G39" s="121">
        <f t="shared" si="2"/>
        <v>2.383339999999956E-3</v>
      </c>
      <c r="Z39" s="108">
        <f t="shared" si="3"/>
        <v>-5.8736850670134748</v>
      </c>
      <c r="AA39" s="108">
        <f t="shared" si="4"/>
        <v>-6.0380615180848141</v>
      </c>
      <c r="AB39" s="108">
        <f t="shared" si="4"/>
        <v>-2.81249134854688E-3</v>
      </c>
      <c r="AC39" s="108">
        <f t="shared" si="4"/>
        <v>-2.3861846755626379E-3</v>
      </c>
    </row>
    <row r="40" spans="1:29" x14ac:dyDescent="0.35">
      <c r="A40" s="7">
        <v>37</v>
      </c>
      <c r="B40" s="120">
        <v>3.0367900000000001E-3</v>
      </c>
      <c r="C40" s="120">
        <v>2.5702699999999999E-3</v>
      </c>
      <c r="D40" s="121">
        <v>0.99696781000000001</v>
      </c>
      <c r="E40" s="121">
        <v>0.99743302</v>
      </c>
      <c r="F40" s="121">
        <f t="shared" si="1"/>
        <v>3.0321899999999902E-3</v>
      </c>
      <c r="G40" s="121">
        <f t="shared" si="2"/>
        <v>2.5669799999999965E-3</v>
      </c>
      <c r="Z40" s="108">
        <f t="shared" si="3"/>
        <v>-5.7969542424940235</v>
      </c>
      <c r="AA40" s="108">
        <f t="shared" si="4"/>
        <v>-5.9637443272274933</v>
      </c>
      <c r="AB40" s="108">
        <f t="shared" si="4"/>
        <v>-3.0367964021123595E-3</v>
      </c>
      <c r="AC40" s="108">
        <f t="shared" si="4"/>
        <v>-2.570280342311838E-3</v>
      </c>
    </row>
    <row r="41" spans="1:29" x14ac:dyDescent="0.35">
      <c r="A41" s="7">
        <v>38</v>
      </c>
      <c r="B41" s="120">
        <v>3.2889799999999999E-3</v>
      </c>
      <c r="C41" s="120">
        <v>2.76443E-3</v>
      </c>
      <c r="D41" s="121">
        <v>0.99671642000000005</v>
      </c>
      <c r="E41" s="121">
        <v>0.99723938999999995</v>
      </c>
      <c r="F41" s="121">
        <f t="shared" si="1"/>
        <v>3.2835799999999526E-3</v>
      </c>
      <c r="G41" s="121">
        <f t="shared" si="2"/>
        <v>2.7606100000000522E-3</v>
      </c>
      <c r="Z41" s="108">
        <f t="shared" si="3"/>
        <v>-5.7171777926693519</v>
      </c>
      <c r="AA41" s="108">
        <f t="shared" si="4"/>
        <v>-5.8909208135414142</v>
      </c>
      <c r="AB41" s="108">
        <f t="shared" si="4"/>
        <v>-3.288982779021492E-3</v>
      </c>
      <c r="AC41" s="108">
        <f t="shared" si="4"/>
        <v>-2.7644275111777927E-3</v>
      </c>
    </row>
    <row r="42" spans="1:29" x14ac:dyDescent="0.35">
      <c r="A42" s="7">
        <v>39</v>
      </c>
      <c r="B42" s="120">
        <v>3.5744100000000001E-3</v>
      </c>
      <c r="C42" s="120">
        <v>2.9702800000000001E-3</v>
      </c>
      <c r="D42" s="121">
        <v>0.99643196999999994</v>
      </c>
      <c r="E42" s="121">
        <v>0.99703412999999996</v>
      </c>
      <c r="F42" s="121">
        <f t="shared" si="1"/>
        <v>3.5680300000000553E-3</v>
      </c>
      <c r="G42" s="121">
        <f t="shared" si="2"/>
        <v>2.9658700000000371E-3</v>
      </c>
      <c r="Z42" s="108">
        <f t="shared" si="3"/>
        <v>-5.6339551514209694</v>
      </c>
      <c r="AA42" s="108">
        <f t="shared" si="4"/>
        <v>-5.8190990545169647</v>
      </c>
      <c r="AB42" s="108">
        <f t="shared" si="4"/>
        <v>-3.5744106010124664E-3</v>
      </c>
      <c r="AC42" s="108">
        <f t="shared" si="4"/>
        <v>-2.9702769081299137E-3</v>
      </c>
    </row>
    <row r="43" spans="1:29" x14ac:dyDescent="0.35">
      <c r="A43" s="7">
        <v>40</v>
      </c>
      <c r="B43" s="120">
        <v>3.8958500000000002E-3</v>
      </c>
      <c r="C43" s="120">
        <v>3.1928299999999998E-3</v>
      </c>
      <c r="D43" s="121">
        <v>0.99611172999999997</v>
      </c>
      <c r="E43" s="121">
        <v>0.99681226000000001</v>
      </c>
      <c r="F43" s="121">
        <f t="shared" si="1"/>
        <v>3.888270000000027E-3</v>
      </c>
      <c r="G43" s="121">
        <f t="shared" si="2"/>
        <v>3.1877399999999945E-3</v>
      </c>
      <c r="Z43" s="108">
        <f t="shared" si="3"/>
        <v>-5.5478433949697257</v>
      </c>
      <c r="AA43" s="108">
        <f t="shared" si="4"/>
        <v>-5.7468476081325752</v>
      </c>
      <c r="AB43" s="108">
        <f t="shared" si="4"/>
        <v>-3.8958489742409261E-3</v>
      </c>
      <c r="AC43" s="108">
        <f t="shared" si="4"/>
        <v>-3.192831666639407E-3</v>
      </c>
    </row>
    <row r="44" spans="1:29" x14ac:dyDescent="0.35">
      <c r="A44" s="7">
        <v>41</v>
      </c>
      <c r="B44" s="120">
        <v>4.2574700000000002E-3</v>
      </c>
      <c r="C44" s="120">
        <v>3.43955E-3</v>
      </c>
      <c r="D44" s="121">
        <v>0.99575157000000003</v>
      </c>
      <c r="E44" s="121">
        <v>0.99656635999999998</v>
      </c>
      <c r="F44" s="121">
        <f t="shared" si="1"/>
        <v>4.2484299999999697E-3</v>
      </c>
      <c r="G44" s="121">
        <f t="shared" si="2"/>
        <v>3.4336400000000156E-3</v>
      </c>
      <c r="Z44" s="108">
        <f t="shared" si="3"/>
        <v>-5.4590801918409824</v>
      </c>
      <c r="AA44" s="108">
        <f t="shared" si="4"/>
        <v>-5.6724146301072098</v>
      </c>
      <c r="AB44" s="108">
        <f t="shared" si="4"/>
        <v>-4.2574802206472445E-3</v>
      </c>
      <c r="AC44" s="108">
        <f t="shared" si="4"/>
        <v>-3.4395484707429162E-3</v>
      </c>
    </row>
    <row r="45" spans="1:29" x14ac:dyDescent="0.35">
      <c r="A45" s="7">
        <v>42</v>
      </c>
      <c r="B45" s="120">
        <v>4.6637900000000001E-3</v>
      </c>
      <c r="C45" s="120">
        <v>3.7178900000000002E-3</v>
      </c>
      <c r="D45" s="121">
        <v>0.99534705999999995</v>
      </c>
      <c r="E45" s="121">
        <v>0.99628901000000003</v>
      </c>
      <c r="F45" s="121">
        <f t="shared" si="1"/>
        <v>4.6529400000000498E-3</v>
      </c>
      <c r="G45" s="121">
        <f t="shared" si="2"/>
        <v>3.7109899999999696E-3</v>
      </c>
      <c r="Z45" s="108">
        <f t="shared" si="3"/>
        <v>-5.3679268566766227</v>
      </c>
      <c r="AA45" s="108">
        <f t="shared" si="4"/>
        <v>-5.5945989759193697</v>
      </c>
      <c r="AB45" s="108">
        <f t="shared" si="4"/>
        <v>-4.6637986214240887E-3</v>
      </c>
      <c r="AC45" s="108">
        <f t="shared" si="4"/>
        <v>-3.717892806178165E-3</v>
      </c>
    </row>
    <row r="46" spans="1:29" x14ac:dyDescent="0.35">
      <c r="A46" s="7">
        <v>43</v>
      </c>
      <c r="B46" s="120">
        <v>5.1248600000000002E-3</v>
      </c>
      <c r="C46" s="120">
        <v>4.0404200000000003E-3</v>
      </c>
      <c r="D46" s="121">
        <v>0.99488823999999998</v>
      </c>
      <c r="E46" s="121">
        <v>0.99596773000000005</v>
      </c>
      <c r="F46" s="121">
        <f t="shared" si="1"/>
        <v>5.1117600000000207E-3</v>
      </c>
      <c r="G46" s="121">
        <f t="shared" si="2"/>
        <v>4.032269999999949E-3</v>
      </c>
      <c r="Z46" s="108">
        <f t="shared" si="3"/>
        <v>-5.2736520714039541</v>
      </c>
      <c r="AA46" s="108">
        <f t="shared" si="4"/>
        <v>-5.5114066320165458</v>
      </c>
      <c r="AB46" s="108">
        <f t="shared" si="4"/>
        <v>-5.124869740128715E-3</v>
      </c>
      <c r="AC46" s="108">
        <f t="shared" si="4"/>
        <v>-4.0404215208106669E-3</v>
      </c>
    </row>
    <row r="47" spans="1:29" x14ac:dyDescent="0.35">
      <c r="A47" s="7">
        <v>44</v>
      </c>
      <c r="B47" s="120">
        <v>5.6496200000000002E-3</v>
      </c>
      <c r="C47" s="120">
        <v>4.4127599999999999E-3</v>
      </c>
      <c r="D47" s="121">
        <v>0.99436630000000004</v>
      </c>
      <c r="E47" s="121">
        <v>0.99559695000000004</v>
      </c>
      <c r="F47" s="121">
        <f t="shared" si="1"/>
        <v>5.6336999999999637E-3</v>
      </c>
      <c r="G47" s="121">
        <f t="shared" si="2"/>
        <v>4.4030499999999639E-3</v>
      </c>
      <c r="Z47" s="108">
        <f t="shared" si="3"/>
        <v>-5.1761669927227842</v>
      </c>
      <c r="AA47" s="108">
        <f t="shared" si="4"/>
        <v>-5.4232549349458958</v>
      </c>
      <c r="AB47" s="108">
        <f t="shared" si="4"/>
        <v>-5.6496291426909101E-3</v>
      </c>
      <c r="AC47" s="108">
        <f t="shared" si="4"/>
        <v>-4.4127719727014986E-3</v>
      </c>
    </row>
    <row r="48" spans="1:29" x14ac:dyDescent="0.35">
      <c r="A48" s="7">
        <v>45</v>
      </c>
      <c r="B48" s="120">
        <v>6.2408200000000002E-3</v>
      </c>
      <c r="C48" s="120">
        <v>4.8307999999999997E-3</v>
      </c>
      <c r="D48" s="121">
        <v>0.99377859000000002</v>
      </c>
      <c r="E48" s="121">
        <v>0.99518083999999996</v>
      </c>
      <c r="F48" s="121">
        <f t="shared" si="1"/>
        <v>6.2214099999999828E-3</v>
      </c>
      <c r="G48" s="121">
        <f t="shared" si="2"/>
        <v>4.8191600000000445E-3</v>
      </c>
      <c r="Z48" s="108">
        <f t="shared" si="3"/>
        <v>-5.0766436949779621</v>
      </c>
      <c r="AA48" s="108">
        <f t="shared" si="4"/>
        <v>-5.3327431935630543</v>
      </c>
      <c r="AB48" s="108">
        <f t="shared" si="4"/>
        <v>-6.2408436161177083E-3</v>
      </c>
      <c r="AC48" s="108">
        <f t="shared" si="4"/>
        <v>-4.8308095941277168E-3</v>
      </c>
    </row>
    <row r="49" spans="1:29" x14ac:dyDescent="0.35">
      <c r="A49" s="7">
        <v>46</v>
      </c>
      <c r="B49" s="120">
        <v>6.9001499999999999E-3</v>
      </c>
      <c r="C49" s="120">
        <v>5.2877999999999996E-3</v>
      </c>
      <c r="D49" s="121">
        <v>0.99312356999999996</v>
      </c>
      <c r="E49" s="121">
        <v>0.99472614999999998</v>
      </c>
      <c r="F49" s="121">
        <f t="shared" si="1"/>
        <v>6.8764300000000445E-3</v>
      </c>
      <c r="G49" s="121">
        <f t="shared" si="2"/>
        <v>5.2738500000000244E-3</v>
      </c>
      <c r="Z49" s="108">
        <f t="shared" si="3"/>
        <v>-4.9762121284847805</v>
      </c>
      <c r="AA49" s="108">
        <f t="shared" si="4"/>
        <v>-5.2423529986306043</v>
      </c>
      <c r="AB49" s="108">
        <f t="shared" si="4"/>
        <v>-6.9001815915010669E-3</v>
      </c>
      <c r="AC49" s="108">
        <f t="shared" si="4"/>
        <v>-5.2878058358599121E-3</v>
      </c>
    </row>
    <row r="50" spans="1:29" x14ac:dyDescent="0.35">
      <c r="A50" s="7">
        <v>47</v>
      </c>
      <c r="B50" s="120">
        <v>7.6280599999999999E-3</v>
      </c>
      <c r="C50" s="120">
        <v>5.7744700000000003E-3</v>
      </c>
      <c r="D50" s="121">
        <v>0.99240092999999996</v>
      </c>
      <c r="E50" s="121">
        <v>0.99424215000000005</v>
      </c>
      <c r="F50" s="121">
        <f t="shared" si="1"/>
        <v>7.5990700000000411E-3</v>
      </c>
      <c r="G50" s="121">
        <f t="shared" si="2"/>
        <v>5.7578499999999533E-3</v>
      </c>
      <c r="Z50" s="108">
        <f t="shared" si="3"/>
        <v>-4.8759217255171645</v>
      </c>
      <c r="AA50" s="108">
        <f t="shared" si="4"/>
        <v>-5.1543088016776277</v>
      </c>
      <c r="AB50" s="108">
        <f t="shared" si="4"/>
        <v>-7.6280900428020776E-3</v>
      </c>
      <c r="AC50" s="108">
        <f t="shared" si="4"/>
        <v>-5.7744903240474349E-3</v>
      </c>
    </row>
    <row r="51" spans="1:29" x14ac:dyDescent="0.35">
      <c r="A51" s="7">
        <v>48</v>
      </c>
      <c r="B51" s="120">
        <v>8.4343400000000002E-3</v>
      </c>
      <c r="C51" s="120">
        <v>6.29183E-3</v>
      </c>
      <c r="D51" s="121">
        <v>0.99160108000000002</v>
      </c>
      <c r="E51" s="121">
        <v>0.9937279</v>
      </c>
      <c r="F51" s="121">
        <f t="shared" si="1"/>
        <v>8.3989199999999764E-3</v>
      </c>
      <c r="G51" s="121">
        <f t="shared" si="2"/>
        <v>6.2721000000000027E-3</v>
      </c>
      <c r="Z51" s="108">
        <f t="shared" si="3"/>
        <v>-4.7754438114515834</v>
      </c>
      <c r="AA51" s="108">
        <f t="shared" si="4"/>
        <v>-5.0685033125872199</v>
      </c>
      <c r="AB51" s="108">
        <f t="shared" si="4"/>
        <v>-8.4343896728443692E-3</v>
      </c>
      <c r="AC51" s="108">
        <f t="shared" si="4"/>
        <v>-6.291852254596178E-3</v>
      </c>
    </row>
    <row r="52" spans="1:29" x14ac:dyDescent="0.35">
      <c r="A52" s="7">
        <v>49</v>
      </c>
      <c r="B52" s="120">
        <v>9.3280099999999994E-3</v>
      </c>
      <c r="C52" s="120">
        <v>6.8439199999999999E-3</v>
      </c>
      <c r="D52" s="121">
        <v>0.99071529999999997</v>
      </c>
      <c r="E52" s="121">
        <v>0.99317942000000003</v>
      </c>
      <c r="F52" s="121">
        <f t="shared" si="1"/>
        <v>9.2847000000000346E-3</v>
      </c>
      <c r="G52" s="121">
        <f t="shared" si="2"/>
        <v>6.820579999999965E-3</v>
      </c>
      <c r="Z52" s="108">
        <f t="shared" si="3"/>
        <v>-4.6747335773334084</v>
      </c>
      <c r="AA52" s="108">
        <f t="shared" si="4"/>
        <v>-4.9843946120912266</v>
      </c>
      <c r="AB52" s="108">
        <f t="shared" si="4"/>
        <v>-9.3280714966848966E-3</v>
      </c>
      <c r="AC52" s="108">
        <f t="shared" si="4"/>
        <v>-6.8439464649408463E-3</v>
      </c>
    </row>
    <row r="53" spans="1:29" x14ac:dyDescent="0.35">
      <c r="A53" s="7">
        <v>50</v>
      </c>
      <c r="B53" s="120">
        <v>1.031047E-2</v>
      </c>
      <c r="C53" s="120">
        <v>7.4314999999999997E-3</v>
      </c>
      <c r="D53" s="121">
        <v>0.98974240999999996</v>
      </c>
      <c r="E53" s="121">
        <v>0.99259600999999997</v>
      </c>
      <c r="F53" s="121">
        <f t="shared" si="1"/>
        <v>1.0257590000000039E-2</v>
      </c>
      <c r="G53" s="121">
        <f t="shared" si="2"/>
        <v>7.4039900000000269E-3</v>
      </c>
      <c r="Z53" s="108">
        <f t="shared" si="3"/>
        <v>-4.5745953951833922</v>
      </c>
      <c r="AA53" s="108">
        <f t="shared" si="4"/>
        <v>-4.9020275563753248</v>
      </c>
      <c r="AB53" s="108">
        <f t="shared" si="4"/>
        <v>-1.0310561628483601E-2</v>
      </c>
      <c r="AC53" s="108">
        <f t="shared" si="4"/>
        <v>-7.4315355829971484E-3</v>
      </c>
    </row>
    <row r="54" spans="1:29" x14ac:dyDescent="0.35">
      <c r="A54" s="7">
        <v>51</v>
      </c>
      <c r="B54" s="120">
        <v>1.1385080000000001E-2</v>
      </c>
      <c r="C54" s="120">
        <v>8.0598500000000003E-3</v>
      </c>
      <c r="D54" s="121">
        <v>0.98867936999999995</v>
      </c>
      <c r="E54" s="121">
        <v>0.99197250000000003</v>
      </c>
      <c r="F54" s="121">
        <f t="shared" si="1"/>
        <v>1.1320630000000054E-2</v>
      </c>
      <c r="G54" s="121">
        <f t="shared" si="2"/>
        <v>8.0274999999999652E-3</v>
      </c>
      <c r="Z54" s="108">
        <f t="shared" si="3"/>
        <v>-4.475451552701486</v>
      </c>
      <c r="AA54" s="108">
        <f t="shared" si="4"/>
        <v>-4.8208603330586124</v>
      </c>
      <c r="AB54" s="108">
        <f t="shared" si="4"/>
        <v>-1.1385196080095198E-2</v>
      </c>
      <c r="AC54" s="108">
        <f t="shared" si="4"/>
        <v>-8.0598938557132557E-3</v>
      </c>
    </row>
    <row r="55" spans="1:29" x14ac:dyDescent="0.35">
      <c r="A55" s="7">
        <v>52</v>
      </c>
      <c r="B55" s="120">
        <v>1.2556329999999999E-2</v>
      </c>
      <c r="C55" s="120">
        <v>8.73524E-3</v>
      </c>
      <c r="D55" s="121">
        <v>0.98752200999999995</v>
      </c>
      <c r="E55" s="121">
        <v>0.99130273999999996</v>
      </c>
      <c r="F55" s="121">
        <f t="shared" si="1"/>
        <v>1.247799000000005E-2</v>
      </c>
      <c r="G55" s="121">
        <f t="shared" si="2"/>
        <v>8.69726000000004E-3</v>
      </c>
      <c r="Z55" s="108">
        <f t="shared" si="3"/>
        <v>-4.3775303580923071</v>
      </c>
      <c r="AA55" s="108">
        <f t="shared" si="4"/>
        <v>-4.7403898601009846</v>
      </c>
      <c r="AB55" s="108">
        <f t="shared" si="4"/>
        <v>-1.2556493847652556E-2</v>
      </c>
      <c r="AC55" s="108">
        <f t="shared" si="4"/>
        <v>-8.7353018998945365E-3</v>
      </c>
    </row>
    <row r="56" spans="1:29" x14ac:dyDescent="0.35">
      <c r="A56" s="7">
        <v>53</v>
      </c>
      <c r="B56" s="120">
        <v>1.383493E-2</v>
      </c>
      <c r="C56" s="120">
        <v>9.4622000000000005E-3</v>
      </c>
      <c r="D56" s="121">
        <v>0.98626011999999996</v>
      </c>
      <c r="E56" s="121">
        <v>0.99058234999999994</v>
      </c>
      <c r="F56" s="121">
        <f t="shared" si="1"/>
        <v>1.3739880000000038E-2</v>
      </c>
      <c r="G56" s="121">
        <f t="shared" si="2"/>
        <v>9.4176500000000551E-3</v>
      </c>
      <c r="Z56" s="108">
        <f t="shared" si="3"/>
        <v>-4.2805587253874178</v>
      </c>
      <c r="AA56" s="108">
        <f t="shared" si="4"/>
        <v>-4.6604503648162678</v>
      </c>
      <c r="AB56" s="108">
        <f t="shared" si="4"/>
        <v>-1.383514578471039E-2</v>
      </c>
      <c r="AC56" s="108">
        <f t="shared" si="4"/>
        <v>-9.4622764710859588E-3</v>
      </c>
    </row>
    <row r="57" spans="1:29" x14ac:dyDescent="0.35">
      <c r="A57" s="7">
        <v>54</v>
      </c>
      <c r="B57" s="120">
        <v>1.5239050000000001E-2</v>
      </c>
      <c r="C57" s="120">
        <v>1.0251949999999999E-2</v>
      </c>
      <c r="D57" s="121">
        <v>0.98487617999999999</v>
      </c>
      <c r="E57" s="121">
        <v>0.98980033000000001</v>
      </c>
      <c r="F57" s="121">
        <f t="shared" si="1"/>
        <v>1.512382000000001E-2</v>
      </c>
      <c r="G57" s="121">
        <f t="shared" si="2"/>
        <v>1.0199669999999994E-2</v>
      </c>
      <c r="Z57" s="108">
        <f t="shared" si="3"/>
        <v>-4.1838940666246085</v>
      </c>
      <c r="AA57" s="108">
        <f t="shared" si="4"/>
        <v>-4.5802873475893575</v>
      </c>
      <c r="AB57" s="108">
        <f t="shared" si="4"/>
        <v>-1.523935129541361E-2</v>
      </c>
      <c r="AC57" s="108">
        <f t="shared" si="4"/>
        <v>-1.0252043063719929E-2</v>
      </c>
    </row>
    <row r="58" spans="1:29" x14ac:dyDescent="0.35">
      <c r="A58" s="7">
        <v>55</v>
      </c>
      <c r="B58" s="120">
        <v>1.6785890000000001E-2</v>
      </c>
      <c r="C58" s="120">
        <v>1.1120150000000001E-2</v>
      </c>
      <c r="D58" s="121">
        <v>0.98335382000000005</v>
      </c>
      <c r="E58" s="121">
        <v>0.98894132999999995</v>
      </c>
      <c r="F58" s="121">
        <f t="shared" si="1"/>
        <v>1.6646179999999955E-2</v>
      </c>
      <c r="G58" s="121">
        <f t="shared" si="2"/>
        <v>1.1058670000000048E-2</v>
      </c>
      <c r="Z58" s="108">
        <f t="shared" si="3"/>
        <v>-4.0872166264229204</v>
      </c>
      <c r="AA58" s="108">
        <f t="shared" si="4"/>
        <v>-4.4989965010420461</v>
      </c>
      <c r="AB58" s="108">
        <f t="shared" si="4"/>
        <v>-1.678628463509875E-2</v>
      </c>
      <c r="AC58" s="108">
        <f t="shared" si="4"/>
        <v>-1.1120271667105242E-2</v>
      </c>
    </row>
    <row r="59" spans="1:29" x14ac:dyDescent="0.35">
      <c r="A59" s="7">
        <v>56</v>
      </c>
      <c r="B59" s="120">
        <v>1.8493019999999999E-2</v>
      </c>
      <c r="C59" s="120">
        <v>1.208098E-2</v>
      </c>
      <c r="D59" s="121">
        <v>0.98167641000000005</v>
      </c>
      <c r="E59" s="121">
        <v>0.98799155999999999</v>
      </c>
      <c r="F59" s="121">
        <f t="shared" si="1"/>
        <v>1.8323589999999945E-2</v>
      </c>
      <c r="G59" s="121">
        <f t="shared" si="2"/>
        <v>1.2008440000000009E-2</v>
      </c>
      <c r="Z59" s="108">
        <f t="shared" si="3"/>
        <v>-3.990361915389689</v>
      </c>
      <c r="AA59" s="108">
        <f t="shared" si="4"/>
        <v>-4.416122963938176</v>
      </c>
      <c r="AB59" s="108">
        <f t="shared" si="4"/>
        <v>-1.849354631670129E-2</v>
      </c>
      <c r="AC59" s="108">
        <f t="shared" si="4"/>
        <v>-1.2081123780878151E-2</v>
      </c>
    </row>
    <row r="60" spans="1:29" x14ac:dyDescent="0.35">
      <c r="A60" s="7">
        <v>57</v>
      </c>
      <c r="B60" s="120">
        <v>2.037827E-2</v>
      </c>
      <c r="C60" s="120">
        <v>1.3146909999999999E-2</v>
      </c>
      <c r="D60" s="121">
        <v>0.97982727000000003</v>
      </c>
      <c r="E60" s="121">
        <v>0.98693894000000004</v>
      </c>
      <c r="F60" s="121">
        <f t="shared" si="1"/>
        <v>2.0172729999999972E-2</v>
      </c>
      <c r="G60" s="121">
        <f t="shared" si="2"/>
        <v>1.3061059999999958E-2</v>
      </c>
      <c r="Z60" s="108">
        <f t="shared" si="3"/>
        <v>-3.8932861419349347</v>
      </c>
      <c r="AA60" s="108">
        <f t="shared" si="4"/>
        <v>-4.3315685289593144</v>
      </c>
      <c r="AB60" s="108">
        <f t="shared" si="4"/>
        <v>-2.0378977954316146E-2</v>
      </c>
      <c r="AC60" s="108">
        <f t="shared" si="4"/>
        <v>-1.3147105697381865E-2</v>
      </c>
    </row>
    <row r="61" spans="1:29" x14ac:dyDescent="0.35">
      <c r="A61" s="7">
        <v>58</v>
      </c>
      <c r="B61" s="120">
        <v>2.248853E-2</v>
      </c>
      <c r="C61" s="120">
        <v>1.435959E-2</v>
      </c>
      <c r="D61" s="121">
        <v>0.97776152999999999</v>
      </c>
      <c r="E61" s="121">
        <v>0.98574276999999999</v>
      </c>
      <c r="F61" s="121">
        <f t="shared" si="1"/>
        <v>2.223847000000001E-2</v>
      </c>
      <c r="G61" s="121">
        <f t="shared" si="2"/>
        <v>1.425723000000001E-2</v>
      </c>
      <c r="Z61" s="108">
        <f t="shared" si="3"/>
        <v>-3.7947498775304078</v>
      </c>
      <c r="AA61" s="108">
        <f t="shared" si="4"/>
        <v>-4.2433372673016949</v>
      </c>
      <c r="AB61" s="108">
        <f t="shared" si="4"/>
        <v>-2.248947303557778E-2</v>
      </c>
      <c r="AC61" s="108">
        <f t="shared" si="4"/>
        <v>-1.4359840768163535E-2</v>
      </c>
    </row>
    <row r="62" spans="1:29" x14ac:dyDescent="0.35">
      <c r="A62" s="7">
        <v>59</v>
      </c>
      <c r="B62" s="120">
        <v>2.4851760000000001E-2</v>
      </c>
      <c r="C62" s="120">
        <v>1.5738189999999999E-2</v>
      </c>
      <c r="D62" s="121">
        <v>0.97545325999999999</v>
      </c>
      <c r="E62" s="121">
        <v>0.98438468999999995</v>
      </c>
      <c r="F62" s="121">
        <f t="shared" si="1"/>
        <v>2.4546740000000011E-2</v>
      </c>
      <c r="G62" s="121">
        <f t="shared" si="2"/>
        <v>1.5615310000000049E-2</v>
      </c>
      <c r="Z62" s="108">
        <f t="shared" si="3"/>
        <v>-3.6948267039977694</v>
      </c>
      <c r="AA62" s="108">
        <f t="shared" si="4"/>
        <v>-4.1516650362519165</v>
      </c>
      <c r="AB62" s="108">
        <f t="shared" si="4"/>
        <v>-2.4853033957190931E-2</v>
      </c>
      <c r="AC62" s="108">
        <f t="shared" si="4"/>
        <v>-1.5738513207065385E-2</v>
      </c>
    </row>
    <row r="63" spans="1:29" x14ac:dyDescent="0.35">
      <c r="A63" s="7">
        <v>60</v>
      </c>
      <c r="B63" s="120">
        <v>2.7457889999999999E-2</v>
      </c>
      <c r="C63" s="120">
        <v>1.7267279999999999E-2</v>
      </c>
      <c r="D63" s="121">
        <v>0.97291397000000002</v>
      </c>
      <c r="E63" s="121">
        <v>0.98288052000000004</v>
      </c>
      <c r="F63" s="121">
        <f t="shared" si="1"/>
        <v>2.7086029999999983E-2</v>
      </c>
      <c r="G63" s="121">
        <f t="shared" si="2"/>
        <v>1.7119479999999965E-2</v>
      </c>
      <c r="Z63" s="108">
        <f t="shared" si="3"/>
        <v>-3.5951017206331839</v>
      </c>
      <c r="AA63" s="108">
        <f t="shared" si="4"/>
        <v>-4.0589418977801524</v>
      </c>
      <c r="AB63" s="108">
        <f t="shared" si="4"/>
        <v>-2.7459617971355921E-2</v>
      </c>
      <c r="AC63" s="108">
        <f t="shared" si="4"/>
        <v>-1.7267712509195909E-2</v>
      </c>
    </row>
    <row r="64" spans="1:29" x14ac:dyDescent="0.35">
      <c r="A64" s="7">
        <v>61</v>
      </c>
      <c r="B64" s="120">
        <v>3.029687E-2</v>
      </c>
      <c r="C64" s="120">
        <v>1.893773E-2</v>
      </c>
      <c r="D64" s="121">
        <v>0.97015523000000004</v>
      </c>
      <c r="E64" s="121">
        <v>0.98123990999999999</v>
      </c>
      <c r="F64" s="121">
        <f t="shared" si="1"/>
        <v>2.9844769999999965E-2</v>
      </c>
      <c r="G64" s="121">
        <f t="shared" si="2"/>
        <v>1.8760090000000007E-2</v>
      </c>
      <c r="Z64" s="108">
        <f t="shared" si="3"/>
        <v>-3.4967108721326929</v>
      </c>
      <c r="AA64" s="108">
        <f t="shared" si="4"/>
        <v>-3.9665990505717801</v>
      </c>
      <c r="AB64" s="108">
        <f t="shared" si="4"/>
        <v>-3.0299189360456429E-2</v>
      </c>
      <c r="AC64" s="108">
        <f t="shared" si="4"/>
        <v>-1.8938292740935017E-2</v>
      </c>
    </row>
    <row r="65" spans="1:29" x14ac:dyDescent="0.35">
      <c r="A65" s="7">
        <v>62</v>
      </c>
      <c r="B65" s="120">
        <v>3.3359060000000003E-2</v>
      </c>
      <c r="C65" s="120">
        <v>2.0743069999999999E-2</v>
      </c>
      <c r="D65" s="121">
        <v>0.96718822000000004</v>
      </c>
      <c r="E65" s="121">
        <v>0.97946986000000003</v>
      </c>
      <c r="F65" s="121">
        <f t="shared" si="1"/>
        <v>3.2811779999999957E-2</v>
      </c>
      <c r="G65" s="121">
        <f t="shared" si="2"/>
        <v>2.0530139999999975E-2</v>
      </c>
      <c r="Z65" s="108">
        <f t="shared" si="3"/>
        <v>-3.4004258793466167</v>
      </c>
      <c r="AA65" s="108">
        <f t="shared" si="4"/>
        <v>-3.8755430639914166</v>
      </c>
      <c r="AB65" s="108">
        <f t="shared" si="4"/>
        <v>-3.3362159242904137E-2</v>
      </c>
      <c r="AC65" s="108">
        <f t="shared" si="4"/>
        <v>-2.0743812872401707E-2</v>
      </c>
    </row>
    <row r="66" spans="1:29" x14ac:dyDescent="0.35">
      <c r="A66" s="7">
        <v>63</v>
      </c>
      <c r="B66" s="120">
        <v>3.6696149999999997E-2</v>
      </c>
      <c r="C66" s="120">
        <v>2.269405E-2</v>
      </c>
      <c r="D66" s="121">
        <v>0.96396501999999995</v>
      </c>
      <c r="E66" s="121">
        <v>0.97756056999999996</v>
      </c>
      <c r="F66" s="121">
        <f t="shared" si="1"/>
        <v>3.603498000000005E-2</v>
      </c>
      <c r="G66" s="121">
        <f t="shared" si="2"/>
        <v>2.2439430000000038E-2</v>
      </c>
      <c r="Z66" s="108">
        <f t="shared" si="3"/>
        <v>-3.3050834340566411</v>
      </c>
      <c r="AA66" s="108">
        <f t="shared" si="4"/>
        <v>-3.7856525033902444</v>
      </c>
      <c r="AB66" s="108">
        <f t="shared" si="4"/>
        <v>-3.6700271337009399E-2</v>
      </c>
      <c r="AC66" s="108">
        <f t="shared" si="4"/>
        <v>-2.2695024847944244E-2</v>
      </c>
    </row>
    <row r="67" spans="1:29" x14ac:dyDescent="0.35">
      <c r="A67" s="7">
        <v>64</v>
      </c>
      <c r="B67" s="120">
        <v>4.0349790000000003E-2</v>
      </c>
      <c r="C67" s="120">
        <v>2.4837769999999999E-2</v>
      </c>
      <c r="D67" s="121">
        <v>0.96044816</v>
      </c>
      <c r="E67" s="121">
        <v>0.97546690000000003</v>
      </c>
      <c r="F67" s="121">
        <f t="shared" si="1"/>
        <v>3.9551840000000005E-2</v>
      </c>
      <c r="G67" s="121">
        <f t="shared" si="2"/>
        <v>2.4533099999999974E-2</v>
      </c>
      <c r="Z67" s="108">
        <f t="shared" si="3"/>
        <v>-3.2101690887406891</v>
      </c>
      <c r="AA67" s="108">
        <f t="shared" si="4"/>
        <v>-3.6953898005040018</v>
      </c>
      <c r="AB67" s="108">
        <f t="shared" si="4"/>
        <v>-4.0355270119701372E-2</v>
      </c>
      <c r="AC67" s="108">
        <f t="shared" si="4"/>
        <v>-2.4839050811924487E-2</v>
      </c>
    </row>
    <row r="68" spans="1:29" x14ac:dyDescent="0.35">
      <c r="A68" s="7">
        <v>65</v>
      </c>
      <c r="B68" s="120">
        <v>4.429657E-2</v>
      </c>
      <c r="C68" s="120">
        <v>2.7223520000000001E-2</v>
      </c>
      <c r="D68" s="121">
        <v>0.95666326999999995</v>
      </c>
      <c r="E68" s="121">
        <v>0.97314206000000003</v>
      </c>
      <c r="F68" s="121">
        <f t="shared" ref="F68:F103" si="8">1-D68</f>
        <v>4.3336730000000045E-2</v>
      </c>
      <c r="G68" s="121">
        <f t="shared" ref="G68:G103" si="9">1-E68</f>
        <v>2.6857939999999969E-2</v>
      </c>
      <c r="Z68" s="108">
        <f t="shared" ref="Z68:Z103" si="10">LN(B68)</f>
        <v>-3.1168480315652127</v>
      </c>
      <c r="AA68" s="108">
        <f t="shared" ref="AA68:AC103" si="11">LN(C68)</f>
        <v>-3.6036739734405856</v>
      </c>
      <c r="AB68" s="108">
        <f t="shared" si="11"/>
        <v>-4.43038094255312E-2</v>
      </c>
      <c r="AC68" s="108">
        <f t="shared" si="11"/>
        <v>-2.7225205397896295E-2</v>
      </c>
    </row>
    <row r="69" spans="1:29" x14ac:dyDescent="0.35">
      <c r="A69" s="7">
        <v>66</v>
      </c>
      <c r="B69" s="120">
        <v>4.8515910000000002E-2</v>
      </c>
      <c r="C69" s="120">
        <v>2.9901299999999999E-2</v>
      </c>
      <c r="D69" s="121">
        <v>0.95263310999999995</v>
      </c>
      <c r="E69" s="121">
        <v>0.97053915999999996</v>
      </c>
      <c r="F69" s="121">
        <f t="shared" si="8"/>
        <v>4.736689000000005E-2</v>
      </c>
      <c r="G69" s="121">
        <f t="shared" si="9"/>
        <v>2.9460840000000044E-2</v>
      </c>
      <c r="Z69" s="108">
        <f t="shared" si="10"/>
        <v>-3.0258634935953488</v>
      </c>
      <c r="AA69" s="108">
        <f t="shared" si="11"/>
        <v>-3.5098533212697789</v>
      </c>
      <c r="AB69" s="108">
        <f t="shared" si="11"/>
        <v>-4.8525433713631522E-2</v>
      </c>
      <c r="AC69" s="108">
        <f t="shared" si="11"/>
        <v>-2.9903526852246086E-2</v>
      </c>
    </row>
    <row r="70" spans="1:29" x14ac:dyDescent="0.35">
      <c r="A70" s="7">
        <v>67</v>
      </c>
      <c r="B70" s="120">
        <v>5.2991539999999997E-2</v>
      </c>
      <c r="C70" s="120">
        <v>3.2921029999999997E-2</v>
      </c>
      <c r="D70" s="121">
        <v>0.94837627000000002</v>
      </c>
      <c r="E70" s="121">
        <v>0.96761209000000004</v>
      </c>
      <c r="F70" s="121">
        <f t="shared" si="8"/>
        <v>5.1623729999999979E-2</v>
      </c>
      <c r="G70" s="121">
        <f t="shared" si="9"/>
        <v>3.2387909999999964E-2</v>
      </c>
      <c r="Z70" s="108">
        <f t="shared" si="10"/>
        <v>-2.9376230008125743</v>
      </c>
      <c r="AA70" s="108">
        <f t="shared" si="11"/>
        <v>-3.4136436156918881</v>
      </c>
      <c r="AB70" s="108">
        <f t="shared" si="11"/>
        <v>-5.3003946192067726E-2</v>
      </c>
      <c r="AC70" s="108">
        <f t="shared" si="11"/>
        <v>-3.2924005491749155E-2</v>
      </c>
    </row>
    <row r="71" spans="1:29" x14ac:dyDescent="0.35">
      <c r="A71" s="7">
        <v>68</v>
      </c>
      <c r="B71" s="120">
        <v>5.7733350000000003E-2</v>
      </c>
      <c r="C71" s="120">
        <v>3.6407799999999997E-2</v>
      </c>
      <c r="D71" s="121">
        <v>0.94388645999999998</v>
      </c>
      <c r="E71" s="121">
        <v>0.96424310999999996</v>
      </c>
      <c r="F71" s="121">
        <f t="shared" si="8"/>
        <v>5.6113540000000017E-2</v>
      </c>
      <c r="G71" s="121">
        <f t="shared" si="9"/>
        <v>3.5756890000000041E-2</v>
      </c>
      <c r="Z71" s="108">
        <f t="shared" si="10"/>
        <v>-2.8519202828383508</v>
      </c>
      <c r="AA71" s="108">
        <f t="shared" si="11"/>
        <v>-3.3129722415810607</v>
      </c>
      <c r="AB71" s="108">
        <f t="shared" si="11"/>
        <v>-5.7749395494034003E-2</v>
      </c>
      <c r="AC71" s="108">
        <f t="shared" si="11"/>
        <v>-3.6411827369160245E-2</v>
      </c>
    </row>
    <row r="72" spans="1:29" x14ac:dyDescent="0.35">
      <c r="A72" s="7">
        <v>69</v>
      </c>
      <c r="B72" s="120">
        <v>6.2806490000000006E-2</v>
      </c>
      <c r="C72" s="120">
        <v>4.0408970000000002E-2</v>
      </c>
      <c r="D72" s="121">
        <v>0.93910578</v>
      </c>
      <c r="E72" s="121">
        <v>0.96039129999999995</v>
      </c>
      <c r="F72" s="121">
        <f t="shared" si="8"/>
        <v>6.0894219999999999E-2</v>
      </c>
      <c r="G72" s="121">
        <f t="shared" si="9"/>
        <v>3.9608700000000052E-2</v>
      </c>
      <c r="Z72" s="108">
        <f t="shared" si="10"/>
        <v>-2.7676968668985573</v>
      </c>
      <c r="AA72" s="108">
        <f t="shared" si="11"/>
        <v>-3.208703488957009</v>
      </c>
      <c r="AB72" s="108">
        <f t="shared" si="11"/>
        <v>-6.282715436141835E-2</v>
      </c>
      <c r="AC72" s="108">
        <f t="shared" si="11"/>
        <v>-4.0414473401600481E-2</v>
      </c>
    </row>
    <row r="73" spans="1:29" x14ac:dyDescent="0.35">
      <c r="A73" s="7">
        <v>70</v>
      </c>
      <c r="B73" s="120">
        <v>6.8288329999999994E-2</v>
      </c>
      <c r="C73" s="120">
        <v>4.4864300000000003E-2</v>
      </c>
      <c r="D73" s="121">
        <v>0.93396632999999996</v>
      </c>
      <c r="E73" s="121">
        <v>0.95612001999999996</v>
      </c>
      <c r="F73" s="121">
        <f t="shared" si="8"/>
        <v>6.6033670000000044E-2</v>
      </c>
      <c r="G73" s="121">
        <f t="shared" si="9"/>
        <v>4.3879980000000041E-2</v>
      </c>
      <c r="Z73" s="108">
        <f t="shared" si="10"/>
        <v>-2.6840163908402985</v>
      </c>
      <c r="AA73" s="108">
        <f t="shared" si="11"/>
        <v>-3.1041129007164776</v>
      </c>
      <c r="AB73" s="108">
        <f t="shared" si="11"/>
        <v>-6.8314890653619662E-2</v>
      </c>
      <c r="AC73" s="108">
        <f t="shared" si="11"/>
        <v>-4.4871829877661466E-2</v>
      </c>
    </row>
    <row r="74" spans="1:29" x14ac:dyDescent="0.35">
      <c r="A74" s="7">
        <v>71</v>
      </c>
      <c r="B74" s="120">
        <v>7.4267159999999999E-2</v>
      </c>
      <c r="C74" s="120">
        <v>4.9720510000000002E-2</v>
      </c>
      <c r="D74" s="121">
        <v>0.92839190999999999</v>
      </c>
      <c r="E74" s="121">
        <v>0.95148557</v>
      </c>
      <c r="F74" s="121">
        <f t="shared" si="8"/>
        <v>7.1608090000000013E-2</v>
      </c>
      <c r="G74" s="121">
        <f t="shared" si="9"/>
        <v>4.8514429999999997E-2</v>
      </c>
      <c r="Z74" s="108">
        <f t="shared" si="10"/>
        <v>-2.6000864168902758</v>
      </c>
      <c r="AA74" s="108">
        <f t="shared" si="11"/>
        <v>-3.0013377549505607</v>
      </c>
      <c r="AB74" s="108">
        <f t="shared" si="11"/>
        <v>-7.4301318536236824E-2</v>
      </c>
      <c r="AC74" s="108">
        <f t="shared" si="11"/>
        <v>-4.9730757889044158E-2</v>
      </c>
    </row>
    <row r="75" spans="1:29" x14ac:dyDescent="0.35">
      <c r="A75" s="7">
        <v>72</v>
      </c>
      <c r="B75" s="120">
        <v>8.0831059999999996E-2</v>
      </c>
      <c r="C75" s="120">
        <v>5.4927320000000002E-2</v>
      </c>
      <c r="D75" s="121">
        <v>0.92230886999999995</v>
      </c>
      <c r="E75" s="121">
        <v>0.94654086999999998</v>
      </c>
      <c r="F75" s="121">
        <f t="shared" si="8"/>
        <v>7.7691130000000053E-2</v>
      </c>
      <c r="G75" s="121">
        <f t="shared" si="9"/>
        <v>5.3459130000000021E-2</v>
      </c>
      <c r="Z75" s="108">
        <f t="shared" si="10"/>
        <v>-2.5153939813795283</v>
      </c>
      <c r="AA75" s="108">
        <f t="shared" si="11"/>
        <v>-2.9017444221861348</v>
      </c>
      <c r="AB75" s="108">
        <f t="shared" si="11"/>
        <v>-8.0875111525514631E-2</v>
      </c>
      <c r="AC75" s="108">
        <f t="shared" si="11"/>
        <v>-5.4941129127646704E-2</v>
      </c>
    </row>
    <row r="76" spans="1:29" x14ac:dyDescent="0.35">
      <c r="A76" s="7">
        <v>73</v>
      </c>
      <c r="B76" s="120">
        <v>8.7986010000000003E-2</v>
      </c>
      <c r="C76" s="120">
        <v>6.0457860000000002E-2</v>
      </c>
      <c r="D76" s="121">
        <v>0.91572164</v>
      </c>
      <c r="E76" s="121">
        <v>0.94131609999999999</v>
      </c>
      <c r="F76" s="121">
        <f t="shared" si="8"/>
        <v>8.4278359999999997E-2</v>
      </c>
      <c r="G76" s="121">
        <f t="shared" si="9"/>
        <v>5.8683900000000011E-2</v>
      </c>
      <c r="Z76" s="108">
        <f t="shared" si="10"/>
        <v>-2.4305774544148839</v>
      </c>
      <c r="AA76" s="108">
        <f t="shared" si="11"/>
        <v>-2.8058086855599331</v>
      </c>
      <c r="AB76" s="108">
        <f t="shared" si="11"/>
        <v>-8.80428469537365E-2</v>
      </c>
      <c r="AC76" s="108">
        <f t="shared" si="11"/>
        <v>-6.0476276570135011E-2</v>
      </c>
    </row>
    <row r="77" spans="1:29" x14ac:dyDescent="0.35">
      <c r="A77" s="7">
        <v>74</v>
      </c>
      <c r="B77" s="120">
        <v>9.5762739999999999E-2</v>
      </c>
      <c r="C77" s="120">
        <v>6.6424159999999996E-2</v>
      </c>
      <c r="D77" s="121">
        <v>0.90861298999999995</v>
      </c>
      <c r="E77" s="121">
        <v>0.93571101000000001</v>
      </c>
      <c r="F77" s="121">
        <f t="shared" si="8"/>
        <v>9.1387010000000046E-2</v>
      </c>
      <c r="G77" s="121">
        <f t="shared" si="9"/>
        <v>6.428898999999999E-2</v>
      </c>
      <c r="Z77" s="108">
        <f t="shared" si="10"/>
        <v>-2.3458816049421034</v>
      </c>
      <c r="AA77" s="108">
        <f t="shared" si="11"/>
        <v>-2.7116944332573936</v>
      </c>
      <c r="AB77" s="108">
        <f t="shared" si="11"/>
        <v>-9.5836029038802381E-2</v>
      </c>
      <c r="AC77" s="108">
        <f t="shared" si="11"/>
        <v>-6.6448600177639205E-2</v>
      </c>
    </row>
    <row r="78" spans="1:29" x14ac:dyDescent="0.35">
      <c r="A78" s="7">
        <v>75</v>
      </c>
      <c r="B78" s="120">
        <v>0.10425572</v>
      </c>
      <c r="C78" s="120">
        <v>7.2977819999999999E-2</v>
      </c>
      <c r="D78" s="121">
        <v>0.90090963999999996</v>
      </c>
      <c r="E78" s="121">
        <v>0.92959130999999995</v>
      </c>
      <c r="F78" s="121">
        <f t="shared" si="8"/>
        <v>9.9090360000000044E-2</v>
      </c>
      <c r="G78" s="121">
        <f t="shared" si="9"/>
        <v>7.0408690000000052E-2</v>
      </c>
      <c r="Z78" s="108">
        <f t="shared" si="10"/>
        <v>-2.2609085517029102</v>
      </c>
      <c r="AA78" s="108">
        <f t="shared" si="11"/>
        <v>-2.6175997196175769</v>
      </c>
      <c r="AB78" s="108">
        <f t="shared" si="11"/>
        <v>-0.10435031497129139</v>
      </c>
      <c r="AC78" s="108">
        <f t="shared" si="11"/>
        <v>-7.3010241034896714E-2</v>
      </c>
    </row>
    <row r="79" spans="1:29" x14ac:dyDescent="0.35">
      <c r="A79" s="7">
        <v>76</v>
      </c>
      <c r="B79" s="120">
        <v>0.11355126</v>
      </c>
      <c r="C79" s="120">
        <v>8.0267549999999993E-2</v>
      </c>
      <c r="D79" s="121">
        <v>0.89254931999999998</v>
      </c>
      <c r="E79" s="121">
        <v>0.92282958999999998</v>
      </c>
      <c r="F79" s="121">
        <f t="shared" si="8"/>
        <v>0.10745068000000002</v>
      </c>
      <c r="G79" s="121">
        <f t="shared" si="9"/>
        <v>7.7170410000000023E-2</v>
      </c>
      <c r="Z79" s="108">
        <f t="shared" si="10"/>
        <v>-2.175500914058845</v>
      </c>
      <c r="AA79" s="108">
        <f t="shared" si="11"/>
        <v>-2.5223898492927463</v>
      </c>
      <c r="AB79" s="108">
        <f t="shared" si="11"/>
        <v>-0.11367350635094667</v>
      </c>
      <c r="AC79" s="108">
        <f t="shared" si="11"/>
        <v>-8.0310687743654893E-2</v>
      </c>
    </row>
    <row r="80" spans="1:29" x14ac:dyDescent="0.35">
      <c r="A80" s="7">
        <v>77</v>
      </c>
      <c r="B80" s="120">
        <v>0.12373401000000001</v>
      </c>
      <c r="C80" s="120">
        <v>8.8439809999999994E-2</v>
      </c>
      <c r="D80" s="121">
        <v>0.88347503999999999</v>
      </c>
      <c r="E80" s="121">
        <v>0.91530537000000001</v>
      </c>
      <c r="F80" s="121">
        <f t="shared" si="8"/>
        <v>0.11652496000000001</v>
      </c>
      <c r="G80" s="121">
        <f t="shared" si="9"/>
        <v>8.4694629999999993E-2</v>
      </c>
      <c r="Z80" s="108">
        <f t="shared" si="10"/>
        <v>-2.0896210980031547</v>
      </c>
      <c r="AA80" s="108">
        <f t="shared" si="11"/>
        <v>-2.4254330713443624</v>
      </c>
      <c r="AB80" s="108">
        <f t="shared" si="11"/>
        <v>-0.12389223889480537</v>
      </c>
      <c r="AC80" s="108">
        <f t="shared" si="11"/>
        <v>-8.8497531679737979E-2</v>
      </c>
    </row>
    <row r="81" spans="1:29" x14ac:dyDescent="0.35">
      <c r="A81" s="7">
        <v>78</v>
      </c>
      <c r="B81" s="120">
        <v>0.13494107999999999</v>
      </c>
      <c r="C81" s="120">
        <v>9.7604659999999996E-2</v>
      </c>
      <c r="D81" s="121">
        <v>0.87358800999999997</v>
      </c>
      <c r="E81" s="121">
        <v>0.90693703000000003</v>
      </c>
      <c r="F81" s="121">
        <f t="shared" si="8"/>
        <v>0.12641199000000003</v>
      </c>
      <c r="G81" s="121">
        <f t="shared" si="9"/>
        <v>9.3062969999999967E-2</v>
      </c>
      <c r="Z81" s="108">
        <f t="shared" si="10"/>
        <v>-2.0029170402577496</v>
      </c>
      <c r="AA81" s="108">
        <f t="shared" si="11"/>
        <v>-2.3268300408012501</v>
      </c>
      <c r="AB81" s="108">
        <f t="shared" si="11"/>
        <v>-0.13514639890253247</v>
      </c>
      <c r="AC81" s="108">
        <f t="shared" si="11"/>
        <v>-9.7682257958511154E-2</v>
      </c>
    </row>
    <row r="82" spans="1:29" x14ac:dyDescent="0.35">
      <c r="A82" s="7">
        <v>79</v>
      </c>
      <c r="B82" s="120">
        <v>0.1473351</v>
      </c>
      <c r="C82" s="120">
        <v>0.10784237000000001</v>
      </c>
      <c r="D82" s="121">
        <v>0.86277400000000004</v>
      </c>
      <c r="E82" s="121">
        <v>0.89767511</v>
      </c>
      <c r="F82" s="121">
        <f t="shared" si="8"/>
        <v>0.13722599999999996</v>
      </c>
      <c r="G82" s="121">
        <f t="shared" si="9"/>
        <v>0.10232489</v>
      </c>
      <c r="Z82" s="108">
        <f t="shared" si="10"/>
        <v>-1.9150456946942134</v>
      </c>
      <c r="AA82" s="108">
        <f t="shared" si="11"/>
        <v>-2.2270846550566636</v>
      </c>
      <c r="AB82" s="108">
        <f t="shared" si="11"/>
        <v>-0.14760249936717704</v>
      </c>
      <c r="AC82" s="108">
        <f t="shared" si="11"/>
        <v>-0.10794706901581998</v>
      </c>
    </row>
    <row r="83" spans="1:29" x14ac:dyDescent="0.35">
      <c r="A83" s="7">
        <v>80</v>
      </c>
      <c r="B83" s="120">
        <v>0.16107357999999999</v>
      </c>
      <c r="C83" s="120">
        <v>0.11926478</v>
      </c>
      <c r="D83" s="121">
        <v>0.85093189000000002</v>
      </c>
      <c r="E83" s="121">
        <v>0.88744701999999998</v>
      </c>
      <c r="F83" s="121">
        <f t="shared" si="8"/>
        <v>0.14906810999999998</v>
      </c>
      <c r="G83" s="121">
        <f t="shared" si="9"/>
        <v>0.11255298000000002</v>
      </c>
      <c r="Z83" s="108">
        <f t="shared" si="10"/>
        <v>-1.8258939997653418</v>
      </c>
      <c r="AA83" s="108">
        <f t="shared" si="11"/>
        <v>-2.1264092155939842</v>
      </c>
      <c r="AB83" s="108">
        <f t="shared" si="11"/>
        <v>-0.16142318886439858</v>
      </c>
      <c r="AC83" s="108">
        <f t="shared" si="11"/>
        <v>-0.11940645518907778</v>
      </c>
    </row>
    <row r="84" spans="1:29" x14ac:dyDescent="0.35">
      <c r="A84" s="7">
        <v>81</v>
      </c>
      <c r="B84" s="120">
        <v>0.17637551000000001</v>
      </c>
      <c r="C84" s="120">
        <v>0.13200622000000001</v>
      </c>
      <c r="D84" s="121">
        <v>0.83791813000000004</v>
      </c>
      <c r="E84" s="121">
        <v>0.87616713999999996</v>
      </c>
      <c r="F84" s="121">
        <f t="shared" si="8"/>
        <v>0.16208186999999996</v>
      </c>
      <c r="G84" s="121">
        <f t="shared" si="9"/>
        <v>0.12383286000000004</v>
      </c>
      <c r="Z84" s="108">
        <f t="shared" si="10"/>
        <v>-1.7351399772470744</v>
      </c>
      <c r="AA84" s="108">
        <f t="shared" si="11"/>
        <v>-2.0249062362938144</v>
      </c>
      <c r="AB84" s="108">
        <f t="shared" si="11"/>
        <v>-0.17683488017008139</v>
      </c>
      <c r="AC84" s="108">
        <f t="shared" si="11"/>
        <v>-0.13219840715881845</v>
      </c>
    </row>
    <row r="85" spans="1:29" x14ac:dyDescent="0.35">
      <c r="A85" s="7">
        <v>82</v>
      </c>
      <c r="B85" s="120">
        <v>0.19346058999999999</v>
      </c>
      <c r="C85" s="120">
        <v>0.14620200999999999</v>
      </c>
      <c r="D85" s="121">
        <v>0.82360239999999996</v>
      </c>
      <c r="E85" s="121">
        <v>0.86375745999999998</v>
      </c>
      <c r="F85" s="121">
        <f t="shared" si="8"/>
        <v>0.17639760000000004</v>
      </c>
      <c r="G85" s="121">
        <f t="shared" si="9"/>
        <v>0.13624254000000002</v>
      </c>
      <c r="Z85" s="108">
        <f t="shared" si="10"/>
        <v>-1.642681456506345</v>
      </c>
      <c r="AA85" s="108">
        <f t="shared" si="11"/>
        <v>-1.9227659834709521</v>
      </c>
      <c r="AB85" s="108">
        <f t="shared" si="11"/>
        <v>-0.19406738979680874</v>
      </c>
      <c r="AC85" s="108">
        <f t="shared" si="11"/>
        <v>-0.14646326717923275</v>
      </c>
    </row>
    <row r="86" spans="1:29" x14ac:dyDescent="0.35">
      <c r="A86" s="7">
        <v>83</v>
      </c>
      <c r="B86" s="120">
        <v>0.21480462</v>
      </c>
      <c r="C86" s="120">
        <v>0.16373728000000001</v>
      </c>
      <c r="D86" s="121">
        <v>0.80602837999999999</v>
      </c>
      <c r="E86" s="121">
        <v>0.84865327000000002</v>
      </c>
      <c r="F86" s="121">
        <f t="shared" si="8"/>
        <v>0.19397162000000001</v>
      </c>
      <c r="G86" s="121">
        <f t="shared" si="9"/>
        <v>0.15134672999999998</v>
      </c>
      <c r="Z86" s="108">
        <f t="shared" si="10"/>
        <v>-1.5380264081988411</v>
      </c>
      <c r="AA86" s="108">
        <f t="shared" si="11"/>
        <v>-1.8094920868732887</v>
      </c>
      <c r="AB86" s="108">
        <f t="shared" si="11"/>
        <v>-0.21563632617728445</v>
      </c>
      <c r="AC86" s="108">
        <f t="shared" si="11"/>
        <v>-0.16410457420344238</v>
      </c>
    </row>
    <row r="87" spans="1:29" x14ac:dyDescent="0.35">
      <c r="A87" s="7">
        <v>84</v>
      </c>
      <c r="B87" s="120">
        <v>0.24082766999999999</v>
      </c>
      <c r="C87" s="120">
        <v>0.18496962</v>
      </c>
      <c r="D87" s="121">
        <v>0.78505471000000004</v>
      </c>
      <c r="E87" s="121">
        <v>0.83068907000000003</v>
      </c>
      <c r="F87" s="121">
        <f t="shared" si="8"/>
        <v>0.21494528999999996</v>
      </c>
      <c r="G87" s="121">
        <f t="shared" si="9"/>
        <v>0.16931092999999997</v>
      </c>
      <c r="Z87" s="108">
        <f t="shared" si="10"/>
        <v>-1.4236736635110891</v>
      </c>
      <c r="AA87" s="108">
        <f t="shared" si="11"/>
        <v>-1.6875636836049877</v>
      </c>
      <c r="AB87" s="108">
        <f t="shared" si="11"/>
        <v>-0.24200186936074528</v>
      </c>
      <c r="AC87" s="108">
        <f t="shared" si="11"/>
        <v>-0.18549971780161917</v>
      </c>
    </row>
    <row r="88" spans="1:29" x14ac:dyDescent="0.35">
      <c r="A88" s="7">
        <v>85</v>
      </c>
      <c r="B88" s="120">
        <v>0.26848870000000002</v>
      </c>
      <c r="C88" s="120">
        <v>0.20767785</v>
      </c>
      <c r="D88" s="121">
        <v>0.76328848000000005</v>
      </c>
      <c r="E88" s="121">
        <v>0.81185854999999996</v>
      </c>
      <c r="F88" s="121">
        <f t="shared" si="8"/>
        <v>0.23671151999999995</v>
      </c>
      <c r="G88" s="121">
        <f t="shared" si="9"/>
        <v>0.18814145000000004</v>
      </c>
      <c r="Z88" s="108">
        <f t="shared" si="10"/>
        <v>-1.3149464515799238</v>
      </c>
      <c r="AA88" s="108">
        <f t="shared" si="11"/>
        <v>-1.5717671979853303</v>
      </c>
      <c r="AB88" s="108">
        <f t="shared" si="11"/>
        <v>-0.27011923265371501</v>
      </c>
      <c r="AC88" s="108">
        <f t="shared" si="11"/>
        <v>-0.20842915350234478</v>
      </c>
    </row>
    <row r="89" spans="1:29" x14ac:dyDescent="0.35">
      <c r="A89" s="7">
        <v>86</v>
      </c>
      <c r="B89" s="120">
        <v>0.29468309999999998</v>
      </c>
      <c r="C89" s="120">
        <v>0.22961369000000001</v>
      </c>
      <c r="D89" s="121">
        <v>0.74316009000000005</v>
      </c>
      <c r="E89" s="121">
        <v>0.79403276</v>
      </c>
      <c r="F89" s="121">
        <f t="shared" si="8"/>
        <v>0.25683990999999995</v>
      </c>
      <c r="G89" s="121">
        <f t="shared" si="9"/>
        <v>0.20596724</v>
      </c>
      <c r="Z89" s="108">
        <f t="shared" si="10"/>
        <v>-1.22185473733688</v>
      </c>
      <c r="AA89" s="108">
        <f t="shared" si="11"/>
        <v>-1.4713569908787112</v>
      </c>
      <c r="AB89" s="108">
        <f t="shared" si="11"/>
        <v>-0.29684379313970166</v>
      </c>
      <c r="AC89" s="108">
        <f t="shared" si="11"/>
        <v>-0.23063055914030503</v>
      </c>
    </row>
    <row r="90" spans="1:29" x14ac:dyDescent="0.35">
      <c r="A90" s="7">
        <v>87</v>
      </c>
      <c r="B90" s="120">
        <v>0.31627601999999999</v>
      </c>
      <c r="C90" s="120">
        <v>0.24851919</v>
      </c>
      <c r="D90" s="121">
        <v>0.72690991000000005</v>
      </c>
      <c r="E90" s="121">
        <v>0.77894856999999995</v>
      </c>
      <c r="F90" s="121">
        <f t="shared" si="8"/>
        <v>0.27309008999999995</v>
      </c>
      <c r="G90" s="121">
        <f t="shared" si="9"/>
        <v>0.22105143000000005</v>
      </c>
      <c r="Z90" s="108">
        <f t="shared" si="10"/>
        <v>-1.1511399656451056</v>
      </c>
      <c r="AA90" s="108">
        <f t="shared" si="11"/>
        <v>-1.3922352130869819</v>
      </c>
      <c r="AB90" s="108">
        <f t="shared" si="11"/>
        <v>-0.31895272934744501</v>
      </c>
      <c r="AC90" s="108">
        <f t="shared" si="11"/>
        <v>-0.24981025582999333</v>
      </c>
    </row>
    <row r="91" spans="1:29" x14ac:dyDescent="0.35">
      <c r="A91" s="7">
        <v>88</v>
      </c>
      <c r="B91" s="120">
        <v>0.33487679999999997</v>
      </c>
      <c r="C91" s="120">
        <v>0.26564462</v>
      </c>
      <c r="D91" s="121">
        <v>0.71315249000000003</v>
      </c>
      <c r="E91" s="121">
        <v>0.76550194999999999</v>
      </c>
      <c r="F91" s="121">
        <f t="shared" si="8"/>
        <v>0.28684750999999997</v>
      </c>
      <c r="G91" s="121">
        <f t="shared" si="9"/>
        <v>0.23449805000000001</v>
      </c>
      <c r="Z91" s="108">
        <f t="shared" si="10"/>
        <v>-1.0939925759918327</v>
      </c>
      <c r="AA91" s="108">
        <f t="shared" si="11"/>
        <v>-1.3255958785018203</v>
      </c>
      <c r="AB91" s="108">
        <f t="shared" si="11"/>
        <v>-0.33806001046723422</v>
      </c>
      <c r="AC91" s="108">
        <f t="shared" si="11"/>
        <v>-0.26722351653297299</v>
      </c>
    </row>
    <row r="92" spans="1:29" x14ac:dyDescent="0.35">
      <c r="A92" s="7">
        <v>89</v>
      </c>
      <c r="B92" s="120">
        <v>0.35420726000000002</v>
      </c>
      <c r="C92" s="120">
        <v>0.28378906999999998</v>
      </c>
      <c r="D92" s="121">
        <v>0.69908574999999995</v>
      </c>
      <c r="E92" s="121">
        <v>0.75147523999999999</v>
      </c>
      <c r="F92" s="121">
        <f t="shared" si="8"/>
        <v>0.30091425000000005</v>
      </c>
      <c r="G92" s="121">
        <f t="shared" si="9"/>
        <v>0.24852476000000001</v>
      </c>
      <c r="Z92" s="108">
        <f t="shared" si="10"/>
        <v>-1.0378730569490524</v>
      </c>
      <c r="AA92" s="108">
        <f t="shared" si="11"/>
        <v>-1.2595240280351911</v>
      </c>
      <c r="AB92" s="108">
        <f t="shared" si="11"/>
        <v>-0.35798186902196238</v>
      </c>
      <c r="AC92" s="108">
        <f t="shared" si="11"/>
        <v>-0.28571701777034308</v>
      </c>
    </row>
    <row r="93" spans="1:29" x14ac:dyDescent="0.35">
      <c r="A93" s="7">
        <v>90</v>
      </c>
      <c r="B93" s="120">
        <v>0.37430498000000001</v>
      </c>
      <c r="C93" s="120">
        <v>0.30302678</v>
      </c>
      <c r="D93" s="121">
        <v>0.68470354</v>
      </c>
      <c r="E93" s="121">
        <v>0.73684475999999999</v>
      </c>
      <c r="F93" s="121">
        <f t="shared" si="8"/>
        <v>0.31529646</v>
      </c>
      <c r="G93" s="121">
        <f t="shared" si="9"/>
        <v>0.26315524000000001</v>
      </c>
      <c r="Z93" s="108">
        <f t="shared" si="10"/>
        <v>-0.98268435932456899</v>
      </c>
      <c r="AA93" s="108">
        <f t="shared" si="11"/>
        <v>-1.193934094540017</v>
      </c>
      <c r="AB93" s="108">
        <f t="shared" si="11"/>
        <v>-0.37876932272097513</v>
      </c>
      <c r="AC93" s="108">
        <f t="shared" si="11"/>
        <v>-0.30537804670052926</v>
      </c>
    </row>
    <row r="94" spans="1:29" x14ac:dyDescent="0.35">
      <c r="A94" s="7">
        <v>91</v>
      </c>
      <c r="B94" s="120">
        <v>0.39531117999999998</v>
      </c>
      <c r="C94" s="120">
        <v>0.32348769999999999</v>
      </c>
      <c r="D94" s="121">
        <v>0.66992916999999996</v>
      </c>
      <c r="E94" s="121">
        <v>0.72154989000000003</v>
      </c>
      <c r="F94" s="121">
        <f t="shared" si="8"/>
        <v>0.33007083000000004</v>
      </c>
      <c r="G94" s="121">
        <f t="shared" si="9"/>
        <v>0.27845010999999997</v>
      </c>
      <c r="Z94" s="108">
        <f t="shared" si="10"/>
        <v>-0.92808202676220708</v>
      </c>
      <c r="AA94" s="108">
        <f t="shared" si="11"/>
        <v>-1.1285941874023535</v>
      </c>
      <c r="AB94" s="108">
        <f t="shared" si="11"/>
        <v>-0.40058328860341019</v>
      </c>
      <c r="AC94" s="108">
        <f t="shared" si="11"/>
        <v>-0.32635375554964957</v>
      </c>
    </row>
    <row r="95" spans="1:29" x14ac:dyDescent="0.35">
      <c r="A95" s="7">
        <v>92</v>
      </c>
      <c r="B95" s="120">
        <v>0.41737234000000001</v>
      </c>
      <c r="C95" s="120">
        <v>0.34530063</v>
      </c>
      <c r="D95" s="121">
        <v>0.65468923999999995</v>
      </c>
      <c r="E95" s="121">
        <v>0.70553827999999996</v>
      </c>
      <c r="F95" s="121">
        <f t="shared" si="8"/>
        <v>0.34531076000000005</v>
      </c>
      <c r="G95" s="121">
        <f t="shared" si="9"/>
        <v>0.29446172000000004</v>
      </c>
      <c r="Z95" s="108">
        <f t="shared" si="10"/>
        <v>-0.87377655390424558</v>
      </c>
      <c r="AA95" s="108">
        <f t="shared" si="11"/>
        <v>-1.0633398500874205</v>
      </c>
      <c r="AB95" s="108">
        <f t="shared" si="11"/>
        <v>-0.42359459867854848</v>
      </c>
      <c r="AC95" s="108">
        <f t="shared" si="11"/>
        <v>-0.34879424977075268</v>
      </c>
    </row>
    <row r="96" spans="1:29" x14ac:dyDescent="0.35">
      <c r="A96" s="7">
        <v>93</v>
      </c>
      <c r="B96" s="120">
        <v>0.44052606</v>
      </c>
      <c r="C96" s="120">
        <v>0.36850769999999999</v>
      </c>
      <c r="D96" s="121">
        <v>0.63899090000000003</v>
      </c>
      <c r="E96" s="121">
        <v>0.68882710000000003</v>
      </c>
      <c r="F96" s="121">
        <f t="shared" si="8"/>
        <v>0.36100909999999997</v>
      </c>
      <c r="G96" s="121">
        <f t="shared" si="9"/>
        <v>0.31117289999999997</v>
      </c>
      <c r="Z96" s="108">
        <f t="shared" si="10"/>
        <v>-0.81978567531038637</v>
      </c>
      <c r="AA96" s="108">
        <f t="shared" si="11"/>
        <v>-0.99829367204866615</v>
      </c>
      <c r="AB96" s="108">
        <f t="shared" si="11"/>
        <v>-0.44786506570757117</v>
      </c>
      <c r="AC96" s="108">
        <f t="shared" si="11"/>
        <v>-0.37276498285626741</v>
      </c>
    </row>
    <row r="97" spans="1:29" x14ac:dyDescent="0.35">
      <c r="A97" s="7">
        <v>94</v>
      </c>
      <c r="B97" s="120">
        <v>0.46474331000000002</v>
      </c>
      <c r="C97" s="120">
        <v>0.39309102000000001</v>
      </c>
      <c r="D97" s="121">
        <v>0.62288705</v>
      </c>
      <c r="E97" s="121">
        <v>0.67147842000000002</v>
      </c>
      <c r="F97" s="121">
        <f t="shared" si="8"/>
        <v>0.37711295</v>
      </c>
      <c r="G97" s="121">
        <f t="shared" si="9"/>
        <v>0.32852157999999998</v>
      </c>
      <c r="Z97" s="108">
        <f t="shared" si="10"/>
        <v>-0.7662700473201236</v>
      </c>
      <c r="AA97" s="108">
        <f t="shared" si="11"/>
        <v>-0.93371409087528756</v>
      </c>
      <c r="AB97" s="108">
        <f t="shared" si="11"/>
        <v>-0.47339007679205836</v>
      </c>
      <c r="AC97" s="108">
        <f t="shared" si="11"/>
        <v>-0.39827340054195082</v>
      </c>
    </row>
    <row r="98" spans="1:29" x14ac:dyDescent="0.35">
      <c r="A98" s="7">
        <v>95</v>
      </c>
      <c r="B98" s="120">
        <v>0.48984740999999998</v>
      </c>
      <c r="C98" s="120">
        <v>0.41890358</v>
      </c>
      <c r="D98" s="121">
        <v>0.60652415000000004</v>
      </c>
      <c r="E98" s="121">
        <v>0.65364177000000001</v>
      </c>
      <c r="F98" s="121">
        <f t="shared" si="8"/>
        <v>0.39347584999999996</v>
      </c>
      <c r="G98" s="121">
        <f t="shared" si="9"/>
        <v>0.34635822999999999</v>
      </c>
      <c r="Z98" s="108">
        <f t="shared" si="10"/>
        <v>-0.71366134453832075</v>
      </c>
      <c r="AA98" s="108">
        <f t="shared" si="11"/>
        <v>-0.8701145048732577</v>
      </c>
      <c r="AB98" s="108">
        <f t="shared" si="11"/>
        <v>-0.50001073275928065</v>
      </c>
      <c r="AC98" s="108">
        <f t="shared" si="11"/>
        <v>-0.42519582988960758</v>
      </c>
    </row>
    <row r="99" spans="1:29" x14ac:dyDescent="0.35">
      <c r="A99" s="7">
        <v>96</v>
      </c>
      <c r="B99" s="120">
        <v>0.51560569999999994</v>
      </c>
      <c r="C99" s="120">
        <v>0.44573796999999998</v>
      </c>
      <c r="D99" s="121">
        <v>0.59007430999999999</v>
      </c>
      <c r="E99" s="121">
        <v>0.63549818000000002</v>
      </c>
      <c r="F99" s="121">
        <f t="shared" si="8"/>
        <v>0.40992569000000001</v>
      </c>
      <c r="G99" s="121">
        <f t="shared" si="9"/>
        <v>0.36450181999999998</v>
      </c>
      <c r="Z99" s="108">
        <f t="shared" si="10"/>
        <v>-0.66241295289675328</v>
      </c>
      <c r="AA99" s="108">
        <f t="shared" si="11"/>
        <v>-0.8080240108251735</v>
      </c>
      <c r="AB99" s="108">
        <f t="shared" si="11"/>
        <v>-0.52750680086075818</v>
      </c>
      <c r="AC99" s="108">
        <f t="shared" si="11"/>
        <v>-0.45334605224343261</v>
      </c>
    </row>
    <row r="100" spans="1:29" x14ac:dyDescent="0.35">
      <c r="A100" s="7">
        <v>97</v>
      </c>
      <c r="B100" s="120">
        <v>0.54178718000000003</v>
      </c>
      <c r="C100" s="120">
        <v>0.47337509999999999</v>
      </c>
      <c r="D100" s="121">
        <v>0.57369587</v>
      </c>
      <c r="E100" s="121">
        <v>0.61722336</v>
      </c>
      <c r="F100" s="121">
        <f t="shared" si="8"/>
        <v>0.42630413</v>
      </c>
      <c r="G100" s="121">
        <f t="shared" si="9"/>
        <v>0.38277664</v>
      </c>
      <c r="Z100" s="108">
        <f t="shared" si="10"/>
        <v>-0.61288201147893662</v>
      </c>
      <c r="AA100" s="108">
        <f t="shared" si="11"/>
        <v>-0.74786718151119069</v>
      </c>
      <c r="AB100" s="108">
        <f t="shared" si="11"/>
        <v>-0.55565586628465813</v>
      </c>
      <c r="AC100" s="108">
        <f t="shared" si="11"/>
        <v>-0.48252431086198666</v>
      </c>
    </row>
    <row r="101" spans="1:29" x14ac:dyDescent="0.35">
      <c r="A101" s="7">
        <v>98</v>
      </c>
      <c r="B101" s="120">
        <v>0.56816544000000002</v>
      </c>
      <c r="C101" s="120">
        <v>0.50158667999999995</v>
      </c>
      <c r="D101" s="121">
        <v>0.55753204999999995</v>
      </c>
      <c r="E101" s="121">
        <v>0.59898516999999996</v>
      </c>
      <c r="F101" s="121">
        <f t="shared" si="8"/>
        <v>0.44246795000000005</v>
      </c>
      <c r="G101" s="121">
        <f t="shared" si="9"/>
        <v>0.40101483000000004</v>
      </c>
      <c r="Z101" s="108">
        <f t="shared" si="10"/>
        <v>-0.56534263506552596</v>
      </c>
      <c r="AA101" s="108">
        <f t="shared" si="11"/>
        <v>-0.68997884503994056</v>
      </c>
      <c r="AB101" s="108">
        <f t="shared" si="11"/>
        <v>-0.58423528851104278</v>
      </c>
      <c r="AC101" s="108">
        <f t="shared" si="11"/>
        <v>-0.5125184391030535</v>
      </c>
    </row>
    <row r="102" spans="1:29" x14ac:dyDescent="0.35">
      <c r="A102" s="7">
        <v>99</v>
      </c>
      <c r="B102" s="120">
        <v>0.59460327999999996</v>
      </c>
      <c r="C102" s="120">
        <v>0.53021547999999996</v>
      </c>
      <c r="D102" s="121">
        <v>0.54166150000000002</v>
      </c>
      <c r="E102" s="121">
        <v>0.58089303000000003</v>
      </c>
      <c r="F102" s="121">
        <f t="shared" si="8"/>
        <v>0.45833849999999998</v>
      </c>
      <c r="G102" s="121">
        <f t="shared" si="9"/>
        <v>0.41910696999999997</v>
      </c>
      <c r="Z102" s="108">
        <f t="shared" si="10"/>
        <v>-0.51986085211986655</v>
      </c>
      <c r="AA102" s="108">
        <f t="shared" si="11"/>
        <v>-0.63447178902381085</v>
      </c>
      <c r="AB102" s="108">
        <f t="shared" si="11"/>
        <v>-0.61311401139343868</v>
      </c>
      <c r="AC102" s="108">
        <f t="shared" si="11"/>
        <v>-0.54318865267846084</v>
      </c>
    </row>
    <row r="103" spans="1:29" x14ac:dyDescent="0.35">
      <c r="A103" s="7">
        <v>100</v>
      </c>
      <c r="B103" s="120">
        <v>0.64507475999999997</v>
      </c>
      <c r="C103" s="120">
        <v>0.58977449000000004</v>
      </c>
      <c r="D103" s="121">
        <v>0</v>
      </c>
      <c r="E103" s="121">
        <v>0</v>
      </c>
      <c r="F103" s="121">
        <f t="shared" si="8"/>
        <v>1</v>
      </c>
      <c r="G103" s="121">
        <f t="shared" si="9"/>
        <v>1</v>
      </c>
      <c r="I103" s="108"/>
      <c r="Z103" s="108">
        <f t="shared" si="10"/>
        <v>-0.43838906192631505</v>
      </c>
      <c r="AA103" s="108">
        <f t="shared" si="11"/>
        <v>-0.52801503548616713</v>
      </c>
      <c r="AB103" s="108" t="e">
        <f t="shared" si="11"/>
        <v>#NUM!</v>
      </c>
      <c r="AC103" s="108" t="e">
        <f t="shared" si="11"/>
        <v>#NUM!</v>
      </c>
    </row>
    <row r="105" spans="1:29" x14ac:dyDescent="0.35">
      <c r="A105" s="179" t="s">
        <v>160</v>
      </c>
      <c r="B105" s="179"/>
      <c r="C105" s="179"/>
      <c r="D105" s="179"/>
      <c r="E105" s="141"/>
      <c r="F105" s="141"/>
      <c r="H105" s="179" t="s">
        <v>163</v>
      </c>
      <c r="I105" s="179"/>
      <c r="J105" s="179"/>
      <c r="K105" s="179"/>
    </row>
    <row r="106" spans="1:29" x14ac:dyDescent="0.35">
      <c r="A106" s="1" t="s">
        <v>734</v>
      </c>
      <c r="F106" s="108">
        <f>AVERAGE(D107:D207)</f>
        <v>0.40473767239499753</v>
      </c>
      <c r="H106" s="1" t="s">
        <v>734</v>
      </c>
      <c r="I106" s="1" t="s">
        <v>161</v>
      </c>
      <c r="J106" s="1" t="s">
        <v>735</v>
      </c>
      <c r="K106" s="1" t="s">
        <v>162</v>
      </c>
      <c r="M106" s="108">
        <f>AVERAGE(K107:K207)</f>
        <v>1.3444866069530563</v>
      </c>
    </row>
    <row r="107" spans="1:29" x14ac:dyDescent="0.35">
      <c r="A107" s="1">
        <v>0</v>
      </c>
      <c r="B107" s="108">
        <v>0.99847255898190801</v>
      </c>
      <c r="C107" s="108">
        <v>1.5274410180920999E-3</v>
      </c>
      <c r="D107" s="108">
        <v>1.4571936063476399E-3</v>
      </c>
      <c r="E107" s="108"/>
      <c r="F107" s="108"/>
      <c r="H107" s="1">
        <v>0</v>
      </c>
      <c r="I107" s="108">
        <v>0.99827857664262498</v>
      </c>
      <c r="J107" s="108">
        <v>1.72142335737491E-3</v>
      </c>
      <c r="K107" s="108">
        <v>1.6477839181494201E-3</v>
      </c>
      <c r="L107" s="108"/>
    </row>
    <row r="108" spans="1:29" x14ac:dyDescent="0.35">
      <c r="A108" s="1">
        <v>1</v>
      </c>
      <c r="B108" s="108">
        <v>0.99832057554577303</v>
      </c>
      <c r="C108" s="108">
        <v>1.6794244542267501E-3</v>
      </c>
      <c r="D108" s="108">
        <v>1.6023173707675499E-3</v>
      </c>
      <c r="E108" s="108"/>
      <c r="F108" s="108"/>
      <c r="H108" s="1">
        <v>1</v>
      </c>
      <c r="I108" s="108">
        <v>0.99811941669073601</v>
      </c>
      <c r="J108" s="108">
        <v>1.8805833092637701E-3</v>
      </c>
      <c r="K108" s="108">
        <v>1.80027876514622E-3</v>
      </c>
      <c r="L108" s="108"/>
    </row>
    <row r="109" spans="1:29" x14ac:dyDescent="0.35">
      <c r="A109" s="1">
        <v>2</v>
      </c>
      <c r="B109" s="108">
        <v>0.99815350317998197</v>
      </c>
      <c r="C109" s="108">
        <v>1.8464968200175801E-3</v>
      </c>
      <c r="D109" s="108">
        <v>1.7618762378902701E-3</v>
      </c>
      <c r="E109" s="108"/>
      <c r="F109" s="108"/>
      <c r="H109" s="1">
        <v>2</v>
      </c>
      <c r="I109" s="108">
        <v>0.99794555622141201</v>
      </c>
      <c r="J109" s="108">
        <v>2.05444377858766E-3</v>
      </c>
      <c r="K109" s="108">
        <v>1.9668863113518399E-3</v>
      </c>
      <c r="L109" s="108"/>
    </row>
    <row r="110" spans="1:29" x14ac:dyDescent="0.35">
      <c r="A110" s="1">
        <v>3</v>
      </c>
      <c r="B110" s="108">
        <v>0.99796985089789803</v>
      </c>
      <c r="C110" s="108">
        <v>2.03014910210175E-3</v>
      </c>
      <c r="D110" s="108">
        <v>1.9373022779243E-3</v>
      </c>
      <c r="E110" s="108"/>
      <c r="F110" s="108"/>
      <c r="H110" s="1">
        <v>3</v>
      </c>
      <c r="I110" s="108">
        <v>0.99775564038039399</v>
      </c>
      <c r="J110" s="108">
        <v>2.2443596196057799E-3</v>
      </c>
      <c r="K110" s="108">
        <v>2.1489126223998502E-3</v>
      </c>
      <c r="L110" s="108"/>
    </row>
    <row r="111" spans="1:29" x14ac:dyDescent="0.35">
      <c r="A111" s="1">
        <v>4</v>
      </c>
      <c r="B111" s="108">
        <v>0.99776798185423599</v>
      </c>
      <c r="C111" s="108">
        <v>2.23201814576413E-3</v>
      </c>
      <c r="D111" s="108">
        <v>2.13016884866355E-3</v>
      </c>
      <c r="E111" s="108"/>
      <c r="F111" s="108"/>
      <c r="H111" s="1">
        <v>4</v>
      </c>
      <c r="I111" s="108">
        <v>0.99754819001268302</v>
      </c>
      <c r="J111" s="108">
        <v>2.45180998731698E-3</v>
      </c>
      <c r="K111" s="108">
        <v>2.3477846343125299E-3</v>
      </c>
      <c r="L111" s="108"/>
    </row>
    <row r="112" spans="1:29" x14ac:dyDescent="0.35">
      <c r="A112" s="1">
        <v>5</v>
      </c>
      <c r="B112" s="108">
        <v>0.99754609938342198</v>
      </c>
      <c r="C112" s="108">
        <v>2.4539006165777998E-3</v>
      </c>
      <c r="D112" s="108">
        <v>2.3422043708854899E-3</v>
      </c>
      <c r="E112" s="108"/>
      <c r="F112" s="108"/>
      <c r="H112" s="1">
        <v>5</v>
      </c>
      <c r="I112" s="108">
        <v>0.99732159036859902</v>
      </c>
      <c r="J112" s="108">
        <v>2.6784096314009802E-3</v>
      </c>
      <c r="K112" s="108">
        <v>2.56506133950142E-3</v>
      </c>
      <c r="L112" s="108"/>
    </row>
    <row r="113" spans="1:12" x14ac:dyDescent="0.35">
      <c r="A113" s="1">
        <v>6</v>
      </c>
      <c r="B113" s="108">
        <v>0.99730223176597399</v>
      </c>
      <c r="C113" s="108">
        <v>2.6977682340255699E-3</v>
      </c>
      <c r="D113" s="108">
        <v>2.5753074124942798E-3</v>
      </c>
      <c r="E113" s="108"/>
      <c r="F113" s="108"/>
      <c r="H113" s="1">
        <v>6</v>
      </c>
      <c r="I113" s="108">
        <v>0.99707407880504195</v>
      </c>
      <c r="J113" s="108">
        <v>2.92592119495783E-3</v>
      </c>
      <c r="K113" s="108">
        <v>2.8024460079808899E-3</v>
      </c>
      <c r="L113" s="108"/>
    </row>
    <row r="114" spans="1:12" x14ac:dyDescent="0.35">
      <c r="A114" s="1">
        <v>7</v>
      </c>
      <c r="B114" s="108">
        <v>0.99703421562070904</v>
      </c>
      <c r="C114" s="108">
        <v>2.9657843792913999E-3</v>
      </c>
      <c r="D114" s="108">
        <v>2.8315631985118099E-3</v>
      </c>
      <c r="E114" s="108"/>
      <c r="F114" s="108"/>
      <c r="H114" s="1">
        <v>7</v>
      </c>
      <c r="I114" s="108">
        <v>0.99680373139673994</v>
      </c>
      <c r="J114" s="108">
        <v>3.19626860325983E-3</v>
      </c>
      <c r="K114" s="108">
        <v>3.0617995395991098E-3</v>
      </c>
      <c r="L114" s="108"/>
    </row>
    <row r="115" spans="1:12" x14ac:dyDescent="0.35">
      <c r="A115" s="1">
        <v>8</v>
      </c>
      <c r="B115" s="108">
        <v>0.99673967781538297</v>
      </c>
      <c r="C115" s="108">
        <v>3.2603221846171401E-3</v>
      </c>
      <c r="D115" s="108">
        <v>3.1132616729472001E-3</v>
      </c>
      <c r="E115" s="108"/>
      <c r="F115" s="108"/>
      <c r="H115" s="1">
        <v>8</v>
      </c>
      <c r="I115" s="108">
        <v>0.99650844836587105</v>
      </c>
      <c r="J115" s="108">
        <v>3.4915516341292902E-3</v>
      </c>
      <c r="K115" s="108">
        <v>3.34515505195673E-3</v>
      </c>
      <c r="L115" s="108"/>
    </row>
    <row r="116" spans="1:12" x14ac:dyDescent="0.35">
      <c r="A116" s="1">
        <v>9</v>
      </c>
      <c r="B116" s="108">
        <v>0.99641601578360195</v>
      </c>
      <c r="C116" s="108">
        <v>3.58398421639761E-3</v>
      </c>
      <c r="D116" s="108">
        <v>3.4229172478350499E-3</v>
      </c>
      <c r="E116" s="108"/>
      <c r="F116" s="108"/>
      <c r="H116" s="1">
        <v>9</v>
      </c>
      <c r="I116" s="108">
        <v>0.99618593823174095</v>
      </c>
      <c r="J116" s="108">
        <v>3.8140617682592701E-3</v>
      </c>
      <c r="K116" s="108">
        <v>3.6547338183705899E-3</v>
      </c>
      <c r="L116" s="108"/>
    </row>
    <row r="117" spans="1:12" x14ac:dyDescent="0.35">
      <c r="A117" s="1">
        <v>10</v>
      </c>
      <c r="B117" s="108">
        <v>0.99606037613180298</v>
      </c>
      <c r="C117" s="108">
        <v>3.9396238681965699E-3</v>
      </c>
      <c r="D117" s="108">
        <v>3.76329038424683E-3</v>
      </c>
      <c r="E117" s="108"/>
      <c r="F117" s="108"/>
      <c r="H117" s="1">
        <v>10</v>
      </c>
      <c r="I117" s="108">
        <v>0.99583370057521603</v>
      </c>
      <c r="J117" s="108">
        <v>4.1662994247837499E-3</v>
      </c>
      <c r="K117" s="108">
        <v>3.9929626808229701E-3</v>
      </c>
      <c r="L117" s="108"/>
    </row>
    <row r="118" spans="1:12" x14ac:dyDescent="0.35">
      <c r="A118" s="1">
        <v>11</v>
      </c>
      <c r="B118" s="108">
        <v>0.99566963141717202</v>
      </c>
      <c r="C118" s="108">
        <v>4.3303685828275399E-3</v>
      </c>
      <c r="D118" s="108">
        <v>4.1374111597415296E-3</v>
      </c>
      <c r="E118" s="108"/>
      <c r="F118" s="108"/>
      <c r="H118" s="1">
        <v>11</v>
      </c>
      <c r="I118" s="108">
        <v>0.99544900730536501</v>
      </c>
      <c r="J118" s="108">
        <v>4.5509926946349904E-3</v>
      </c>
      <c r="K118" s="108">
        <v>4.36249307439944E-3</v>
      </c>
      <c r="L118" s="108"/>
    </row>
    <row r="119" spans="1:12" x14ac:dyDescent="0.35">
      <c r="A119" s="1">
        <v>12</v>
      </c>
      <c r="B119" s="108">
        <v>0.99524035497561003</v>
      </c>
      <c r="C119" s="108">
        <v>4.7596450243896403E-3</v>
      </c>
      <c r="D119" s="108">
        <v>4.5486049863869499E-3</v>
      </c>
      <c r="E119" s="108"/>
      <c r="F119" s="108"/>
      <c r="H119" s="1">
        <v>12</v>
      </c>
      <c r="I119" s="108">
        <v>0.99502888230834396</v>
      </c>
      <c r="J119" s="108">
        <v>4.9711176916564801E-3</v>
      </c>
      <c r="K119" s="108">
        <v>4.7662218123512602E-3</v>
      </c>
      <c r="L119" s="108"/>
    </row>
    <row r="120" spans="1:12" x14ac:dyDescent="0.35">
      <c r="A120" s="1">
        <v>13</v>
      </c>
      <c r="B120" s="108">
        <v>0.99476879367892201</v>
      </c>
      <c r="C120" s="108">
        <v>5.2312063210783197E-3</v>
      </c>
      <c r="D120" s="108">
        <v>5.0005206529663499E-3</v>
      </c>
      <c r="E120" s="108"/>
      <c r="F120" s="108"/>
      <c r="H120" s="1">
        <v>13</v>
      </c>
      <c r="I120" s="108">
        <v>0.99457007935101305</v>
      </c>
      <c r="J120" s="108">
        <v>5.4299206489870598E-3</v>
      </c>
      <c r="K120" s="108">
        <v>5.20731379472007E-3</v>
      </c>
      <c r="L120" s="108"/>
    </row>
    <row r="121" spans="1:12" x14ac:dyDescent="0.35">
      <c r="A121" s="1">
        <v>14</v>
      </c>
      <c r="B121" s="108">
        <v>0.99425083850324603</v>
      </c>
      <c r="C121" s="108">
        <v>5.7491614967538603E-3</v>
      </c>
      <c r="D121" s="108">
        <v>5.4971608740432996E-3</v>
      </c>
      <c r="E121" s="108"/>
      <c r="F121" s="108"/>
      <c r="H121" s="1">
        <v>14</v>
      </c>
      <c r="I121" s="108">
        <v>0.994069058104187</v>
      </c>
      <c r="J121" s="108">
        <v>5.9309418958129996E-3</v>
      </c>
      <c r="K121" s="108">
        <v>5.6892268185416801E-3</v>
      </c>
      <c r="L121" s="108"/>
    </row>
    <row r="122" spans="1:12" x14ac:dyDescent="0.35">
      <c r="A122" s="1">
        <v>15</v>
      </c>
      <c r="B122" s="108">
        <v>0.99368199279562097</v>
      </c>
      <c r="C122" s="108">
        <v>6.3180072043789197E-3</v>
      </c>
      <c r="D122" s="108">
        <v>6.0429155368874402E-3</v>
      </c>
      <c r="E122" s="108"/>
      <c r="F122" s="108"/>
      <c r="H122" s="1">
        <v>15</v>
      </c>
      <c r="I122" s="108">
        <v>0.99352195814293398</v>
      </c>
      <c r="J122" s="108">
        <v>6.4780418570656896E-3</v>
      </c>
      <c r="K122" s="108">
        <v>6.2157386841205503E-3</v>
      </c>
      <c r="L122" s="108"/>
    </row>
    <row r="123" spans="1:12" x14ac:dyDescent="0.35">
      <c r="A123" s="1">
        <v>16</v>
      </c>
      <c r="B123" s="108">
        <v>0.99305733813560804</v>
      </c>
      <c r="C123" s="108">
        <v>6.9426618643916296E-3</v>
      </c>
      <c r="D123" s="108">
        <v>6.6425978444783302E-3</v>
      </c>
      <c r="E123" s="108"/>
      <c r="F123" s="108"/>
      <c r="H123" s="1">
        <v>16</v>
      </c>
      <c r="I123" s="108">
        <v>0.992924570774117</v>
      </c>
      <c r="J123" s="108">
        <v>7.0754292258825603E-3</v>
      </c>
      <c r="K123" s="108">
        <v>6.7909768098657602E-3</v>
      </c>
      <c r="L123" s="108"/>
    </row>
    <row r="124" spans="1:12" x14ac:dyDescent="0.35">
      <c r="A124" s="1">
        <v>17</v>
      </c>
      <c r="B124" s="108">
        <v>0.99237149770215605</v>
      </c>
      <c r="C124" s="108">
        <v>7.6285022978442897E-3</v>
      </c>
      <c r="D124" s="108">
        <v>7.3014835584278501E-3</v>
      </c>
      <c r="E124" s="108"/>
      <c r="F124" s="108"/>
      <c r="H124" s="1">
        <v>17</v>
      </c>
      <c r="I124" s="108">
        <v>0.99227230853456305</v>
      </c>
      <c r="J124" s="108">
        <v>7.7276914654365002E-3</v>
      </c>
      <c r="K124" s="108">
        <v>7.4194505878442604E-3</v>
      </c>
      <c r="L124" s="108"/>
    </row>
    <row r="125" spans="1:12" x14ac:dyDescent="0.35">
      <c r="A125" s="1">
        <v>18</v>
      </c>
      <c r="B125" s="108">
        <v>0.99161859707627797</v>
      </c>
      <c r="C125" s="108">
        <v>8.3814029237220308E-3</v>
      </c>
      <c r="D125" s="108">
        <v>8.0253535491020406E-3</v>
      </c>
      <c r="E125" s="108"/>
      <c r="F125" s="108"/>
      <c r="H125" s="1">
        <v>18</v>
      </c>
      <c r="I125" s="108">
        <v>0.99156017219716097</v>
      </c>
      <c r="J125" s="108">
        <v>8.4398278028394707E-3</v>
      </c>
      <c r="K125" s="108">
        <v>8.1060867336923501E-3</v>
      </c>
      <c r="L125" s="108"/>
    </row>
    <row r="126" spans="1:12" x14ac:dyDescent="0.35">
      <c r="A126" s="1">
        <v>19</v>
      </c>
      <c r="B126" s="108">
        <v>0.99079222243674903</v>
      </c>
      <c r="C126" s="108">
        <v>9.2077775632514198E-3</v>
      </c>
      <c r="D126" s="108">
        <v>8.8205398607591606E-3</v>
      </c>
      <c r="E126" s="108"/>
      <c r="F126" s="108"/>
      <c r="H126" s="1">
        <v>19</v>
      </c>
      <c r="I126" s="108">
        <v>0.99078271511707205</v>
      </c>
      <c r="J126" s="108">
        <v>9.2172848829283893E-3</v>
      </c>
      <c r="K126" s="108">
        <v>8.8562679079994197E-3</v>
      </c>
      <c r="L126" s="108"/>
    </row>
    <row r="127" spans="1:12" x14ac:dyDescent="0.35">
      <c r="A127" s="1">
        <v>20</v>
      </c>
      <c r="B127" s="108">
        <v>0.98988537614175698</v>
      </c>
      <c r="C127" s="108">
        <v>1.01146238582434E-2</v>
      </c>
      <c r="D127" s="108">
        <v>9.6939754962732296E-3</v>
      </c>
      <c r="E127" s="108"/>
      <c r="F127" s="108"/>
      <c r="H127" s="1">
        <v>20</v>
      </c>
      <c r="I127" s="108">
        <v>0.98993400474652005</v>
      </c>
      <c r="J127" s="108">
        <v>1.00659952534802E-2</v>
      </c>
      <c r="K127" s="108">
        <v>9.6758749119237996E-3</v>
      </c>
      <c r="L127" s="108"/>
    </row>
    <row r="128" spans="1:12" x14ac:dyDescent="0.35">
      <c r="A128" s="1">
        <v>21</v>
      </c>
      <c r="B128" s="108">
        <v>0.98889042973549901</v>
      </c>
      <c r="C128" s="108">
        <v>1.11095702645012E-2</v>
      </c>
      <c r="D128" s="108">
        <v>1.0653248117920301E-2</v>
      </c>
      <c r="E128" s="108"/>
      <c r="F128" s="108"/>
      <c r="H128" s="1">
        <v>21</v>
      </c>
      <c r="I128" s="108">
        <v>0.989007581144696</v>
      </c>
      <c r="J128" s="108">
        <v>1.09924188553037E-2</v>
      </c>
      <c r="K128" s="108">
        <v>1.0571332787819399E-2</v>
      </c>
      <c r="L128" s="108"/>
    </row>
    <row r="129" spans="1:12" x14ac:dyDescent="0.35">
      <c r="A129" s="1">
        <v>22</v>
      </c>
      <c r="B129" s="108">
        <v>0.987799074477133</v>
      </c>
      <c r="C129" s="108">
        <v>1.2200925522866699E-2</v>
      </c>
      <c r="D129" s="108">
        <v>1.17066578464954E-2</v>
      </c>
      <c r="E129" s="108"/>
      <c r="F129" s="108"/>
      <c r="H129" s="1">
        <v>22</v>
      </c>
      <c r="I129" s="108">
        <v>0.98799641230981605</v>
      </c>
      <c r="J129" s="108">
        <v>1.2003587690183601E-2</v>
      </c>
      <c r="K129" s="108">
        <v>1.15496611862643E-2</v>
      </c>
      <c r="L129" s="108"/>
    </row>
    <row r="130" spans="1:12" x14ac:dyDescent="0.35">
      <c r="A130" s="1">
        <v>23</v>
      </c>
      <c r="B130" s="108">
        <v>0.98660226956289598</v>
      </c>
      <c r="C130" s="108">
        <v>1.3397730437104099E-2</v>
      </c>
      <c r="D130" s="108">
        <v>1.28632793191828E-2</v>
      </c>
      <c r="E130" s="108"/>
      <c r="F130" s="108"/>
      <c r="H130" s="1">
        <v>23</v>
      </c>
      <c r="I130" s="108">
        <v>0.98689284616388595</v>
      </c>
      <c r="J130" s="108">
        <v>1.31071538361144E-2</v>
      </c>
      <c r="K130" s="108">
        <v>1.26185293943264E-2</v>
      </c>
      <c r="L130" s="108"/>
    </row>
    <row r="131" spans="1:12" x14ac:dyDescent="0.35">
      <c r="A131" s="1">
        <v>24</v>
      </c>
      <c r="B131" s="108">
        <v>0.98529018830262105</v>
      </c>
      <c r="C131" s="108">
        <v>1.47098116973787E-2</v>
      </c>
      <c r="D131" s="108">
        <v>1.41330281353312E-2</v>
      </c>
      <c r="E131" s="108"/>
      <c r="F131" s="108"/>
      <c r="H131" s="1">
        <v>24</v>
      </c>
      <c r="I131" s="108">
        <v>0.98568855902814001</v>
      </c>
      <c r="J131" s="108">
        <v>1.431144097186E-2</v>
      </c>
      <c r="K131" s="108">
        <v>1.3786316456443799E-2</v>
      </c>
      <c r="L131" s="108"/>
    </row>
    <row r="132" spans="1:12" x14ac:dyDescent="0.35">
      <c r="A132" s="1">
        <v>25</v>
      </c>
      <c r="B132" s="108">
        <v>0.98385216262298403</v>
      </c>
      <c r="C132" s="108">
        <v>1.61478373770155E-2</v>
      </c>
      <c r="D132" s="108">
        <v>1.5526731776464801E-2</v>
      </c>
      <c r="E132" s="108"/>
      <c r="F132" s="108"/>
      <c r="H132" s="1">
        <v>25</v>
      </c>
      <c r="I132" s="108">
        <v>0.98437450043937003</v>
      </c>
      <c r="J132" s="108">
        <v>1.5625499560629599E-2</v>
      </c>
      <c r="K132" s="108">
        <v>1.50621768592162E-2</v>
      </c>
      <c r="L132" s="108"/>
    </row>
    <row r="133" spans="1:12" x14ac:dyDescent="0.35">
      <c r="A133" s="1">
        <v>26</v>
      </c>
      <c r="B133" s="108">
        <v>0.982276626403769</v>
      </c>
      <c r="C133" s="108">
        <v>1.77233735962311E-2</v>
      </c>
      <c r="D133" s="108">
        <v>1.7056205030052798E-2</v>
      </c>
      <c r="E133" s="108"/>
      <c r="F133" s="108"/>
      <c r="H133" s="1">
        <v>26</v>
      </c>
      <c r="I133" s="108">
        <v>0.98294083417557998</v>
      </c>
      <c r="J133" s="108">
        <v>1.70591658244202E-2</v>
      </c>
      <c r="K133" s="108">
        <v>1.6456112295023299E-2</v>
      </c>
      <c r="L133" s="108"/>
    </row>
    <row r="134" spans="1:12" x14ac:dyDescent="0.35">
      <c r="A134" s="1">
        <v>27</v>
      </c>
      <c r="B134" s="108">
        <v>0.98055105831455003</v>
      </c>
      <c r="C134" s="108">
        <v>1.94489416854495E-2</v>
      </c>
      <c r="D134" s="108">
        <v>1.87343298728915E-2</v>
      </c>
      <c r="E134" s="108"/>
      <c r="F134" s="108"/>
      <c r="H134" s="1">
        <v>27</v>
      </c>
      <c r="I134" s="108">
        <v>0.98137687538504104</v>
      </c>
      <c r="J134" s="108">
        <v>1.8623124614958499E-2</v>
      </c>
      <c r="K134" s="108">
        <v>1.7979050067037101E-2</v>
      </c>
      <c r="L134" s="108"/>
    </row>
    <row r="135" spans="1:12" x14ac:dyDescent="0.35">
      <c r="A135" s="1">
        <v>28</v>
      </c>
      <c r="B135" s="108">
        <v>0.97866192501001803</v>
      </c>
      <c r="C135" s="108">
        <v>2.1338074989981901E-2</v>
      </c>
      <c r="D135" s="108">
        <v>2.0575139676189898E-2</v>
      </c>
      <c r="E135" s="108"/>
      <c r="F135" s="108"/>
      <c r="H135" s="1">
        <v>28</v>
      </c>
      <c r="I135" s="108">
        <v>0.97967102374744597</v>
      </c>
      <c r="J135" s="108">
        <v>2.03289762525544E-2</v>
      </c>
      <c r="K135" s="108">
        <v>1.9642928750258502E-2</v>
      </c>
      <c r="L135" s="108"/>
    </row>
    <row r="136" spans="1:12" x14ac:dyDescent="0.35">
      <c r="A136" s="1">
        <v>29</v>
      </c>
      <c r="B136" s="108">
        <v>0.97659462576692202</v>
      </c>
      <c r="C136" s="108">
        <v>2.3405374233078199E-2</v>
      </c>
      <c r="D136" s="108">
        <v>2.2593907476883099E-2</v>
      </c>
      <c r="E136" s="108"/>
      <c r="F136" s="108"/>
      <c r="H136" s="1">
        <v>29</v>
      </c>
      <c r="I136" s="108">
        <v>0.97781069264135501</v>
      </c>
      <c r="J136" s="108">
        <v>2.21893073586448E-2</v>
      </c>
      <c r="K136" s="108">
        <v>2.1460791780090398E-2</v>
      </c>
      <c r="L136" s="108"/>
    </row>
    <row r="137" spans="1:12" x14ac:dyDescent="0.35">
      <c r="A137" s="1">
        <v>30</v>
      </c>
      <c r="B137" s="108">
        <v>0.97433343990686305</v>
      </c>
      <c r="C137" s="108">
        <v>2.56665600931365E-2</v>
      </c>
      <c r="D137" s="108">
        <v>2.4807237914200801E-2</v>
      </c>
      <c r="E137" s="108"/>
      <c r="F137" s="108"/>
      <c r="H137" s="1">
        <v>30</v>
      </c>
      <c r="I137" s="108">
        <v>0.97578223435089295</v>
      </c>
      <c r="J137" s="108">
        <v>2.4217765649106798E-2</v>
      </c>
      <c r="K137" s="108">
        <v>2.3446889702104699E-2</v>
      </c>
      <c r="L137" s="108"/>
    </row>
    <row r="138" spans="1:12" x14ac:dyDescent="0.35">
      <c r="A138" s="1">
        <v>31</v>
      </c>
      <c r="B138" s="108">
        <v>0.97186147865005101</v>
      </c>
      <c r="C138" s="108">
        <v>2.8138521349948702E-2</v>
      </c>
      <c r="D138" s="108">
        <v>2.7233162252532299E-2</v>
      </c>
      <c r="E138" s="108"/>
      <c r="F138" s="108"/>
      <c r="H138" s="1">
        <v>31</v>
      </c>
      <c r="I138" s="108">
        <v>0.97357086141904903</v>
      </c>
      <c r="J138" s="108">
        <v>2.6429138580950501E-2</v>
      </c>
      <c r="K138" s="108">
        <v>2.5616791884555599E-2</v>
      </c>
      <c r="L138" s="108"/>
    </row>
    <row r="139" spans="1:12" x14ac:dyDescent="0.35">
      <c r="A139" s="1">
        <v>32</v>
      </c>
      <c r="B139" s="108">
        <v>0.96916064338736996</v>
      </c>
      <c r="C139" s="108">
        <v>3.0839356612629699E-2</v>
      </c>
      <c r="D139" s="108">
        <v>2.9891235696220899E-2</v>
      </c>
      <c r="E139" s="108"/>
      <c r="F139" s="108"/>
      <c r="H139" s="1">
        <v>32</v>
      </c>
      <c r="I139" s="108">
        <v>0.97116056434827602</v>
      </c>
      <c r="J139" s="108">
        <v>2.8839435651724199E-2</v>
      </c>
      <c r="K139" s="108">
        <v>2.7987508569375499E-2</v>
      </c>
      <c r="L139" s="108"/>
    </row>
    <row r="140" spans="1:12" x14ac:dyDescent="0.35">
      <c r="A140" s="1">
        <v>33</v>
      </c>
      <c r="B140" s="108">
        <v>0.96621159274221002</v>
      </c>
      <c r="C140" s="108">
        <v>3.3788407257790302E-2</v>
      </c>
      <c r="D140" s="108">
        <v>3.2802635943870298E-2</v>
      </c>
      <c r="E140" s="108"/>
      <c r="F140" s="108"/>
      <c r="H140" s="1">
        <v>33</v>
      </c>
      <c r="I140" s="108">
        <v>0.96853402596460103</v>
      </c>
      <c r="J140" s="108">
        <v>3.1465974035399198E-2</v>
      </c>
      <c r="K140" s="108">
        <v>3.0577624218430001E-2</v>
      </c>
      <c r="L140" s="108"/>
    </row>
    <row r="141" spans="1:12" x14ac:dyDescent="0.35">
      <c r="A141" s="1">
        <v>34</v>
      </c>
      <c r="B141" s="108">
        <v>0.96299372121797899</v>
      </c>
      <c r="C141" s="108">
        <v>3.7006278782020799E-2</v>
      </c>
      <c r="D141" s="108">
        <v>3.59902616236982E-2</v>
      </c>
      <c r="E141" s="108"/>
      <c r="F141" s="108"/>
      <c r="H141" s="1">
        <v>34</v>
      </c>
      <c r="I141" s="108">
        <v>0.96567253290335797</v>
      </c>
      <c r="J141" s="108">
        <v>3.4327467096641799E-2</v>
      </c>
      <c r="K141" s="108">
        <v>3.34074432003581E-2</v>
      </c>
      <c r="L141" s="108"/>
    </row>
    <row r="142" spans="1:12" x14ac:dyDescent="0.35">
      <c r="A142" s="1">
        <v>35</v>
      </c>
      <c r="B142" s="108">
        <v>0.95948515268800005</v>
      </c>
      <c r="C142" s="108">
        <v>4.0514847311999599E-2</v>
      </c>
      <c r="D142" s="108">
        <v>3.9478828892160402E-2</v>
      </c>
      <c r="E142" s="108"/>
      <c r="F142" s="108"/>
      <c r="H142" s="1">
        <v>35</v>
      </c>
      <c r="I142" s="108">
        <v>0.96255588484729904</v>
      </c>
      <c r="J142" s="108">
        <v>3.7444115152700998E-2</v>
      </c>
      <c r="K142" s="108">
        <v>3.6499148960061699E-2</v>
      </c>
      <c r="L142" s="108"/>
    </row>
    <row r="143" spans="1:12" x14ac:dyDescent="0.35">
      <c r="A143" s="1">
        <v>36</v>
      </c>
      <c r="B143" s="108">
        <v>0.95566275247328802</v>
      </c>
      <c r="C143" s="108">
        <v>4.4337247526712399E-2</v>
      </c>
      <c r="D143" s="108">
        <v>4.32949640606521E-2</v>
      </c>
      <c r="E143" s="108"/>
      <c r="F143" s="108"/>
      <c r="H143" s="1">
        <v>36</v>
      </c>
      <c r="I143" s="108">
        <v>0.95916230235646904</v>
      </c>
      <c r="J143" s="108">
        <v>4.0837697643530797E-2</v>
      </c>
      <c r="K143" s="108">
        <v>3.9876977918602403E-2</v>
      </c>
      <c r="L143" s="108"/>
    </row>
    <row r="144" spans="1:12" x14ac:dyDescent="0.35">
      <c r="A144" s="1">
        <v>37</v>
      </c>
      <c r="B144" s="108">
        <v>0.95150216225829798</v>
      </c>
      <c r="C144" s="108">
        <v>4.84978377417025E-2</v>
      </c>
      <c r="D144" s="108">
        <v>4.7467289635582603E-2</v>
      </c>
      <c r="E144" s="108"/>
      <c r="F144" s="108"/>
      <c r="H144" s="1">
        <v>37</v>
      </c>
      <c r="I144" s="108">
        <v>0.95546833437945999</v>
      </c>
      <c r="J144" s="108">
        <v>4.4531665620540298E-2</v>
      </c>
      <c r="K144" s="108">
        <v>4.35674094667357E-2</v>
      </c>
      <c r="L144" s="108"/>
    </row>
    <row r="145" spans="1:12" x14ac:dyDescent="0.35">
      <c r="A145" s="1">
        <v>38</v>
      </c>
      <c r="B145" s="108">
        <v>0.94697786259574601</v>
      </c>
      <c r="C145" s="108">
        <v>5.3022137404253801E-2</v>
      </c>
      <c r="D145" s="108">
        <v>5.20265006129964E-2</v>
      </c>
      <c r="E145" s="108"/>
      <c r="F145" s="108"/>
      <c r="H145" s="1">
        <v>38</v>
      </c>
      <c r="I145" s="108">
        <v>0.95144876683374602</v>
      </c>
      <c r="J145" s="108">
        <v>4.8551233166253503E-2</v>
      </c>
      <c r="K145" s="108">
        <v>4.7599373541477301E-2</v>
      </c>
      <c r="L145" s="108"/>
    </row>
    <row r="146" spans="1:12" x14ac:dyDescent="0.35">
      <c r="A146" s="1">
        <v>39</v>
      </c>
      <c r="B146" s="108">
        <v>0.942063268223021</v>
      </c>
      <c r="C146" s="108">
        <v>5.7936731776979201E-2</v>
      </c>
      <c r="D146" s="108">
        <v>5.7005427259919098E-2</v>
      </c>
      <c r="E146" s="108"/>
      <c r="F146" s="108"/>
      <c r="H146" s="1">
        <v>39</v>
      </c>
      <c r="I146" s="108">
        <v>0.94707653399560598</v>
      </c>
      <c r="J146" s="108">
        <v>5.2923466004393703E-2</v>
      </c>
      <c r="K146" s="108">
        <v>5.2004477412928303E-2</v>
      </c>
      <c r="L146" s="108"/>
    </row>
    <row r="147" spans="1:12" x14ac:dyDescent="0.35">
      <c r="A147" s="1">
        <v>40</v>
      </c>
      <c r="B147" s="108">
        <v>0.93673086181960896</v>
      </c>
      <c r="C147" s="108">
        <v>6.3269138180390802E-2</v>
      </c>
      <c r="D147" s="108">
        <v>6.2439079943665897E-2</v>
      </c>
      <c r="E147" s="108"/>
      <c r="F147" s="108"/>
      <c r="H147" s="1">
        <v>40</v>
      </c>
      <c r="I147" s="108">
        <v>0.94232263485476198</v>
      </c>
      <c r="J147" s="108">
        <v>5.7677365145237698E-2</v>
      </c>
      <c r="K147" s="108">
        <v>5.6817253459182197E-2</v>
      </c>
      <c r="L147" s="108"/>
    </row>
    <row r="148" spans="1:12" x14ac:dyDescent="0.35">
      <c r="A148" s="1">
        <v>41</v>
      </c>
      <c r="B148" s="108">
        <v>0.93095237213160997</v>
      </c>
      <c r="C148" s="108">
        <v>6.9047627868390193E-2</v>
      </c>
      <c r="D148" s="108">
        <v>6.8364670844870704E-2</v>
      </c>
      <c r="E148" s="108"/>
      <c r="F148" s="108"/>
      <c r="H148" s="1">
        <v>41</v>
      </c>
      <c r="I148" s="108">
        <v>0.93715605707294303</v>
      </c>
      <c r="J148" s="108">
        <v>6.2843942927056903E-2</v>
      </c>
      <c r="K148" s="108">
        <v>6.2075429871663798E-2</v>
      </c>
      <c r="L148" s="108"/>
    </row>
    <row r="149" spans="1:12" x14ac:dyDescent="0.35">
      <c r="A149" s="1">
        <v>42</v>
      </c>
      <c r="B149" s="108">
        <v>0.92469900252036397</v>
      </c>
      <c r="C149" s="108">
        <v>7.5300997479635895E-2</v>
      </c>
      <c r="D149" s="108">
        <v>7.4821606623194897E-2</v>
      </c>
      <c r="E149" s="108"/>
      <c r="F149" s="108"/>
      <c r="H149" s="1">
        <v>42</v>
      </c>
      <c r="I149" s="108">
        <v>0.931543711746467</v>
      </c>
      <c r="J149" s="108">
        <v>6.8456288253533296E-2</v>
      </c>
      <c r="K149" s="108">
        <v>6.7820226413006807E-2</v>
      </c>
      <c r="L149" s="108"/>
    </row>
    <row r="150" spans="1:12" x14ac:dyDescent="0.35">
      <c r="A150" s="1">
        <v>43</v>
      </c>
      <c r="B150" s="108">
        <v>0.91794171588936602</v>
      </c>
      <c r="C150" s="108">
        <v>8.2058284110633997E-2</v>
      </c>
      <c r="D150" s="108">
        <v>8.1851445317332905E-2</v>
      </c>
      <c r="E150" s="108"/>
      <c r="F150" s="108"/>
      <c r="H150" s="1">
        <v>43</v>
      </c>
      <c r="I150" s="108">
        <v>0.92545038281791003</v>
      </c>
      <c r="J150" s="108">
        <v>7.45496171820903E-2</v>
      </c>
      <c r="K150" s="108">
        <v>7.4096677545967396E-2</v>
      </c>
      <c r="L150" s="108"/>
    </row>
    <row r="151" spans="1:12" x14ac:dyDescent="0.35">
      <c r="A151" s="1">
        <v>44</v>
      </c>
      <c r="B151" s="108">
        <v>0.91065158152929604</v>
      </c>
      <c r="C151" s="108">
        <v>8.9348418470704197E-2</v>
      </c>
      <c r="D151" s="108">
        <v>8.9497809983142496E-2</v>
      </c>
      <c r="E151" s="108"/>
      <c r="F151" s="108"/>
      <c r="H151" s="1">
        <v>44</v>
      </c>
      <c r="I151" s="108">
        <v>0.91883869571719401</v>
      </c>
      <c r="J151" s="108">
        <v>8.1161304282806199E-2</v>
      </c>
      <c r="K151" s="108">
        <v>8.0953985466437797E-2</v>
      </c>
      <c r="L151" s="108"/>
    </row>
    <row r="152" spans="1:12" x14ac:dyDescent="0.35">
      <c r="A152" s="1">
        <v>45</v>
      </c>
      <c r="B152" s="108">
        <v>0.90280018860808697</v>
      </c>
      <c r="C152" s="108">
        <v>9.7199811391913499E-2</v>
      </c>
      <c r="D152" s="108">
        <v>9.7806250846832796E-2</v>
      </c>
      <c r="E152" s="108"/>
      <c r="F152" s="108"/>
      <c r="H152" s="1">
        <v>45</v>
      </c>
      <c r="I152" s="108">
        <v>0.91166911064265899</v>
      </c>
      <c r="J152" s="108">
        <v>8.8330889357341194E-2</v>
      </c>
      <c r="K152" s="108">
        <v>8.8445905808047301E-2</v>
      </c>
      <c r="L152" s="108"/>
    </row>
    <row r="153" spans="1:12" x14ac:dyDescent="0.35">
      <c r="A153" s="1">
        <v>46</v>
      </c>
      <c r="B153" s="108">
        <v>0.89436012973072199</v>
      </c>
      <c r="C153" s="108">
        <v>0.105639870269278</v>
      </c>
      <c r="D153" s="108">
        <v>0.10682404712858</v>
      </c>
      <c r="E153" s="108"/>
      <c r="F153" s="108"/>
      <c r="H153" s="1">
        <v>46</v>
      </c>
      <c r="I153" s="108">
        <v>0.90389994682000396</v>
      </c>
      <c r="J153" s="108">
        <v>9.6100053179995898E-2</v>
      </c>
      <c r="K153" s="108">
        <v>9.6631169041956802E-2</v>
      </c>
      <c r="L153" s="108"/>
    </row>
    <row r="154" spans="1:12" x14ac:dyDescent="0.35">
      <c r="A154" s="1">
        <v>47</v>
      </c>
      <c r="B154" s="108">
        <v>0.88530555611208495</v>
      </c>
      <c r="C154" s="108">
        <v>0.114694443887915</v>
      </c>
      <c r="D154" s="108">
        <v>0.116599939244753</v>
      </c>
      <c r="E154" s="108"/>
      <c r="F154" s="108"/>
      <c r="H154" s="1">
        <v>47</v>
      </c>
      <c r="I154" s="108">
        <v>0.89548744509961498</v>
      </c>
      <c r="J154" s="108">
        <v>0.104512554900385</v>
      </c>
      <c r="K154" s="108">
        <v>0.105573940875273</v>
      </c>
      <c r="L154" s="108"/>
    </row>
    <row r="155" spans="1:12" x14ac:dyDescent="0.35">
      <c r="A155" s="1">
        <v>48</v>
      </c>
      <c r="B155" s="108">
        <v>0.87561280336807501</v>
      </c>
      <c r="C155" s="108">
        <v>0.124387196631925</v>
      </c>
      <c r="D155" s="108">
        <v>0.12718378190871599</v>
      </c>
      <c r="E155" s="108"/>
      <c r="F155" s="108"/>
      <c r="H155" s="1">
        <v>48</v>
      </c>
      <c r="I155" s="108">
        <v>0.88638587736346897</v>
      </c>
      <c r="J155" s="108">
        <v>0.11361412263653101</v>
      </c>
      <c r="K155" s="108">
        <v>0.115344325257223</v>
      </c>
      <c r="L155" s="108"/>
    </row>
    <row r="156" spans="1:12" x14ac:dyDescent="0.35">
      <c r="A156" s="1">
        <v>49</v>
      </c>
      <c r="B156" s="108">
        <v>0.86526108368120103</v>
      </c>
      <c r="C156" s="108">
        <v>0.134738916318799</v>
      </c>
      <c r="D156" s="108">
        <v>0.13862610882090001</v>
      </c>
      <c r="E156" s="108"/>
      <c r="F156" s="108"/>
      <c r="H156" s="1">
        <v>49</v>
      </c>
      <c r="I156" s="108">
        <v>0.876547712396752</v>
      </c>
      <c r="J156" s="108">
        <v>0.123452287603248</v>
      </c>
      <c r="K156" s="108">
        <v>0.126018913936254</v>
      </c>
      <c r="L156" s="108"/>
    </row>
    <row r="157" spans="1:12" x14ac:dyDescent="0.35">
      <c r="A157" s="1">
        <v>50</v>
      </c>
      <c r="B157" s="108">
        <v>0.85423323612216495</v>
      </c>
      <c r="C157" s="108">
        <v>0.14576676387783499</v>
      </c>
      <c r="D157" s="108">
        <v>0.150977600282302</v>
      </c>
      <c r="E157" s="108"/>
      <c r="F157" s="108"/>
      <c r="H157" s="1">
        <v>50</v>
      </c>
      <c r="I157" s="108">
        <v>0.86592384911145504</v>
      </c>
      <c r="J157" s="108">
        <v>0.13407615088854499</v>
      </c>
      <c r="K157" s="108">
        <v>0.13768138687611001</v>
      </c>
      <c r="L157" s="108"/>
    </row>
    <row r="158" spans="1:12" x14ac:dyDescent="0.35">
      <c r="A158" s="1">
        <v>51</v>
      </c>
      <c r="B158" s="108">
        <v>0.84251652225193696</v>
      </c>
      <c r="C158" s="108">
        <v>0.15748347774806301</v>
      </c>
      <c r="D158" s="108">
        <v>0.16428844630525399</v>
      </c>
      <c r="E158" s="108"/>
      <c r="F158" s="108"/>
      <c r="H158" s="1">
        <v>51</v>
      </c>
      <c r="I158" s="108">
        <v>0.85446392925133996</v>
      </c>
      <c r="J158" s="108">
        <v>0.14553607074866001</v>
      </c>
      <c r="K158" s="108">
        <v>0.15042316823767801</v>
      </c>
      <c r="L158" s="108"/>
    </row>
    <row r="159" spans="1:12" x14ac:dyDescent="0.35">
      <c r="A159" s="1">
        <v>52</v>
      </c>
      <c r="B159" s="108">
        <v>0.83010344890871202</v>
      </c>
      <c r="C159" s="108">
        <v>0.16989655109128801</v>
      </c>
      <c r="D159" s="108">
        <v>0.178607599758078</v>
      </c>
      <c r="E159" s="108"/>
      <c r="F159" s="108"/>
      <c r="H159" s="1">
        <v>52</v>
      </c>
      <c r="I159" s="108">
        <v>0.84211674290428795</v>
      </c>
      <c r="J159" s="108">
        <v>0.15788325709571199</v>
      </c>
      <c r="K159" s="108">
        <v>0.16434414306893799</v>
      </c>
      <c r="L159" s="108"/>
    </row>
    <row r="160" spans="1:12" x14ac:dyDescent="0.35">
      <c r="A160" s="1">
        <v>53</v>
      </c>
      <c r="B160" s="108">
        <v>0.81699259451546802</v>
      </c>
      <c r="C160" s="108">
        <v>0.18300740548453201</v>
      </c>
      <c r="D160" s="108">
        <v>0.193981916885961</v>
      </c>
      <c r="E160" s="108"/>
      <c r="F160" s="108"/>
      <c r="H160" s="1">
        <v>53</v>
      </c>
      <c r="I160" s="108">
        <v>0.82883074122257405</v>
      </c>
      <c r="J160" s="108">
        <v>0.171169258777426</v>
      </c>
      <c r="K160" s="108">
        <v>0.179553440321291</v>
      </c>
      <c r="L160" s="108"/>
    </row>
    <row r="161" spans="1:12" x14ac:dyDescent="0.35">
      <c r="A161" s="1">
        <v>54</v>
      </c>
      <c r="B161" s="108">
        <v>0.803189409647319</v>
      </c>
      <c r="C161" s="108">
        <v>0.196810590352681</v>
      </c>
      <c r="D161" s="108">
        <v>0.210455186298106</v>
      </c>
      <c r="E161" s="108"/>
      <c r="F161" s="108"/>
      <c r="H161" s="1">
        <v>54</v>
      </c>
      <c r="I161" s="108">
        <v>0.81455467160087403</v>
      </c>
      <c r="J161" s="108">
        <v>0.185445328399126</v>
      </c>
      <c r="K161" s="108">
        <v>0.19617028833045499</v>
      </c>
      <c r="L161" s="108"/>
    </row>
    <row r="162" spans="1:12" x14ac:dyDescent="0.35">
      <c r="A162" s="1">
        <v>55</v>
      </c>
      <c r="B162" s="108">
        <v>0.78870695740690899</v>
      </c>
      <c r="C162" s="108">
        <v>0.21129304259309101</v>
      </c>
      <c r="D162" s="108">
        <v>0.22806705226176099</v>
      </c>
      <c r="E162" s="108"/>
      <c r="F162" s="108"/>
      <c r="H162" s="1">
        <v>55</v>
      </c>
      <c r="I162" s="108">
        <v>0.79923835105146401</v>
      </c>
      <c r="J162" s="108">
        <v>0.20076164894853599</v>
      </c>
      <c r="K162" s="108">
        <v>0.214324949468197</v>
      </c>
      <c r="L162" s="108"/>
    </row>
    <row r="163" spans="1:12" x14ac:dyDescent="0.35">
      <c r="A163" s="1">
        <v>56</v>
      </c>
      <c r="B163" s="108">
        <v>0.77356655490446002</v>
      </c>
      <c r="C163" s="108">
        <v>0.22643344509554</v>
      </c>
      <c r="D163" s="108">
        <v>0.24685184389791601</v>
      </c>
      <c r="E163" s="108"/>
      <c r="F163" s="108"/>
      <c r="H163" s="1">
        <v>56</v>
      </c>
      <c r="I163" s="108">
        <v>0.78283359347483805</v>
      </c>
      <c r="J163" s="108">
        <v>0.217166406525162</v>
      </c>
      <c r="K163" s="108">
        <v>0.23415974129180001</v>
      </c>
      <c r="L163" s="108"/>
    </row>
    <row r="164" spans="1:12" x14ac:dyDescent="0.35">
      <c r="A164" s="1">
        <v>57</v>
      </c>
      <c r="B164" s="108">
        <v>0.75779827443468695</v>
      </c>
      <c r="C164" s="108">
        <v>0.242201725565313</v>
      </c>
      <c r="D164" s="108">
        <v>0.26683732854997899</v>
      </c>
      <c r="E164" s="108"/>
      <c r="F164" s="108"/>
      <c r="H164" s="1">
        <v>57</v>
      </c>
      <c r="I164" s="108">
        <v>0.76529530573910198</v>
      </c>
      <c r="J164" s="108">
        <v>0.23470469426089799</v>
      </c>
      <c r="K164" s="108">
        <v>0.255830152196236</v>
      </c>
      <c r="L164" s="108"/>
    </row>
    <row r="165" spans="1:12" x14ac:dyDescent="0.35">
      <c r="A165" s="1">
        <v>58</v>
      </c>
      <c r="B165" s="108">
        <v>0.74144126241787101</v>
      </c>
      <c r="C165" s="108">
        <v>0.25855873758212899</v>
      </c>
      <c r="D165" s="108">
        <v>0.28804341500818997</v>
      </c>
      <c r="E165" s="108"/>
      <c r="F165" s="108"/>
      <c r="H165" s="1">
        <v>58</v>
      </c>
      <c r="I165" s="108">
        <v>0.74658276569536797</v>
      </c>
      <c r="J165" s="108">
        <v>0.25341723430463198</v>
      </c>
      <c r="K165" s="108">
        <v>0.27950606031483299</v>
      </c>
      <c r="L165" s="108"/>
    </row>
    <row r="166" spans="1:12" x14ac:dyDescent="0.35">
      <c r="A166" s="1">
        <v>59</v>
      </c>
      <c r="B166" s="108">
        <v>0.72454383641158204</v>
      </c>
      <c r="C166" s="108">
        <v>0.27545616358841801</v>
      </c>
      <c r="D166" s="108">
        <v>0.31048084010733601</v>
      </c>
      <c r="E166" s="108"/>
      <c r="F166" s="108"/>
      <c r="H166" s="1">
        <v>59</v>
      </c>
      <c r="I166" s="108">
        <v>0.72666109216511499</v>
      </c>
      <c r="J166" s="108">
        <v>0.27333890783488501</v>
      </c>
      <c r="K166" s="108">
        <v>0.30537306522361002</v>
      </c>
      <c r="L166" s="108"/>
    </row>
    <row r="167" spans="1:12" x14ac:dyDescent="0.35">
      <c r="A167" s="1">
        <v>60</v>
      </c>
      <c r="B167" s="108">
        <v>0.70716332595315401</v>
      </c>
      <c r="C167" s="108">
        <v>0.29283667404684599</v>
      </c>
      <c r="D167" s="108">
        <v>0.33414988002554902</v>
      </c>
      <c r="E167" s="108"/>
      <c r="F167" s="108"/>
      <c r="H167" s="1">
        <v>60</v>
      </c>
      <c r="I167" s="108">
        <v>0.70550291219227101</v>
      </c>
      <c r="J167" s="108">
        <v>0.29449708780772899</v>
      </c>
      <c r="K167" s="108">
        <v>0.33363394288874498</v>
      </c>
      <c r="L167" s="108"/>
    </row>
    <row r="168" spans="1:12" x14ac:dyDescent="0.35">
      <c r="A168" s="1">
        <v>61</v>
      </c>
      <c r="B168" s="108">
        <v>0.68936563187756805</v>
      </c>
      <c r="C168" s="108">
        <v>0.310634368122432</v>
      </c>
      <c r="D168" s="108">
        <v>0.35903913481619298</v>
      </c>
      <c r="E168" s="108"/>
      <c r="F168" s="108"/>
      <c r="H168" s="1">
        <v>61</v>
      </c>
      <c r="I168" s="108">
        <v>0.68309022407689302</v>
      </c>
      <c r="J168" s="108">
        <v>0.31690977592310698</v>
      </c>
      <c r="K168" s="108">
        <v>0.36451023526277099</v>
      </c>
      <c r="L168" s="108"/>
    </row>
    <row r="169" spans="1:12" x14ac:dyDescent="0.35">
      <c r="A169" s="1">
        <v>62</v>
      </c>
      <c r="B169" s="108">
        <v>0.67122449096450398</v>
      </c>
      <c r="C169" s="108">
        <v>0.32877550903549602</v>
      </c>
      <c r="D169" s="108">
        <v>0.38512444060740297</v>
      </c>
      <c r="E169" s="108"/>
      <c r="F169" s="108"/>
      <c r="H169" s="1">
        <v>62</v>
      </c>
      <c r="I169" s="108">
        <v>0.65941644550195799</v>
      </c>
      <c r="J169" s="108">
        <v>0.34058355449804201</v>
      </c>
      <c r="K169" s="108">
        <v>0.39824398699060298</v>
      </c>
      <c r="L169" s="108"/>
    </row>
    <row r="170" spans="1:12" x14ac:dyDescent="0.35">
      <c r="A170" s="1">
        <v>63</v>
      </c>
      <c r="B170" s="108">
        <v>0.65282044780366899</v>
      </c>
      <c r="C170" s="108">
        <v>0.34717955219633101</v>
      </c>
      <c r="D170" s="108">
        <v>0.41236796773757101</v>
      </c>
      <c r="E170" s="108"/>
      <c r="F170" s="108"/>
      <c r="H170" s="1">
        <v>63</v>
      </c>
      <c r="I170" s="108">
        <v>0.63448862404736095</v>
      </c>
      <c r="J170" s="108">
        <v>0.36551137595263899</v>
      </c>
      <c r="K170" s="108">
        <v>0.43509964283975999</v>
      </c>
      <c r="L170" s="108"/>
    </row>
    <row r="171" spans="1:12" x14ac:dyDescent="0.35">
      <c r="A171" s="1">
        <v>64</v>
      </c>
      <c r="B171" s="108">
        <v>0.63423955271836996</v>
      </c>
      <c r="C171" s="108">
        <v>0.36576044728162999</v>
      </c>
      <c r="D171" s="108">
        <v>0.44071756408672302</v>
      </c>
      <c r="E171" s="108"/>
      <c r="F171" s="108"/>
      <c r="H171" s="1">
        <v>64</v>
      </c>
      <c r="I171" s="108">
        <v>0.608329772232727</v>
      </c>
      <c r="J171" s="108">
        <v>0.391670227767273</v>
      </c>
      <c r="K171" s="108">
        <v>0.47536612072904799</v>
      </c>
      <c r="L171" s="108"/>
    </row>
    <row r="172" spans="1:12" x14ac:dyDescent="0.35">
      <c r="A172" s="1">
        <v>65</v>
      </c>
      <c r="B172" s="108">
        <v>0.61557182216524398</v>
      </c>
      <c r="C172" s="108">
        <v>0.38442817783475602</v>
      </c>
      <c r="D172" s="108">
        <v>0.47010640032129902</v>
      </c>
      <c r="E172" s="108"/>
      <c r="F172" s="108"/>
      <c r="H172" s="1">
        <v>65</v>
      </c>
      <c r="I172" s="108">
        <v>0.58098127074490002</v>
      </c>
      <c r="J172" s="108">
        <v>0.41901872925509998</v>
      </c>
      <c r="K172" s="108">
        <v>0.519359076606554</v>
      </c>
      <c r="L172" s="108"/>
    </row>
    <row r="173" spans="1:12" x14ac:dyDescent="0.35">
      <c r="A173" s="1">
        <v>66</v>
      </c>
      <c r="B173" s="108">
        <v>0.59690951467614395</v>
      </c>
      <c r="C173" s="108">
        <v>0.403090485323856</v>
      </c>
      <c r="D173" s="108">
        <v>0.500452967184568</v>
      </c>
      <c r="E173" s="108"/>
      <c r="F173" s="108"/>
      <c r="H173" s="1">
        <v>66</v>
      </c>
      <c r="I173" s="108">
        <v>0.552505261700733</v>
      </c>
      <c r="J173" s="108">
        <v>0.447494738299267</v>
      </c>
      <c r="K173" s="108">
        <v>0.56742337893171602</v>
      </c>
      <c r="L173" s="108"/>
    </row>
    <row r="174" spans="1:12" x14ac:dyDescent="0.35">
      <c r="A174" s="1">
        <v>67</v>
      </c>
      <c r="B174" s="108">
        <v>0.57834528946734698</v>
      </c>
      <c r="C174" s="108">
        <v>0.42165471053265302</v>
      </c>
      <c r="D174" s="108">
        <v>0.53166146411580595</v>
      </c>
      <c r="E174" s="108"/>
      <c r="F174" s="108"/>
      <c r="H174" s="1">
        <v>67</v>
      </c>
      <c r="I174" s="108">
        <v>0.52298692900844101</v>
      </c>
      <c r="J174" s="108">
        <v>0.47701307099155899</v>
      </c>
      <c r="K174" s="108">
        <v>0.61993581215936899</v>
      </c>
      <c r="L174" s="108"/>
    </row>
    <row r="175" spans="1:12" x14ac:dyDescent="0.35">
      <c r="A175" s="1">
        <v>68</v>
      </c>
      <c r="B175" s="108">
        <v>0.55997032476766295</v>
      </c>
      <c r="C175" s="108">
        <v>0.44002967523233699</v>
      </c>
      <c r="D175" s="108">
        <v>0.56362260352581794</v>
      </c>
      <c r="E175" s="108"/>
      <c r="F175" s="108"/>
      <c r="H175" s="1">
        <v>68</v>
      </c>
      <c r="I175" s="108">
        <v>0.49253653591587798</v>
      </c>
      <c r="J175" s="108">
        <v>0.50746346408412202</v>
      </c>
      <c r="K175" s="108">
        <v>0.67730803041884602</v>
      </c>
      <c r="L175" s="108"/>
    </row>
    <row r="176" spans="1:12" x14ac:dyDescent="0.35">
      <c r="A176" s="1">
        <v>69</v>
      </c>
      <c r="B176" s="108">
        <v>0.54187247750387402</v>
      </c>
      <c r="C176" s="108">
        <v>0.45812752249612598</v>
      </c>
      <c r="D176" s="108">
        <v>0.59621483658904195</v>
      </c>
      <c r="E176" s="108"/>
      <c r="F176" s="108"/>
      <c r="H176" s="1">
        <v>69</v>
      </c>
      <c r="I176" s="108">
        <v>0.46129106207395298</v>
      </c>
      <c r="J176" s="108">
        <v>0.53870893792604702</v>
      </c>
      <c r="K176" s="108">
        <v>0.73998978454254805</v>
      </c>
      <c r="L176" s="108"/>
    </row>
    <row r="177" spans="1:12" x14ac:dyDescent="0.35">
      <c r="A177" s="1">
        <v>70</v>
      </c>
      <c r="B177" s="108">
        <v>0.52413456455820395</v>
      </c>
      <c r="C177" s="108">
        <v>0.47586543544179599</v>
      </c>
      <c r="D177" s="108">
        <v>0.62930598547336802</v>
      </c>
      <c r="E177" s="108"/>
      <c r="F177" s="108"/>
      <c r="H177" s="1">
        <v>70</v>
      </c>
      <c r="I177" s="108">
        <v>0.42941525605994202</v>
      </c>
      <c r="J177" s="108">
        <v>0.57058474394005798</v>
      </c>
      <c r="K177" s="108">
        <v>0.80847244774121496</v>
      </c>
      <c r="L177" s="108"/>
    </row>
    <row r="178" spans="1:12" x14ac:dyDescent="0.35">
      <c r="A178" s="1">
        <v>71</v>
      </c>
      <c r="B178" s="108">
        <v>0.50683283836511095</v>
      </c>
      <c r="C178" s="108">
        <v>0.493167161634889</v>
      </c>
      <c r="D178" s="108">
        <v>0.66275524495094096</v>
      </c>
      <c r="E178" s="108"/>
      <c r="F178" s="108"/>
      <c r="H178" s="1">
        <v>71</v>
      </c>
      <c r="I178" s="108">
        <v>0.397101897350704</v>
      </c>
      <c r="J178" s="108">
        <v>0.602898102649296</v>
      </c>
      <c r="K178" s="108">
        <v>0.88329286756429104</v>
      </c>
      <c r="L178" s="108"/>
    </row>
    <row r="179" spans="1:12" x14ac:dyDescent="0.35">
      <c r="A179" s="1">
        <v>72</v>
      </c>
      <c r="B179" s="108">
        <v>0.49003571681828101</v>
      </c>
      <c r="C179" s="108">
        <v>0.50996428318171905</v>
      </c>
      <c r="D179" s="108">
        <v>0.696415495023753</v>
      </c>
      <c r="E179" s="108"/>
      <c r="F179" s="108"/>
      <c r="H179" s="1">
        <v>72</v>
      </c>
      <c r="I179" s="108">
        <v>0.36457104822269198</v>
      </c>
      <c r="J179" s="108">
        <v>0.63542895177730796</v>
      </c>
      <c r="K179" s="108">
        <v>0.96503757434155502</v>
      </c>
      <c r="L179" s="108"/>
    </row>
    <row r="180" spans="1:12" x14ac:dyDescent="0.35">
      <c r="A180" s="1">
        <v>73</v>
      </c>
      <c r="B180" s="108">
        <v>0.47380281058991502</v>
      </c>
      <c r="C180" s="108">
        <v>0.52619718941008498</v>
      </c>
      <c r="D180" s="108">
        <v>0.73013584736535098</v>
      </c>
      <c r="E180" s="108"/>
      <c r="F180" s="108"/>
      <c r="H180" s="1">
        <v>73</v>
      </c>
      <c r="I180" s="108">
        <v>0.33206807591759702</v>
      </c>
      <c r="J180" s="108">
        <v>0.66793192408240298</v>
      </c>
      <c r="K180" s="108">
        <v>1.0543473790967599</v>
      </c>
      <c r="L180" s="108"/>
    </row>
    <row r="181" spans="1:12" x14ac:dyDescent="0.35">
      <c r="A181" s="1">
        <v>74</v>
      </c>
      <c r="B181" s="108">
        <v>0.45818427172579002</v>
      </c>
      <c r="C181" s="108">
        <v>0.54181572827420998</v>
      </c>
      <c r="D181" s="108">
        <v>0.76376433372548802</v>
      </c>
      <c r="E181" s="108"/>
      <c r="F181" s="108"/>
      <c r="H181" s="1">
        <v>74</v>
      </c>
      <c r="I181" s="108">
        <v>0.29986024428689401</v>
      </c>
      <c r="J181" s="108">
        <v>0.70013975571310605</v>
      </c>
      <c r="K181" s="108">
        <v>1.15192239697706</v>
      </c>
      <c r="L181" s="108"/>
    </row>
    <row r="182" spans="1:12" x14ac:dyDescent="0.35">
      <c r="A182" s="1">
        <v>75</v>
      </c>
      <c r="B182" s="108">
        <v>0.44322046765592199</v>
      </c>
      <c r="C182" s="108">
        <v>0.55677953234407795</v>
      </c>
      <c r="D182" s="108">
        <v>0.79715063534966701</v>
      </c>
      <c r="E182" s="108"/>
      <c r="F182" s="108"/>
      <c r="H182" s="1">
        <v>75</v>
      </c>
      <c r="I182" s="108">
        <v>0.26823171788942501</v>
      </c>
      <c r="J182" s="108">
        <v>0.73176828211057499</v>
      </c>
      <c r="K182" s="108">
        <v>1.2585275355779</v>
      </c>
      <c r="L182" s="108"/>
    </row>
    <row r="183" spans="1:12" x14ac:dyDescent="0.35">
      <c r="A183" s="1">
        <v>76</v>
      </c>
      <c r="B183" s="108">
        <v>0.42894196635954701</v>
      </c>
      <c r="C183" s="108">
        <v>0.57105803364045304</v>
      </c>
      <c r="D183" s="108">
        <v>0.83014874981101205</v>
      </c>
      <c r="E183" s="108"/>
      <c r="F183" s="108"/>
      <c r="H183" s="1">
        <v>76</v>
      </c>
      <c r="I183" s="108">
        <v>0.237476895488273</v>
      </c>
      <c r="J183" s="108">
        <v>0.762523104511726</v>
      </c>
      <c r="K183" s="108">
        <v>1.3749984911871</v>
      </c>
      <c r="L183" s="108"/>
    </row>
    <row r="184" spans="1:12" x14ac:dyDescent="0.35">
      <c r="A184" s="1">
        <v>77</v>
      </c>
      <c r="B184" s="108">
        <v>0.41536980284856401</v>
      </c>
      <c r="C184" s="108">
        <v>0.58463019715143605</v>
      </c>
      <c r="D184" s="108">
        <v>0.86261949569784502</v>
      </c>
      <c r="E184" s="108"/>
      <c r="F184" s="108"/>
      <c r="H184" s="1">
        <v>77</v>
      </c>
      <c r="I184" s="108">
        <v>0.20789209770247799</v>
      </c>
      <c r="J184" s="108">
        <v>0.79210790229752204</v>
      </c>
      <c r="K184" s="108">
        <v>1.5022482999539599</v>
      </c>
      <c r="L184" s="108"/>
    </row>
    <row r="185" spans="1:12" x14ac:dyDescent="0.35">
      <c r="A185" s="1">
        <v>78</v>
      </c>
      <c r="B185" s="108">
        <v>0.40251598542151401</v>
      </c>
      <c r="C185" s="108">
        <v>0.59748401457848599</v>
      </c>
      <c r="D185" s="108">
        <v>0.89443276595079502</v>
      </c>
      <c r="E185" s="108"/>
      <c r="F185" s="108"/>
      <c r="H185" s="1">
        <v>78</v>
      </c>
      <c r="I185" s="108">
        <v>0.179765775645606</v>
      </c>
      <c r="J185" s="108">
        <v>0.82023422435439397</v>
      </c>
      <c r="K185" s="108">
        <v>1.64127449533894</v>
      </c>
      <c r="L185" s="108"/>
    </row>
    <row r="186" spans="1:12" x14ac:dyDescent="0.35">
      <c r="A186" s="1">
        <v>79</v>
      </c>
      <c r="B186" s="108">
        <v>0.39038419278896702</v>
      </c>
      <c r="C186" s="108">
        <v>0.60961580721103303</v>
      </c>
      <c r="D186" s="108">
        <v>0.92546945630030397</v>
      </c>
      <c r="E186" s="108"/>
      <c r="F186" s="108"/>
      <c r="H186" s="1">
        <v>79</v>
      </c>
      <c r="I186" s="108">
        <v>0.153367579229437</v>
      </c>
      <c r="J186" s="108">
        <v>0.846632420770563</v>
      </c>
      <c r="K186" s="108">
        <v>1.7931669279526301</v>
      </c>
      <c r="L186" s="108"/>
    </row>
    <row r="187" spans="1:12" x14ac:dyDescent="0.35">
      <c r="A187" s="1">
        <v>80</v>
      </c>
      <c r="B187" s="108">
        <v>0.37897061015694</v>
      </c>
      <c r="C187" s="108">
        <v>0.62102938984306</v>
      </c>
      <c r="D187" s="108">
        <v>0.95562301475395295</v>
      </c>
      <c r="E187" s="108"/>
      <c r="F187" s="108"/>
      <c r="H187" s="1">
        <v>80</v>
      </c>
      <c r="I187" s="108">
        <v>0.128936814291958</v>
      </c>
      <c r="J187" s="108">
        <v>0.87106318570804198</v>
      </c>
      <c r="K187" s="108">
        <v>1.95911630908483</v>
      </c>
      <c r="L187" s="108"/>
    </row>
    <row r="188" spans="1:12" x14ac:dyDescent="0.35">
      <c r="A188" s="1">
        <v>81</v>
      </c>
      <c r="B188" s="108">
        <v>0.368264853219401</v>
      </c>
      <c r="C188" s="108">
        <v>0.63173514678059906</v>
      </c>
      <c r="D188" s="108">
        <v>0.98480057968161205</v>
      </c>
      <c r="E188" s="108"/>
      <c r="F188" s="108"/>
      <c r="H188" s="1">
        <v>81</v>
      </c>
      <c r="I188" s="108">
        <v>0.10667100779533401</v>
      </c>
      <c r="J188" s="108">
        <v>0.89332899220466699</v>
      </c>
      <c r="K188" s="108">
        <v>2.14042354489824</v>
      </c>
      <c r="L188" s="108"/>
    </row>
    <row r="189" spans="1:12" x14ac:dyDescent="0.35">
      <c r="A189" s="1">
        <v>82</v>
      </c>
      <c r="B189" s="108">
        <v>0.358250932996663</v>
      </c>
      <c r="C189" s="108">
        <v>0.641749067003337</v>
      </c>
      <c r="D189" s="108">
        <v>1.0129236959412899</v>
      </c>
      <c r="E189" s="108"/>
      <c r="F189" s="108"/>
      <c r="H189" s="1">
        <v>82</v>
      </c>
      <c r="I189" s="108">
        <v>8.6715462904911694E-2</v>
      </c>
      <c r="J189" s="108">
        <v>0.91328453709508794</v>
      </c>
      <c r="K189" s="108">
        <v>2.33850993445887</v>
      </c>
      <c r="L189" s="108"/>
    </row>
    <row r="190" spans="1:12" x14ac:dyDescent="0.35">
      <c r="A190" s="1">
        <v>83</v>
      </c>
      <c r="B190" s="108">
        <v>0.348908220652555</v>
      </c>
      <c r="C190" s="108">
        <v>0.651091779347445</v>
      </c>
      <c r="D190" s="108">
        <v>1.03992861901705</v>
      </c>
      <c r="E190" s="108"/>
      <c r="F190" s="108"/>
      <c r="H190" s="1">
        <v>83</v>
      </c>
      <c r="I190" s="108">
        <v>6.9154787137705703E-2</v>
      </c>
      <c r="J190" s="108">
        <v>0.93084521286229405</v>
      </c>
      <c r="K190" s="108">
        <v>2.5549283115475099</v>
      </c>
      <c r="L190" s="108"/>
    </row>
    <row r="191" spans="1:12" x14ac:dyDescent="0.35">
      <c r="A191" s="1">
        <v>84</v>
      </c>
      <c r="B191" s="108">
        <v>0.34021237890354</v>
      </c>
      <c r="C191" s="108">
        <v>0.65978762109646005</v>
      </c>
      <c r="D191" s="108">
        <v>1.06576623494434</v>
      </c>
      <c r="E191" s="108"/>
      <c r="F191" s="108"/>
      <c r="H191" s="1">
        <v>84</v>
      </c>
      <c r="I191" s="108">
        <v>5.4007380713433299E-2</v>
      </c>
      <c r="J191" s="108">
        <v>0.94599261928656697</v>
      </c>
      <c r="K191" s="108">
        <v>2.7913752175947599</v>
      </c>
      <c r="L191" s="108"/>
    </row>
    <row r="192" spans="1:12" x14ac:dyDescent="0.35">
      <c r="A192" s="1">
        <v>85</v>
      </c>
      <c r="B192" s="108">
        <v>0.33213623456015101</v>
      </c>
      <c r="C192" s="108">
        <v>0.66786376543984904</v>
      </c>
      <c r="D192" s="108">
        <v>1.09040163792788</v>
      </c>
      <c r="E192" s="108"/>
      <c r="F192" s="108"/>
      <c r="H192" s="1">
        <v>85</v>
      </c>
      <c r="I192" s="108">
        <v>4.1223746614151201E-2</v>
      </c>
      <c r="J192" s="108">
        <v>0.95877625338584904</v>
      </c>
      <c r="K192" s="108">
        <v>3.0497042011654001</v>
      </c>
      <c r="L192" s="108"/>
    </row>
    <row r="193" spans="1:12" x14ac:dyDescent="0.35">
      <c r="A193" s="1">
        <v>86</v>
      </c>
      <c r="B193" s="108">
        <v>0.324650574436817</v>
      </c>
      <c r="C193" s="108">
        <v>0.675349425563183</v>
      </c>
      <c r="D193" s="108">
        <v>1.1138134175136101</v>
      </c>
      <c r="E193" s="108"/>
      <c r="F193" s="108"/>
      <c r="H193" s="1">
        <v>86</v>
      </c>
      <c r="I193" s="108">
        <v>3.0689209661798E-2</v>
      </c>
      <c r="J193" s="108">
        <v>0.969310790338202</v>
      </c>
      <c r="K193" s="108">
        <v>3.3319403482491201</v>
      </c>
      <c r="L193" s="108"/>
    </row>
    <row r="194" spans="1:12" x14ac:dyDescent="0.35">
      <c r="A194" s="1">
        <v>87</v>
      </c>
      <c r="B194" s="108">
        <v>0.31772485384023302</v>
      </c>
      <c r="C194" s="108">
        <v>0.68227514615976703</v>
      </c>
      <c r="D194" s="108">
        <v>1.13599271288533</v>
      </c>
      <c r="E194" s="108"/>
      <c r="F194" s="108"/>
      <c r="H194" s="1">
        <v>87</v>
      </c>
      <c r="I194" s="108">
        <v>2.2231213282585201E-2</v>
      </c>
      <c r="J194" s="108">
        <v>0.97776878671741496</v>
      </c>
      <c r="K194" s="108">
        <v>3.6402961572630099</v>
      </c>
      <c r="L194" s="108"/>
    </row>
    <row r="195" spans="1:12" x14ac:dyDescent="0.35">
      <c r="A195" s="1">
        <v>88</v>
      </c>
      <c r="B195" s="108">
        <v>0.31132781279636701</v>
      </c>
      <c r="C195" s="108">
        <v>0.68867218720363299</v>
      </c>
      <c r="D195" s="108">
        <v>1.1569420936100001</v>
      </c>
      <c r="E195" s="108"/>
      <c r="F195" s="108"/>
      <c r="H195" s="1">
        <v>88</v>
      </c>
      <c r="I195" s="108">
        <v>1.56308351205319E-2</v>
      </c>
      <c r="J195" s="108">
        <v>0.98436916487946802</v>
      </c>
      <c r="K195" s="108">
        <v>3.9771888832128401</v>
      </c>
      <c r="L195" s="108"/>
    </row>
    <row r="196" spans="1:12" x14ac:dyDescent="0.35">
      <c r="A196" s="1">
        <v>89</v>
      </c>
      <c r="B196" s="108">
        <v>0.30542799996546399</v>
      </c>
      <c r="C196" s="108">
        <v>0.69457200003453601</v>
      </c>
      <c r="D196" s="108">
        <v>1.1766743245073901</v>
      </c>
      <c r="E196" s="108"/>
      <c r="F196" s="108"/>
      <c r="H196" s="1">
        <v>89</v>
      </c>
      <c r="I196" s="108">
        <v>1.06375964278699E-2</v>
      </c>
      <c r="J196" s="108">
        <v>0.98936240357213001</v>
      </c>
      <c r="K196" s="108">
        <v>4.3452594869769197</v>
      </c>
      <c r="L196" s="108"/>
    </row>
    <row r="197" spans="1:12" x14ac:dyDescent="0.35">
      <c r="A197" s="1">
        <v>90</v>
      </c>
      <c r="B197" s="108">
        <v>0.29999420781623498</v>
      </c>
      <c r="C197" s="108">
        <v>0.70000579218376502</v>
      </c>
      <c r="D197" s="108">
        <v>1.19521106798823</v>
      </c>
      <c r="E197" s="108"/>
      <c r="F197" s="108"/>
      <c r="H197" s="1">
        <v>90</v>
      </c>
      <c r="I197" s="108">
        <v>6.9861341314239496E-3</v>
      </c>
      <c r="J197" s="108">
        <v>0.99301386586857598</v>
      </c>
      <c r="K197" s="108">
        <v>4.7473933382594202</v>
      </c>
      <c r="L197" s="108"/>
    </row>
    <row r="198" spans="1:12" x14ac:dyDescent="0.35">
      <c r="A198" s="1">
        <v>91</v>
      </c>
      <c r="B198" s="108">
        <v>0.29499582517093198</v>
      </c>
      <c r="C198" s="108">
        <v>0.70500417482906796</v>
      </c>
      <c r="D198" s="108">
        <v>1.21258157096791</v>
      </c>
      <c r="E198" s="108"/>
      <c r="F198" s="108"/>
      <c r="H198" s="1">
        <v>91</v>
      </c>
      <c r="I198" s="108">
        <v>4.41296950580138E-3</v>
      </c>
      <c r="J198" s="108">
        <v>0.99558703049419905</v>
      </c>
      <c r="K198" s="108">
        <v>5.1867428345069797</v>
      </c>
      <c r="L198" s="108"/>
    </row>
    <row r="199" spans="1:12" x14ac:dyDescent="0.35">
      <c r="A199" s="1">
        <v>92</v>
      </c>
      <c r="B199" s="108">
        <v>0.29040311483395098</v>
      </c>
      <c r="C199" s="108">
        <v>0.70959688516604902</v>
      </c>
      <c r="D199" s="108">
        <v>1.2288213760776501</v>
      </c>
      <c r="E199" s="108"/>
      <c r="F199" s="108"/>
      <c r="H199" s="1">
        <v>92</v>
      </c>
      <c r="I199" s="108">
        <v>2.6715393031370598E-3</v>
      </c>
      <c r="J199" s="108">
        <v>0.99732846069686298</v>
      </c>
      <c r="K199" s="108">
        <v>5.6667521131026097</v>
      </c>
      <c r="L199" s="108"/>
    </row>
    <row r="200" spans="1:12" x14ac:dyDescent="0.35">
      <c r="A200" s="1">
        <v>93</v>
      </c>
      <c r="B200" s="108">
        <v>0.28618742484631199</v>
      </c>
      <c r="C200" s="108">
        <v>0.71381257515368801</v>
      </c>
      <c r="D200" s="108">
        <v>1.2439710890357301</v>
      </c>
      <c r="E200" s="108"/>
      <c r="F200" s="108"/>
      <c r="H200" s="1">
        <v>93</v>
      </c>
      <c r="I200" s="108">
        <v>1.5439034725270599E-3</v>
      </c>
      <c r="J200" s="108">
        <v>0.99845609652747302</v>
      </c>
      <c r="K200" s="108">
        <v>6.1911840505596603</v>
      </c>
      <c r="L200" s="108"/>
    </row>
    <row r="201" spans="1:12" x14ac:dyDescent="0.35">
      <c r="A201" s="1">
        <v>94</v>
      </c>
      <c r="B201" s="108">
        <v>0.28232134213814097</v>
      </c>
      <c r="C201" s="108">
        <v>0.71767865786185903</v>
      </c>
      <c r="D201" s="108">
        <v>1.2580752262627899</v>
      </c>
      <c r="E201" s="108"/>
      <c r="F201" s="108"/>
      <c r="H201" s="1">
        <v>94</v>
      </c>
      <c r="I201" s="108">
        <v>8.4808586097073605E-4</v>
      </c>
      <c r="J201" s="108">
        <v>0.99915191413902904</v>
      </c>
      <c r="K201" s="108">
        <v>6.7641497603676397</v>
      </c>
      <c r="L201" s="108"/>
    </row>
    <row r="202" spans="1:12" x14ac:dyDescent="0.35">
      <c r="A202" s="1">
        <v>95</v>
      </c>
      <c r="B202" s="108">
        <v>0.27877879714100801</v>
      </c>
      <c r="C202" s="108">
        <v>0.72122120285899205</v>
      </c>
      <c r="D202" s="108">
        <v>1.2711811595462199</v>
      </c>
      <c r="E202" s="108"/>
      <c r="F202" s="108"/>
      <c r="H202" s="1">
        <v>95</v>
      </c>
      <c r="I202" s="108">
        <v>4.4073851632489298E-4</v>
      </c>
      <c r="J202" s="108">
        <v>0.99955926148367502</v>
      </c>
      <c r="K202" s="108">
        <v>7.3901408207283596</v>
      </c>
      <c r="L202" s="108"/>
    </row>
    <row r="203" spans="1:12" x14ac:dyDescent="0.35">
      <c r="A203" s="1">
        <v>96</v>
      </c>
      <c r="B203" s="108">
        <v>0.27553512741032798</v>
      </c>
      <c r="C203" s="108">
        <v>0.72446487258967196</v>
      </c>
      <c r="D203" s="108">
        <v>1.2833381680634699</v>
      </c>
      <c r="E203" s="108"/>
      <c r="F203" s="108"/>
      <c r="H203" s="1">
        <v>96</v>
      </c>
      <c r="I203" s="108">
        <v>2.15583409963732E-4</v>
      </c>
      <c r="J203" s="108">
        <v>0.99978441659003603</v>
      </c>
      <c r="K203" s="108">
        <v>8.0740644848213794</v>
      </c>
      <c r="L203" s="108"/>
    </row>
    <row r="204" spans="1:12" x14ac:dyDescent="0.35">
      <c r="A204" s="1">
        <v>97</v>
      </c>
      <c r="B204" s="108">
        <v>0.272567107610026</v>
      </c>
      <c r="C204" s="108">
        <v>0.727432892389974</v>
      </c>
      <c r="D204" s="108">
        <v>1.2945966025264199</v>
      </c>
      <c r="E204" s="108"/>
      <c r="F204" s="108"/>
      <c r="H204" s="1">
        <v>97</v>
      </c>
      <c r="I204" s="108">
        <v>9.8697974356827704E-5</v>
      </c>
      <c r="J204" s="108">
        <v>0.99990130202564298</v>
      </c>
      <c r="K204" s="108">
        <v>8.8212821496182006</v>
      </c>
      <c r="L204" s="108"/>
    </row>
    <row r="205" spans="1:12" x14ac:dyDescent="0.35">
      <c r="A205" s="1">
        <v>98</v>
      </c>
      <c r="B205" s="108">
        <v>0.26985295241625901</v>
      </c>
      <c r="C205" s="108">
        <v>0.73014704758374105</v>
      </c>
      <c r="D205" s="108">
        <v>1.3050071616708101</v>
      </c>
      <c r="E205" s="108"/>
      <c r="F205" s="108"/>
      <c r="H205" s="1">
        <v>98</v>
      </c>
      <c r="I205" s="108">
        <v>4.2033913387526403E-5</v>
      </c>
      <c r="J205" s="108">
        <v>0.99995796608661203</v>
      </c>
      <c r="K205" s="108">
        <v>9.6376513848088603</v>
      </c>
      <c r="L205" s="108"/>
    </row>
    <row r="206" spans="1:12" x14ac:dyDescent="0.35">
      <c r="A206" s="1">
        <v>99</v>
      </c>
      <c r="B206" s="108">
        <v>0.26737229807169499</v>
      </c>
      <c r="C206" s="108">
        <v>0.73262770192830495</v>
      </c>
      <c r="D206" s="108">
        <v>1.3146202777704701</v>
      </c>
      <c r="E206" s="108"/>
      <c r="F206" s="108"/>
      <c r="H206" s="1">
        <v>99</v>
      </c>
      <c r="I206" s="108">
        <v>1.6541848758667E-5</v>
      </c>
      <c r="J206" s="108">
        <v>0.99998345815124101</v>
      </c>
      <c r="K206" s="108">
        <v>10.529571851313101</v>
      </c>
      <c r="L206" s="108"/>
    </row>
    <row r="207" spans="1:12" x14ac:dyDescent="0.35">
      <c r="A207" s="1">
        <v>100</v>
      </c>
      <c r="B207" s="108">
        <v>0.265106167513258</v>
      </c>
      <c r="C207" s="108">
        <v>0.734893832486742</v>
      </c>
      <c r="D207" s="108">
        <v>1.3234856052364099</v>
      </c>
      <c r="E207" s="108"/>
      <c r="F207" s="108"/>
      <c r="H207" s="1">
        <v>100</v>
      </c>
      <c r="I207" s="108">
        <v>5.9715340407211996E-6</v>
      </c>
      <c r="J207" s="108">
        <v>0.99999402846595897</v>
      </c>
      <c r="K207" s="108">
        <v>11.5040354693393</v>
      </c>
      <c r="L207" s="108"/>
    </row>
    <row r="209" spans="1:13" x14ac:dyDescent="0.35">
      <c r="A209" s="179" t="s">
        <v>168</v>
      </c>
      <c r="B209" s="179"/>
      <c r="C209" s="179"/>
      <c r="D209" s="179"/>
      <c r="E209" s="141"/>
      <c r="F209" s="141"/>
      <c r="H209" s="179" t="s">
        <v>169</v>
      </c>
      <c r="I209" s="179"/>
      <c r="J209" s="179"/>
      <c r="K209" s="179"/>
    </row>
    <row r="210" spans="1:13" x14ac:dyDescent="0.35">
      <c r="A210" s="1" t="s">
        <v>734</v>
      </c>
      <c r="B210" s="1" t="s">
        <v>164</v>
      </c>
      <c r="C210" s="1" t="s">
        <v>182</v>
      </c>
      <c r="D210" s="1" t="s">
        <v>165</v>
      </c>
      <c r="F210" s="108">
        <f>AVERAGE(D211:D311)</f>
        <v>0.88899107846415892</v>
      </c>
      <c r="H210" s="1" t="s">
        <v>734</v>
      </c>
      <c r="I210" s="1" t="s">
        <v>166</v>
      </c>
      <c r="J210" s="1" t="s">
        <v>183</v>
      </c>
      <c r="K210" s="1" t="s">
        <v>167</v>
      </c>
      <c r="M210" s="108">
        <f>AVERAGE(K211:K311)</f>
        <v>1.17503165154231</v>
      </c>
    </row>
    <row r="211" spans="1:13" x14ac:dyDescent="0.35">
      <c r="A211" s="1">
        <v>0</v>
      </c>
      <c r="B211" s="108">
        <v>0.99874640049742103</v>
      </c>
      <c r="C211" s="108">
        <v>1.25359950257931E-3</v>
      </c>
      <c r="D211" s="108">
        <v>1.1992396052824201E-3</v>
      </c>
      <c r="E211" s="108"/>
      <c r="F211" s="108"/>
      <c r="H211" s="1">
        <v>0</v>
      </c>
      <c r="I211" s="108">
        <v>0.99848055055822504</v>
      </c>
      <c r="J211" s="108">
        <v>1.5194494417752899E-3</v>
      </c>
      <c r="K211" s="108">
        <v>1.4732938446871901E-3</v>
      </c>
    </row>
    <row r="212" spans="1:13" x14ac:dyDescent="0.35">
      <c r="A212" s="1">
        <v>1</v>
      </c>
      <c r="B212" s="108">
        <v>0.99862944837813705</v>
      </c>
      <c r="C212" s="108">
        <v>1.37055162186261E-3</v>
      </c>
      <c r="D212" s="108">
        <v>1.3111973504845401E-3</v>
      </c>
      <c r="E212" s="108"/>
      <c r="F212" s="108"/>
      <c r="H212" s="1">
        <v>1</v>
      </c>
      <c r="I212" s="108">
        <v>0.99838000621066902</v>
      </c>
      <c r="J212" s="108">
        <v>1.61999378933109E-3</v>
      </c>
      <c r="K212" s="108">
        <v>1.5694007626630101E-3</v>
      </c>
    </row>
    <row r="213" spans="1:13" x14ac:dyDescent="0.35">
      <c r="A213" s="1">
        <v>2</v>
      </c>
      <c r="B213" s="108">
        <v>0.99850159427430396</v>
      </c>
      <c r="C213" s="108">
        <v>1.4984057256964801E-3</v>
      </c>
      <c r="D213" s="108">
        <v>1.4336065731651499E-3</v>
      </c>
      <c r="E213" s="108"/>
      <c r="F213" s="108"/>
      <c r="H213" s="1">
        <v>2</v>
      </c>
      <c r="I213" s="108">
        <v>0.99826970726769704</v>
      </c>
      <c r="J213" s="108">
        <v>1.73029273230263E-3</v>
      </c>
      <c r="K213" s="108">
        <v>1.67484289959995E-3</v>
      </c>
    </row>
    <row r="214" spans="1:13" x14ac:dyDescent="0.35">
      <c r="A214" s="1">
        <v>3</v>
      </c>
      <c r="B214" s="108">
        <v>0.99836182365588499</v>
      </c>
      <c r="C214" s="108">
        <v>1.6381763441151199E-3</v>
      </c>
      <c r="D214" s="108">
        <v>1.5674428236058201E-3</v>
      </c>
      <c r="E214" s="108"/>
      <c r="F214" s="108"/>
      <c r="H214" s="1">
        <v>3</v>
      </c>
      <c r="I214" s="108">
        <v>0.99814870860058003</v>
      </c>
      <c r="J214" s="108">
        <v>1.8512913994203099E-3</v>
      </c>
      <c r="K214" s="108">
        <v>1.7905270197028E-3</v>
      </c>
    </row>
    <row r="215" spans="1:13" x14ac:dyDescent="0.35">
      <c r="A215" s="1">
        <v>4</v>
      </c>
      <c r="B215" s="108">
        <v>0.99820902791917998</v>
      </c>
      <c r="C215" s="108">
        <v>1.7909720808202401E-3</v>
      </c>
      <c r="D215" s="108">
        <v>1.7137726881839401E-3</v>
      </c>
      <c r="E215" s="108"/>
      <c r="F215" s="108"/>
      <c r="H215" s="1">
        <v>4</v>
      </c>
      <c r="I215" s="108">
        <v>0.998015973759242</v>
      </c>
      <c r="J215" s="108">
        <v>1.9840262407577699E-3</v>
      </c>
      <c r="K215" s="108">
        <v>1.9174479645236999E-3</v>
      </c>
    </row>
    <row r="216" spans="1:13" x14ac:dyDescent="0.35">
      <c r="A216" s="1">
        <v>5</v>
      </c>
      <c r="B216" s="108">
        <v>0.99804199572856001</v>
      </c>
      <c r="C216" s="108">
        <v>1.9580042714401101E-3</v>
      </c>
      <c r="D216" s="108">
        <v>1.8737622802258E-3</v>
      </c>
      <c r="E216" s="108"/>
      <c r="F216" s="108"/>
      <c r="H216" s="1">
        <v>5</v>
      </c>
      <c r="I216" s="108">
        <v>0.99787036620001401</v>
      </c>
      <c r="J216" s="108">
        <v>2.1296337999858702E-3</v>
      </c>
      <c r="K216" s="108">
        <v>2.05669720823932E-3</v>
      </c>
    </row>
    <row r="217" spans="1:13" x14ac:dyDescent="0.35">
      <c r="A217" s="1">
        <v>6</v>
      </c>
      <c r="B217" s="108">
        <v>0.99785940357629299</v>
      </c>
      <c r="C217" s="108">
        <v>2.1405964237069001E-3</v>
      </c>
      <c r="D217" s="108">
        <v>2.0486865219286501E-3</v>
      </c>
      <c r="E217" s="108"/>
      <c r="F217" s="108"/>
      <c r="H217" s="1">
        <v>6</v>
      </c>
      <c r="I217" s="108">
        <v>0.99771063968123097</v>
      </c>
      <c r="J217" s="108">
        <v>2.2893603187694699E-3</v>
      </c>
      <c r="K217" s="108">
        <v>2.2094722439336698E-3</v>
      </c>
    </row>
    <row r="218" spans="1:13" x14ac:dyDescent="0.35">
      <c r="A218" s="1">
        <v>7</v>
      </c>
      <c r="B218" s="108">
        <v>0.99765980548890398</v>
      </c>
      <c r="C218" s="108">
        <v>2.3401945110955698E-3</v>
      </c>
      <c r="D218" s="108">
        <v>2.2399392908848E-3</v>
      </c>
      <c r="E218" s="108"/>
      <c r="F218" s="108"/>
      <c r="H218" s="1">
        <v>7</v>
      </c>
      <c r="I218" s="108">
        <v>0.997535427749906</v>
      </c>
      <c r="J218" s="108">
        <v>2.46457225009389E-3</v>
      </c>
      <c r="K218" s="108">
        <v>2.3770868816050499E-3</v>
      </c>
    </row>
    <row r="219" spans="1:13" x14ac:dyDescent="0.35">
      <c r="A219" s="1">
        <v>8</v>
      </c>
      <c r="B219" s="108">
        <v>0.99744162180759999</v>
      </c>
      <c r="C219" s="108">
        <v>2.5583781923997902E-3</v>
      </c>
      <c r="D219" s="108">
        <v>2.4490445115422899E-3</v>
      </c>
      <c r="E219" s="108"/>
      <c r="F219" s="108"/>
      <c r="H219" s="1">
        <v>8</v>
      </c>
      <c r="I219" s="108">
        <v>0.99734323223605803</v>
      </c>
      <c r="J219" s="108">
        <v>2.6567677639423E-3</v>
      </c>
      <c r="K219" s="108">
        <v>2.5609825464564598E-3</v>
      </c>
    </row>
    <row r="220" spans="1:13" x14ac:dyDescent="0.35">
      <c r="A220" s="1">
        <v>9</v>
      </c>
      <c r="B220" s="108">
        <v>0.99720312696387803</v>
      </c>
      <c r="C220" s="108">
        <v>2.7968730361224198E-3</v>
      </c>
      <c r="D220" s="108">
        <v>2.67766827936147E-3</v>
      </c>
      <c r="E220" s="108"/>
      <c r="F220" s="108"/>
      <c r="H220" s="1">
        <v>9</v>
      </c>
      <c r="I220" s="108">
        <v>0.99713241066413005</v>
      </c>
      <c r="J220" s="108">
        <v>2.86758933587017E-3</v>
      </c>
      <c r="K220" s="108">
        <v>2.7627406746304601E-3</v>
      </c>
    </row>
    <row r="221" spans="1:13" x14ac:dyDescent="0.35">
      <c r="A221" s="1">
        <v>10</v>
      </c>
      <c r="B221" s="108">
        <v>0.99694243616173395</v>
      </c>
      <c r="C221" s="108">
        <v>3.0575638382658301E-3</v>
      </c>
      <c r="D221" s="108">
        <v>2.9276321135305598E-3</v>
      </c>
      <c r="E221" s="108"/>
      <c r="F221" s="108"/>
      <c r="H221" s="1">
        <v>10</v>
      </c>
      <c r="I221" s="108">
        <v>0.99690116248337002</v>
      </c>
      <c r="J221" s="108">
        <v>3.0988375166303198E-3</v>
      </c>
      <c r="K221" s="108">
        <v>2.9840963129875E-3</v>
      </c>
    </row>
    <row r="222" spans="1:13" x14ac:dyDescent="0.35">
      <c r="A222" s="1">
        <v>11</v>
      </c>
      <c r="B222" s="108">
        <v>0.99665749087827904</v>
      </c>
      <c r="C222" s="108">
        <v>3.3425091217213999E-3</v>
      </c>
      <c r="D222" s="108">
        <v>3.2009274429447201E-3</v>
      </c>
      <c r="E222" s="108"/>
      <c r="F222" s="108"/>
      <c r="H222" s="1">
        <v>11</v>
      </c>
      <c r="I222" s="108">
        <v>0.99664751401087803</v>
      </c>
      <c r="J222" s="108">
        <v>3.3524859891216302E-3</v>
      </c>
      <c r="K222" s="108">
        <v>3.2269530398807899E-3</v>
      </c>
    </row>
    <row r="223" spans="1:13" x14ac:dyDescent="0.35">
      <c r="A223" s="1">
        <v>12</v>
      </c>
      <c r="B223" s="108">
        <v>0.99634604307961105</v>
      </c>
      <c r="C223" s="108">
        <v>3.6539569203885001E-3</v>
      </c>
      <c r="D223" s="108">
        <v>3.4997314398005201E-3</v>
      </c>
      <c r="E223" s="108"/>
      <c r="F223" s="108"/>
      <c r="H223" s="1">
        <v>12</v>
      </c>
      <c r="I223" s="108">
        <v>0.99636930197245299</v>
      </c>
      <c r="J223" s="108">
        <v>3.63069802754723E-3</v>
      </c>
      <c r="K223" s="108">
        <v>3.4933993352409599E-3</v>
      </c>
    </row>
    <row r="224" spans="1:13" x14ac:dyDescent="0.35">
      <c r="A224" s="1">
        <v>13</v>
      </c>
      <c r="B224" s="108">
        <v>0.996005638048721</v>
      </c>
      <c r="C224" s="108">
        <v>3.9943619512794503E-3</v>
      </c>
      <c r="D224" s="108">
        <v>3.8264243256794701E-3</v>
      </c>
      <c r="E224" s="108"/>
      <c r="F224" s="108"/>
      <c r="H224" s="1">
        <v>13</v>
      </c>
      <c r="I224" s="108">
        <v>0.99606415551721705</v>
      </c>
      <c r="J224" s="108">
        <v>3.93584448278272E-3</v>
      </c>
      <c r="K224" s="108">
        <v>3.78572654074742E-3</v>
      </c>
    </row>
    <row r="225" spans="1:11" x14ac:dyDescent="0.35">
      <c r="A225" s="1">
        <v>14</v>
      </c>
      <c r="B225" s="108">
        <v>0.99563359571104504</v>
      </c>
      <c r="C225" s="108">
        <v>4.3664042889546301E-3</v>
      </c>
      <c r="D225" s="108">
        <v>4.1836082864690699E-3</v>
      </c>
      <c r="E225" s="108"/>
      <c r="F225" s="108"/>
      <c r="H225" s="1">
        <v>14</v>
      </c>
      <c r="I225" s="108">
        <v>0.99572947657245903</v>
      </c>
      <c r="J225" s="108">
        <v>4.2705234275405299E-3</v>
      </c>
      <c r="K225" s="108">
        <v>4.1064485645372602E-3</v>
      </c>
    </row>
    <row r="226" spans="1:11" x14ac:dyDescent="0.35">
      <c r="A226" s="1">
        <v>15</v>
      </c>
      <c r="B226" s="108">
        <v>0.99522699033732598</v>
      </c>
      <c r="C226" s="108">
        <v>4.7730096626741299E-3</v>
      </c>
      <c r="D226" s="108">
        <v>4.5741281449797203E-3</v>
      </c>
      <c r="E226" s="108"/>
      <c r="F226" s="108"/>
      <c r="H226" s="1">
        <v>15</v>
      </c>
      <c r="I226" s="108">
        <v>0.99536241839505701</v>
      </c>
      <c r="J226" s="108">
        <v>4.6375816049428796E-3</v>
      </c>
      <c r="K226" s="108">
        <v>4.4583234999050897E-3</v>
      </c>
    </row>
    <row r="227" spans="1:11" x14ac:dyDescent="0.35">
      <c r="A227" s="1">
        <v>16</v>
      </c>
      <c r="B227" s="108">
        <v>0.99478262849462396</v>
      </c>
      <c r="C227" s="108">
        <v>5.2173715053756E-3</v>
      </c>
      <c r="D227" s="108">
        <v>5.0010939537509401E-3</v>
      </c>
      <c r="E227" s="108"/>
      <c r="F227" s="108"/>
      <c r="H227" s="1">
        <v>16</v>
      </c>
      <c r="I227" s="108">
        <v>0.99495986216547505</v>
      </c>
      <c r="J227" s="108">
        <v>5.0401378345248399E-3</v>
      </c>
      <c r="K227" s="108">
        <v>4.8443773439069302E-3</v>
      </c>
    </row>
    <row r="228" spans="1:11" x14ac:dyDescent="0.35">
      <c r="A228" s="1">
        <v>17</v>
      </c>
      <c r="B228" s="108">
        <v>0.99429702511134999</v>
      </c>
      <c r="C228" s="108">
        <v>5.7029748886496803E-3</v>
      </c>
      <c r="D228" s="108">
        <v>5.4679056853973798E-3</v>
      </c>
      <c r="E228" s="108"/>
      <c r="F228" s="108"/>
      <c r="H228" s="1">
        <v>17</v>
      </c>
      <c r="I228" s="108">
        <v>0.99451839145959198</v>
      </c>
      <c r="J228" s="108">
        <v>5.4816085404075796E-3</v>
      </c>
      <c r="K228" s="108">
        <v>5.2679300198393798E-3</v>
      </c>
    </row>
    <row r="229" spans="1:11" x14ac:dyDescent="0.35">
      <c r="A229" s="1">
        <v>18</v>
      </c>
      <c r="B229" s="108">
        <v>0.99376637751200103</v>
      </c>
      <c r="C229" s="108">
        <v>6.2336224879994103E-3</v>
      </c>
      <c r="D229" s="108">
        <v>5.97828021402787E-3</v>
      </c>
      <c r="E229" s="108"/>
      <c r="F229" s="108"/>
      <c r="H229" s="1">
        <v>18</v>
      </c>
      <c r="I229" s="108">
        <v>0.99403426442270804</v>
      </c>
      <c r="J229" s="108">
        <v>5.9657355772916301E-3</v>
      </c>
      <c r="K229" s="108">
        <v>5.7326239273780303E-3</v>
      </c>
    </row>
    <row r="230" spans="1:11" x14ac:dyDescent="0.35">
      <c r="A230" s="1">
        <v>19</v>
      </c>
      <c r="B230" s="108">
        <v>0.993186537270912</v>
      </c>
      <c r="C230" s="108">
        <v>6.8134627290877799E-3</v>
      </c>
      <c r="D230" s="108">
        <v>6.5362807988914003E-3</v>
      </c>
      <c r="E230" s="108"/>
      <c r="F230" s="108"/>
      <c r="H230" s="1">
        <v>19</v>
      </c>
      <c r="I230" s="108">
        <v>0.99350338345911504</v>
      </c>
      <c r="J230" s="108">
        <v>6.4966165408854E-3</v>
      </c>
      <c r="K230" s="108">
        <v>6.24245526589607E-3</v>
      </c>
    </row>
    <row r="231" spans="1:11" x14ac:dyDescent="0.35">
      <c r="A231" s="1">
        <v>20</v>
      </c>
      <c r="B231" s="108">
        <v>0.992552979730291</v>
      </c>
      <c r="C231" s="108">
        <v>7.4470202697093403E-3</v>
      </c>
      <c r="D231" s="108">
        <v>7.1463493005824701E-3</v>
      </c>
      <c r="E231" s="108"/>
      <c r="F231" s="108"/>
      <c r="H231" s="1">
        <v>20</v>
      </c>
      <c r="I231" s="108">
        <v>0.99292126223979904</v>
      </c>
      <c r="J231" s="108">
        <v>7.0787377602007399E-3</v>
      </c>
      <c r="K231" s="108">
        <v>6.8018084003321697E-3</v>
      </c>
    </row>
    <row r="232" spans="1:11" x14ac:dyDescent="0.35">
      <c r="A232" s="1">
        <v>21</v>
      </c>
      <c r="B232" s="108">
        <v>0.99186077101811398</v>
      </c>
      <c r="C232" s="108">
        <v>8.1392289818863501E-3</v>
      </c>
      <c r="D232" s="108">
        <v>7.8133413810032807E-3</v>
      </c>
      <c r="E232" s="108"/>
      <c r="F232" s="108"/>
      <c r="H232" s="1">
        <v>21</v>
      </c>
      <c r="I232" s="108">
        <v>0.99228298982041996</v>
      </c>
      <c r="J232" s="108">
        <v>7.7170101795801501E-3</v>
      </c>
      <c r="K232" s="108">
        <v>7.41549356514167E-3</v>
      </c>
    </row>
    <row r="233" spans="1:11" x14ac:dyDescent="0.35">
      <c r="A233" s="1">
        <v>22</v>
      </c>
      <c r="B233" s="108">
        <v>0.99110453239979601</v>
      </c>
      <c r="C233" s="108">
        <v>8.8954676002042099E-3</v>
      </c>
      <c r="D233" s="108">
        <v>8.5425649609684202E-3</v>
      </c>
      <c r="E233" s="108"/>
      <c r="F233" s="108"/>
      <c r="H233" s="1">
        <v>22</v>
      </c>
      <c r="I233" s="108">
        <v>0.99158319165196196</v>
      </c>
      <c r="J233" s="108">
        <v>8.4168083480382593E-3</v>
      </c>
      <c r="K233" s="108">
        <v>8.0887882305714504E-3</v>
      </c>
    </row>
    <row r="234" spans="1:11" x14ac:dyDescent="0.35">
      <c r="A234" s="1">
        <v>23</v>
      </c>
      <c r="B234" s="108">
        <v>0.99027840179349702</v>
      </c>
      <c r="C234" s="108">
        <v>9.7215982065033107E-3</v>
      </c>
      <c r="D234" s="108">
        <v>9.3398222339959695E-3</v>
      </c>
      <c r="E234" s="108"/>
      <c r="F234" s="108"/>
      <c r="H234" s="1">
        <v>23</v>
      </c>
      <c r="I234" s="108">
        <v>0.990815987257888</v>
      </c>
      <c r="J234" s="108">
        <v>9.1840127421122207E-3</v>
      </c>
      <c r="K234" s="108">
        <v>8.8274824869935195E-3</v>
      </c>
    </row>
    <row r="235" spans="1:11" x14ac:dyDescent="0.35">
      <c r="A235" s="1">
        <v>24</v>
      </c>
      <c r="B235" s="108">
        <v>0.98937599227724604</v>
      </c>
      <c r="C235" s="108">
        <v>1.06240077227542E-2</v>
      </c>
      <c r="D235" s="108">
        <v>1.0211455561611699E-2</v>
      </c>
      <c r="E235" s="108"/>
      <c r="F235" s="108"/>
      <c r="H235" s="1">
        <v>24</v>
      </c>
      <c r="I235" s="108">
        <v>0.989974944344577</v>
      </c>
      <c r="J235" s="108">
        <v>1.00250556554233E-2</v>
      </c>
      <c r="K235" s="108">
        <v>9.6379288375859993E-3</v>
      </c>
    </row>
    <row r="236" spans="1:11" x14ac:dyDescent="0.35">
      <c r="A236" s="1">
        <v>25</v>
      </c>
      <c r="B236" s="108">
        <v>0.98839034741909904</v>
      </c>
      <c r="C236" s="108">
        <v>1.16096525809014E-2</v>
      </c>
      <c r="D236" s="108">
        <v>1.1164397604564299E-2</v>
      </c>
      <c r="E236" s="108"/>
      <c r="F236" s="108"/>
      <c r="H236" s="1">
        <v>25</v>
      </c>
      <c r="I236" s="108">
        <v>0.98905302910707904</v>
      </c>
      <c r="J236" s="108">
        <v>1.0946970892920601E-2</v>
      </c>
      <c r="K236" s="108">
        <v>1.05270968275607E-2</v>
      </c>
    </row>
    <row r="237" spans="1:11" x14ac:dyDescent="0.35">
      <c r="A237" s="1">
        <v>26</v>
      </c>
      <c r="B237" s="108">
        <v>0.98731389326450802</v>
      </c>
      <c r="C237" s="108">
        <v>1.2686106735491901E-2</v>
      </c>
      <c r="D237" s="108">
        <v>1.2206226075883101E-2</v>
      </c>
      <c r="E237" s="108"/>
      <c r="F237" s="108"/>
      <c r="H237" s="1">
        <v>26</v>
      </c>
      <c r="I237" s="108">
        <v>0.98804255249043804</v>
      </c>
      <c r="J237" s="108">
        <v>1.19574475095621E-2</v>
      </c>
      <c r="K237" s="108">
        <v>1.15026329797288E-2</v>
      </c>
    </row>
    <row r="238" spans="1:11" x14ac:dyDescent="0.35">
      <c r="A238" s="1">
        <v>27</v>
      </c>
      <c r="B238" s="108">
        <v>0.98613838682719701</v>
      </c>
      <c r="C238" s="108">
        <v>1.38616131728028E-2</v>
      </c>
      <c r="D238" s="108">
        <v>1.33452235358832E-2</v>
      </c>
      <c r="E238" s="108"/>
      <c r="F238" s="108"/>
      <c r="H238" s="1">
        <v>27</v>
      </c>
      <c r="I238" s="108">
        <v>0.98693511216897101</v>
      </c>
      <c r="J238" s="108">
        <v>1.3064887831029199E-2</v>
      </c>
      <c r="K238" s="108">
        <v>1.2572926551828701E-2</v>
      </c>
    </row>
    <row r="239" spans="1:11" x14ac:dyDescent="0.35">
      <c r="A239" s="1">
        <v>28</v>
      </c>
      <c r="B239" s="108">
        <v>0.98485486094023</v>
      </c>
      <c r="C239" s="108">
        <v>1.5145139059769599E-2</v>
      </c>
      <c r="D239" s="108">
        <v>1.45904426862303E-2</v>
      </c>
      <c r="E239" s="108"/>
      <c r="F239" s="108"/>
      <c r="H239" s="1">
        <v>28</v>
      </c>
      <c r="I239" s="108">
        <v>0.98572153001315399</v>
      </c>
      <c r="J239" s="108">
        <v>1.42784699868458E-2</v>
      </c>
      <c r="K239" s="108">
        <v>1.3747181681105501E-2</v>
      </c>
    </row>
    <row r="240" spans="1:11" x14ac:dyDescent="0.35">
      <c r="A240" s="1">
        <v>29</v>
      </c>
      <c r="B240" s="108">
        <v>0.983453565348265</v>
      </c>
      <c r="C240" s="108">
        <v>1.6546434651734901E-2</v>
      </c>
      <c r="D240" s="108">
        <v>1.59517776602075E-2</v>
      </c>
      <c r="E240" s="108"/>
      <c r="F240" s="108"/>
      <c r="H240" s="1">
        <v>29</v>
      </c>
      <c r="I240" s="108">
        <v>0.98439178482742395</v>
      </c>
      <c r="J240" s="108">
        <v>1.56082151725762E-2</v>
      </c>
      <c r="K240" s="108">
        <v>1.50354965365592E-2</v>
      </c>
    </row>
    <row r="241" spans="1:11" x14ac:dyDescent="0.35">
      <c r="A241" s="1">
        <v>30</v>
      </c>
      <c r="B241" s="108">
        <v>0.98192390395015505</v>
      </c>
      <c r="C241" s="108">
        <v>1.8076096049845301E-2</v>
      </c>
      <c r="D241" s="108">
        <v>1.7440041849579702E-2</v>
      </c>
      <c r="E241" s="108"/>
      <c r="F241" s="108"/>
      <c r="H241" s="1">
        <v>30</v>
      </c>
      <c r="I241" s="108">
        <v>0.98293494016404204</v>
      </c>
      <c r="J241" s="108">
        <v>1.7065059835957901E-2</v>
      </c>
      <c r="K241" s="108">
        <v>1.64489501595423E-2</v>
      </c>
    </row>
    <row r="242" spans="1:11" x14ac:dyDescent="0.35">
      <c r="A242" s="1">
        <v>31</v>
      </c>
      <c r="B242" s="108">
        <v>0.98025436813719502</v>
      </c>
      <c r="C242" s="108">
        <v>1.97456318628054E-2</v>
      </c>
      <c r="D242" s="108">
        <v>1.9067052855137798E-2</v>
      </c>
      <c r="E242" s="108"/>
      <c r="F242" s="108"/>
      <c r="H242" s="1">
        <v>31</v>
      </c>
      <c r="I242" s="108">
        <v>0.98133906705013996</v>
      </c>
      <c r="J242" s="108">
        <v>1.8660932949860001E-2</v>
      </c>
      <c r="K242" s="108">
        <v>1.79996977395043E-2</v>
      </c>
    </row>
    <row r="243" spans="1:11" x14ac:dyDescent="0.35">
      <c r="A243" s="1">
        <v>32</v>
      </c>
      <c r="B243" s="108">
        <v>0.97843246622798896</v>
      </c>
      <c r="C243" s="108">
        <v>2.1567533772011101E-2</v>
      </c>
      <c r="D243" s="108">
        <v>2.08457251983124E-2</v>
      </c>
      <c r="E243" s="108"/>
      <c r="F243" s="108"/>
      <c r="H243" s="1">
        <v>32</v>
      </c>
      <c r="I243" s="108">
        <v>0.97959116150953196</v>
      </c>
      <c r="J243" s="108">
        <v>2.0408838490468199E-2</v>
      </c>
      <c r="K243" s="108">
        <v>1.97010751442207E-2</v>
      </c>
    </row>
    <row r="244" spans="1:11" x14ac:dyDescent="0.35">
      <c r="A244" s="1">
        <v>33</v>
      </c>
      <c r="B244" s="108">
        <v>0.97644464905845696</v>
      </c>
      <c r="C244" s="108">
        <v>2.3555350941543301E-2</v>
      </c>
      <c r="D244" s="108">
        <v>2.2790171485388502E-2</v>
      </c>
      <c r="E244" s="108"/>
      <c r="F244" s="108"/>
      <c r="H244" s="1">
        <v>33</v>
      </c>
      <c r="I244" s="108">
        <v>0.97767705682077799</v>
      </c>
      <c r="J244" s="108">
        <v>2.2322943179221701E-2</v>
      </c>
      <c r="K244" s="108">
        <v>2.1567713603428001E-2</v>
      </c>
    </row>
    <row r="245" spans="1:11" x14ac:dyDescent="0.35">
      <c r="A245" s="1">
        <v>34</v>
      </c>
      <c r="B245" s="108">
        <v>0.97427623187282197</v>
      </c>
      <c r="C245" s="108">
        <v>2.57237681271782E-2</v>
      </c>
      <c r="D245" s="108">
        <v>2.49158127740099E-2</v>
      </c>
      <c r="E245" s="108"/>
      <c r="F245" s="108"/>
      <c r="H245" s="1">
        <v>34</v>
      </c>
      <c r="I245" s="108">
        <v>0.97558133053158302</v>
      </c>
      <c r="J245" s="108">
        <v>2.44186694684169E-2</v>
      </c>
      <c r="K245" s="108">
        <v>2.36156655321022E-2</v>
      </c>
    </row>
    <row r="246" spans="1:11" x14ac:dyDescent="0.35">
      <c r="A246" s="1">
        <v>35</v>
      </c>
      <c r="B246" s="108">
        <v>0.97191131276067499</v>
      </c>
      <c r="C246" s="108">
        <v>2.8088687239324901E-2</v>
      </c>
      <c r="D246" s="108">
        <v>2.7239498954015399E-2</v>
      </c>
      <c r="E246" s="108"/>
      <c r="F246" s="108"/>
      <c r="H246" s="1">
        <v>35</v>
      </c>
      <c r="I246" s="108">
        <v>0.97328720635093402</v>
      </c>
      <c r="J246" s="108">
        <v>2.6712793649066102E-2</v>
      </c>
      <c r="K246" s="108">
        <v>2.58625425754163E-2</v>
      </c>
    </row>
    <row r="247" spans="1:11" x14ac:dyDescent="0.35">
      <c r="A247" s="1">
        <v>36</v>
      </c>
      <c r="B247" s="108">
        <v>0.96933268800800199</v>
      </c>
      <c r="C247" s="108">
        <v>3.0667311991997601E-2</v>
      </c>
      <c r="D247" s="108">
        <v>2.9779640021353401E-2</v>
      </c>
      <c r="E247" s="108"/>
      <c r="F247" s="108"/>
      <c r="H247" s="1">
        <v>36</v>
      </c>
      <c r="I247" s="108">
        <v>0.97077645116903799</v>
      </c>
      <c r="J247" s="108">
        <v>2.92235488309621E-2</v>
      </c>
      <c r="K247" s="108">
        <v>2.8327667062513402E-2</v>
      </c>
    </row>
    <row r="248" spans="1:11" x14ac:dyDescent="0.35">
      <c r="A248" s="1">
        <v>37</v>
      </c>
      <c r="B248" s="108">
        <v>0.96652176488804198</v>
      </c>
      <c r="C248" s="108">
        <v>3.3478235111957903E-2</v>
      </c>
      <c r="D248" s="108">
        <v>3.2556349195000299E-2</v>
      </c>
      <c r="E248" s="108"/>
      <c r="F248" s="108"/>
      <c r="H248" s="1">
        <v>37</v>
      </c>
      <c r="I248" s="108">
        <v>0.96802926761645502</v>
      </c>
      <c r="J248" s="108">
        <v>3.1970732383544601E-2</v>
      </c>
      <c r="K248" s="108">
        <v>3.1032238171541299E-2</v>
      </c>
    </row>
    <row r="249" spans="1:11" x14ac:dyDescent="0.35">
      <c r="A249" s="1">
        <v>38</v>
      </c>
      <c r="B249" s="108">
        <v>0.96345847259710604</v>
      </c>
      <c r="C249" s="108">
        <v>3.6541527402894097E-2</v>
      </c>
      <c r="D249" s="108">
        <v>3.5591598902552798E-2</v>
      </c>
      <c r="E249" s="108"/>
      <c r="F249" s="108"/>
      <c r="H249" s="1">
        <v>38</v>
      </c>
      <c r="I249" s="108">
        <v>0.96502418277407898</v>
      </c>
      <c r="J249" s="108">
        <v>3.4975817225920899E-2</v>
      </c>
      <c r="K249" s="108">
        <v>3.3999514234910502E-2</v>
      </c>
    </row>
    <row r="250" spans="1:11" x14ac:dyDescent="0.35">
      <c r="A250" s="1">
        <v>39</v>
      </c>
      <c r="B250" s="108">
        <v>0.96012117226920801</v>
      </c>
      <c r="C250" s="108">
        <v>3.9878827730792397E-2</v>
      </c>
      <c r="D250" s="108">
        <v>3.8909390740494001E-2</v>
      </c>
      <c r="E250" s="108"/>
      <c r="F250" s="108"/>
      <c r="H250" s="1">
        <v>39</v>
      </c>
      <c r="I250" s="108">
        <v>0.96173793389184303</v>
      </c>
      <c r="J250" s="108">
        <v>3.8262066108157099E-2</v>
      </c>
      <c r="K250" s="108">
        <v>3.7255012752532603E-2</v>
      </c>
    </row>
    <row r="251" spans="1:11" x14ac:dyDescent="0.35">
      <c r="A251" s="1">
        <v>40</v>
      </c>
      <c r="B251" s="108">
        <v>0.95648656726554504</v>
      </c>
      <c r="C251" s="108">
        <v>4.3513432734454502E-2</v>
      </c>
      <c r="D251" s="108">
        <v>4.2535940600017502E-2</v>
      </c>
      <c r="E251" s="108"/>
      <c r="F251" s="108"/>
      <c r="H251" s="1">
        <v>40</v>
      </c>
      <c r="I251" s="108">
        <v>0.95814535227429498</v>
      </c>
      <c r="J251" s="108">
        <v>4.1854647725704998E-2</v>
      </c>
      <c r="K251" s="108">
        <v>4.0826729833081499E-2</v>
      </c>
    </row>
    <row r="252" spans="1:11" x14ac:dyDescent="0.35">
      <c r="A252" s="1">
        <v>41</v>
      </c>
      <c r="B252" s="108">
        <v>0.95252961525148205</v>
      </c>
      <c r="C252" s="108">
        <v>4.7470384748517898E-2</v>
      </c>
      <c r="D252" s="108">
        <v>4.6499880238596199E-2</v>
      </c>
      <c r="E252" s="108"/>
      <c r="F252" s="108"/>
      <c r="H252" s="1">
        <v>41</v>
      </c>
      <c r="I252" s="108">
        <v>0.95421924685444004</v>
      </c>
      <c r="J252" s="108">
        <v>4.5780753145559502E-2</v>
      </c>
      <c r="K252" s="108">
        <v>4.4745380950392599E-2</v>
      </c>
    </row>
    <row r="253" spans="1:11" x14ac:dyDescent="0.35">
      <c r="A253" s="1">
        <v>42</v>
      </c>
      <c r="B253" s="108">
        <v>0.94822344394723801</v>
      </c>
      <c r="C253" s="108">
        <v>5.1776556052762102E-2</v>
      </c>
      <c r="D253" s="108">
        <v>5.0832476670953197E-2</v>
      </c>
      <c r="E253" s="108"/>
      <c r="F253" s="108"/>
      <c r="H253" s="1">
        <v>42</v>
      </c>
      <c r="I253" s="108">
        <v>0.949930289413495</v>
      </c>
      <c r="J253" s="108">
        <v>5.0069710586505299E-2</v>
      </c>
      <c r="K253" s="108">
        <v>4.9044665085418299E-2</v>
      </c>
    </row>
    <row r="254" spans="1:11" x14ac:dyDescent="0.35">
      <c r="A254" s="1">
        <v>43</v>
      </c>
      <c r="B254" s="108">
        <v>0.94353927287063499</v>
      </c>
      <c r="C254" s="108">
        <v>5.64607271293655E-2</v>
      </c>
      <c r="D254" s="108">
        <v>5.5567870850346299E-2</v>
      </c>
      <c r="E254" s="108"/>
      <c r="F254" s="108"/>
      <c r="H254" s="1">
        <v>43</v>
      </c>
      <c r="I254" s="108">
        <v>0.94524690392420296</v>
      </c>
      <c r="J254" s="108">
        <v>5.4753096075796599E-2</v>
      </c>
      <c r="K254" s="108">
        <v>5.37615545252636E-2</v>
      </c>
    </row>
    <row r="255" spans="1:11" x14ac:dyDescent="0.35">
      <c r="A255" s="1">
        <v>44</v>
      </c>
      <c r="B255" s="108">
        <v>0.93844634389400305</v>
      </c>
      <c r="C255" s="108">
        <v>6.1553656105997098E-2</v>
      </c>
      <c r="D255" s="108">
        <v>6.0743337211538899E-2</v>
      </c>
      <c r="E255" s="108"/>
      <c r="F255" s="108"/>
      <c r="H255" s="1">
        <v>44</v>
      </c>
      <c r="I255" s="108">
        <v>0.940135163110697</v>
      </c>
      <c r="J255" s="108">
        <v>5.9864836889302601E-2</v>
      </c>
      <c r="K255" s="108">
        <v>5.8936612811471001E-2</v>
      </c>
    </row>
    <row r="256" spans="1:11" x14ac:dyDescent="0.35">
      <c r="A256" s="1">
        <v>45</v>
      </c>
      <c r="B256" s="108">
        <v>0.93291186401948301</v>
      </c>
      <c r="C256" s="108">
        <v>6.7088135980516606E-2</v>
      </c>
      <c r="D256" s="108">
        <v>6.6399565749713299E-2</v>
      </c>
      <c r="E256" s="108"/>
      <c r="F256" s="108"/>
      <c r="H256" s="1">
        <v>45</v>
      </c>
      <c r="I256" s="108">
        <v>0.93455869604035202</v>
      </c>
      <c r="J256" s="108">
        <v>6.5441303959647798E-2</v>
      </c>
      <c r="K256" s="108">
        <v>6.4614343571792202E-2</v>
      </c>
    </row>
    <row r="257" spans="1:11" x14ac:dyDescent="0.35">
      <c r="A257" s="1">
        <v>46</v>
      </c>
      <c r="B257" s="108">
        <v>0.92690096443457004</v>
      </c>
      <c r="C257" s="108">
        <v>7.3099035565429502E-2</v>
      </c>
      <c r="D257" s="108">
        <v>7.2580968413819794E-2</v>
      </c>
      <c r="E257" s="108"/>
      <c r="F257" s="108"/>
      <c r="H257" s="1">
        <v>46</v>
      </c>
      <c r="I257" s="108">
        <v>0.92847861140466803</v>
      </c>
      <c r="J257" s="108">
        <v>7.1521388595331498E-2</v>
      </c>
      <c r="K257" s="108">
        <v>7.0843573235275403E-2</v>
      </c>
    </row>
    <row r="258" spans="1:11" x14ac:dyDescent="0.35">
      <c r="A258" s="1">
        <v>47</v>
      </c>
      <c r="B258" s="108">
        <v>0.92037668065833</v>
      </c>
      <c r="C258" s="108">
        <v>7.9623319341670204E-2</v>
      </c>
      <c r="D258" s="108">
        <v>7.9336011697065306E-2</v>
      </c>
      <c r="E258" s="108"/>
      <c r="F258" s="108"/>
      <c r="H258" s="1">
        <v>47</v>
      </c>
      <c r="I258" s="108">
        <v>0.92185344211781195</v>
      </c>
      <c r="J258" s="108">
        <v>7.8146557882187898E-2</v>
      </c>
      <c r="K258" s="108">
        <v>7.76778709218785E-2</v>
      </c>
    </row>
    <row r="259" spans="1:11" x14ac:dyDescent="0.35">
      <c r="A259" s="1">
        <v>48</v>
      </c>
      <c r="B259" s="108">
        <v>0.91329995941936104</v>
      </c>
      <c r="C259" s="108">
        <v>8.6700040580638696E-2</v>
      </c>
      <c r="D259" s="108">
        <v>8.67175774096378E-2</v>
      </c>
      <c r="E259" s="108"/>
      <c r="F259" s="108"/>
      <c r="H259" s="1">
        <v>48</v>
      </c>
      <c r="I259" s="108">
        <v>0.914639117972459</v>
      </c>
      <c r="J259" s="108">
        <v>8.5360882027540996E-2</v>
      </c>
      <c r="K259" s="108">
        <v>8.5176009117507501E-2</v>
      </c>
    </row>
    <row r="260" spans="1:11" x14ac:dyDescent="0.35">
      <c r="A260" s="1">
        <v>49</v>
      </c>
      <c r="B260" s="108">
        <v>0.90562969882651401</v>
      </c>
      <c r="C260" s="108">
        <v>9.4370301173485799E-2</v>
      </c>
      <c r="D260" s="108">
        <v>9.4783353717073804E-2</v>
      </c>
      <c r="E260" s="108"/>
      <c r="F260" s="108"/>
      <c r="H260" s="1">
        <v>49</v>
      </c>
      <c r="I260" s="108">
        <v>0.906788974349101</v>
      </c>
      <c r="J260" s="108">
        <v>9.3211025650899407E-2</v>
      </c>
      <c r="K260" s="108">
        <v>9.3402469096118004E-2</v>
      </c>
    </row>
    <row r="261" spans="1:11" x14ac:dyDescent="0.35">
      <c r="A261" s="1">
        <v>50</v>
      </c>
      <c r="B261" s="108">
        <v>0.89732282938451302</v>
      </c>
      <c r="C261" s="108">
        <v>0.10267717061548701</v>
      </c>
      <c r="D261" s="108">
        <v>0.103596258619068</v>
      </c>
      <c r="E261" s="108"/>
      <c r="F261" s="108"/>
      <c r="H261" s="1">
        <v>50</v>
      </c>
      <c r="I261" s="108">
        <v>0.89825380637809005</v>
      </c>
      <c r="J261" s="108">
        <v>0.10174619362190999</v>
      </c>
      <c r="K261" s="108">
        <v>0.102427995435327</v>
      </c>
    </row>
    <row r="262" spans="1:11" x14ac:dyDescent="0.35">
      <c r="A262" s="1">
        <v>51</v>
      </c>
      <c r="B262" s="108">
        <v>0.88833444446899101</v>
      </c>
      <c r="C262" s="108">
        <v>0.111665555531009</v>
      </c>
      <c r="D262" s="108">
        <v>0.11322489812448799</v>
      </c>
      <c r="E262" s="108"/>
      <c r="F262" s="108"/>
      <c r="H262" s="1">
        <v>51</v>
      </c>
      <c r="I262" s="108">
        <v>0.88898197949707303</v>
      </c>
      <c r="J262" s="108">
        <v>0.111018020502927</v>
      </c>
      <c r="K262" s="108">
        <v>0.11233020439417001</v>
      </c>
    </row>
    <row r="263" spans="1:11" x14ac:dyDescent="0.35">
      <c r="A263" s="1">
        <v>52</v>
      </c>
      <c r="B263" s="108">
        <v>0.87861798996855001</v>
      </c>
      <c r="C263" s="108">
        <v>0.12138201003144999</v>
      </c>
      <c r="D263" s="108">
        <v>0.123744061444541</v>
      </c>
      <c r="E263" s="108"/>
      <c r="F263" s="108"/>
      <c r="H263" s="1">
        <v>52</v>
      </c>
      <c r="I263" s="108">
        <v>0.87891960901299904</v>
      </c>
      <c r="J263" s="108">
        <v>0.121080390987001</v>
      </c>
      <c r="K263" s="108">
        <v>0.12319425138482799</v>
      </c>
    </row>
    <row r="264" spans="1:11" x14ac:dyDescent="0.35">
      <c r="A264" s="1">
        <v>53</v>
      </c>
      <c r="B264" s="108">
        <v>0.86812552390654196</v>
      </c>
      <c r="C264" s="108">
        <v>0.13187447609345801</v>
      </c>
      <c r="D264" s="108">
        <v>0.13523525557219901</v>
      </c>
      <c r="E264" s="108"/>
      <c r="F264" s="108"/>
      <c r="H264" s="1">
        <v>53</v>
      </c>
      <c r="I264" s="108">
        <v>0.86801082303583499</v>
      </c>
      <c r="J264" s="108">
        <v>0.13198917696416501</v>
      </c>
      <c r="K264" s="108">
        <v>0.13511356327834501</v>
      </c>
    </row>
    <row r="265" spans="1:11" x14ac:dyDescent="0.35">
      <c r="A265" s="1">
        <v>54</v>
      </c>
      <c r="B265" s="108">
        <v>0.85680805790968195</v>
      </c>
      <c r="C265" s="108">
        <v>0.14319194209031799</v>
      </c>
      <c r="D265" s="108">
        <v>0.14778728163565899</v>
      </c>
      <c r="E265" s="108"/>
      <c r="F265" s="108"/>
      <c r="H265" s="1">
        <v>54</v>
      </c>
      <c r="I265" s="108">
        <v>0.85619812494896197</v>
      </c>
      <c r="J265" s="108">
        <v>0.143801875051038</v>
      </c>
      <c r="K265" s="108">
        <v>0.14819064184189401</v>
      </c>
    </row>
    <row r="266" spans="1:11" x14ac:dyDescent="0.35">
      <c r="A266" s="1">
        <v>55</v>
      </c>
      <c r="B266" s="108">
        <v>0.84461599332890103</v>
      </c>
      <c r="C266" s="108">
        <v>0.155384006671099</v>
      </c>
      <c r="D266" s="108">
        <v>0.16149685539917799</v>
      </c>
      <c r="E266" s="108"/>
      <c r="F266" s="108"/>
      <c r="H266" s="1">
        <v>55</v>
      </c>
      <c r="I266" s="108">
        <v>0.84342287334158506</v>
      </c>
      <c r="J266" s="108">
        <v>0.156577126658415</v>
      </c>
      <c r="K266" s="108">
        <v>0.16253794521687001</v>
      </c>
    </row>
    <row r="267" spans="1:11" x14ac:dyDescent="0.35">
      <c r="A267" s="1">
        <v>56</v>
      </c>
      <c r="B267" s="108">
        <v>0.83149966554785604</v>
      </c>
      <c r="C267" s="108">
        <v>0.16850033445214399</v>
      </c>
      <c r="D267" s="108">
        <v>0.176469274226696</v>
      </c>
      <c r="E267" s="108"/>
      <c r="F267" s="108"/>
      <c r="H267" s="1">
        <v>56</v>
      </c>
      <c r="I267" s="108">
        <v>0.82962589894110295</v>
      </c>
      <c r="J267" s="108">
        <v>0.170374101058897</v>
      </c>
      <c r="K267" s="108">
        <v>0.17827885501818899</v>
      </c>
    </row>
    <row r="268" spans="1:11" x14ac:dyDescent="0.35">
      <c r="A268" s="1">
        <v>57</v>
      </c>
      <c r="B268" s="108">
        <v>0.81741001041820505</v>
      </c>
      <c r="C268" s="108">
        <v>0.18258998958179501</v>
      </c>
      <c r="D268" s="108">
        <v>0.19281913271141399</v>
      </c>
      <c r="E268" s="108"/>
      <c r="F268" s="108"/>
      <c r="H268" s="1">
        <v>57</v>
      </c>
      <c r="I268" s="108">
        <v>0.81474827939662797</v>
      </c>
      <c r="J268" s="108">
        <v>0.185251720603372</v>
      </c>
      <c r="K268" s="108">
        <v>0.19554873737151199</v>
      </c>
    </row>
    <row r="269" spans="1:11" x14ac:dyDescent="0.35">
      <c r="A269" s="1">
        <v>58</v>
      </c>
      <c r="B269" s="108">
        <v>0.80229936668104795</v>
      </c>
      <c r="C269" s="108">
        <v>0.19770063331895199</v>
      </c>
      <c r="D269" s="108">
        <v>0.21067108899478501</v>
      </c>
      <c r="E269" s="108"/>
      <c r="F269" s="108"/>
      <c r="H269" s="1">
        <v>58</v>
      </c>
      <c r="I269" s="108">
        <v>0.79873229357725395</v>
      </c>
      <c r="J269" s="108">
        <v>0.201267706422746</v>
      </c>
      <c r="K269" s="108">
        <v>0.21449610701291799</v>
      </c>
    </row>
    <row r="270" spans="1:11" x14ac:dyDescent="0.35">
      <c r="A270" s="1">
        <v>59</v>
      </c>
      <c r="B270" s="108">
        <v>0.786122427493535</v>
      </c>
      <c r="C270" s="108">
        <v>0.213877572506465</v>
      </c>
      <c r="D270" s="108">
        <v>0.23016068353594901</v>
      </c>
      <c r="E270" s="108"/>
      <c r="F270" s="108"/>
      <c r="H270" s="1">
        <v>59</v>
      </c>
      <c r="I270" s="108">
        <v>0.78152257709918205</v>
      </c>
      <c r="J270" s="108">
        <v>0.21847742290081801</v>
      </c>
      <c r="K270" s="108">
        <v>0.23528390446186601</v>
      </c>
    </row>
    <row r="271" spans="1:11" x14ac:dyDescent="0.35">
      <c r="A271" s="1">
        <v>60</v>
      </c>
      <c r="B271" s="108">
        <v>0.76883735255544705</v>
      </c>
      <c r="C271" s="108">
        <v>0.231162647444553</v>
      </c>
      <c r="D271" s="108">
        <v>0.251435211729645</v>
      </c>
      <c r="E271" s="108"/>
      <c r="F271" s="108"/>
      <c r="H271" s="1">
        <v>60</v>
      </c>
      <c r="I271" s="108">
        <v>0.76306749975580501</v>
      </c>
      <c r="J271" s="108">
        <v>0.23693250024419499</v>
      </c>
      <c r="K271" s="108">
        <v>0.25809089725068002</v>
      </c>
    </row>
    <row r="272" spans="1:11" x14ac:dyDescent="0.35">
      <c r="A272" s="1">
        <v>61</v>
      </c>
      <c r="B272" s="108">
        <v>0.75040704956916304</v>
      </c>
      <c r="C272" s="108">
        <v>0.24959295043083701</v>
      </c>
      <c r="D272" s="108">
        <v>0.27465465128615701</v>
      </c>
      <c r="E272" s="108"/>
      <c r="F272" s="108"/>
      <c r="H272" s="1">
        <v>61</v>
      </c>
      <c r="I272" s="108">
        <v>0.74332078299155102</v>
      </c>
      <c r="J272" s="108">
        <v>0.25667921700844898</v>
      </c>
      <c r="K272" s="108">
        <v>0.28311321726060001</v>
      </c>
    </row>
    <row r="273" spans="1:11" x14ac:dyDescent="0.35">
      <c r="A273" s="1">
        <v>62</v>
      </c>
      <c r="B273" s="108">
        <v>0.73080062957894598</v>
      </c>
      <c r="C273" s="108">
        <v>0.26919937042105402</v>
      </c>
      <c r="D273" s="108">
        <v>0.29999264465708297</v>
      </c>
      <c r="E273" s="108"/>
      <c r="F273" s="108"/>
      <c r="H273" s="1">
        <v>62</v>
      </c>
      <c r="I273" s="108">
        <v>0.72224337105434699</v>
      </c>
      <c r="J273" s="108">
        <v>0.27775662894565301</v>
      </c>
      <c r="K273" s="108">
        <v>0.31056604738496202</v>
      </c>
    </row>
    <row r="274" spans="1:11" x14ac:dyDescent="0.35">
      <c r="A274" s="1">
        <v>63</v>
      </c>
      <c r="B274" s="108">
        <v>0.70999503482812198</v>
      </c>
      <c r="C274" s="108">
        <v>0.29000496517187802</v>
      </c>
      <c r="D274" s="108">
        <v>0.32763753598801398</v>
      </c>
      <c r="E274" s="108"/>
      <c r="F274" s="108"/>
      <c r="H274" s="1">
        <v>63</v>
      </c>
      <c r="I274" s="108">
        <v>0.69980556243263103</v>
      </c>
      <c r="J274" s="108">
        <v>0.30019443756736902</v>
      </c>
      <c r="K274" s="108">
        <v>0.34068547202417598</v>
      </c>
    </row>
    <row r="275" spans="1:11" x14ac:dyDescent="0.35">
      <c r="A275" s="1">
        <v>64</v>
      </c>
      <c r="B275" s="108">
        <v>0.68797682983838304</v>
      </c>
      <c r="C275" s="108">
        <v>0.31202317016161701</v>
      </c>
      <c r="D275" s="108">
        <v>0.35779346107258803</v>
      </c>
      <c r="E275" s="108"/>
      <c r="F275" s="108"/>
      <c r="H275" s="1">
        <v>64</v>
      </c>
      <c r="I275" s="108">
        <v>0.67598939802526903</v>
      </c>
      <c r="J275" s="108">
        <v>0.32401060197473103</v>
      </c>
      <c r="K275" s="108">
        <v>0.37373050732610102</v>
      </c>
    </row>
    <row r="276" spans="1:11" x14ac:dyDescent="0.35">
      <c r="A276" s="1">
        <v>65</v>
      </c>
      <c r="B276" s="108">
        <v>0.66474413617730699</v>
      </c>
      <c r="C276" s="108">
        <v>0.33525586382269301</v>
      </c>
      <c r="D276" s="108">
        <v>0.39068148753659698</v>
      </c>
      <c r="E276" s="108"/>
      <c r="F276" s="108"/>
      <c r="H276" s="1">
        <v>65</v>
      </c>
      <c r="I276" s="108">
        <v>0.65079128857846602</v>
      </c>
      <c r="J276" s="108">
        <v>0.34920871142153398</v>
      </c>
      <c r="K276" s="108">
        <v>0.40998532863114401</v>
      </c>
    </row>
    <row r="277" spans="1:11" x14ac:dyDescent="0.35">
      <c r="A277" s="1">
        <v>66</v>
      </c>
      <c r="B277" s="108">
        <v>0.64030867864937702</v>
      </c>
      <c r="C277" s="108">
        <v>0.35969132135062298</v>
      </c>
      <c r="D277" s="108">
        <v>0.42654080095705099</v>
      </c>
      <c r="E277" s="108"/>
      <c r="F277" s="108"/>
      <c r="H277" s="1">
        <v>66</v>
      </c>
      <c r="I277" s="108">
        <v>0.62422484565736902</v>
      </c>
      <c r="J277" s="108">
        <v>0.37577515434263098</v>
      </c>
      <c r="K277" s="108">
        <v>0.44976171427731398</v>
      </c>
    </row>
    <row r="278" spans="1:11" x14ac:dyDescent="0.35">
      <c r="A278" s="1">
        <v>67</v>
      </c>
      <c r="B278" s="108">
        <v>0.61469789533188801</v>
      </c>
      <c r="C278" s="108">
        <v>0.38530210466811199</v>
      </c>
      <c r="D278" s="108">
        <v>0.46562993077637399</v>
      </c>
      <c r="E278" s="108"/>
      <c r="F278" s="108"/>
      <c r="H278" s="1">
        <v>67</v>
      </c>
      <c r="I278" s="108">
        <v>0.596323857322967</v>
      </c>
      <c r="J278" s="108">
        <v>0.403676142677033</v>
      </c>
      <c r="K278" s="108">
        <v>0.49340172678105099</v>
      </c>
    </row>
    <row r="279" spans="1:11" x14ac:dyDescent="0.35">
      <c r="A279" s="1">
        <v>68</v>
      </c>
      <c r="B279" s="108">
        <v>0.587957046125967</v>
      </c>
      <c r="C279" s="108">
        <v>0.412042953874033</v>
      </c>
      <c r="D279" s="108">
        <v>0.50822800766003196</v>
      </c>
      <c r="E279" s="108"/>
      <c r="F279" s="108"/>
      <c r="H279" s="1">
        <v>68</v>
      </c>
      <c r="I279" s="108">
        <v>0.56714532151645403</v>
      </c>
      <c r="J279" s="108">
        <v>0.43285467848354597</v>
      </c>
      <c r="K279" s="108">
        <v>0.54128065445103402</v>
      </c>
    </row>
    <row r="280" spans="1:11" x14ac:dyDescent="0.35">
      <c r="A280" s="1">
        <v>69</v>
      </c>
      <c r="B280" s="108">
        <v>0.56015123468954398</v>
      </c>
      <c r="C280" s="108">
        <v>0.43984876531045602</v>
      </c>
      <c r="D280" s="108">
        <v>0.55463604131772604</v>
      </c>
      <c r="E280" s="108"/>
      <c r="F280" s="108"/>
      <c r="H280" s="1">
        <v>69</v>
      </c>
      <c r="I280" s="108">
        <v>0.53677241707271295</v>
      </c>
      <c r="J280" s="108">
        <v>0.463227582927287</v>
      </c>
      <c r="K280" s="108">
        <v>0.59381023873176997</v>
      </c>
    </row>
    <row r="281" spans="1:11" x14ac:dyDescent="0.35">
      <c r="A281" s="1">
        <v>70</v>
      </c>
      <c r="B281" s="108">
        <v>0.53136723758304305</v>
      </c>
      <c r="C281" s="108">
        <v>0.468632762416957</v>
      </c>
      <c r="D281" s="108">
        <v>0.60517820471305295</v>
      </c>
      <c r="E281" s="108"/>
      <c r="F281" s="108"/>
      <c r="H281" s="1">
        <v>70</v>
      </c>
      <c r="I281" s="108">
        <v>0.50531725505718905</v>
      </c>
      <c r="J281" s="108">
        <v>0.494682744942811</v>
      </c>
      <c r="K281" s="108">
        <v>0.65144221503095601</v>
      </c>
    </row>
    <row r="282" spans="1:11" x14ac:dyDescent="0.35">
      <c r="A282" s="1">
        <v>71</v>
      </c>
      <c r="B282" s="108">
        <v>0.50171501343564895</v>
      </c>
      <c r="C282" s="108">
        <v>0.498284986564351</v>
      </c>
      <c r="D282" s="108">
        <v>0.66020310697347295</v>
      </c>
      <c r="E282" s="108"/>
      <c r="F282" s="108"/>
      <c r="H282" s="1">
        <v>71</v>
      </c>
      <c r="I282" s="108">
        <v>0.47292321336112803</v>
      </c>
      <c r="J282" s="108">
        <v>0.52707678663887203</v>
      </c>
      <c r="K282" s="108">
        <v>0.71467219748044897</v>
      </c>
    </row>
    <row r="283" spans="1:11" x14ac:dyDescent="0.35">
      <c r="A283" s="1">
        <v>72</v>
      </c>
      <c r="B283" s="108">
        <v>0.471328745780002</v>
      </c>
      <c r="C283" s="108">
        <v>0.52867125421999805</v>
      </c>
      <c r="D283" s="108">
        <v>0.72008503313307404</v>
      </c>
      <c r="E283" s="108"/>
      <c r="F283" s="108"/>
      <c r="H283" s="1">
        <v>72</v>
      </c>
      <c r="I283" s="108">
        <v>0.43976661792869798</v>
      </c>
      <c r="J283" s="108">
        <v>0.56023338207130202</v>
      </c>
      <c r="K283" s="108">
        <v>0.78404394103836605</v>
      </c>
    </row>
    <row r="284" spans="1:11" x14ac:dyDescent="0.35">
      <c r="A284" s="1">
        <v>73</v>
      </c>
      <c r="B284" s="108">
        <v>0.44036725833686802</v>
      </c>
      <c r="C284" s="108">
        <v>0.55963274166313204</v>
      </c>
      <c r="D284" s="108">
        <v>0.78522512405221401</v>
      </c>
      <c r="E284" s="108"/>
      <c r="F284" s="108"/>
      <c r="H284" s="1">
        <v>73</v>
      </c>
      <c r="I284" s="108">
        <v>0.40605749872309799</v>
      </c>
      <c r="J284" s="108">
        <v>0.59394250127690196</v>
      </c>
      <c r="K284" s="108">
        <v>0.86015401758487697</v>
      </c>
    </row>
    <row r="285" spans="1:11" x14ac:dyDescent="0.35">
      <c r="A285" s="1">
        <v>74</v>
      </c>
      <c r="B285" s="108">
        <v>0.40901363400588497</v>
      </c>
      <c r="C285" s="108">
        <v>0.59098636599411503</v>
      </c>
      <c r="D285" s="108">
        <v>0.85605246442785299</v>
      </c>
      <c r="E285" s="108"/>
      <c r="F285" s="108"/>
      <c r="H285" s="1">
        <v>74</v>
      </c>
      <c r="I285" s="108">
        <v>0.37203912321474297</v>
      </c>
      <c r="J285" s="108">
        <v>0.62796087678525703</v>
      </c>
      <c r="K285" s="108">
        <v>0.943656946224394</v>
      </c>
    </row>
    <row r="286" spans="1:11" x14ac:dyDescent="0.35">
      <c r="A286" s="1">
        <v>75</v>
      </c>
      <c r="B286" s="108">
        <v>0.37747387214139599</v>
      </c>
      <c r="C286" s="108">
        <v>0.62252612785860395</v>
      </c>
      <c r="D286" s="108">
        <v>0.93302504071915804</v>
      </c>
      <c r="E286" s="108"/>
      <c r="F286" s="108"/>
      <c r="H286" s="1">
        <v>75</v>
      </c>
      <c r="I286" s="108">
        <v>0.33798600201975898</v>
      </c>
      <c r="J286" s="108">
        <v>0.66201399798024096</v>
      </c>
      <c r="K286" s="108">
        <v>1.0352708219129201</v>
      </c>
    </row>
    <row r="287" spans="1:11" x14ac:dyDescent="0.35">
      <c r="A287" s="1">
        <v>76</v>
      </c>
      <c r="B287" s="108">
        <v>0.34597443660208999</v>
      </c>
      <c r="C287" s="108">
        <v>0.65402556339790996</v>
      </c>
      <c r="D287" s="108">
        <v>1.0166305240703599</v>
      </c>
      <c r="E287" s="108"/>
      <c r="F287" s="108"/>
      <c r="H287" s="1">
        <v>76</v>
      </c>
      <c r="I287" s="108">
        <v>0.30420007889918099</v>
      </c>
      <c r="J287" s="108">
        <v>0.69579992110081901</v>
      </c>
      <c r="K287" s="108">
        <v>1.13578349081471</v>
      </c>
    </row>
    <row r="288" spans="1:11" x14ac:dyDescent="0.35">
      <c r="A288" s="1">
        <v>77</v>
      </c>
      <c r="B288" s="108">
        <v>0.31475858309584198</v>
      </c>
      <c r="C288" s="108">
        <v>0.68524141690415796</v>
      </c>
      <c r="D288" s="108">
        <v>1.10738682595414</v>
      </c>
      <c r="E288" s="108"/>
      <c r="F288" s="108"/>
      <c r="H288" s="1">
        <v>77</v>
      </c>
      <c r="I288" s="108">
        <v>0.27100486991768902</v>
      </c>
      <c r="J288" s="108">
        <v>0.72899513008231098</v>
      </c>
      <c r="K288" s="108">
        <v>1.24605932549402</v>
      </c>
    </row>
    <row r="289" spans="1:11" x14ac:dyDescent="0.35">
      <c r="A289" s="1">
        <v>78</v>
      </c>
      <c r="B289" s="108">
        <v>0.28408141120575398</v>
      </c>
      <c r="C289" s="108">
        <v>0.71591858879424597</v>
      </c>
      <c r="D289" s="108">
        <v>1.2058423663633999</v>
      </c>
      <c r="E289" s="108"/>
      <c r="F289" s="108"/>
      <c r="H289" s="1">
        <v>78</v>
      </c>
      <c r="I289" s="108">
        <v>0.238737412946436</v>
      </c>
      <c r="J289" s="108">
        <v>0.76126258705356398</v>
      </c>
      <c r="K289" s="108">
        <v>1.3670466582063101</v>
      </c>
    </row>
    <row r="290" spans="1:11" x14ac:dyDescent="0.35">
      <c r="A290" s="1">
        <v>79</v>
      </c>
      <c r="B290" s="108">
        <v>0.25420366529985799</v>
      </c>
      <c r="C290" s="108">
        <v>0.74579633470014195</v>
      </c>
      <c r="D290" s="108">
        <v>1.3125759860811901</v>
      </c>
      <c r="E290" s="108"/>
      <c r="F290" s="108"/>
      <c r="H290" s="1">
        <v>79</v>
      </c>
      <c r="I290" s="108">
        <v>0.20773803537034399</v>
      </c>
      <c r="J290" s="108">
        <v>0.79226196462965603</v>
      </c>
      <c r="K290" s="108">
        <v>1.4997859362122401</v>
      </c>
    </row>
    <row r="291" spans="1:11" x14ac:dyDescent="0.35">
      <c r="A291" s="1">
        <v>80</v>
      </c>
      <c r="B291" s="108">
        <v>0.225384407910485</v>
      </c>
      <c r="C291" s="108">
        <v>0.77461559208951503</v>
      </c>
      <c r="D291" s="108">
        <v>1.42819642606052</v>
      </c>
      <c r="E291" s="108"/>
      <c r="F291" s="108"/>
      <c r="H291" s="1">
        <v>80</v>
      </c>
      <c r="I291" s="108">
        <v>0.17833814655213301</v>
      </c>
      <c r="J291" s="108">
        <v>0.82166185344786702</v>
      </c>
      <c r="K291" s="108">
        <v>1.6454186692474799</v>
      </c>
    </row>
    <row r="292" spans="1:11" x14ac:dyDescent="0.35">
      <c r="A292" s="1">
        <v>81</v>
      </c>
      <c r="B292" s="108">
        <v>0.197872804392908</v>
      </c>
      <c r="C292" s="108">
        <v>0.802127195607092</v>
      </c>
      <c r="D292" s="108">
        <v>1.55334128853472</v>
      </c>
      <c r="E292" s="108"/>
      <c r="F292" s="108"/>
      <c r="H292" s="1">
        <v>81</v>
      </c>
      <c r="I292" s="108">
        <v>0.15084650632736299</v>
      </c>
      <c r="J292" s="108">
        <v>0.84915349367263704</v>
      </c>
      <c r="K292" s="108">
        <v>1.8051972460932</v>
      </c>
    </row>
    <row r="293" spans="1:11" x14ac:dyDescent="0.35">
      <c r="A293" s="1">
        <v>82</v>
      </c>
      <c r="B293" s="108">
        <v>0.171899380002077</v>
      </c>
      <c r="C293" s="108">
        <v>0.82810061999792295</v>
      </c>
      <c r="D293" s="108">
        <v>1.6886753865417301</v>
      </c>
      <c r="E293" s="108"/>
      <c r="F293" s="108"/>
      <c r="H293" s="1">
        <v>82</v>
      </c>
      <c r="I293" s="108">
        <v>0.12553469487250399</v>
      </c>
      <c r="J293" s="108">
        <v>0.87446530512749598</v>
      </c>
      <c r="K293" s="108">
        <v>1.98049570466614</v>
      </c>
    </row>
    <row r="294" spans="1:11" x14ac:dyDescent="0.35">
      <c r="A294" s="1">
        <v>83</v>
      </c>
      <c r="B294" s="108">
        <v>0.14766722709545299</v>
      </c>
      <c r="C294" s="108">
        <v>0.85233277290454701</v>
      </c>
      <c r="D294" s="108">
        <v>1.83488838158546</v>
      </c>
      <c r="E294" s="108"/>
      <c r="F294" s="108"/>
      <c r="H294" s="1">
        <v>83</v>
      </c>
      <c r="I294" s="108">
        <v>0.10262278306624301</v>
      </c>
      <c r="J294" s="108">
        <v>0.89737721693375705</v>
      </c>
      <c r="K294" s="108">
        <v>2.1728215482472901</v>
      </c>
    </row>
    <row r="295" spans="1:11" x14ac:dyDescent="0.35">
      <c r="A295" s="1">
        <v>84</v>
      </c>
      <c r="B295" s="108">
        <v>0.12534373457963699</v>
      </c>
      <c r="C295" s="108">
        <v>0.87465626542036301</v>
      </c>
      <c r="D295" s="108">
        <v>1.9926916038056</v>
      </c>
      <c r="E295" s="108"/>
      <c r="F295" s="108"/>
      <c r="H295" s="1">
        <v>84</v>
      </c>
      <c r="I295" s="108">
        <v>8.2266432964911901E-2</v>
      </c>
      <c r="J295" s="108">
        <v>0.91773356703508802</v>
      </c>
      <c r="K295" s="108">
        <v>2.38382870946434</v>
      </c>
    </row>
    <row r="296" spans="1:11" x14ac:dyDescent="0.35">
      <c r="A296" s="1">
        <v>85</v>
      </c>
      <c r="B296" s="108">
        <v>0.105053465665973</v>
      </c>
      <c r="C296" s="108">
        <v>0.89494653433402704</v>
      </c>
      <c r="D296" s="108">
        <v>2.1628139460543001</v>
      </c>
      <c r="E296" s="108"/>
      <c r="F296" s="108"/>
      <c r="H296" s="1">
        <v>85</v>
      </c>
      <c r="I296" s="108">
        <v>6.4546791668709705E-2</v>
      </c>
      <c r="J296" s="108">
        <v>0.93545320833128998</v>
      </c>
      <c r="K296" s="108">
        <v>2.61533177351353</v>
      </c>
    </row>
    <row r="297" spans="1:11" x14ac:dyDescent="0.35">
      <c r="A297" s="1">
        <v>86</v>
      </c>
      <c r="B297" s="108">
        <v>8.6872805958307805E-2</v>
      </c>
      <c r="C297" s="108">
        <v>0.91312719404169196</v>
      </c>
      <c r="D297" s="108">
        <v>2.34599672359399</v>
      </c>
      <c r="E297" s="108"/>
      <c r="F297" s="108"/>
      <c r="H297" s="1">
        <v>86</v>
      </c>
      <c r="I297" s="108">
        <v>4.9464521674745202E-2</v>
      </c>
      <c r="J297" s="108">
        <v>0.95053547832525498</v>
      </c>
      <c r="K297" s="108">
        <v>2.86932158293535</v>
      </c>
    </row>
    <row r="298" spans="1:11" x14ac:dyDescent="0.35">
      <c r="A298" s="1">
        <v>87</v>
      </c>
      <c r="B298" s="108">
        <v>7.0826928699867106E-2</v>
      </c>
      <c r="C298" s="108">
        <v>0.92917307130013305</v>
      </c>
      <c r="D298" s="108">
        <v>2.5429873957744902</v>
      </c>
      <c r="E298" s="108"/>
      <c r="F298" s="108"/>
      <c r="H298" s="1">
        <v>87</v>
      </c>
      <c r="I298" s="108">
        <v>3.6939088430029902E-2</v>
      </c>
      <c r="J298" s="108">
        <v>0.96306091156996998</v>
      </c>
      <c r="K298" s="108">
        <v>3.1479823581397302</v>
      </c>
    </row>
    <row r="299" spans="1:11" x14ac:dyDescent="0.35">
      <c r="A299" s="1">
        <v>88</v>
      </c>
      <c r="B299" s="108">
        <v>5.6889472779094702E-2</v>
      </c>
      <c r="C299" s="108">
        <v>0.94311052722090505</v>
      </c>
      <c r="D299" s="108">
        <v>2.7545320561650399</v>
      </c>
      <c r="E299" s="108"/>
      <c r="F299" s="108"/>
      <c r="H299" s="1">
        <v>88</v>
      </c>
      <c r="I299" s="108">
        <v>2.6813977510332002E-2</v>
      </c>
      <c r="J299" s="108">
        <v>0.97318602248966801</v>
      </c>
      <c r="K299" s="108">
        <v>3.4537104809107499</v>
      </c>
    </row>
    <row r="300" spans="1:11" x14ac:dyDescent="0.35">
      <c r="A300" s="1">
        <v>89</v>
      </c>
      <c r="B300" s="108">
        <v>4.4985108670381801E-2</v>
      </c>
      <c r="C300" s="108">
        <v>0.95501489132961803</v>
      </c>
      <c r="D300" s="108">
        <v>2.9813666144114501</v>
      </c>
      <c r="E300" s="108"/>
      <c r="F300" s="108"/>
      <c r="H300" s="1">
        <v>89</v>
      </c>
      <c r="I300" s="108">
        <v>1.8867857626636699E-2</v>
      </c>
      <c r="J300" s="108">
        <v>0.98113214237336299</v>
      </c>
      <c r="K300" s="108">
        <v>3.7891351024225002</v>
      </c>
    </row>
    <row r="301" spans="1:11" x14ac:dyDescent="0.35">
      <c r="A301" s="1">
        <v>90</v>
      </c>
      <c r="B301" s="108">
        <v>3.4994898203245098E-2</v>
      </c>
      <c r="C301" s="108">
        <v>0.96500510179675503</v>
      </c>
      <c r="D301" s="108">
        <v>3.2242066177547</v>
      </c>
      <c r="E301" s="108"/>
      <c r="F301" s="108"/>
      <c r="H301" s="1">
        <v>90</v>
      </c>
      <c r="I301" s="108">
        <v>1.2830913755054799E-2</v>
      </c>
      <c r="J301" s="108">
        <v>0.98716908624494504</v>
      </c>
      <c r="K301" s="108">
        <v>4.1571407529872504</v>
      </c>
    </row>
    <row r="302" spans="1:11" x14ac:dyDescent="0.35">
      <c r="A302" s="1">
        <v>91</v>
      </c>
      <c r="B302" s="108">
        <v>2.67640688780077E-2</v>
      </c>
      <c r="C302" s="108">
        <v>0.97323593112199203</v>
      </c>
      <c r="D302" s="108">
        <v>3.4837356937685802</v>
      </c>
      <c r="E302" s="108"/>
      <c r="F302" s="108"/>
      <c r="H302" s="1">
        <v>91</v>
      </c>
      <c r="I302" s="108">
        <v>8.4047749363568795E-3</v>
      </c>
      <c r="J302" s="108">
        <v>0.99159522506364295</v>
      </c>
      <c r="K302" s="108">
        <v>4.5608921479719902</v>
      </c>
    </row>
    <row r="303" spans="1:11" x14ac:dyDescent="0.35">
      <c r="A303" s="1">
        <v>92</v>
      </c>
      <c r="B303" s="108">
        <v>2.0111563813354001E-2</v>
      </c>
      <c r="C303" s="108">
        <v>0.97988843618664601</v>
      </c>
      <c r="D303" s="108">
        <v>3.76059263929523</v>
      </c>
      <c r="E303" s="108"/>
      <c r="F303" s="108"/>
      <c r="H303" s="1">
        <v>92</v>
      </c>
      <c r="I303" s="108">
        <v>5.2838207223849304E-3</v>
      </c>
      <c r="J303" s="108">
        <v>0.99471617927761502</v>
      </c>
      <c r="K303" s="108">
        <v>5.0038614032047404</v>
      </c>
    </row>
    <row r="304" spans="1:11" x14ac:dyDescent="0.35">
      <c r="A304" s="1">
        <v>93</v>
      </c>
      <c r="B304" s="108">
        <v>1.48405369911169E-2</v>
      </c>
      <c r="C304" s="108">
        <v>0.98515946300888302</v>
      </c>
      <c r="D304" s="108">
        <v>4.0553572342243802</v>
      </c>
      <c r="E304" s="108"/>
      <c r="F304" s="108"/>
      <c r="H304" s="1">
        <v>93</v>
      </c>
      <c r="I304" s="108">
        <v>3.17533860968918E-3</v>
      </c>
      <c r="J304" s="108">
        <v>0.99682466139031101</v>
      </c>
      <c r="K304" s="108">
        <v>5.4898578939137899</v>
      </c>
    </row>
    <row r="305" spans="1:13" x14ac:dyDescent="0.35">
      <c r="A305" s="1">
        <v>94</v>
      </c>
      <c r="B305" s="108">
        <v>1.0748875115700199E-2</v>
      </c>
      <c r="C305" s="108">
        <v>0.9892511248843</v>
      </c>
      <c r="D305" s="108">
        <v>4.36853492253843</v>
      </c>
      <c r="E305" s="108"/>
      <c r="F305" s="108"/>
      <c r="H305" s="1">
        <v>94</v>
      </c>
      <c r="I305" s="108">
        <v>1.8161433313040099E-3</v>
      </c>
      <c r="J305" s="108">
        <v>0.99818385666869602</v>
      </c>
      <c r="K305" s="108">
        <v>6.0230610139754903</v>
      </c>
    </row>
    <row r="306" spans="1:13" x14ac:dyDescent="0.35">
      <c r="A306" s="1">
        <v>95</v>
      </c>
      <c r="B306" s="108">
        <v>7.6388605117508898E-3</v>
      </c>
      <c r="C306" s="108">
        <v>0.992361139488249</v>
      </c>
      <c r="D306" s="108">
        <v>4.7005405760137497</v>
      </c>
      <c r="E306" s="108"/>
      <c r="F306" s="108"/>
      <c r="H306" s="1">
        <v>95</v>
      </c>
      <c r="I306" s="108">
        <v>9.8387899090871802E-4</v>
      </c>
      <c r="J306" s="108">
        <v>0.99901612100909098</v>
      </c>
      <c r="K306" s="108">
        <v>6.6080561171885499</v>
      </c>
    </row>
    <row r="307" spans="1:13" x14ac:dyDescent="0.35">
      <c r="A307" s="1">
        <v>96</v>
      </c>
      <c r="B307" s="108">
        <v>5.3252402573939596E-3</v>
      </c>
      <c r="C307" s="108">
        <v>0.994674759742606</v>
      </c>
      <c r="D307" s="108">
        <v>5.0516816362450498</v>
      </c>
      <c r="E307" s="108"/>
      <c r="F307" s="108"/>
      <c r="H307" s="1">
        <v>96</v>
      </c>
      <c r="I307" s="108">
        <v>5.0219854253220203E-4</v>
      </c>
      <c r="J307" s="108">
        <v>0.99949780145746803</v>
      </c>
      <c r="K307" s="108">
        <v>7.2498739496567204</v>
      </c>
    </row>
    <row r="308" spans="1:13" x14ac:dyDescent="0.35">
      <c r="A308" s="1">
        <v>97</v>
      </c>
      <c r="B308" s="108">
        <v>3.6412086423823599E-3</v>
      </c>
      <c r="C308" s="108">
        <v>0.99635879135761796</v>
      </c>
      <c r="D308" s="108">
        <v>5.4221410152291796</v>
      </c>
      <c r="E308" s="108"/>
      <c r="F308" s="108"/>
      <c r="H308" s="1">
        <v>97</v>
      </c>
      <c r="I308" s="108">
        <v>2.4012630564300899E-4</v>
      </c>
      <c r="J308" s="108">
        <v>0.99975987369435704</v>
      </c>
      <c r="K308" s="108">
        <v>7.9540339123839603</v>
      </c>
    </row>
    <row r="309" spans="1:13" x14ac:dyDescent="0.35">
      <c r="A309" s="1">
        <v>98</v>
      </c>
      <c r="B309" s="108">
        <v>2.4420990251649601E-3</v>
      </c>
      <c r="C309" s="108">
        <v>0.99755790097483499</v>
      </c>
      <c r="D309" s="108">
        <v>5.8119602193761004</v>
      </c>
      <c r="E309" s="108"/>
      <c r="F309" s="108"/>
      <c r="H309" s="1">
        <v>98</v>
      </c>
      <c r="I309" s="108">
        <v>1.06875689565268E-4</v>
      </c>
      <c r="J309" s="108">
        <v>0.99989312431043498</v>
      </c>
      <c r="K309" s="108">
        <v>8.7265915261250004</v>
      </c>
    </row>
    <row r="310" spans="1:13" x14ac:dyDescent="0.35">
      <c r="A310" s="1">
        <v>99</v>
      </c>
      <c r="B310" s="108">
        <v>1.60686579343194E-3</v>
      </c>
      <c r="C310" s="108">
        <v>0.99839313420656794</v>
      </c>
      <c r="D310" s="108">
        <v>6.2210232410655903</v>
      </c>
      <c r="E310" s="108"/>
      <c r="F310" s="108"/>
      <c r="H310" s="1">
        <v>99</v>
      </c>
      <c r="I310" s="108">
        <v>4.3971342356134703E-5</v>
      </c>
      <c r="J310" s="108">
        <v>0.99995602865764399</v>
      </c>
      <c r="K310" s="108">
        <v>9.5741905066714406</v>
      </c>
    </row>
    <row r="311" spans="1:13" x14ac:dyDescent="0.35">
      <c r="A311" s="1">
        <v>100</v>
      </c>
      <c r="B311" s="108">
        <v>1.03767057167745E-3</v>
      </c>
      <c r="C311" s="108">
        <v>0.99896232942832297</v>
      </c>
      <c r="D311" s="108">
        <v>6.6490418292429201</v>
      </c>
      <c r="E311" s="108"/>
      <c r="F311" s="108"/>
      <c r="H311" s="1">
        <v>100</v>
      </c>
      <c r="I311" s="108">
        <v>1.6595684203628801E-5</v>
      </c>
      <c r="J311" s="108">
        <v>0.99998340431579602</v>
      </c>
      <c r="K311" s="108">
        <v>10.504119898402401</v>
      </c>
    </row>
    <row r="313" spans="1:13" x14ac:dyDescent="0.35">
      <c r="A313" s="179" t="s">
        <v>174</v>
      </c>
      <c r="B313" s="179"/>
      <c r="C313" s="179"/>
      <c r="D313" s="179"/>
      <c r="E313" s="141"/>
      <c r="F313" s="141"/>
      <c r="H313" s="179" t="s">
        <v>175</v>
      </c>
      <c r="I313" s="179"/>
      <c r="J313" s="179"/>
      <c r="K313" s="179"/>
    </row>
    <row r="314" spans="1:13" x14ac:dyDescent="0.35">
      <c r="A314" s="1" t="s">
        <v>734</v>
      </c>
      <c r="B314" s="1" t="s">
        <v>170</v>
      </c>
      <c r="C314" s="1" t="s">
        <v>184</v>
      </c>
      <c r="D314" s="1" t="s">
        <v>171</v>
      </c>
      <c r="F314" s="108">
        <f>AVERAGE(D315:D415)</f>
        <v>0.48810050678501898</v>
      </c>
      <c r="H314" s="1" t="s">
        <v>734</v>
      </c>
      <c r="I314" s="1" t="s">
        <v>172</v>
      </c>
      <c r="J314" s="1" t="s">
        <v>199</v>
      </c>
      <c r="K314" s="1" t="s">
        <v>173</v>
      </c>
      <c r="M314" s="108">
        <f>AVERAGE(K315:K415)</f>
        <v>3.1583181619378311</v>
      </c>
    </row>
    <row r="315" spans="1:13" x14ac:dyDescent="0.35">
      <c r="A315" s="1">
        <v>0</v>
      </c>
      <c r="B315" s="108">
        <v>0.99631491380563797</v>
      </c>
      <c r="C315" s="108">
        <v>3.6850861943615899E-3</v>
      </c>
      <c r="D315" s="108">
        <v>3.5145709423313599E-3</v>
      </c>
      <c r="E315" s="108"/>
      <c r="F315" s="108"/>
      <c r="H315" s="1">
        <v>0</v>
      </c>
      <c r="I315" s="108">
        <v>0.99572439740671104</v>
      </c>
      <c r="J315" s="108">
        <v>4.2756025932891902E-3</v>
      </c>
      <c r="K315" s="108">
        <v>4.0992806714864596E-3</v>
      </c>
    </row>
    <row r="316" spans="1:13" x14ac:dyDescent="0.35">
      <c r="A316" s="1">
        <v>1</v>
      </c>
      <c r="B316" s="108">
        <v>0.99593776402353795</v>
      </c>
      <c r="C316" s="108">
        <v>4.0622359764622704E-3</v>
      </c>
      <c r="D316" s="108">
        <v>3.8750623544796499E-3</v>
      </c>
      <c r="E316" s="108"/>
      <c r="F316" s="108"/>
      <c r="H316" s="1">
        <v>1</v>
      </c>
      <c r="I316" s="108">
        <v>0.99533263156375495</v>
      </c>
      <c r="J316" s="108">
        <v>4.6673684362452698E-3</v>
      </c>
      <c r="K316" s="108">
        <v>4.4757703629301404E-3</v>
      </c>
    </row>
    <row r="317" spans="1:13" x14ac:dyDescent="0.35">
      <c r="A317" s="1">
        <v>2</v>
      </c>
      <c r="B317" s="108">
        <v>0.995522247047816</v>
      </c>
      <c r="C317" s="108">
        <v>4.4777529521843303E-3</v>
      </c>
      <c r="D317" s="108">
        <v>4.2723973266829496E-3</v>
      </c>
      <c r="E317" s="108"/>
      <c r="F317" s="108"/>
      <c r="H317" s="1">
        <v>2</v>
      </c>
      <c r="I317" s="108">
        <v>0.99490506082552299</v>
      </c>
      <c r="J317" s="108">
        <v>5.09493917447712E-3</v>
      </c>
      <c r="K317" s="108">
        <v>4.8868379657595199E-3</v>
      </c>
    </row>
    <row r="318" spans="1:13" x14ac:dyDescent="0.35">
      <c r="A318" s="1">
        <v>3</v>
      </c>
      <c r="B318" s="108">
        <v>0.99506450971885096</v>
      </c>
      <c r="C318" s="108">
        <v>4.93549028114926E-3</v>
      </c>
      <c r="D318" s="108">
        <v>4.7103129141753304E-3</v>
      </c>
      <c r="E318" s="108"/>
      <c r="F318" s="108"/>
      <c r="H318" s="1">
        <v>3</v>
      </c>
      <c r="I318" s="108">
        <v>0.994438430493221</v>
      </c>
      <c r="J318" s="108">
        <v>5.5615695067787697E-3</v>
      </c>
      <c r="K318" s="108">
        <v>5.3356592162111501E-3</v>
      </c>
    </row>
    <row r="319" spans="1:13" x14ac:dyDescent="0.35">
      <c r="A319" s="1">
        <v>4</v>
      </c>
      <c r="B319" s="108">
        <v>0.99456032262923899</v>
      </c>
      <c r="C319" s="108">
        <v>5.43967737076101E-3</v>
      </c>
      <c r="D319" s="108">
        <v>5.1929190881322201E-3</v>
      </c>
      <c r="E319" s="108"/>
      <c r="F319" s="108"/>
      <c r="H319" s="1">
        <v>4</v>
      </c>
      <c r="I319" s="108">
        <v>0.99392919339952701</v>
      </c>
      <c r="J319" s="108">
        <v>6.0708066004726601E-3</v>
      </c>
      <c r="K319" s="108">
        <v>5.8257015194002996E-3</v>
      </c>
    </row>
    <row r="320" spans="1:13" x14ac:dyDescent="0.35">
      <c r="A320" s="1">
        <v>5</v>
      </c>
      <c r="B320" s="108">
        <v>0.99400504569122505</v>
      </c>
      <c r="C320" s="108">
        <v>5.9949543087745001E-3</v>
      </c>
      <c r="D320" s="108">
        <v>5.72473462657407E-3</v>
      </c>
      <c r="E320" s="108"/>
      <c r="F320" s="108"/>
      <c r="H320" s="1">
        <v>5</v>
      </c>
      <c r="I320" s="108">
        <v>0.99337348427890504</v>
      </c>
      <c r="J320" s="108">
        <v>6.6265157210947398E-3</v>
      </c>
      <c r="K320" s="108">
        <v>6.3607507370416101E-3</v>
      </c>
    </row>
    <row r="321" spans="1:11" x14ac:dyDescent="0.35">
      <c r="A321" s="1">
        <v>6</v>
      </c>
      <c r="B321" s="108">
        <v>0.99339359105489899</v>
      </c>
      <c r="C321" s="108">
        <v>6.6064089451012302E-3</v>
      </c>
      <c r="D321" s="108">
        <v>6.31072617311184E-3</v>
      </c>
      <c r="E321" s="108"/>
      <c r="F321" s="108"/>
      <c r="H321" s="1">
        <v>6</v>
      </c>
      <c r="I321" s="108">
        <v>0.99276709201815005</v>
      </c>
      <c r="J321" s="108">
        <v>7.2329079818502801E-3</v>
      </c>
      <c r="K321" s="108">
        <v>6.9449404354319398E-3</v>
      </c>
    </row>
    <row r="322" spans="1:11" x14ac:dyDescent="0.35">
      <c r="A322" s="1">
        <v>7</v>
      </c>
      <c r="B322" s="108">
        <v>0.99272038328706103</v>
      </c>
      <c r="C322" s="108">
        <v>7.2796167129385303E-3</v>
      </c>
      <c r="D322" s="108">
        <v>6.9563506798272796E-3</v>
      </c>
      <c r="E322" s="108"/>
      <c r="F322" s="108"/>
      <c r="H322" s="1">
        <v>7</v>
      </c>
      <c r="I322" s="108">
        <v>0.99210542963671899</v>
      </c>
      <c r="J322" s="108">
        <v>7.8945703632813408E-3</v>
      </c>
      <c r="K322" s="108">
        <v>7.5827838196534103E-3</v>
      </c>
    </row>
    <row r="323" spans="1:11" x14ac:dyDescent="0.35">
      <c r="A323" s="1">
        <v>8</v>
      </c>
      <c r="B323" s="108">
        <v>0.99197931674710205</v>
      </c>
      <c r="C323" s="108">
        <v>8.0206832528978405E-3</v>
      </c>
      <c r="D323" s="108">
        <v>7.6676014504447297E-3</v>
      </c>
      <c r="E323" s="108"/>
      <c r="F323" s="108"/>
      <c r="H323" s="1">
        <v>8</v>
      </c>
      <c r="I323" s="108">
        <v>0.99138350184087298</v>
      </c>
      <c r="J323" s="108">
        <v>8.6164981591269098E-3</v>
      </c>
      <c r="K323" s="108">
        <v>8.2792086007067497E-3</v>
      </c>
    </row>
    <row r="324" spans="1:11" x14ac:dyDescent="0.35">
      <c r="A324" s="1">
        <v>9</v>
      </c>
      <c r="B324" s="108">
        <v>0.99116371013207805</v>
      </c>
      <c r="C324" s="108">
        <v>8.8362898679219502E-3</v>
      </c>
      <c r="D324" s="108">
        <v>8.4510579953996894E-3</v>
      </c>
      <c r="E324" s="108"/>
      <c r="F324" s="108"/>
      <c r="H324" s="1">
        <v>9</v>
      </c>
      <c r="I324" s="108">
        <v>0.99059586999112703</v>
      </c>
      <c r="J324" s="108">
        <v>9.4041300088731905E-3</v>
      </c>
      <c r="K324" s="108">
        <v>9.0395950649438499E-3</v>
      </c>
    </row>
    <row r="325" spans="1:11" x14ac:dyDescent="0.35">
      <c r="A325" s="1">
        <v>10</v>
      </c>
      <c r="B325" s="108">
        <v>0.99026625821041703</v>
      </c>
      <c r="C325" s="108">
        <v>9.7337417895833108E-3</v>
      </c>
      <c r="D325" s="108">
        <v>9.3139399001813498E-3</v>
      </c>
      <c r="E325" s="108"/>
      <c r="F325" s="108"/>
      <c r="H325" s="1">
        <v>10</v>
      </c>
      <c r="I325" s="108">
        <v>0.98973661431936399</v>
      </c>
      <c r="J325" s="108">
        <v>1.02633856806362E-2</v>
      </c>
      <c r="K325" s="108">
        <v>9.8698176399080705E-3</v>
      </c>
    </row>
    <row r="326" spans="1:11" x14ac:dyDescent="0.35">
      <c r="A326" s="1">
        <v>11</v>
      </c>
      <c r="B326" s="108">
        <v>0.98927898082431998</v>
      </c>
      <c r="C326" s="108">
        <v>1.07210191756802E-2</v>
      </c>
      <c r="D326" s="108">
        <v>1.0264164890902001E-2</v>
      </c>
      <c r="E326" s="108"/>
      <c r="F326" s="108"/>
      <c r="H326" s="1">
        <v>11</v>
      </c>
      <c r="I326" s="108">
        <v>0.98879929323067906</v>
      </c>
      <c r="J326" s="108">
        <v>1.12007067693207E-2</v>
      </c>
      <c r="K326" s="108">
        <v>1.07762902777026E-2</v>
      </c>
    </row>
    <row r="327" spans="1:11" x14ac:dyDescent="0.35">
      <c r="A327" s="1">
        <v>12</v>
      </c>
      <c r="B327" s="108">
        <v>0.98819316931807899</v>
      </c>
      <c r="C327" s="108">
        <v>1.1806830681920601E-2</v>
      </c>
      <c r="D327" s="108">
        <v>1.13104112546104E-2</v>
      </c>
      <c r="E327" s="108"/>
      <c r="F327" s="108"/>
      <c r="H327" s="1">
        <v>12</v>
      </c>
      <c r="I327" s="108">
        <v>0.98777689952605796</v>
      </c>
      <c r="J327" s="108">
        <v>1.22231004739418E-2</v>
      </c>
      <c r="K327" s="108">
        <v>1.1766016006499401E-2</v>
      </c>
    </row>
    <row r="328" spans="1:11" x14ac:dyDescent="0.35">
      <c r="A328" s="1">
        <v>13</v>
      </c>
      <c r="B328" s="108">
        <v>0.98699933064575296</v>
      </c>
      <c r="C328" s="108">
        <v>1.30006693542469E-2</v>
      </c>
      <c r="D328" s="108">
        <v>1.2462184734259399E-2</v>
      </c>
      <c r="E328" s="108"/>
      <c r="F328" s="108"/>
      <c r="H328" s="1">
        <v>13</v>
      </c>
      <c r="I328" s="108">
        <v>0.98666181338609804</v>
      </c>
      <c r="J328" s="108">
        <v>1.3338186613902301E-2</v>
      </c>
      <c r="K328" s="108">
        <v>1.2846641033004201E-2</v>
      </c>
    </row>
    <row r="329" spans="1:11" x14ac:dyDescent="0.35">
      <c r="A329" s="1">
        <v>14</v>
      </c>
      <c r="B329" s="108">
        <v>0.98568712953056203</v>
      </c>
      <c r="C329" s="108">
        <v>1.43128704694384E-2</v>
      </c>
      <c r="D329" s="108">
        <v>1.3729889966923901E-2</v>
      </c>
      <c r="E329" s="108"/>
      <c r="F329" s="108"/>
      <c r="H329" s="1">
        <v>14</v>
      </c>
      <c r="I329" s="108">
        <v>0.98544575196388196</v>
      </c>
      <c r="J329" s="108">
        <v>1.4554248036118199E-2</v>
      </c>
      <c r="K329" s="108">
        <v>1.40265138138482E-2</v>
      </c>
    </row>
    <row r="330" spans="1:11" x14ac:dyDescent="0.35">
      <c r="A330" s="1">
        <v>15</v>
      </c>
      <c r="B330" s="108">
        <v>0.984245329193568</v>
      </c>
      <c r="C330" s="108">
        <v>1.5754670806432201E-2</v>
      </c>
      <c r="D330" s="108">
        <v>1.5124906465873601E-2</v>
      </c>
      <c r="E330" s="108"/>
      <c r="F330" s="108"/>
      <c r="H330" s="1">
        <v>15</v>
      </c>
      <c r="I330" s="108">
        <v>0.984119715447767</v>
      </c>
      <c r="J330" s="108">
        <v>1.5880284552233202E-2</v>
      </c>
      <c r="K330" s="108">
        <v>1.5314749552270201E-2</v>
      </c>
    </row>
    <row r="331" spans="1:11" x14ac:dyDescent="0.35">
      <c r="A331" s="1">
        <v>16</v>
      </c>
      <c r="B331" s="108">
        <v>0.98266173134471602</v>
      </c>
      <c r="C331" s="108">
        <v>1.73382686552844E-2</v>
      </c>
      <c r="D331" s="108">
        <v>1.6659669059003599E-2</v>
      </c>
      <c r="E331" s="108"/>
      <c r="F331" s="108"/>
      <c r="H331" s="1">
        <v>16</v>
      </c>
      <c r="I331" s="108">
        <v>0.98267392947335996</v>
      </c>
      <c r="J331" s="108">
        <v>1.73260705266397E-2</v>
      </c>
      <c r="K331" s="108">
        <v>1.6721300618360802E-2</v>
      </c>
    </row>
    <row r="332" spans="1:11" x14ac:dyDescent="0.35">
      <c r="A332" s="1">
        <v>17</v>
      </c>
      <c r="B332" s="108">
        <v>0.98092311633883</v>
      </c>
      <c r="C332" s="108">
        <v>1.9076883661170101E-2</v>
      </c>
      <c r="D332" s="108">
        <v>1.8347752583987301E-2</v>
      </c>
      <c r="E332" s="108"/>
      <c r="F332" s="108"/>
      <c r="H332" s="1">
        <v>17</v>
      </c>
      <c r="I332" s="108">
        <v>0.98109778378968904</v>
      </c>
      <c r="J332" s="108">
        <v>1.8902216210311198E-2</v>
      </c>
      <c r="K332" s="108">
        <v>1.8257033436908598E-2</v>
      </c>
    </row>
    <row r="333" spans="1:11" x14ac:dyDescent="0.35">
      <c r="A333" s="1">
        <v>18</v>
      </c>
      <c r="B333" s="108">
        <v>0.97901518464765602</v>
      </c>
      <c r="C333" s="108">
        <v>2.09848153523438E-2</v>
      </c>
      <c r="D333" s="108">
        <v>2.0203960499887302E-2</v>
      </c>
      <c r="E333" s="108"/>
      <c r="F333" s="108"/>
      <c r="H333" s="1">
        <v>18</v>
      </c>
      <c r="I333" s="108">
        <v>0.97937976711902097</v>
      </c>
      <c r="J333" s="108">
        <v>2.0620232880979101E-2</v>
      </c>
      <c r="K333" s="108">
        <v>1.9933812436849201E-2</v>
      </c>
    </row>
    <row r="334" spans="1:11" x14ac:dyDescent="0.35">
      <c r="A334" s="1">
        <v>19</v>
      </c>
      <c r="B334" s="108">
        <v>0.976922501089173</v>
      </c>
      <c r="C334" s="108">
        <v>2.3077498910827301E-2</v>
      </c>
      <c r="D334" s="108">
        <v>2.2244416900892901E-2</v>
      </c>
      <c r="E334" s="108"/>
      <c r="F334" s="108"/>
      <c r="H334" s="1">
        <v>19</v>
      </c>
      <c r="I334" s="108">
        <v>0.97750739819487698</v>
      </c>
      <c r="J334" s="108">
        <v>2.24926018051235E-2</v>
      </c>
      <c r="K334" s="108">
        <v>2.1764591710876999E-2</v>
      </c>
    </row>
    <row r="335" spans="1:11" x14ac:dyDescent="0.35">
      <c r="A335" s="1">
        <v>20</v>
      </c>
      <c r="B335" s="108">
        <v>0.97462844359191403</v>
      </c>
      <c r="C335" s="108">
        <v>2.5371556408085499E-2</v>
      </c>
      <c r="D335" s="108">
        <v>2.44866612049063E-2</v>
      </c>
      <c r="E335" s="108"/>
      <c r="F335" s="108"/>
      <c r="H335" s="1">
        <v>20</v>
      </c>
      <c r="I335" s="108">
        <v>0.97546715302055198</v>
      </c>
      <c r="J335" s="108">
        <v>2.4532846979447701E-2</v>
      </c>
      <c r="K335" s="108">
        <v>2.3763515093343401E-2</v>
      </c>
    </row>
    <row r="336" spans="1:11" x14ac:dyDescent="0.35">
      <c r="A336" s="1">
        <v>21</v>
      </c>
      <c r="B336" s="108">
        <v>0.97211515865565201</v>
      </c>
      <c r="C336" s="108">
        <v>2.7884841344348401E-2</v>
      </c>
      <c r="D336" s="108">
        <v>2.6949744532059599E-2</v>
      </c>
      <c r="E336" s="108"/>
      <c r="F336" s="108"/>
      <c r="H336" s="1">
        <v>21</v>
      </c>
      <c r="I336" s="108">
        <v>0.97324438846352501</v>
      </c>
      <c r="J336" s="108">
        <v>2.6755611536474998E-2</v>
      </c>
      <c r="K336" s="108">
        <v>2.5946025429600599E-2</v>
      </c>
    </row>
    <row r="337" spans="1:11" x14ac:dyDescent="0.35">
      <c r="A337" s="1">
        <v>22</v>
      </c>
      <c r="B337" s="108">
        <v>0.96936352610274101</v>
      </c>
      <c r="C337" s="108">
        <v>3.0636473897259101E-2</v>
      </c>
      <c r="D337" s="108">
        <v>2.9654326479842001E-2</v>
      </c>
      <c r="E337" s="108"/>
      <c r="F337" s="108"/>
      <c r="H337" s="1">
        <v>22</v>
      </c>
      <c r="I337" s="108">
        <v>0.97082326239224803</v>
      </c>
      <c r="J337" s="108">
        <v>2.9176737607751999E-2</v>
      </c>
      <c r="K337" s="108">
        <v>2.83289838809604E-2</v>
      </c>
    </row>
    <row r="338" spans="1:11" x14ac:dyDescent="0.35">
      <c r="A338" s="1">
        <v>23</v>
      </c>
      <c r="B338" s="108">
        <v>0.966353136193565</v>
      </c>
      <c r="C338" s="108">
        <v>3.3646863806435001E-2</v>
      </c>
      <c r="D338" s="108">
        <v>3.2622770636278303E-2</v>
      </c>
      <c r="E338" s="108"/>
      <c r="F338" s="108"/>
      <c r="H338" s="1">
        <v>23</v>
      </c>
      <c r="I338" s="108">
        <v>0.96818665067444298</v>
      </c>
      <c r="J338" s="108">
        <v>3.1813349325557301E-2</v>
      </c>
      <c r="K338" s="108">
        <v>3.0930800186969601E-2</v>
      </c>
    </row>
    <row r="339" spans="1:11" x14ac:dyDescent="0.35">
      <c r="A339" s="1">
        <v>24</v>
      </c>
      <c r="B339" s="108">
        <v>0.96306228270048</v>
      </c>
      <c r="C339" s="108">
        <v>3.6937717299520299E-2</v>
      </c>
      <c r="D339" s="108">
        <v>3.5879236744794402E-2</v>
      </c>
      <c r="E339" s="108"/>
      <c r="F339" s="108"/>
      <c r="H339" s="1">
        <v>24</v>
      </c>
      <c r="I339" s="108">
        <v>0.965316061493799</v>
      </c>
      <c r="J339" s="108">
        <v>3.4683938506201301E-2</v>
      </c>
      <c r="K339" s="108">
        <v>3.3771574891350999E-2</v>
      </c>
    </row>
    <row r="340" spans="1:11" x14ac:dyDescent="0.35">
      <c r="A340" s="1">
        <v>25</v>
      </c>
      <c r="B340" s="108">
        <v>0.95946797608752699</v>
      </c>
      <c r="C340" s="108">
        <v>4.0532023912473E-2</v>
      </c>
      <c r="D340" s="108">
        <v>3.9449766939116102E-2</v>
      </c>
      <c r="E340" s="108"/>
      <c r="F340" s="108"/>
      <c r="H340" s="1">
        <v>25</v>
      </c>
      <c r="I340" s="108">
        <v>0.96219154760932901</v>
      </c>
      <c r="J340" s="108">
        <v>3.78084523906713E-2</v>
      </c>
      <c r="K340" s="108">
        <v>3.68732546303914E-2</v>
      </c>
    </row>
    <row r="341" spans="1:11" x14ac:dyDescent="0.35">
      <c r="A341" s="1">
        <v>26</v>
      </c>
      <c r="B341" s="108">
        <v>0.95554598151159797</v>
      </c>
      <c r="C341" s="108">
        <v>4.4454018488401699E-2</v>
      </c>
      <c r="D341" s="108">
        <v>4.3362362900365201E-2</v>
      </c>
      <c r="E341" s="108"/>
      <c r="F341" s="108"/>
      <c r="H341" s="1">
        <v>26</v>
      </c>
      <c r="I341" s="108">
        <v>0.95879161738329299</v>
      </c>
      <c r="J341" s="108">
        <v>4.1208382616707097E-2</v>
      </c>
      <c r="K341" s="108">
        <v>4.0259801683466802E-2</v>
      </c>
    </row>
    <row r="342" spans="1:11" x14ac:dyDescent="0.35">
      <c r="A342" s="1">
        <v>27</v>
      </c>
      <c r="B342" s="108">
        <v>0.95127088692217698</v>
      </c>
      <c r="C342" s="108">
        <v>4.87291130778226E-2</v>
      </c>
      <c r="D342" s="108">
        <v>4.7647050150387699E-2</v>
      </c>
      <c r="E342" s="108"/>
      <c r="F342" s="108"/>
      <c r="H342" s="1">
        <v>27</v>
      </c>
      <c r="I342" s="108">
        <v>0.95509314564498604</v>
      </c>
      <c r="J342" s="108">
        <v>4.4906854355014098E-2</v>
      </c>
      <c r="K342" s="108">
        <v>4.3957379095582498E-2</v>
      </c>
    </row>
    <row r="343" spans="1:11" x14ac:dyDescent="0.35">
      <c r="A343" s="1">
        <v>28</v>
      </c>
      <c r="B343" s="108">
        <v>0.94661620705753302</v>
      </c>
      <c r="C343" s="108">
        <v>5.3383792942467201E-2</v>
      </c>
      <c r="D343" s="108">
        <v>5.2335924987709302E-2</v>
      </c>
      <c r="E343" s="108"/>
      <c r="F343" s="108"/>
      <c r="H343" s="1">
        <v>28</v>
      </c>
      <c r="I343" s="108">
        <v>0.95107128574463595</v>
      </c>
      <c r="J343" s="108">
        <v>4.8928714255364499E-2</v>
      </c>
      <c r="K343" s="108">
        <v>4.7994552802108598E-2</v>
      </c>
    </row>
    <row r="344" spans="1:11" x14ac:dyDescent="0.35">
      <c r="A344" s="1">
        <v>29</v>
      </c>
      <c r="B344" s="108">
        <v>0.94155452957234398</v>
      </c>
      <c r="C344" s="108">
        <v>5.8445470427655799E-2</v>
      </c>
      <c r="D344" s="108">
        <v>5.7463178802709902E-2</v>
      </c>
      <c r="E344" s="108"/>
      <c r="F344" s="108"/>
      <c r="H344" s="1">
        <v>29</v>
      </c>
      <c r="I344" s="108">
        <v>0.946699384490579</v>
      </c>
      <c r="J344" s="108">
        <v>5.33006155094208E-2</v>
      </c>
      <c r="K344" s="108">
        <v>5.2402512317238401E-2</v>
      </c>
    </row>
    <row r="345" spans="1:11" x14ac:dyDescent="0.35">
      <c r="A345" s="1">
        <v>30</v>
      </c>
      <c r="B345" s="108">
        <v>0.93605770982835201</v>
      </c>
      <c r="C345" s="108">
        <v>6.3942290171648195E-2</v>
      </c>
      <c r="D345" s="108">
        <v>6.30650936905192E-2</v>
      </c>
      <c r="E345" s="108"/>
      <c r="F345" s="108"/>
      <c r="H345" s="1">
        <v>30</v>
      </c>
      <c r="I345" s="108">
        <v>0.94194890206049797</v>
      </c>
      <c r="J345" s="108">
        <v>5.8051097939502201E-2</v>
      </c>
      <c r="K345" s="108">
        <v>5.7215311691121103E-2</v>
      </c>
    </row>
    <row r="346" spans="1:11" x14ac:dyDescent="0.35">
      <c r="A346" s="1">
        <v>31</v>
      </c>
      <c r="B346" s="108">
        <v>0.93009712096665997</v>
      </c>
      <c r="C346" s="108">
        <v>6.9902879033340498E-2</v>
      </c>
      <c r="D346" s="108">
        <v>6.9180002436205507E-2</v>
      </c>
      <c r="E346" s="108"/>
      <c r="F346" s="108"/>
      <c r="H346" s="1">
        <v>31</v>
      </c>
      <c r="I346" s="108">
        <v>0.93678933944078102</v>
      </c>
      <c r="J346" s="108">
        <v>6.3210660559218798E-2</v>
      </c>
      <c r="K346" s="108">
        <v>6.2470132597198101E-2</v>
      </c>
    </row>
    <row r="347" spans="1:11" x14ac:dyDescent="0.35">
      <c r="A347" s="1">
        <v>32</v>
      </c>
      <c r="B347" s="108">
        <v>0.923643965673972</v>
      </c>
      <c r="C347" s="108">
        <v>7.6356034326027805E-2</v>
      </c>
      <c r="D347" s="108">
        <v>7.5848205110197797E-2</v>
      </c>
      <c r="E347" s="108"/>
      <c r="F347" s="108"/>
      <c r="H347" s="1">
        <v>32</v>
      </c>
      <c r="I347" s="108">
        <v>0.93118817648404395</v>
      </c>
      <c r="J347" s="108">
        <v>6.88118235159558E-2</v>
      </c>
      <c r="K347" s="108">
        <v>6.8207571582249202E-2</v>
      </c>
    </row>
    <row r="348" spans="1:11" x14ac:dyDescent="0.35">
      <c r="A348" s="1">
        <v>33</v>
      </c>
      <c r="B348" s="108">
        <v>0.91666965546059598</v>
      </c>
      <c r="C348" s="108">
        <v>8.3330344539404105E-2</v>
      </c>
      <c r="D348" s="108">
        <v>8.3111833728687398E-2</v>
      </c>
      <c r="E348" s="108"/>
      <c r="F348" s="108"/>
      <c r="H348" s="1">
        <v>33</v>
      </c>
      <c r="I348" s="108">
        <v>0.92511082428999303</v>
      </c>
      <c r="J348" s="108">
        <v>7.4889175710006903E-2</v>
      </c>
      <c r="K348" s="108">
        <v>7.4471953698320006E-2</v>
      </c>
    </row>
    <row r="349" spans="1:11" x14ac:dyDescent="0.35">
      <c r="A349" s="1">
        <v>34</v>
      </c>
      <c r="B349" s="108">
        <v>0.90914626218087802</v>
      </c>
      <c r="C349" s="108">
        <v>9.0853737819122204E-2</v>
      </c>
      <c r="D349" s="108">
        <v>9.10146557654158E-2</v>
      </c>
      <c r="E349" s="108"/>
      <c r="F349" s="108"/>
      <c r="H349" s="1">
        <v>34</v>
      </c>
      <c r="I349" s="108">
        <v>0.91852059631503202</v>
      </c>
      <c r="J349" s="108">
        <v>8.1479403684968296E-2</v>
      </c>
      <c r="K349" s="108">
        <v>8.1311674939520906E-2</v>
      </c>
    </row>
    <row r="350" spans="1:11" x14ac:dyDescent="0.35">
      <c r="A350" s="1">
        <v>35</v>
      </c>
      <c r="B350" s="108">
        <v>0.90104704484061304</v>
      </c>
      <c r="C350" s="108">
        <v>9.8952955159386805E-2</v>
      </c>
      <c r="D350" s="108">
        <v>9.9601806826265807E-2</v>
      </c>
      <c r="E350" s="108"/>
      <c r="F350" s="108"/>
      <c r="H350" s="1">
        <v>35</v>
      </c>
      <c r="I350" s="108">
        <v>0.91137870340535199</v>
      </c>
      <c r="J350" s="108">
        <v>8.8621296594647694E-2</v>
      </c>
      <c r="K350" s="108">
        <v>8.8779576129219898E-2</v>
      </c>
    </row>
    <row r="351" spans="1:11" x14ac:dyDescent="0.35">
      <c r="A351" s="1">
        <v>36</v>
      </c>
      <c r="B351" s="108">
        <v>0.89234705235035805</v>
      </c>
      <c r="C351" s="108">
        <v>0.10765294764964201</v>
      </c>
      <c r="D351" s="108">
        <v>0.10891944261318701</v>
      </c>
      <c r="E351" s="108"/>
      <c r="F351" s="108"/>
      <c r="H351" s="1">
        <v>36</v>
      </c>
      <c r="I351" s="108">
        <v>0.90364427882857101</v>
      </c>
      <c r="J351" s="108">
        <v>9.6355721171428793E-2</v>
      </c>
      <c r="K351" s="108">
        <v>9.6933351146126404E-2</v>
      </c>
    </row>
    <row r="352" spans="1:11" x14ac:dyDescent="0.35">
      <c r="A352" s="1">
        <v>37</v>
      </c>
      <c r="B352" s="108">
        <v>0.883023799719033</v>
      </c>
      <c r="C352" s="108">
        <v>0.116976200280967</v>
      </c>
      <c r="D352" s="108">
        <v>0.119014300523985</v>
      </c>
      <c r="E352" s="108"/>
      <c r="F352" s="108"/>
      <c r="H352" s="1">
        <v>37</v>
      </c>
      <c r="I352" s="108">
        <v>0.89527444034832804</v>
      </c>
      <c r="J352" s="108">
        <v>0.104725559651672</v>
      </c>
      <c r="K352" s="108">
        <v>0.10583599264304799</v>
      </c>
    </row>
    <row r="353" spans="1:11" x14ac:dyDescent="0.35">
      <c r="A353" s="1">
        <v>38</v>
      </c>
      <c r="B353" s="108">
        <v>0.87305801119589099</v>
      </c>
      <c r="C353" s="108">
        <v>0.12694198880410901</v>
      </c>
      <c r="D353" s="108">
        <v>0.12993316199003699</v>
      </c>
      <c r="E353" s="108"/>
      <c r="F353" s="108"/>
      <c r="H353" s="1">
        <v>38</v>
      </c>
      <c r="I353" s="108">
        <v>0.88622439743763604</v>
      </c>
      <c r="J353" s="108">
        <v>0.11377560256236401</v>
      </c>
      <c r="K353" s="108">
        <v>0.11555627870176199</v>
      </c>
    </row>
    <row r="354" spans="1:11" x14ac:dyDescent="0.35">
      <c r="A354" s="1">
        <v>39</v>
      </c>
      <c r="B354" s="108">
        <v>0.86243441907609197</v>
      </c>
      <c r="C354" s="108">
        <v>0.137565580923908</v>
      </c>
      <c r="D354" s="108">
        <v>0.14172220808660799</v>
      </c>
      <c r="E354" s="108"/>
      <c r="F354" s="108"/>
      <c r="H354" s="1">
        <v>39</v>
      </c>
      <c r="I354" s="108">
        <v>0.87644761284597295</v>
      </c>
      <c r="J354" s="108">
        <v>0.123552387154027</v>
      </c>
      <c r="K354" s="108">
        <v>0.126169304183679</v>
      </c>
    </row>
    <row r="355" spans="1:11" x14ac:dyDescent="0.35">
      <c r="A355" s="1">
        <v>40</v>
      </c>
      <c r="B355" s="108">
        <v>0.85114260138267195</v>
      </c>
      <c r="C355" s="108">
        <v>0.148857398617328</v>
      </c>
      <c r="D355" s="108">
        <v>0.15442626320418701</v>
      </c>
      <c r="E355" s="108"/>
      <c r="F355" s="108"/>
      <c r="H355" s="1">
        <v>40</v>
      </c>
      <c r="I355" s="108">
        <v>0.86589602889853201</v>
      </c>
      <c r="J355" s="108">
        <v>0.13410397110146799</v>
      </c>
      <c r="K355" s="108">
        <v>0.13775706088132</v>
      </c>
    </row>
    <row r="356" spans="1:11" x14ac:dyDescent="0.35">
      <c r="A356" s="1">
        <v>41</v>
      </c>
      <c r="B356" s="108">
        <v>0.83917783562469905</v>
      </c>
      <c r="C356" s="108">
        <v>0.160822164375301</v>
      </c>
      <c r="D356" s="108">
        <v>0.168087924777613</v>
      </c>
      <c r="E356" s="108"/>
      <c r="F356" s="108"/>
      <c r="H356" s="1">
        <v>41</v>
      </c>
      <c r="I356" s="108">
        <v>0.85452037007765502</v>
      </c>
      <c r="J356" s="108">
        <v>0.14547962992234501</v>
      </c>
      <c r="K356" s="108">
        <v>0.150409070952575</v>
      </c>
    </row>
    <row r="357" spans="1:11" x14ac:dyDescent="0.35">
      <c r="A357" s="1">
        <v>42</v>
      </c>
      <c r="B357" s="108">
        <v>0.82654193963018796</v>
      </c>
      <c r="C357" s="108">
        <v>0.17345806036981201</v>
      </c>
      <c r="D357" s="108">
        <v>0.182746581338422</v>
      </c>
      <c r="E357" s="108"/>
      <c r="F357" s="108"/>
      <c r="H357" s="1">
        <v>42</v>
      </c>
      <c r="I357" s="108">
        <v>0.842270534564319</v>
      </c>
      <c r="J357" s="108">
        <v>0.157729465435681</v>
      </c>
      <c r="K357" s="108">
        <v>0.164223078531431</v>
      </c>
    </row>
    <row r="358" spans="1:11" x14ac:dyDescent="0.35">
      <c r="A358" s="1">
        <v>43</v>
      </c>
      <c r="B358" s="108">
        <v>0.81324406451520204</v>
      </c>
      <c r="C358" s="108">
        <v>0.18675593548479799</v>
      </c>
      <c r="D358" s="108">
        <v>0.198437326539884</v>
      </c>
      <c r="E358" s="108"/>
      <c r="F358" s="108"/>
      <c r="H358" s="1">
        <v>43</v>
      </c>
      <c r="I358" s="108">
        <v>0.82909608843010796</v>
      </c>
      <c r="J358" s="108">
        <v>0.17090391156989199</v>
      </c>
      <c r="K358" s="108">
        <v>0.179305804858233</v>
      </c>
    </row>
    <row r="359" spans="1:11" x14ac:dyDescent="0.35">
      <c r="A359" s="1">
        <v>44</v>
      </c>
      <c r="B359" s="108">
        <v>0.79930139975496295</v>
      </c>
      <c r="C359" s="108">
        <v>0.200698600245037</v>
      </c>
      <c r="D359" s="108">
        <v>0.21518978328243099</v>
      </c>
      <c r="E359" s="108"/>
      <c r="F359" s="108"/>
      <c r="H359" s="1">
        <v>44</v>
      </c>
      <c r="I359" s="108">
        <v>0.814946876971122</v>
      </c>
      <c r="J359" s="108">
        <v>0.185053123028878</v>
      </c>
      <c r="K359" s="108">
        <v>0.195773772763319</v>
      </c>
    </row>
    <row r="360" spans="1:11" x14ac:dyDescent="0.35">
      <c r="A360" s="1">
        <v>45</v>
      </c>
      <c r="B360" s="108">
        <v>0.78473974674482805</v>
      </c>
      <c r="C360" s="108">
        <v>0.21526025325517201</v>
      </c>
      <c r="D360" s="108">
        <v>0.23302685951341801</v>
      </c>
      <c r="E360" s="108"/>
      <c r="F360" s="108"/>
      <c r="H360" s="1">
        <v>45</v>
      </c>
      <c r="I360" s="108">
        <v>0.79977376813994205</v>
      </c>
      <c r="J360" s="108">
        <v>0.200226231860058</v>
      </c>
      <c r="K360" s="108">
        <v>0.213754206873632</v>
      </c>
    </row>
    <row r="361" spans="1:11" x14ac:dyDescent="0.35">
      <c r="A361" s="1">
        <v>46</v>
      </c>
      <c r="B361" s="108">
        <v>0.76959391589962101</v>
      </c>
      <c r="C361" s="108">
        <v>0.23040608410037899</v>
      </c>
      <c r="D361" s="108">
        <v>0.25196346543202602</v>
      </c>
      <c r="E361" s="108"/>
      <c r="F361" s="108"/>
      <c r="H361" s="1">
        <v>46</v>
      </c>
      <c r="I361" s="108">
        <v>0.78352954300094702</v>
      </c>
      <c r="J361" s="108">
        <v>0.21647045699905301</v>
      </c>
      <c r="K361" s="108">
        <v>0.233386016496934</v>
      </c>
    </row>
    <row r="362" spans="1:11" x14ac:dyDescent="0.35">
      <c r="A362" s="1">
        <v>47</v>
      </c>
      <c r="B362" s="108">
        <v>0.75390790392748597</v>
      </c>
      <c r="C362" s="108">
        <v>0.246092096072514</v>
      </c>
      <c r="D362" s="108">
        <v>0.272005230288073</v>
      </c>
      <c r="E362" s="108"/>
      <c r="F362" s="108"/>
      <c r="H362" s="1">
        <v>47</v>
      </c>
      <c r="I362" s="108">
        <v>0.76616994741075495</v>
      </c>
      <c r="J362" s="108">
        <v>0.233830052589245</v>
      </c>
      <c r="K362" s="108">
        <v>0.25482086877697502</v>
      </c>
    </row>
    <row r="363" spans="1:11" x14ac:dyDescent="0.35">
      <c r="A363" s="1">
        <v>48</v>
      </c>
      <c r="B363" s="108">
        <v>0.73773481298214905</v>
      </c>
      <c r="C363" s="108">
        <v>0.26226518701785101</v>
      </c>
      <c r="D363" s="108">
        <v>0.29314726515255202</v>
      </c>
      <c r="E363" s="108"/>
      <c r="F363" s="108"/>
      <c r="H363" s="1">
        <v>48</v>
      </c>
      <c r="I363" s="108">
        <v>0.74765491747062296</v>
      </c>
      <c r="J363" s="108">
        <v>0.25234508252937699</v>
      </c>
      <c r="K363" s="108">
        <v>0.27822436041036203</v>
      </c>
    </row>
    <row r="364" spans="1:11" x14ac:dyDescent="0.35">
      <c r="A364" s="1">
        <v>49</v>
      </c>
      <c r="B364" s="108">
        <v>0.72113648224839599</v>
      </c>
      <c r="C364" s="108">
        <v>0.27886351775160401</v>
      </c>
      <c r="D364" s="108">
        <v>0.315373025237636</v>
      </c>
      <c r="E364" s="108"/>
      <c r="F364" s="108"/>
      <c r="H364" s="1">
        <v>49</v>
      </c>
      <c r="I364" s="108">
        <v>0.72794998842992698</v>
      </c>
      <c r="J364" s="108">
        <v>0.27205001157007302</v>
      </c>
      <c r="K364" s="108">
        <v>0.30377729697731998</v>
      </c>
    </row>
    <row r="365" spans="1:11" x14ac:dyDescent="0.35">
      <c r="A365" s="1">
        <v>50</v>
      </c>
      <c r="B365" s="108">
        <v>0.70418281509381597</v>
      </c>
      <c r="C365" s="108">
        <v>0.29581718490618403</v>
      </c>
      <c r="D365" s="108">
        <v>0.338653330719208</v>
      </c>
      <c r="E365" s="108"/>
      <c r="F365" s="108"/>
      <c r="H365" s="1">
        <v>50</v>
      </c>
      <c r="I365" s="108">
        <v>0.707027892318142</v>
      </c>
      <c r="J365" s="108">
        <v>0.292972107681858</v>
      </c>
      <c r="K365" s="108">
        <v>0.33167708976992599</v>
      </c>
    </row>
    <row r="366" spans="1:11" x14ac:dyDescent="0.35">
      <c r="A366" s="1">
        <v>51</v>
      </c>
      <c r="B366" s="108">
        <v>0.68695080072520098</v>
      </c>
      <c r="C366" s="108">
        <v>0.31304919927479902</v>
      </c>
      <c r="D366" s="108">
        <v>0.36294560767845901</v>
      </c>
      <c r="E366" s="108"/>
      <c r="F366" s="108"/>
      <c r="H366" s="1">
        <v>51</v>
      </c>
      <c r="I366" s="108">
        <v>0.68487034329397201</v>
      </c>
      <c r="J366" s="108">
        <v>0.31512965670602799</v>
      </c>
      <c r="K366" s="108">
        <v>0.36213928090911901</v>
      </c>
    </row>
    <row r="367" spans="1:11" x14ac:dyDescent="0.35">
      <c r="A367" s="1">
        <v>52</v>
      </c>
      <c r="B367" s="108">
        <v>0.66952324734651103</v>
      </c>
      <c r="C367" s="108">
        <v>0.33047675265348903</v>
      </c>
      <c r="D367" s="108">
        <v>0.38819340988476397</v>
      </c>
      <c r="E367" s="108"/>
      <c r="F367" s="108"/>
      <c r="H367" s="1">
        <v>52</v>
      </c>
      <c r="I367" s="108">
        <v>0.66147000115570198</v>
      </c>
      <c r="J367" s="108">
        <v>0.33852999884429802</v>
      </c>
      <c r="K367" s="108">
        <v>0.395399208532905</v>
      </c>
    </row>
    <row r="368" spans="1:11" x14ac:dyDescent="0.35">
      <c r="A368" s="1">
        <v>53</v>
      </c>
      <c r="B368" s="108">
        <v>0.65198726271468599</v>
      </c>
      <c r="C368" s="108">
        <v>0.34801273728531401</v>
      </c>
      <c r="D368" s="108">
        <v>0.41432627700017999</v>
      </c>
      <c r="E368" s="108"/>
      <c r="F368" s="108"/>
      <c r="H368" s="1">
        <v>53</v>
      </c>
      <c r="I368" s="108">
        <v>0.63683259229868205</v>
      </c>
      <c r="J368" s="108">
        <v>0.363167407701318</v>
      </c>
      <c r="K368" s="108">
        <v>0.43171382492030802</v>
      </c>
    </row>
    <row r="369" spans="1:11" x14ac:dyDescent="0.35">
      <c r="A369" s="1">
        <v>54</v>
      </c>
      <c r="B369" s="108">
        <v>0.63443253600385496</v>
      </c>
      <c r="C369" s="108">
        <v>0.36556746399614498</v>
      </c>
      <c r="D369" s="108">
        <v>0.44125997499062097</v>
      </c>
      <c r="E369" s="108"/>
      <c r="F369" s="108"/>
      <c r="H369" s="1">
        <v>54</v>
      </c>
      <c r="I369" s="108">
        <v>0.61097915332853303</v>
      </c>
      <c r="J369" s="108">
        <v>0.38902084667146702</v>
      </c>
      <c r="K369" s="108">
        <v>0.471363681597118</v>
      </c>
    </row>
    <row r="370" spans="1:11" x14ac:dyDescent="0.35">
      <c r="A370" s="1">
        <v>55</v>
      </c>
      <c r="B370" s="108">
        <v>0.61694949016964795</v>
      </c>
      <c r="C370" s="108">
        <v>0.38305050983035199</v>
      </c>
      <c r="D370" s="108">
        <v>0.46889715007654797</v>
      </c>
      <c r="E370" s="108"/>
      <c r="F370" s="108"/>
      <c r="H370" s="1">
        <v>55</v>
      </c>
      <c r="I370" s="108">
        <v>0.58394834534682805</v>
      </c>
      <c r="J370" s="108">
        <v>0.41605165465317201</v>
      </c>
      <c r="K370" s="108">
        <v>0.51465509675955201</v>
      </c>
    </row>
    <row r="371" spans="1:11" x14ac:dyDescent="0.35">
      <c r="A371" s="1">
        <v>56</v>
      </c>
      <c r="B371" s="108">
        <v>0.59962738483667699</v>
      </c>
      <c r="C371" s="108">
        <v>0.40037261516332301</v>
      </c>
      <c r="D371" s="108">
        <v>0.49712840893502003</v>
      </c>
      <c r="E371" s="108"/>
      <c r="F371" s="108"/>
      <c r="H371" s="1">
        <v>56</v>
      </c>
      <c r="I371" s="108">
        <v>0.55579876661326</v>
      </c>
      <c r="J371" s="108">
        <v>0.44420123338674</v>
      </c>
      <c r="K371" s="108">
        <v>0.56192252176041901</v>
      </c>
    </row>
    <row r="372" spans="1:11" x14ac:dyDescent="0.35">
      <c r="A372" s="1">
        <v>57</v>
      </c>
      <c r="B372" s="108">
        <v>0.58255245478301898</v>
      </c>
      <c r="C372" s="108">
        <v>0.41744754521698102</v>
      </c>
      <c r="D372" s="108">
        <v>0.52583381608924795</v>
      </c>
      <c r="E372" s="108"/>
      <c r="F372" s="108"/>
      <c r="H372" s="1">
        <v>57</v>
      </c>
      <c r="I372" s="108">
        <v>0.52661116813742603</v>
      </c>
      <c r="J372" s="108">
        <v>0.47338883186257402</v>
      </c>
      <c r="K372" s="108">
        <v>0.61353112494027695</v>
      </c>
    </row>
    <row r="373" spans="1:11" x14ac:dyDescent="0.35">
      <c r="A373" s="1">
        <v>58</v>
      </c>
      <c r="B373" s="108">
        <v>0.56580616764518998</v>
      </c>
      <c r="C373" s="108">
        <v>0.43419383235481002</v>
      </c>
      <c r="D373" s="108">
        <v>0.55488477599375896</v>
      </c>
      <c r="E373" s="108"/>
      <c r="F373" s="108"/>
      <c r="H373" s="1">
        <v>58</v>
      </c>
      <c r="I373" s="108">
        <v>0.49649045145749199</v>
      </c>
      <c r="J373" s="108">
        <v>0.50350954854250796</v>
      </c>
      <c r="K373" s="108">
        <v>0.66987961276518504</v>
      </c>
    </row>
    <row r="374" spans="1:11" x14ac:dyDescent="0.35">
      <c r="A374" s="1">
        <v>59</v>
      </c>
      <c r="B374" s="108">
        <v>0.54946367654061401</v>
      </c>
      <c r="C374" s="108">
        <v>0.45053632345938599</v>
      </c>
      <c r="D374" s="108">
        <v>0.58414624411503602</v>
      </c>
      <c r="E374" s="108"/>
      <c r="F374" s="108"/>
      <c r="H374" s="1">
        <v>59</v>
      </c>
      <c r="I374" s="108">
        <v>0.46556730166246502</v>
      </c>
      <c r="J374" s="108">
        <v>0.53443269833753504</v>
      </c>
      <c r="K374" s="108">
        <v>0.73140331006596604</v>
      </c>
    </row>
    <row r="375" spans="1:11" x14ac:dyDescent="0.35">
      <c r="A375" s="1">
        <v>60</v>
      </c>
      <c r="B375" s="108">
        <v>0.53359252968942295</v>
      </c>
      <c r="C375" s="108">
        <v>0.466407470310577</v>
      </c>
      <c r="D375" s="108">
        <v>0.61347919036790899</v>
      </c>
      <c r="E375" s="108"/>
      <c r="F375" s="108"/>
      <c r="H375" s="1">
        <v>60</v>
      </c>
      <c r="I375" s="108">
        <v>0.43399928353707301</v>
      </c>
      <c r="J375" s="108">
        <v>0.56600071646292704</v>
      </c>
      <c r="K375" s="108">
        <v>0.79857752317564001</v>
      </c>
    </row>
    <row r="376" spans="1:11" x14ac:dyDescent="0.35">
      <c r="A376" s="1">
        <v>61</v>
      </c>
      <c r="B376" s="108">
        <v>0.51825168125666499</v>
      </c>
      <c r="C376" s="108">
        <v>0.48174831874333501</v>
      </c>
      <c r="D376" s="108">
        <v>0.64274322157952102</v>
      </c>
      <c r="E376" s="108"/>
      <c r="F376" s="108"/>
      <c r="H376" s="1">
        <v>61</v>
      </c>
      <c r="I376" s="108">
        <v>0.40197120729141</v>
      </c>
      <c r="J376" s="108">
        <v>0.59802879270859</v>
      </c>
      <c r="K376" s="108">
        <v>0.87192121194719396</v>
      </c>
    </row>
    <row r="377" spans="1:11" x14ac:dyDescent="0.35">
      <c r="A377" s="1">
        <v>62</v>
      </c>
      <c r="B377" s="108">
        <v>0.50349082741331597</v>
      </c>
      <c r="C377" s="108">
        <v>0.49650917258668398</v>
      </c>
      <c r="D377" s="108">
        <v>0.671799258872392</v>
      </c>
      <c r="E377" s="108"/>
      <c r="F377" s="108"/>
      <c r="H377" s="1">
        <v>62</v>
      </c>
      <c r="I377" s="108">
        <v>0.36969455630352299</v>
      </c>
      <c r="J377" s="108">
        <v>0.63030544369647701</v>
      </c>
      <c r="K377" s="108">
        <v>0.95200099902018798</v>
      </c>
    </row>
    <row r="378" spans="1:11" x14ac:dyDescent="0.35">
      <c r="A378" s="1">
        <v>63</v>
      </c>
      <c r="B378" s="108">
        <v>0.489350071074037</v>
      </c>
      <c r="C378" s="108">
        <v>0.51064992892596295</v>
      </c>
      <c r="D378" s="108">
        <v>0.70051216208959199</v>
      </c>
      <c r="E378" s="108"/>
      <c r="F378" s="108"/>
      <c r="H378" s="1">
        <v>63</v>
      </c>
      <c r="I378" s="108">
        <v>0.33740576713696402</v>
      </c>
      <c r="J378" s="108">
        <v>0.66259423286303598</v>
      </c>
      <c r="K378" s="108">
        <v>1.03943554731009</v>
      </c>
    </row>
    <row r="379" spans="1:11" x14ac:dyDescent="0.35">
      <c r="A379" s="1">
        <v>64</v>
      </c>
      <c r="B379" s="108">
        <v>0.475859899829084</v>
      </c>
      <c r="C379" s="108">
        <v>0.52414010017091595</v>
      </c>
      <c r="D379" s="108">
        <v>0.72875319701937202</v>
      </c>
      <c r="E379" s="108"/>
      <c r="F379" s="108"/>
      <c r="H379" s="1">
        <v>64</v>
      </c>
      <c r="I379" s="108">
        <v>0.30536316697092403</v>
      </c>
      <c r="J379" s="108">
        <v>0.69463683302907597</v>
      </c>
      <c r="K379" s="108">
        <v>1.13490033953901</v>
      </c>
    </row>
    <row r="380" spans="1:11" x14ac:dyDescent="0.35">
      <c r="A380" s="1">
        <v>65</v>
      </c>
      <c r="B380" s="108">
        <v>0.46304144579331502</v>
      </c>
      <c r="C380" s="108">
        <v>0.53695855420668503</v>
      </c>
      <c r="D380" s="108">
        <v>0.75640225183659204</v>
      </c>
      <c r="E380" s="108"/>
      <c r="F380" s="108"/>
      <c r="H380" s="1">
        <v>65</v>
      </c>
      <c r="I380" s="108">
        <v>0.27384241096875001</v>
      </c>
      <c r="J380" s="108">
        <v>0.72615758903125005</v>
      </c>
      <c r="K380" s="108">
        <v>1.23913289673246</v>
      </c>
    </row>
    <row r="381" spans="1:11" x14ac:dyDescent="0.35">
      <c r="A381" s="1">
        <v>66</v>
      </c>
      <c r="B381" s="108">
        <v>0.45090698446316602</v>
      </c>
      <c r="C381" s="108">
        <v>0.54909301553683398</v>
      </c>
      <c r="D381" s="108">
        <v>0.78334972577222095</v>
      </c>
      <c r="E381" s="108"/>
      <c r="F381" s="108"/>
      <c r="H381" s="1">
        <v>66</v>
      </c>
      <c r="I381" s="108">
        <v>0.24313032710413601</v>
      </c>
      <c r="J381" s="108">
        <v>0.75686967289586304</v>
      </c>
      <c r="K381" s="108">
        <v>1.3529384759981</v>
      </c>
    </row>
    <row r="382" spans="1:11" x14ac:dyDescent="0.35">
      <c r="A382" s="1">
        <v>67</v>
      </c>
      <c r="B382" s="108">
        <v>0.43946062263031199</v>
      </c>
      <c r="C382" s="108">
        <v>0.56053937736968795</v>
      </c>
      <c r="D382" s="108">
        <v>0.80949803390121</v>
      </c>
      <c r="E382" s="108"/>
      <c r="F382" s="108"/>
      <c r="H382" s="1">
        <v>67</v>
      </c>
      <c r="I382" s="108">
        <v>0.21351717227519301</v>
      </c>
      <c r="J382" s="108">
        <v>0.78648282772480704</v>
      </c>
      <c r="K382" s="108">
        <v>1.47719629160507</v>
      </c>
    </row>
    <row r="383" spans="1:11" x14ac:dyDescent="0.35">
      <c r="A383" s="1">
        <v>68</v>
      </c>
      <c r="B383" s="108">
        <v>0.42869912282785899</v>
      </c>
      <c r="C383" s="108">
        <v>0.57130087717214095</v>
      </c>
      <c r="D383" s="108">
        <v>0.83476269512438905</v>
      </c>
      <c r="E383" s="108"/>
      <c r="F383" s="108"/>
      <c r="H383" s="1">
        <v>68</v>
      </c>
      <c r="I383" s="108">
        <v>0.18528743217070801</v>
      </c>
      <c r="J383" s="108">
        <v>0.81471256782929202</v>
      </c>
      <c r="K383" s="108">
        <v>1.6128663074254499</v>
      </c>
    </row>
    <row r="384" spans="1:11" x14ac:dyDescent="0.35">
      <c r="A384" s="1">
        <v>69</v>
      </c>
      <c r="B384" s="108">
        <v>0.41861281312298598</v>
      </c>
      <c r="C384" s="108">
        <v>0.58138718687701396</v>
      </c>
      <c r="D384" s="108">
        <v>0.85907299386171598</v>
      </c>
      <c r="E384" s="108"/>
      <c r="F384" s="108"/>
      <c r="H384" s="1">
        <v>69</v>
      </c>
      <c r="I384" s="108">
        <v>0.158709455044171</v>
      </c>
      <c r="J384" s="108">
        <v>0.841290544955829</v>
      </c>
      <c r="K384" s="108">
        <v>1.7609966532132899</v>
      </c>
    </row>
    <row r="385" spans="1:11" x14ac:dyDescent="0.35">
      <c r="A385" s="1">
        <v>70</v>
      </c>
      <c r="B385" s="108">
        <v>0.40918653547814998</v>
      </c>
      <c r="C385" s="108">
        <v>0.59081346452185002</v>
      </c>
      <c r="D385" s="108">
        <v>0.88237222779497004</v>
      </c>
      <c r="E385" s="108"/>
      <c r="F385" s="108"/>
      <c r="H385" s="1">
        <v>70</v>
      </c>
      <c r="I385" s="108">
        <v>0.13402438716599899</v>
      </c>
      <c r="J385" s="108">
        <v>0.86597561283400104</v>
      </c>
      <c r="K385" s="108">
        <v>1.92273172201637</v>
      </c>
    </row>
    <row r="386" spans="1:11" x14ac:dyDescent="0.35">
      <c r="A386" s="1">
        <v>71</v>
      </c>
      <c r="B386" s="108">
        <v>0.40040059241353498</v>
      </c>
      <c r="C386" s="108">
        <v>0.59959940758646502</v>
      </c>
      <c r="D386" s="108">
        <v>0.90461757268734899</v>
      </c>
      <c r="E386" s="108"/>
      <c r="F386" s="108"/>
      <c r="H386" s="1">
        <v>71</v>
      </c>
      <c r="I386" s="108">
        <v>0.111435058995528</v>
      </c>
      <c r="J386" s="108">
        <v>0.88856494100447203</v>
      </c>
      <c r="K386" s="108">
        <v>2.0993210112778899</v>
      </c>
    </row>
    <row r="387" spans="1:11" x14ac:dyDescent="0.35">
      <c r="A387" s="1">
        <v>72</v>
      </c>
      <c r="B387" s="108">
        <v>0.39223165936592103</v>
      </c>
      <c r="C387" s="108">
        <v>0.60776834063407903</v>
      </c>
      <c r="D387" s="108">
        <v>0.92577960984185304</v>
      </c>
      <c r="E387" s="108"/>
      <c r="F387" s="108"/>
      <c r="H387" s="1">
        <v>72</v>
      </c>
      <c r="I387" s="108">
        <v>9.1095632222320005E-2</v>
      </c>
      <c r="J387" s="108">
        <v>0.90890436777768002</v>
      </c>
      <c r="K387" s="108">
        <v>2.2921287759306899</v>
      </c>
    </row>
    <row r="388" spans="1:11" x14ac:dyDescent="0.35">
      <c r="A388" s="1">
        <v>73</v>
      </c>
      <c r="B388" s="108">
        <v>0.38465363811773501</v>
      </c>
      <c r="C388" s="108">
        <v>0.61534636188226499</v>
      </c>
      <c r="D388" s="108">
        <v>0.94584157164214699</v>
      </c>
      <c r="E388" s="108"/>
      <c r="F388" s="108"/>
      <c r="H388" s="1">
        <v>73</v>
      </c>
      <c r="I388" s="108">
        <v>7.3102928458380803E-2</v>
      </c>
      <c r="J388" s="108">
        <v>0.92689707154161904</v>
      </c>
      <c r="K388" s="108">
        <v>2.5026445680598202</v>
      </c>
    </row>
    <row r="389" spans="1:11" x14ac:dyDescent="0.35">
      <c r="A389" s="1">
        <v>74</v>
      </c>
      <c r="B389" s="108">
        <v>0.37763843430842498</v>
      </c>
      <c r="C389" s="108">
        <v>0.62236156569157497</v>
      </c>
      <c r="D389" s="108">
        <v>0.96479836584393297</v>
      </c>
      <c r="E389" s="108"/>
      <c r="F389" s="108"/>
      <c r="H389" s="1">
        <v>74</v>
      </c>
      <c r="I389" s="108">
        <v>5.7490386860158997E-2</v>
      </c>
      <c r="J389" s="108">
        <v>0.94250961313984105</v>
      </c>
      <c r="K389" s="108">
        <v>2.73249474455847</v>
      </c>
    </row>
    <row r="390" spans="1:11" x14ac:dyDescent="0.35">
      <c r="A390" s="1">
        <v>75</v>
      </c>
      <c r="B390" s="108">
        <v>0.37115664888044497</v>
      </c>
      <c r="C390" s="108">
        <v>0.62884335111955503</v>
      </c>
      <c r="D390" s="108">
        <v>0.98265544025139495</v>
      </c>
      <c r="E390" s="108"/>
      <c r="F390" s="108"/>
      <c r="H390" s="1">
        <v>75</v>
      </c>
      <c r="I390" s="108">
        <v>4.4225508924349101E-2</v>
      </c>
      <c r="J390" s="108">
        <v>0.95577449107565104</v>
      </c>
      <c r="K390" s="108">
        <v>2.9834550316805601</v>
      </c>
    </row>
    <row r="391" spans="1:11" x14ac:dyDescent="0.35">
      <c r="A391" s="1">
        <v>76</v>
      </c>
      <c r="B391" s="108">
        <v>0.36517817908678202</v>
      </c>
      <c r="C391" s="108">
        <v>0.63482182091321804</v>
      </c>
      <c r="D391" s="108">
        <v>0.99942754680750501</v>
      </c>
      <c r="E391" s="108"/>
      <c r="F391" s="108"/>
      <c r="H391" s="1">
        <v>76</v>
      </c>
      <c r="I391" s="108">
        <v>3.32114228917086E-2</v>
      </c>
      <c r="J391" s="108">
        <v>0.96678857710829103</v>
      </c>
      <c r="K391" s="108">
        <v>3.2574642435585002</v>
      </c>
    </row>
    <row r="392" spans="1:11" x14ac:dyDescent="0.35">
      <c r="A392" s="1">
        <v>77</v>
      </c>
      <c r="B392" s="108">
        <v>0.35967272928961702</v>
      </c>
      <c r="C392" s="108">
        <v>0.64032727071038298</v>
      </c>
      <c r="D392" s="108">
        <v>1.01513745879327</v>
      </c>
      <c r="E392" s="108"/>
      <c r="F392" s="108"/>
      <c r="H392" s="1">
        <v>77</v>
      </c>
      <c r="I392" s="108">
        <v>2.4292835656901199E-2</v>
      </c>
      <c r="J392" s="108">
        <v>0.97570716434309901</v>
      </c>
      <c r="K392" s="108">
        <v>3.5566392606696402</v>
      </c>
    </row>
    <row r="393" spans="1:11" x14ac:dyDescent="0.35">
      <c r="A393" s="1">
        <v>78</v>
      </c>
      <c r="B393" s="108">
        <v>0.35461023522843899</v>
      </c>
      <c r="C393" s="108">
        <v>0.64538976477156096</v>
      </c>
      <c r="D393" s="108">
        <v>1.02981468765672</v>
      </c>
      <c r="E393" s="108"/>
      <c r="F393" s="108"/>
      <c r="H393" s="1">
        <v>78</v>
      </c>
      <c r="I393" s="108">
        <v>1.7266162426118899E-2</v>
      </c>
      <c r="J393" s="108">
        <v>0.982733837573881</v>
      </c>
      <c r="K393" s="108">
        <v>3.8832913839687899</v>
      </c>
    </row>
    <row r="394" spans="1:11" x14ac:dyDescent="0.35">
      <c r="A394" s="1">
        <v>79</v>
      </c>
      <c r="B394" s="108">
        <v>0.34996120783138002</v>
      </c>
      <c r="C394" s="108">
        <v>0.65003879216862004</v>
      </c>
      <c r="D394" s="108">
        <v>1.0434942378144201</v>
      </c>
      <c r="E394" s="108"/>
      <c r="F394" s="108"/>
      <c r="H394" s="1">
        <v>79</v>
      </c>
      <c r="I394" s="108">
        <v>1.18930910801721E-2</v>
      </c>
      <c r="J394" s="108">
        <v>0.988106908919828</v>
      </c>
      <c r="K394" s="108">
        <v>4.2399441910318902</v>
      </c>
    </row>
    <row r="395" spans="1:11" x14ac:dyDescent="0.35">
      <c r="A395" s="1">
        <v>80</v>
      </c>
      <c r="B395" s="108">
        <v>0.34569700413534599</v>
      </c>
      <c r="C395" s="108">
        <v>0.65430299586465401</v>
      </c>
      <c r="D395" s="108">
        <v>1.05621542930993</v>
      </c>
      <c r="E395" s="108"/>
      <c r="F395" s="108"/>
      <c r="H395" s="1">
        <v>80</v>
      </c>
      <c r="I395" s="108">
        <v>7.9163356599327699E-3</v>
      </c>
      <c r="J395" s="108">
        <v>0.99208366434006701</v>
      </c>
      <c r="K395" s="108">
        <v>4.6293530321601102</v>
      </c>
    </row>
    <row r="396" spans="1:11" x14ac:dyDescent="0.35">
      <c r="A396" s="1">
        <v>81</v>
      </c>
      <c r="B396" s="108">
        <v>0.34179003363788302</v>
      </c>
      <c r="C396" s="108">
        <v>0.65820996636211704</v>
      </c>
      <c r="D396" s="108">
        <v>1.06802081004683</v>
      </c>
      <c r="E396" s="108"/>
      <c r="F396" s="108"/>
      <c r="H396" s="1">
        <v>81</v>
      </c>
      <c r="I396" s="108">
        <v>5.0759640034105796E-3</v>
      </c>
      <c r="J396" s="108">
        <v>0.99492403599658896</v>
      </c>
      <c r="K396" s="108">
        <v>5.0545263170628898</v>
      </c>
    </row>
    <row r="397" spans="1:11" x14ac:dyDescent="0.35">
      <c r="A397" s="1">
        <v>82</v>
      </c>
      <c r="B397" s="108">
        <v>0.33821390859463402</v>
      </c>
      <c r="C397" s="108">
        <v>0.66178609140536604</v>
      </c>
      <c r="D397" s="108">
        <v>1.07895517185204</v>
      </c>
      <c r="E397" s="108"/>
      <c r="F397" s="108"/>
      <c r="H397" s="1">
        <v>82</v>
      </c>
      <c r="I397" s="108">
        <v>3.1245441337997499E-3</v>
      </c>
      <c r="J397" s="108">
        <v>0.99687545586619997</v>
      </c>
      <c r="K397" s="108">
        <v>5.5187487565721698</v>
      </c>
    </row>
    <row r="398" spans="1:11" x14ac:dyDescent="0.35">
      <c r="A398" s="1">
        <v>83</v>
      </c>
      <c r="B398" s="108">
        <v>0.33494354655477998</v>
      </c>
      <c r="C398" s="108">
        <v>0.66505645344522002</v>
      </c>
      <c r="D398" s="108">
        <v>1.0890646781278399</v>
      </c>
      <c r="E398" s="108"/>
      <c r="F398" s="108"/>
      <c r="H398" s="1">
        <v>83</v>
      </c>
      <c r="I398" s="108">
        <v>1.8395032674659701E-3</v>
      </c>
      <c r="J398" s="108">
        <v>0.99816049673253404</v>
      </c>
      <c r="K398" s="108">
        <v>6.0256067389433499</v>
      </c>
    </row>
    <row r="399" spans="1:11" x14ac:dyDescent="0.35">
      <c r="A399" s="1">
        <v>84</v>
      </c>
      <c r="B399" s="108">
        <v>0.33195523292454399</v>
      </c>
      <c r="C399" s="108">
        <v>0.66804476707545601</v>
      </c>
      <c r="D399" s="108">
        <v>1.09839610544634</v>
      </c>
      <c r="E399" s="108"/>
      <c r="F399" s="108"/>
      <c r="H399" s="1">
        <v>84</v>
      </c>
      <c r="I399" s="108">
        <v>1.0315319528651E-3</v>
      </c>
      <c r="J399" s="108">
        <v>0.99896846804713502</v>
      </c>
      <c r="K399" s="108">
        <v>6.5790160367897599</v>
      </c>
    </row>
    <row r="400" spans="1:11" x14ac:dyDescent="0.35">
      <c r="A400" s="1">
        <v>85</v>
      </c>
      <c r="B400" s="108">
        <v>0.32922665067402301</v>
      </c>
      <c r="C400" s="108">
        <v>0.67077334932597699</v>
      </c>
      <c r="D400" s="108">
        <v>1.10699619715137</v>
      </c>
      <c r="E400" s="108"/>
      <c r="F400" s="108"/>
      <c r="H400" s="1">
        <v>85</v>
      </c>
      <c r="I400" s="108">
        <v>5.4851969301594403E-4</v>
      </c>
      <c r="J400" s="108">
        <v>0.99945148030698405</v>
      </c>
      <c r="K400" s="108">
        <v>7.1832520587028501</v>
      </c>
    </row>
    <row r="401" spans="1:11" x14ac:dyDescent="0.35">
      <c r="A401" s="1">
        <v>86</v>
      </c>
      <c r="B401" s="108">
        <v>0.32673688353881702</v>
      </c>
      <c r="C401" s="108">
        <v>0.67326311646118298</v>
      </c>
      <c r="D401" s="108">
        <v>1.11491112380618</v>
      </c>
      <c r="E401" s="108"/>
      <c r="F401" s="108"/>
      <c r="H401" s="1">
        <v>86</v>
      </c>
      <c r="I401" s="108">
        <v>2.7523909887497102E-4</v>
      </c>
      <c r="J401" s="108">
        <v>0.99972476090112505</v>
      </c>
      <c r="K401" s="108">
        <v>7.8429828792693899</v>
      </c>
    </row>
    <row r="402" spans="1:11" x14ac:dyDescent="0.35">
      <c r="A402" s="1">
        <v>87</v>
      </c>
      <c r="B402" s="108">
        <v>0.32446639827656598</v>
      </c>
      <c r="C402" s="108">
        <v>0.67553360172343402</v>
      </c>
      <c r="D402" s="108">
        <v>1.12218604305465</v>
      </c>
      <c r="E402" s="108"/>
      <c r="F402" s="108"/>
      <c r="H402" s="1">
        <v>87</v>
      </c>
      <c r="I402" s="108">
        <v>1.2963513403084099E-4</v>
      </c>
      <c r="J402" s="108">
        <v>0.99987036486596903</v>
      </c>
      <c r="K402" s="108">
        <v>8.5633053026617407</v>
      </c>
    </row>
    <row r="403" spans="1:11" x14ac:dyDescent="0.35">
      <c r="A403" s="1">
        <v>88</v>
      </c>
      <c r="B403" s="108">
        <v>0.32239701076451199</v>
      </c>
      <c r="C403" s="108">
        <v>0.67760298923548801</v>
      </c>
      <c r="D403" s="108">
        <v>1.1288647500181599</v>
      </c>
      <c r="E403" s="108"/>
      <c r="F403" s="108"/>
      <c r="H403" s="1">
        <v>88</v>
      </c>
      <c r="I403" s="108">
        <v>5.6977558755199898E-5</v>
      </c>
      <c r="J403" s="108">
        <v>0.999943022441245</v>
      </c>
      <c r="K403" s="108">
        <v>9.3497842384135303</v>
      </c>
    </row>
    <row r="404" spans="1:11" x14ac:dyDescent="0.35">
      <c r="A404" s="1">
        <v>89</v>
      </c>
      <c r="B404" s="108">
        <v>0.32051183999483901</v>
      </c>
      <c r="C404" s="108">
        <v>0.67948816000516099</v>
      </c>
      <c r="D404" s="108">
        <v>1.1349894085829699</v>
      </c>
      <c r="E404" s="108"/>
      <c r="F404" s="108"/>
      <c r="H404" s="1">
        <v>89</v>
      </c>
      <c r="I404" s="108">
        <v>2.3221768897534699E-5</v>
      </c>
      <c r="J404" s="108">
        <v>0.99997677823110198</v>
      </c>
      <c r="K404" s="108">
        <v>10.2084956935814</v>
      </c>
    </row>
    <row r="405" spans="1:11" x14ac:dyDescent="0.35">
      <c r="A405" s="1">
        <v>90</v>
      </c>
      <c r="B405" s="108">
        <v>0.31879525335800701</v>
      </c>
      <c r="C405" s="108">
        <v>0.68120474664199304</v>
      </c>
      <c r="D405" s="108">
        <v>1.1406003537046701</v>
      </c>
      <c r="E405" s="108"/>
      <c r="F405" s="108"/>
      <c r="H405" s="1">
        <v>90</v>
      </c>
      <c r="I405" s="108">
        <v>8.7153655293481706E-6</v>
      </c>
      <c r="J405" s="108">
        <v>0.99999128463447096</v>
      </c>
      <c r="K405" s="108">
        <v>11.1460737134321</v>
      </c>
    </row>
    <row r="406" spans="1:11" x14ac:dyDescent="0.35">
      <c r="A406" s="1">
        <v>91</v>
      </c>
      <c r="B406" s="108">
        <v>0.31723280600821702</v>
      </c>
      <c r="C406" s="108">
        <v>0.68276719399178298</v>
      </c>
      <c r="D406" s="108">
        <v>1.1457359550349799</v>
      </c>
      <c r="E406" s="108"/>
      <c r="F406" s="108"/>
      <c r="H406" s="1">
        <v>91</v>
      </c>
      <c r="I406" s="108">
        <v>2.98941823129859E-6</v>
      </c>
      <c r="J406" s="108">
        <v>0.99999701058176904</v>
      </c>
      <c r="K406" s="108">
        <v>12.1697616332997</v>
      </c>
    </row>
    <row r="407" spans="1:11" x14ac:dyDescent="0.35">
      <c r="A407" s="1">
        <v>92</v>
      </c>
      <c r="B407" s="108">
        <v>0.31581117658249602</v>
      </c>
      <c r="C407" s="108">
        <v>0.68418882341750398</v>
      </c>
      <c r="D407" s="108">
        <v>1.15043253264644</v>
      </c>
      <c r="E407" s="108"/>
      <c r="F407" s="108"/>
      <c r="H407" s="1">
        <v>92</v>
      </c>
      <c r="I407" s="108">
        <v>9.2941236517314498E-7</v>
      </c>
      <c r="J407" s="108">
        <v>0.99999907058763504</v>
      </c>
      <c r="K407" s="108">
        <v>13.2874680375621</v>
      </c>
    </row>
    <row r="408" spans="1:11" x14ac:dyDescent="0.35">
      <c r="A408" s="1">
        <v>93</v>
      </c>
      <c r="B408" s="108">
        <v>0.314518101093335</v>
      </c>
      <c r="C408" s="108">
        <v>0.685481898906665</v>
      </c>
      <c r="D408" s="108">
        <v>1.1547243162963401</v>
      </c>
      <c r="E408" s="108"/>
      <c r="F408" s="108"/>
      <c r="H408" s="1">
        <v>93</v>
      </c>
      <c r="I408" s="108">
        <v>2.5955602636009998E-7</v>
      </c>
      <c r="J408" s="108">
        <v>0.99999974044397399</v>
      </c>
      <c r="K408" s="108">
        <v>14.507827858053799</v>
      </c>
    </row>
    <row r="409" spans="1:11" x14ac:dyDescent="0.35">
      <c r="A409" s="1">
        <v>94</v>
      </c>
      <c r="B409" s="108">
        <v>0.31334230643024702</v>
      </c>
      <c r="C409" s="108">
        <v>0.68665769356975304</v>
      </c>
      <c r="D409" s="108">
        <v>1.1586434404529</v>
      </c>
      <c r="E409" s="108"/>
      <c r="F409" s="108"/>
      <c r="H409" s="1">
        <v>94</v>
      </c>
      <c r="I409" s="108">
        <v>6.4472556825476E-8</v>
      </c>
      <c r="J409" s="108">
        <v>0.99999993552744304</v>
      </c>
      <c r="K409" s="108">
        <v>15.840269083934899</v>
      </c>
    </row>
    <row r="410" spans="1:11" x14ac:dyDescent="0.35">
      <c r="A410" s="1">
        <v>95</v>
      </c>
      <c r="B410" s="108">
        <v>0.31227344458183898</v>
      </c>
      <c r="C410" s="108">
        <v>0.68772655541816097</v>
      </c>
      <c r="D410" s="108">
        <v>1.1622199681427601</v>
      </c>
      <c r="E410" s="108"/>
      <c r="F410" s="108"/>
      <c r="H410" s="1">
        <v>95</v>
      </c>
      <c r="I410" s="108">
        <v>1.4091814276042901E-8</v>
      </c>
      <c r="J410" s="108">
        <v>0.99999998590818595</v>
      </c>
      <c r="K410" s="108">
        <v>17.2950855983891</v>
      </c>
    </row>
    <row r="411" spans="1:11" x14ac:dyDescent="0.35">
      <c r="A411" s="1">
        <v>96</v>
      </c>
      <c r="B411" s="108">
        <v>0.31130202842064197</v>
      </c>
      <c r="C411" s="108">
        <v>0.68869797157935797</v>
      </c>
      <c r="D411" s="108">
        <v>1.1654819375229299</v>
      </c>
      <c r="E411" s="108"/>
      <c r="F411" s="108"/>
      <c r="H411" s="1">
        <v>96</v>
      </c>
      <c r="I411" s="108">
        <v>2.6785831496571802E-9</v>
      </c>
      <c r="J411" s="108">
        <v>0.99999999732141698</v>
      </c>
      <c r="K411" s="108">
        <v>18.883516704856</v>
      </c>
    </row>
    <row r="412" spans="1:11" x14ac:dyDescent="0.35">
      <c r="A412" s="1">
        <v>97</v>
      </c>
      <c r="B412" s="108">
        <v>0.31041936967088601</v>
      </c>
      <c r="C412" s="108">
        <v>0.68958063032911399</v>
      </c>
      <c r="D412" s="108">
        <v>1.1684554258993101</v>
      </c>
      <c r="E412" s="108"/>
      <c r="F412" s="108"/>
      <c r="H412" s="1">
        <v>97</v>
      </c>
      <c r="I412" s="108">
        <v>4.3713837883941899E-10</v>
      </c>
      <c r="J412" s="108">
        <v>0.99999999956286201</v>
      </c>
      <c r="K412" s="108">
        <v>20.6178339571855</v>
      </c>
    </row>
    <row r="413" spans="1:11" x14ac:dyDescent="0.35">
      <c r="A413" s="1">
        <v>98</v>
      </c>
      <c r="B413" s="108">
        <v>0.30961751949891397</v>
      </c>
      <c r="C413" s="108">
        <v>0.69038248050108597</v>
      </c>
      <c r="D413" s="108">
        <v>1.17116462668466</v>
      </c>
      <c r="E413" s="108"/>
      <c r="F413" s="108"/>
      <c r="H413" s="1">
        <v>98</v>
      </c>
      <c r="I413" s="108">
        <v>6.0398490081185903E-11</v>
      </c>
      <c r="J413" s="108">
        <v>0.99999999993960198</v>
      </c>
      <c r="K413" s="108">
        <v>22.511435964525901</v>
      </c>
    </row>
    <row r="414" spans="1:11" x14ac:dyDescent="0.35">
      <c r="A414" s="1">
        <v>99</v>
      </c>
      <c r="B414" s="108">
        <v>0.30888921201972303</v>
      </c>
      <c r="C414" s="108">
        <v>0.69111078798027703</v>
      </c>
      <c r="D414" s="108">
        <v>1.17363193549755</v>
      </c>
      <c r="E414" s="108"/>
      <c r="F414" s="108"/>
      <c r="H414" s="1">
        <v>99</v>
      </c>
      <c r="I414" s="108">
        <v>6.9580206133196401E-12</v>
      </c>
      <c r="J414" s="108">
        <v>0.99999999999304201</v>
      </c>
      <c r="K414" s="108">
        <v>24.5789519033701</v>
      </c>
    </row>
    <row r="415" spans="1:11" x14ac:dyDescent="0.35">
      <c r="A415" s="1">
        <v>100</v>
      </c>
      <c r="B415" s="108">
        <v>0.308227810897166</v>
      </c>
      <c r="C415" s="108">
        <v>0.691772189102834</v>
      </c>
      <c r="D415" s="108">
        <v>1.17587804224356</v>
      </c>
      <c r="E415" s="108"/>
      <c r="F415" s="108"/>
      <c r="H415" s="1">
        <v>100</v>
      </c>
      <c r="I415" s="108">
        <v>6.5727491126699702E-13</v>
      </c>
      <c r="J415" s="108">
        <v>0.99999999999934297</v>
      </c>
      <c r="K415" s="108">
        <v>26.836354536449502</v>
      </c>
    </row>
    <row r="417" spans="1:13" x14ac:dyDescent="0.35">
      <c r="A417" s="179" t="s">
        <v>180</v>
      </c>
      <c r="B417" s="179"/>
      <c r="C417" s="179"/>
      <c r="D417" s="179"/>
      <c r="E417" s="141"/>
      <c r="F417" s="141"/>
      <c r="H417" s="179" t="s">
        <v>181</v>
      </c>
      <c r="I417" s="179"/>
      <c r="J417" s="179"/>
      <c r="K417" s="179"/>
    </row>
    <row r="418" spans="1:13" x14ac:dyDescent="0.35">
      <c r="A418" s="1" t="s">
        <v>734</v>
      </c>
      <c r="B418" s="1" t="s">
        <v>176</v>
      </c>
      <c r="C418" s="1" t="s">
        <v>185</v>
      </c>
      <c r="D418" s="1" t="s">
        <v>177</v>
      </c>
      <c r="F418" s="108">
        <f>AVERAGE(D419:D519)</f>
        <v>0.77871539512155485</v>
      </c>
      <c r="H418" s="1" t="s">
        <v>734</v>
      </c>
      <c r="I418" s="1" t="s">
        <v>178</v>
      </c>
      <c r="J418" s="1" t="s">
        <v>186</v>
      </c>
      <c r="K418" s="1" t="s">
        <v>179</v>
      </c>
      <c r="M418" s="108">
        <f>AVERAGE(K419:K519)</f>
        <v>2.8729563362631119</v>
      </c>
    </row>
    <row r="419" spans="1:13" x14ac:dyDescent="0.35">
      <c r="A419" s="1">
        <v>0</v>
      </c>
      <c r="B419" s="108">
        <v>0.99727094639717595</v>
      </c>
      <c r="C419" s="108">
        <v>2.7290536028238299E-3</v>
      </c>
      <c r="D419" s="108">
        <v>2.6067754041227201E-3</v>
      </c>
      <c r="E419" s="108"/>
      <c r="F419" s="108"/>
      <c r="H419" s="1">
        <v>0</v>
      </c>
      <c r="I419" s="108">
        <v>0.99702235899218905</v>
      </c>
      <c r="J419" s="108">
        <v>2.9776410078111702E-3</v>
      </c>
      <c r="K419" s="108">
        <v>2.85901982845837E-3</v>
      </c>
    </row>
    <row r="420" spans="1:13" x14ac:dyDescent="0.35">
      <c r="A420" s="1">
        <v>1</v>
      </c>
      <c r="B420" s="108">
        <v>0.99700334134955004</v>
      </c>
      <c r="C420" s="108">
        <v>2.9966586504496201E-3</v>
      </c>
      <c r="D420" s="108">
        <v>2.86278610792881E-3</v>
      </c>
      <c r="E420" s="108"/>
      <c r="F420" s="108"/>
      <c r="H420" s="1">
        <v>1</v>
      </c>
      <c r="I420" s="108">
        <v>0.99676137005145904</v>
      </c>
      <c r="J420" s="108">
        <v>3.2386299485410702E-3</v>
      </c>
      <c r="K420" s="108">
        <v>3.1089747972014099E-3</v>
      </c>
    </row>
    <row r="421" spans="1:13" x14ac:dyDescent="0.35">
      <c r="A421" s="1">
        <v>2</v>
      </c>
      <c r="B421" s="108">
        <v>0.99670956786993703</v>
      </c>
      <c r="C421" s="108">
        <v>3.2904321300627499E-3</v>
      </c>
      <c r="D421" s="108">
        <v>3.1439130804726801E-3</v>
      </c>
      <c r="E421" s="108"/>
      <c r="F421" s="108"/>
      <c r="H421" s="1">
        <v>2</v>
      </c>
      <c r="I421" s="108">
        <v>0.99647533335755201</v>
      </c>
      <c r="J421" s="108">
        <v>3.5246666424475501E-3</v>
      </c>
      <c r="K421" s="108">
        <v>3.3829937432638098E-3</v>
      </c>
    </row>
    <row r="422" spans="1:13" x14ac:dyDescent="0.35">
      <c r="A422" s="1">
        <v>3</v>
      </c>
      <c r="B422" s="108">
        <v>0.99638708189480996</v>
      </c>
      <c r="C422" s="108">
        <v>3.61291810519038E-3</v>
      </c>
      <c r="D422" s="108">
        <v>3.4526149327427898E-3</v>
      </c>
      <c r="E422" s="108"/>
      <c r="F422" s="108"/>
      <c r="H422" s="1">
        <v>3</v>
      </c>
      <c r="I422" s="108">
        <v>0.99616185329728402</v>
      </c>
      <c r="J422" s="108">
        <v>3.8381467027163202E-3</v>
      </c>
      <c r="K422" s="108">
        <v>3.6833933839620298E-3</v>
      </c>
    </row>
    <row r="423" spans="1:13" x14ac:dyDescent="0.35">
      <c r="A423" s="1">
        <v>4</v>
      </c>
      <c r="B423" s="108">
        <v>0.99603309509126203</v>
      </c>
      <c r="C423" s="108">
        <v>3.9669049087384103E-3</v>
      </c>
      <c r="D423" s="108">
        <v>3.79158982383412E-3</v>
      </c>
      <c r="E423" s="108"/>
      <c r="F423" s="108"/>
      <c r="H423" s="1">
        <v>4</v>
      </c>
      <c r="I423" s="108">
        <v>0.99581830680718098</v>
      </c>
      <c r="J423" s="108">
        <v>4.1816931928192504E-3</v>
      </c>
      <c r="K423" s="108">
        <v>4.01271347451911E-3</v>
      </c>
    </row>
    <row r="424" spans="1:13" x14ac:dyDescent="0.35">
      <c r="A424" s="1">
        <v>5</v>
      </c>
      <c r="B424" s="108">
        <v>0.99564455203382596</v>
      </c>
      <c r="C424" s="108">
        <v>4.3554479661741504E-3</v>
      </c>
      <c r="D424" s="108">
        <v>4.1637985692516604E-3</v>
      </c>
      <c r="E424" s="108"/>
      <c r="F424" s="108"/>
      <c r="H424" s="1">
        <v>5</v>
      </c>
      <c r="I424" s="108">
        <v>0.99544182211579302</v>
      </c>
      <c r="J424" s="108">
        <v>4.5581778842074304E-3</v>
      </c>
      <c r="K424" s="108">
        <v>4.3737382806488603E-3</v>
      </c>
    </row>
    <row r="425" spans="1:13" x14ac:dyDescent="0.35">
      <c r="A425" s="1">
        <v>6</v>
      </c>
      <c r="B425" s="108">
        <v>0.99521810537954003</v>
      </c>
      <c r="C425" s="108">
        <v>4.7818946204597496E-3</v>
      </c>
      <c r="D425" s="108">
        <v>4.5724899306359796E-3</v>
      </c>
      <c r="E425" s="108"/>
      <c r="F425" s="108"/>
      <c r="H425" s="1">
        <v>6</v>
      </c>
      <c r="I425" s="108">
        <v>0.99502925556768096</v>
      </c>
      <c r="J425" s="108">
        <v>4.9707444323186002E-3</v>
      </c>
      <c r="K425" s="108">
        <v>4.7695201183756098E-3</v>
      </c>
    </row>
    <row r="426" spans="1:13" x14ac:dyDescent="0.35">
      <c r="A426" s="1">
        <v>7</v>
      </c>
      <c r="B426" s="108">
        <v>0.99475008889290994</v>
      </c>
      <c r="C426" s="108">
        <v>5.2499111070905E-3</v>
      </c>
      <c r="D426" s="108">
        <v>5.0212282829349402E-3</v>
      </c>
      <c r="E426" s="108"/>
      <c r="F426" s="108"/>
      <c r="H426" s="1">
        <v>7</v>
      </c>
      <c r="I426" s="108">
        <v>0.99457716637002702</v>
      </c>
      <c r="J426" s="108">
        <v>5.4228336299729802E-3</v>
      </c>
      <c r="K426" s="108">
        <v>5.2034051601089204E-3</v>
      </c>
    </row>
    <row r="427" spans="1:13" x14ac:dyDescent="0.35">
      <c r="A427" s="1">
        <v>8</v>
      </c>
      <c r="B427" s="108">
        <v>0.99423648816773802</v>
      </c>
      <c r="C427" s="108">
        <v>5.7635118322618703E-3</v>
      </c>
      <c r="D427" s="108">
        <v>5.5139238705776304E-3</v>
      </c>
      <c r="E427" s="108"/>
      <c r="F427" s="108"/>
      <c r="H427" s="1">
        <v>8</v>
      </c>
      <c r="I427" s="108">
        <v>0.99408178909252998</v>
      </c>
      <c r="J427" s="108">
        <v>5.9182109074698E-3</v>
      </c>
      <c r="K427" s="108">
        <v>5.6790617251529299E-3</v>
      </c>
    </row>
    <row r="428" spans="1:13" x14ac:dyDescent="0.35">
      <c r="A428" s="1">
        <v>9</v>
      </c>
      <c r="B428" s="108">
        <v>0.99367290888957804</v>
      </c>
      <c r="C428" s="108">
        <v>6.3270911104216197E-3</v>
      </c>
      <c r="D428" s="108">
        <v>6.0548658805145402E-3</v>
      </c>
      <c r="E428" s="108"/>
      <c r="F428" s="108"/>
      <c r="H428" s="1">
        <v>9</v>
      </c>
      <c r="I428" s="108">
        <v>0.99353900374108595</v>
      </c>
      <c r="J428" s="108">
        <v>6.4609962589136103E-3</v>
      </c>
      <c r="K428" s="108">
        <v>6.2005112938350801E-3</v>
      </c>
    </row>
    <row r="429" spans="1:13" x14ac:dyDescent="0.35">
      <c r="A429" s="1">
        <v>10</v>
      </c>
      <c r="B429" s="108">
        <v>0.99305454248024405</v>
      </c>
      <c r="C429" s="108">
        <v>6.9454575197555003E-3</v>
      </c>
      <c r="D429" s="108">
        <v>6.6487585769989897E-3</v>
      </c>
      <c r="E429" s="108"/>
      <c r="F429" s="108"/>
      <c r="H429" s="1">
        <v>10</v>
      </c>
      <c r="I429" s="108">
        <v>0.99294430321568605</v>
      </c>
      <c r="J429" s="108">
        <v>7.0556967843138398E-3</v>
      </c>
      <c r="K429" s="108">
        <v>6.7721625074657404E-3</v>
      </c>
    </row>
    <row r="430" spans="1:13" x14ac:dyDescent="0.35">
      <c r="A430" s="1">
        <v>11</v>
      </c>
      <c r="B430" s="108">
        <v>0.99237612896743199</v>
      </c>
      <c r="C430" s="108">
        <v>7.6238710325683403E-3</v>
      </c>
      <c r="D430" s="108">
        <v>7.30076076059145E-3</v>
      </c>
      <c r="E430" s="108"/>
      <c r="F430" s="108"/>
      <c r="H430" s="1">
        <v>11</v>
      </c>
      <c r="I430" s="108">
        <v>0.99229275795344096</v>
      </c>
      <c r="J430" s="108">
        <v>7.7072420465592604E-3</v>
      </c>
      <c r="K430" s="108">
        <v>7.3988484415845202E-3</v>
      </c>
    </row>
    <row r="431" spans="1:13" x14ac:dyDescent="0.35">
      <c r="A431" s="1">
        <v>12</v>
      </c>
      <c r="B431" s="108">
        <v>0.99163191692574404</v>
      </c>
      <c r="C431" s="108">
        <v>8.3680830742560702E-3</v>
      </c>
      <c r="D431" s="108">
        <v>8.0165288319168707E-3</v>
      </c>
      <c r="E431" s="108"/>
      <c r="F431" s="108"/>
      <c r="H431" s="1">
        <v>12</v>
      </c>
      <c r="I431" s="108">
        <v>0.99157897754884605</v>
      </c>
      <c r="J431" s="108">
        <v>8.4210224511537292E-3</v>
      </c>
      <c r="K431" s="108">
        <v>8.0858674676231295E-3</v>
      </c>
    </row>
    <row r="432" spans="1:13" x14ac:dyDescent="0.35">
      <c r="A432" s="1">
        <v>13</v>
      </c>
      <c r="B432" s="108">
        <v>0.99081562034440396</v>
      </c>
      <c r="C432" s="108">
        <v>9.1843796555955998E-3</v>
      </c>
      <c r="D432" s="108">
        <v>8.8022637589895807E-3</v>
      </c>
      <c r="E432" s="108"/>
      <c r="F432" s="108"/>
      <c r="H432" s="1">
        <v>13</v>
      </c>
      <c r="I432" s="108">
        <v>0.99079706913578403</v>
      </c>
      <c r="J432" s="108">
        <v>9.2029308642158601E-3</v>
      </c>
      <c r="K432" s="108">
        <v>8.8390280484533599E-3</v>
      </c>
    </row>
    <row r="433" spans="1:11" x14ac:dyDescent="0.35">
      <c r="A433" s="1">
        <v>14</v>
      </c>
      <c r="B433" s="108">
        <v>0.98992037228893803</v>
      </c>
      <c r="C433" s="108">
        <v>1.00796277110617E-2</v>
      </c>
      <c r="D433" s="108">
        <v>9.6647622651632702E-3</v>
      </c>
      <c r="E433" s="108"/>
      <c r="F433" s="108"/>
      <c r="H433" s="1">
        <v>14</v>
      </c>
      <c r="I433" s="108">
        <v>0.98994059230980003</v>
      </c>
      <c r="J433" s="108">
        <v>1.0059407690199499E-2</v>
      </c>
      <c r="K433" s="108">
        <v>9.6646978465480902E-3</v>
      </c>
    </row>
    <row r="434" spans="1:11" x14ac:dyDescent="0.35">
      <c r="A434" s="1">
        <v>15</v>
      </c>
      <c r="B434" s="108">
        <v>0.98893867524496204</v>
      </c>
      <c r="C434" s="108">
        <v>1.10613247550375E-2</v>
      </c>
      <c r="D434" s="108">
        <v>1.06114725726097E-2</v>
      </c>
      <c r="E434" s="108"/>
      <c r="F434" s="108"/>
      <c r="H434" s="1">
        <v>15</v>
      </c>
      <c r="I434" s="108">
        <v>0.989002510365521</v>
      </c>
      <c r="J434" s="108">
        <v>1.09974896344794E-2</v>
      </c>
      <c r="K434" s="108">
        <v>1.0569857559944501E-2</v>
      </c>
    </row>
    <row r="435" spans="1:11" x14ac:dyDescent="0.35">
      <c r="A435" s="1">
        <v>16</v>
      </c>
      <c r="B435" s="108">
        <v>0.98786234805812201</v>
      </c>
      <c r="C435" s="108">
        <v>1.2137651941878E-2</v>
      </c>
      <c r="D435" s="108">
        <v>1.1650555053218501E-2</v>
      </c>
      <c r="E435" s="108"/>
      <c r="F435" s="108"/>
      <c r="H435" s="1">
        <v>16</v>
      </c>
      <c r="I435" s="108">
        <v>0.98797513762339895</v>
      </c>
      <c r="J435" s="108">
        <v>1.2024862376600699E-2</v>
      </c>
      <c r="K435" s="108">
        <v>1.1562159941170699E-2</v>
      </c>
    </row>
    <row r="436" spans="1:11" x14ac:dyDescent="0.35">
      <c r="A436" s="1">
        <v>17</v>
      </c>
      <c r="B436" s="108">
        <v>0.98668246942247195</v>
      </c>
      <c r="C436" s="108">
        <v>1.33175305775279E-2</v>
      </c>
      <c r="D436" s="108">
        <v>1.27909481543653E-2</v>
      </c>
      <c r="E436" s="108"/>
      <c r="F436" s="108"/>
      <c r="H436" s="1">
        <v>17</v>
      </c>
      <c r="I436" s="108">
        <v>0.98685008262327401</v>
      </c>
      <c r="J436" s="108">
        <v>1.31499173767257E-2</v>
      </c>
      <c r="K436" s="108">
        <v>1.26499944981158E-2</v>
      </c>
    </row>
    <row r="437" spans="1:11" x14ac:dyDescent="0.35">
      <c r="A437" s="1">
        <v>18</v>
      </c>
      <c r="B437" s="108">
        <v>0.98538931791663897</v>
      </c>
      <c r="C437" s="108">
        <v>1.46106820833609E-2</v>
      </c>
      <c r="D437" s="108">
        <v>1.40424399803908E-2</v>
      </c>
      <c r="E437" s="108"/>
      <c r="F437" s="108"/>
      <c r="H437" s="1">
        <v>18</v>
      </c>
      <c r="I437" s="108">
        <v>0.98561818697051795</v>
      </c>
      <c r="J437" s="108">
        <v>1.43818130294825E-2</v>
      </c>
      <c r="K437" s="108">
        <v>1.3842558423863401E-2</v>
      </c>
    </row>
    <row r="438" spans="1:11" x14ac:dyDescent="0.35">
      <c r="A438" s="1">
        <v>19</v>
      </c>
      <c r="B438" s="108">
        <v>0.98397230865048901</v>
      </c>
      <c r="C438" s="108">
        <v>1.6027691349511101E-2</v>
      </c>
      <c r="D438" s="108">
        <v>1.5415745920970701E-2</v>
      </c>
      <c r="E438" s="108"/>
      <c r="F438" s="108"/>
      <c r="H438" s="1">
        <v>19</v>
      </c>
      <c r="I438" s="108">
        <v>0.98426945963528401</v>
      </c>
      <c r="J438" s="108">
        <v>1.57305403647163E-2</v>
      </c>
      <c r="K438" s="108">
        <v>1.5149934355171099E-2</v>
      </c>
    </row>
    <row r="439" spans="1:11" x14ac:dyDescent="0.35">
      <c r="A439" s="1">
        <v>20</v>
      </c>
      <c r="B439" s="108">
        <v>0.98241992666343403</v>
      </c>
      <c r="C439" s="108">
        <v>1.7580073336565701E-2</v>
      </c>
      <c r="D439" s="108">
        <v>1.6922592723736401E-2</v>
      </c>
      <c r="E439" s="108"/>
      <c r="F439" s="108"/>
      <c r="H439" s="1">
        <v>20</v>
      </c>
      <c r="I439" s="108">
        <v>0.982793006528076</v>
      </c>
      <c r="J439" s="108">
        <v>1.7206993471924E-2</v>
      </c>
      <c r="K439" s="108">
        <v>1.6583175617010299E-2</v>
      </c>
    </row>
    <row r="440" spans="1:11" x14ac:dyDescent="0.35">
      <c r="A440" s="1">
        <v>21</v>
      </c>
      <c r="B440" s="108">
        <v>0.98071965731417199</v>
      </c>
      <c r="C440" s="108">
        <v>1.92803426858278E-2</v>
      </c>
      <c r="D440" s="108">
        <v>1.8575809409173499E-2</v>
      </c>
      <c r="E440" s="108"/>
      <c r="F440" s="108"/>
      <c r="H440" s="1">
        <v>21</v>
      </c>
      <c r="I440" s="108">
        <v>0.98117695520749504</v>
      </c>
      <c r="J440" s="108">
        <v>1.8823044792505E-2</v>
      </c>
      <c r="K440" s="108">
        <v>1.8154399673876501E-2</v>
      </c>
    </row>
    <row r="441" spans="1:11" x14ac:dyDescent="0.35">
      <c r="A441" s="1">
        <v>22</v>
      </c>
      <c r="B441" s="108">
        <v>0.97885791402354905</v>
      </c>
      <c r="C441" s="108">
        <v>2.1142085976451098E-2</v>
      </c>
      <c r="D441" s="108">
        <v>2.0389425419354502E-2</v>
      </c>
      <c r="E441" s="108"/>
      <c r="F441" s="108"/>
      <c r="H441" s="1">
        <v>22</v>
      </c>
      <c r="I441" s="108">
        <v>0.979408374620928</v>
      </c>
      <c r="J441" s="108">
        <v>2.0591625379071599E-2</v>
      </c>
      <c r="K441" s="108">
        <v>1.9876890577960101E-2</v>
      </c>
    </row>
    <row r="442" spans="1:11" x14ac:dyDescent="0.35">
      <c r="A442" s="1">
        <v>23</v>
      </c>
      <c r="B442" s="108">
        <v>0.97681996388130199</v>
      </c>
      <c r="C442" s="108">
        <v>2.3180036118697799E-2</v>
      </c>
      <c r="D442" s="108">
        <v>2.2378776376482799E-2</v>
      </c>
      <c r="E442" s="108"/>
      <c r="F442" s="108"/>
      <c r="H442" s="1">
        <v>23</v>
      </c>
      <c r="I442" s="108">
        <v>0.97747318983879605</v>
      </c>
      <c r="J442" s="108">
        <v>2.25268101612041E-2</v>
      </c>
      <c r="K442" s="108">
        <v>2.17652112803353E-2</v>
      </c>
    </row>
    <row r="443" spans="1:11" x14ac:dyDescent="0.35">
      <c r="A443" s="1">
        <v>24</v>
      </c>
      <c r="B443" s="108">
        <v>0.97458985180716795</v>
      </c>
      <c r="C443" s="108">
        <v>2.54101481928318E-2</v>
      </c>
      <c r="D443" s="108">
        <v>2.4560617800181001E-2</v>
      </c>
      <c r="E443" s="108"/>
      <c r="F443" s="108"/>
      <c r="H443" s="1">
        <v>24</v>
      </c>
      <c r="I443" s="108">
        <v>0.97535609182099803</v>
      </c>
      <c r="J443" s="108">
        <v>2.46439081790021E-2</v>
      </c>
      <c r="K443" s="108">
        <v>2.38353267547134E-2</v>
      </c>
    </row>
    <row r="444" spans="1:11" x14ac:dyDescent="0.35">
      <c r="A444" s="1">
        <v>25</v>
      </c>
      <c r="B444" s="108">
        <v>0.97215032417380298</v>
      </c>
      <c r="C444" s="108">
        <v>2.78496758261975E-2</v>
      </c>
      <c r="D444" s="108">
        <v>2.69532470911534E-2</v>
      </c>
      <c r="E444" s="108"/>
      <c r="F444" s="108"/>
      <c r="H444" s="1">
        <v>25</v>
      </c>
      <c r="I444" s="108">
        <v>0.97304044235421205</v>
      </c>
      <c r="J444" s="108">
        <v>2.69595576457884E-2</v>
      </c>
      <c r="K444" s="108">
        <v>2.6104738974718801E-2</v>
      </c>
    </row>
    <row r="445" spans="1:11" x14ac:dyDescent="0.35">
      <c r="A445" s="1">
        <v>26</v>
      </c>
      <c r="B445" s="108">
        <v>0.96948275305493703</v>
      </c>
      <c r="C445" s="108">
        <v>3.05172469450633E-2</v>
      </c>
      <c r="D445" s="108">
        <v>2.9576634029987E-2</v>
      </c>
      <c r="E445" s="108"/>
      <c r="F445" s="108"/>
      <c r="H445" s="1">
        <v>26</v>
      </c>
      <c r="I445" s="108">
        <v>0.97050817442502402</v>
      </c>
      <c r="J445" s="108">
        <v>2.9491825574976201E-2</v>
      </c>
      <c r="K445" s="108">
        <v>2.8592634885867E-2</v>
      </c>
    </row>
    <row r="446" spans="1:11" x14ac:dyDescent="0.35">
      <c r="A446" s="1">
        <v>27</v>
      </c>
      <c r="B446" s="108">
        <v>0.96656706256577796</v>
      </c>
      <c r="C446" s="108">
        <v>3.3432937434221703E-2</v>
      </c>
      <c r="D446" s="108">
        <v>3.2452559959545803E-2</v>
      </c>
      <c r="E446" s="108"/>
      <c r="F446" s="108"/>
      <c r="H446" s="1">
        <v>27</v>
      </c>
      <c r="I446" s="108">
        <v>0.96773968845167901</v>
      </c>
      <c r="J446" s="108">
        <v>3.22603115483205E-2</v>
      </c>
      <c r="K446" s="108">
        <v>3.13200486232856E-2</v>
      </c>
    </row>
    <row r="447" spans="1:11" x14ac:dyDescent="0.35">
      <c r="A447" s="1">
        <v>28</v>
      </c>
      <c r="B447" s="108">
        <v>0.96338165911519702</v>
      </c>
      <c r="C447" s="108">
        <v>3.6618340884803403E-2</v>
      </c>
      <c r="D447" s="108">
        <v>3.5604765713158598E-2</v>
      </c>
      <c r="E447" s="108"/>
      <c r="F447" s="108"/>
      <c r="H447" s="1">
        <v>28</v>
      </c>
      <c r="I447" s="108">
        <v>0.96471374499232398</v>
      </c>
      <c r="J447" s="108">
        <v>3.5286255007675897E-2</v>
      </c>
      <c r="K447" s="108">
        <v>3.4310039346661901E-2</v>
      </c>
    </row>
    <row r="448" spans="1:11" x14ac:dyDescent="0.35">
      <c r="A448" s="1">
        <v>29</v>
      </c>
      <c r="B448" s="108">
        <v>0.959903367797452</v>
      </c>
      <c r="C448" s="108">
        <v>4.0096632202547902E-2</v>
      </c>
      <c r="D448" s="108">
        <v>3.9059108213389197E-2</v>
      </c>
      <c r="E448" s="108"/>
      <c r="F448" s="108"/>
      <c r="H448" s="1">
        <v>29</v>
      </c>
      <c r="I448" s="108">
        <v>0.96140735478670203</v>
      </c>
      <c r="J448" s="108">
        <v>3.8592645213297701E-2</v>
      </c>
      <c r="K448" s="108">
        <v>3.7587886195940598E-2</v>
      </c>
    </row>
    <row r="449" spans="1:11" x14ac:dyDescent="0.35">
      <c r="A449" s="1">
        <v>30</v>
      </c>
      <c r="B449" s="108">
        <v>0.95610737761759201</v>
      </c>
      <c r="C449" s="108">
        <v>4.3892622382407799E-2</v>
      </c>
      <c r="D449" s="108">
        <v>4.2843725491654501E-2</v>
      </c>
      <c r="E449" s="108"/>
      <c r="F449" s="108"/>
      <c r="H449" s="1">
        <v>30</v>
      </c>
      <c r="I449" s="108">
        <v>0.95779566727889098</v>
      </c>
      <c r="J449" s="108">
        <v>4.2204332721109197E-2</v>
      </c>
      <c r="K449" s="108">
        <v>4.1181302016038299E-2</v>
      </c>
    </row>
    <row r="450" spans="1:11" x14ac:dyDescent="0.35">
      <c r="A450" s="1">
        <v>31</v>
      </c>
      <c r="B450" s="108">
        <v>0.95196719877096103</v>
      </c>
      <c r="C450" s="108">
        <v>4.8032801229038899E-2</v>
      </c>
      <c r="D450" s="108">
        <v>4.6989209660582801E-2</v>
      </c>
      <c r="E450" s="108"/>
      <c r="F450" s="108"/>
      <c r="H450" s="1">
        <v>31</v>
      </c>
      <c r="I450" s="108">
        <v>0.95385185911922599</v>
      </c>
      <c r="J450" s="108">
        <v>4.6148140880773798E-2</v>
      </c>
      <c r="K450" s="108">
        <v>4.5120667657532698E-2</v>
      </c>
    </row>
    <row r="451" spans="1:11" x14ac:dyDescent="0.35">
      <c r="A451" s="1">
        <v>32</v>
      </c>
      <c r="B451" s="108">
        <v>0.94745463578406497</v>
      </c>
      <c r="C451" s="108">
        <v>5.2545364215935302E-2</v>
      </c>
      <c r="D451" s="108">
        <v>5.1528787101234701E-2</v>
      </c>
      <c r="E451" s="108"/>
      <c r="F451" s="108"/>
      <c r="H451" s="1">
        <v>32</v>
      </c>
      <c r="I451" s="108">
        <v>0.949547024563418</v>
      </c>
      <c r="J451" s="108">
        <v>5.0452975436581997E-2</v>
      </c>
      <c r="K451" s="108">
        <v>4.9439288834239099E-2</v>
      </c>
    </row>
    <row r="452" spans="1:11" x14ac:dyDescent="0.35">
      <c r="A452" s="1">
        <v>33</v>
      </c>
      <c r="B452" s="108">
        <v>0.94253978096656499</v>
      </c>
      <c r="C452" s="108">
        <v>5.7460219033434901E-2</v>
      </c>
      <c r="D452" s="108">
        <v>5.6498504797830501E-2</v>
      </c>
      <c r="E452" s="108"/>
      <c r="F452" s="108"/>
      <c r="H452" s="1">
        <v>33</v>
      </c>
      <c r="I452" s="108">
        <v>0.944850070185972</v>
      </c>
      <c r="J452" s="108">
        <v>5.5149929814028199E-2</v>
      </c>
      <c r="K452" s="108">
        <v>5.4173677709302301E-2</v>
      </c>
    </row>
    <row r="453" spans="1:11" x14ac:dyDescent="0.35">
      <c r="A453" s="1">
        <v>34</v>
      </c>
      <c r="B453" s="108">
        <v>0.93719103331557996</v>
      </c>
      <c r="C453" s="108">
        <v>6.2808966684420001E-2</v>
      </c>
      <c r="D453" s="108">
        <v>6.1937421354423497E-2</v>
      </c>
      <c r="E453" s="108"/>
      <c r="F453" s="108"/>
      <c r="H453" s="1">
        <v>34</v>
      </c>
      <c r="I453" s="108">
        <v>0.93972761691415296</v>
      </c>
      <c r="J453" s="108">
        <v>6.0272383085846801E-2</v>
      </c>
      <c r="K453" s="108">
        <v>5.9363861590495698E-2</v>
      </c>
    </row>
    <row r="454" spans="1:11" x14ac:dyDescent="0.35">
      <c r="A454" s="1">
        <v>35</v>
      </c>
      <c r="B454" s="108">
        <v>0.93137514873868199</v>
      </c>
      <c r="C454" s="108">
        <v>6.8624851261318301E-2</v>
      </c>
      <c r="D454" s="108">
        <v>6.7887800751482999E-2</v>
      </c>
      <c r="E454" s="108"/>
      <c r="F454" s="108"/>
      <c r="H454" s="1">
        <v>35</v>
      </c>
      <c r="I454" s="108">
        <v>0.93414391307874101</v>
      </c>
      <c r="J454" s="108">
        <v>6.58560869212588E-2</v>
      </c>
      <c r="K454" s="108">
        <v>6.5053721344620896E-2</v>
      </c>
    </row>
    <row r="455" spans="1:11" x14ac:dyDescent="0.35">
      <c r="A455" s="1">
        <v>36</v>
      </c>
      <c r="B455" s="108">
        <v>0.925057328200379</v>
      </c>
      <c r="C455" s="108">
        <v>7.4942671799621205E-2</v>
      </c>
      <c r="D455" s="108">
        <v>7.4395306335746203E-2</v>
      </c>
      <c r="E455" s="108"/>
      <c r="F455" s="108"/>
      <c r="H455" s="1">
        <v>36</v>
      </c>
      <c r="I455" s="108">
        <v>0.92806076297960005</v>
      </c>
      <c r="J455" s="108">
        <v>7.1939237020400296E-2</v>
      </c>
      <c r="K455" s="108">
        <v>7.1291362392161106E-2</v>
      </c>
    </row>
    <row r="456" spans="1:11" x14ac:dyDescent="0.35">
      <c r="A456" s="1">
        <v>37</v>
      </c>
      <c r="B456" s="108">
        <v>0.91820135111538803</v>
      </c>
      <c r="C456" s="108">
        <v>8.1798648884612399E-2</v>
      </c>
      <c r="D456" s="108">
        <v>8.1509191874232501E-2</v>
      </c>
      <c r="E456" s="108"/>
      <c r="F456" s="108"/>
      <c r="H456" s="1">
        <v>37</v>
      </c>
      <c r="I456" s="108">
        <v>0.92143747638762297</v>
      </c>
      <c r="J456" s="108">
        <v>7.8562523612376797E-2</v>
      </c>
      <c r="K456" s="108">
        <v>7.8129521418796102E-2</v>
      </c>
    </row>
    <row r="457" spans="1:11" x14ac:dyDescent="0.35">
      <c r="A457" s="1">
        <v>38</v>
      </c>
      <c r="B457" s="108">
        <v>0.91076976196960902</v>
      </c>
      <c r="C457" s="108">
        <v>8.9230238030390804E-2</v>
      </c>
      <c r="D457" s="108">
        <v>8.9282485733880604E-2</v>
      </c>
      <c r="E457" s="108"/>
      <c r="F457" s="108"/>
      <c r="H457" s="1">
        <v>38</v>
      </c>
      <c r="I457" s="108">
        <v>0.91423084545815902</v>
      </c>
      <c r="J457" s="108">
        <v>8.5769154541841294E-2</v>
      </c>
      <c r="K457" s="108">
        <v>8.5626012242356705E-2</v>
      </c>
    </row>
    <row r="458" spans="1:11" x14ac:dyDescent="0.35">
      <c r="A458" s="1">
        <v>39</v>
      </c>
      <c r="B458" s="108">
        <v>0.90272411868688596</v>
      </c>
      <c r="C458" s="108">
        <v>9.7275881313114404E-2</v>
      </c>
      <c r="D458" s="108">
        <v>9.7772163364191603E-2</v>
      </c>
      <c r="E458" s="108"/>
      <c r="F458" s="108"/>
      <c r="H458" s="1">
        <v>39</v>
      </c>
      <c r="I458" s="108">
        <v>0.90639515671978799</v>
      </c>
      <c r="J458" s="108">
        <v>9.3604843280212E-2</v>
      </c>
      <c r="K458" s="108">
        <v>9.3844214604839896E-2</v>
      </c>
    </row>
    <row r="459" spans="1:11" x14ac:dyDescent="0.35">
      <c r="A459" s="1">
        <v>40</v>
      </c>
      <c r="B459" s="108">
        <v>0.89402531160473098</v>
      </c>
      <c r="C459" s="108">
        <v>0.105974688395269</v>
      </c>
      <c r="D459" s="108">
        <v>0.10703930225630499</v>
      </c>
      <c r="E459" s="108"/>
      <c r="F459" s="108"/>
      <c r="H459" s="1">
        <v>40</v>
      </c>
      <c r="I459" s="108">
        <v>0.897882247126781</v>
      </c>
      <c r="J459" s="108">
        <v>0.102117752873219</v>
      </c>
      <c r="K459" s="108">
        <v>0.10285361002202099</v>
      </c>
    </row>
    <row r="460" spans="1:11" x14ac:dyDescent="0.35">
      <c r="A460" s="1">
        <v>41</v>
      </c>
      <c r="B460" s="108">
        <v>0.88463396198398603</v>
      </c>
      <c r="C460" s="108">
        <v>0.115366038016014</v>
      </c>
      <c r="D460" s="108">
        <v>0.117149212426615</v>
      </c>
      <c r="E460" s="108"/>
      <c r="F460" s="108"/>
      <c r="H460" s="1">
        <v>41</v>
      </c>
      <c r="I460" s="108">
        <v>0.88864161461696101</v>
      </c>
      <c r="J460" s="108">
        <v>0.11135838538303899</v>
      </c>
      <c r="K460" s="108">
        <v>0.112730369221047</v>
      </c>
    </row>
    <row r="461" spans="1:11" x14ac:dyDescent="0.35">
      <c r="A461" s="1">
        <v>42</v>
      </c>
      <c r="B461" s="108">
        <v>0.87451090864690195</v>
      </c>
      <c r="C461" s="108">
        <v>0.12548909135309799</v>
      </c>
      <c r="D461" s="108">
        <v>0.12817153423035699</v>
      </c>
      <c r="E461" s="108"/>
      <c r="F461" s="108"/>
      <c r="H461" s="1">
        <v>42</v>
      </c>
      <c r="I461" s="108">
        <v>0.87862059518244695</v>
      </c>
      <c r="J461" s="108">
        <v>0.12137940481755299</v>
      </c>
      <c r="K461" s="108">
        <v>0.123557996132564</v>
      </c>
    </row>
    <row r="462" spans="1:11" x14ac:dyDescent="0.35">
      <c r="A462" s="1">
        <v>43</v>
      </c>
      <c r="B462" s="108">
        <v>0.86361779048990495</v>
      </c>
      <c r="C462" s="108">
        <v>0.136382209510095</v>
      </c>
      <c r="D462" s="108">
        <v>0.14018029396201201</v>
      </c>
      <c r="E462" s="108"/>
      <c r="F462" s="108"/>
      <c r="H462" s="1">
        <v>43</v>
      </c>
      <c r="I462" s="108">
        <v>0.86776462010835098</v>
      </c>
      <c r="J462" s="108">
        <v>0.13223537989164899</v>
      </c>
      <c r="K462" s="108">
        <v>0.135428033882046</v>
      </c>
    </row>
    <row r="463" spans="1:11" x14ac:dyDescent="0.35">
      <c r="A463" s="1">
        <v>44</v>
      </c>
      <c r="B463" s="108">
        <v>0.85191773111167501</v>
      </c>
      <c r="C463" s="108">
        <v>0.14808226888832501</v>
      </c>
      <c r="D463" s="108">
        <v>0.15325390626646801</v>
      </c>
      <c r="E463" s="108"/>
      <c r="F463" s="108"/>
      <c r="H463" s="1">
        <v>44</v>
      </c>
      <c r="I463" s="108">
        <v>0.85601756871513801</v>
      </c>
      <c r="J463" s="108">
        <v>0.14398243128486199</v>
      </c>
      <c r="K463" s="108">
        <v>0.14844083874922001</v>
      </c>
    </row>
    <row r="464" spans="1:11" x14ac:dyDescent="0.35">
      <c r="A464" s="1">
        <v>45</v>
      </c>
      <c r="B464" s="108">
        <v>0.83937612948672102</v>
      </c>
      <c r="C464" s="108">
        <v>0.160623870513279</v>
      </c>
      <c r="D464" s="108">
        <v>0.16747511090191</v>
      </c>
      <c r="E464" s="108"/>
      <c r="F464" s="108"/>
      <c r="H464" s="1">
        <v>45</v>
      </c>
      <c r="I464" s="108">
        <v>0.84332223358133895</v>
      </c>
      <c r="J464" s="108">
        <v>0.15667776641866099</v>
      </c>
      <c r="K464" s="108">
        <v>0.162706428639071</v>
      </c>
    </row>
    <row r="465" spans="1:11" x14ac:dyDescent="0.35">
      <c r="A465" s="1">
        <v>46</v>
      </c>
      <c r="B465" s="108">
        <v>0.82596155735504495</v>
      </c>
      <c r="C465" s="108">
        <v>0.17403844264495499</v>
      </c>
      <c r="D465" s="108">
        <v>0.18293082991291301</v>
      </c>
      <c r="E465" s="108"/>
      <c r="F465" s="108"/>
      <c r="H465" s="1">
        <v>46</v>
      </c>
      <c r="I465" s="108">
        <v>0.82962091672136895</v>
      </c>
      <c r="J465" s="108">
        <v>0.17037908327863099</v>
      </c>
      <c r="K465" s="108">
        <v>0.17834541323790901</v>
      </c>
    </row>
    <row r="466" spans="1:11" x14ac:dyDescent="0.35">
      <c r="A466" s="1">
        <v>47</v>
      </c>
      <c r="B466" s="108">
        <v>0.81164675966307198</v>
      </c>
      <c r="C466" s="108">
        <v>0.18835324033692799</v>
      </c>
      <c r="D466" s="108">
        <v>0.199711929860072</v>
      </c>
      <c r="E466" s="108"/>
      <c r="F466" s="108"/>
      <c r="H466" s="1">
        <v>47</v>
      </c>
      <c r="I466" s="108">
        <v>0.81485617640729902</v>
      </c>
      <c r="J466" s="108">
        <v>0.18514382359270101</v>
      </c>
      <c r="K466" s="108">
        <v>0.19549001371858599</v>
      </c>
    </row>
    <row r="467" spans="1:11" x14ac:dyDescent="0.35">
      <c r="A467" s="1">
        <v>48</v>
      </c>
      <c r="B467" s="108">
        <v>0.79640974889205396</v>
      </c>
      <c r="C467" s="108">
        <v>0.20359025110794601</v>
      </c>
      <c r="D467" s="108">
        <v>0.21791287250342301</v>
      </c>
      <c r="E467" s="108"/>
      <c r="F467" s="108"/>
      <c r="H467" s="1">
        <v>48</v>
      </c>
      <c r="I467" s="108">
        <v>0.79897174506636504</v>
      </c>
      <c r="J467" s="108">
        <v>0.20102825493363499</v>
      </c>
      <c r="K467" s="108">
        <v>0.21428518061605001</v>
      </c>
    </row>
    <row r="468" spans="1:11" x14ac:dyDescent="0.35">
      <c r="A468" s="1">
        <v>49</v>
      </c>
      <c r="B468" s="108">
        <v>0.780234977423645</v>
      </c>
      <c r="C468" s="108">
        <v>0.219765022576355</v>
      </c>
      <c r="D468" s="108">
        <v>0.23763123636950201</v>
      </c>
      <c r="E468" s="108"/>
      <c r="F468" s="108"/>
      <c r="H468" s="1">
        <v>49</v>
      </c>
      <c r="I468" s="108">
        <v>0.78191363871640296</v>
      </c>
      <c r="J468" s="108">
        <v>0.21808636128359701</v>
      </c>
      <c r="K468" s="108">
        <v>0.23488981932441</v>
      </c>
    </row>
    <row r="469" spans="1:11" x14ac:dyDescent="0.35">
      <c r="A469" s="1">
        <v>50</v>
      </c>
      <c r="B469" s="108">
        <v>0.76311456429070301</v>
      </c>
      <c r="C469" s="108">
        <v>0.23688543570929699</v>
      </c>
      <c r="D469" s="108">
        <v>0.25896709109251498</v>
      </c>
      <c r="E469" s="108"/>
      <c r="F469" s="108"/>
      <c r="H469" s="1">
        <v>50</v>
      </c>
      <c r="I469" s="108">
        <v>0.76363147741596604</v>
      </c>
      <c r="J469" s="108">
        <v>0.23636852258403401</v>
      </c>
      <c r="K469" s="108">
        <v>0.257478133576589</v>
      </c>
    </row>
    <row r="470" spans="1:11" x14ac:dyDescent="0.35">
      <c r="A470" s="1">
        <v>51</v>
      </c>
      <c r="B470" s="108">
        <v>0.74504954394624501</v>
      </c>
      <c r="C470" s="108">
        <v>0.25495045605375499</v>
      </c>
      <c r="D470" s="108">
        <v>0.28202220648353898</v>
      </c>
      <c r="E470" s="108"/>
      <c r="F470" s="108"/>
      <c r="H470" s="1">
        <v>51</v>
      </c>
      <c r="I470" s="108">
        <v>0.74408003383350196</v>
      </c>
      <c r="J470" s="108">
        <v>0.25591996616649798</v>
      </c>
      <c r="K470" s="108">
        <v>0.282241098265125</v>
      </c>
    </row>
    <row r="471" spans="1:11" x14ac:dyDescent="0.35">
      <c r="A471" s="1">
        <v>52</v>
      </c>
      <c r="B471" s="108">
        <v>0.72605109541748503</v>
      </c>
      <c r="C471" s="108">
        <v>0.27394890458251497</v>
      </c>
      <c r="D471" s="108">
        <v>0.30689907914902997</v>
      </c>
      <c r="E471" s="108"/>
      <c r="F471" s="108"/>
      <c r="H471" s="1">
        <v>52</v>
      </c>
      <c r="I471" s="108">
        <v>0.72322102284013401</v>
      </c>
      <c r="J471" s="108">
        <v>0.27677897715986599</v>
      </c>
      <c r="K471" s="108">
        <v>0.30938807405622798</v>
      </c>
    </row>
    <row r="472" spans="1:11" x14ac:dyDescent="0.35">
      <c r="A472" s="1">
        <v>53</v>
      </c>
      <c r="B472" s="108">
        <v>0.70614170094794904</v>
      </c>
      <c r="C472" s="108">
        <v>0.29385829905205102</v>
      </c>
      <c r="D472" s="108">
        <v>0.333699761373284</v>
      </c>
      <c r="E472" s="108"/>
      <c r="F472" s="108"/>
      <c r="H472" s="1">
        <v>53</v>
      </c>
      <c r="I472" s="108">
        <v>0.70102513849765002</v>
      </c>
      <c r="J472" s="108">
        <v>0.29897486150234998</v>
      </c>
      <c r="K472" s="108">
        <v>0.339148577447967</v>
      </c>
    </row>
    <row r="473" spans="1:11" x14ac:dyDescent="0.35">
      <c r="A473" s="1">
        <v>54</v>
      </c>
      <c r="B473" s="108">
        <v>0.68535617472121302</v>
      </c>
      <c r="C473" s="108">
        <v>0.31464382527878698</v>
      </c>
      <c r="D473" s="108">
        <v>0.36252448013189398</v>
      </c>
      <c r="E473" s="108"/>
      <c r="F473" s="108"/>
      <c r="H473" s="1">
        <v>54</v>
      </c>
      <c r="I473" s="108">
        <v>0.67747433539113899</v>
      </c>
      <c r="J473" s="108">
        <v>0.32252566460886101</v>
      </c>
      <c r="K473" s="108">
        <v>0.37177422123772502</v>
      </c>
    </row>
    <row r="474" spans="1:11" x14ac:dyDescent="0.35">
      <c r="A474" s="1">
        <v>55</v>
      </c>
      <c r="B474" s="108">
        <v>0.66374249544945996</v>
      </c>
      <c r="C474" s="108">
        <v>0.33625750455053999</v>
      </c>
      <c r="D474" s="108">
        <v>0.39347003874295</v>
      </c>
      <c r="E474" s="108"/>
      <c r="F474" s="108"/>
      <c r="H474" s="1">
        <v>55</v>
      </c>
      <c r="I474" s="108">
        <v>0.65256433836702898</v>
      </c>
      <c r="J474" s="108">
        <v>0.34743566163297102</v>
      </c>
      <c r="K474" s="108">
        <v>0.40754084180475703</v>
      </c>
    </row>
    <row r="475" spans="1:11" x14ac:dyDescent="0.35">
      <c r="A475" s="1">
        <v>56</v>
      </c>
      <c r="B475" s="108">
        <v>0.64136237259260198</v>
      </c>
      <c r="C475" s="108">
        <v>0.35863762740739802</v>
      </c>
      <c r="D475" s="108">
        <v>0.42662799999125001</v>
      </c>
      <c r="E475" s="108"/>
      <c r="F475" s="108"/>
      <c r="H475" s="1">
        <v>56</v>
      </c>
      <c r="I475" s="108">
        <v>0.62630734783258601</v>
      </c>
      <c r="J475" s="108">
        <v>0.37369265216741399</v>
      </c>
      <c r="K475" s="108">
        <v>0.44675083119315301</v>
      </c>
    </row>
    <row r="476" spans="1:11" x14ac:dyDescent="0.35">
      <c r="A476" s="1">
        <v>57</v>
      </c>
      <c r="B476" s="108">
        <v>0.61829147590899003</v>
      </c>
      <c r="C476" s="108">
        <v>0.38170852409101003</v>
      </c>
      <c r="D476" s="108">
        <v>0.46208265772359802</v>
      </c>
      <c r="E476" s="108"/>
      <c r="F476" s="108"/>
      <c r="H476" s="1">
        <v>57</v>
      </c>
      <c r="I476" s="108">
        <v>0.59873488640602901</v>
      </c>
      <c r="J476" s="108">
        <v>0.40126511359397099</v>
      </c>
      <c r="K476" s="108">
        <v>0.48973569371201497</v>
      </c>
    </row>
    <row r="477" spans="1:11" x14ac:dyDescent="0.35">
      <c r="A477" s="1">
        <v>58</v>
      </c>
      <c r="B477" s="108">
        <v>0.59461926303138501</v>
      </c>
      <c r="C477" s="108">
        <v>0.40538073696861499</v>
      </c>
      <c r="D477" s="108">
        <v>0.499908813964621</v>
      </c>
      <c r="E477" s="108"/>
      <c r="F477" s="108"/>
      <c r="H477" s="1">
        <v>58</v>
      </c>
      <c r="I477" s="108">
        <v>0.569900706642123</v>
      </c>
      <c r="J477" s="108">
        <v>0.430099293357877</v>
      </c>
      <c r="K477" s="108">
        <v>0.53685884866783495</v>
      </c>
    </row>
    <row r="478" spans="1:11" x14ac:dyDescent="0.35">
      <c r="A478" s="1">
        <v>59</v>
      </c>
      <c r="B478" s="108">
        <v>0.57044835069140998</v>
      </c>
      <c r="C478" s="108">
        <v>0.42955164930859002</v>
      </c>
      <c r="D478" s="108">
        <v>0.54016939046480095</v>
      </c>
      <c r="E478" s="108"/>
      <c r="F478" s="108"/>
      <c r="H478" s="1">
        <v>59</v>
      </c>
      <c r="I478" s="108">
        <v>0.53988364891686702</v>
      </c>
      <c r="J478" s="108">
        <v>0.46011635108313298</v>
      </c>
      <c r="K478" s="108">
        <v>0.58851870292503605</v>
      </c>
    </row>
    <row r="479" spans="1:11" x14ac:dyDescent="0.35">
      <c r="A479" s="1">
        <v>60</v>
      </c>
      <c r="B479" s="108">
        <v>0.54589339254952596</v>
      </c>
      <c r="C479" s="108">
        <v>0.45410660745047399</v>
      </c>
      <c r="D479" s="108">
        <v>0.582912917014762</v>
      </c>
      <c r="E479" s="108"/>
      <c r="F479" s="108"/>
      <c r="H479" s="1">
        <v>60</v>
      </c>
      <c r="I479" s="108">
        <v>0.508790303996701</v>
      </c>
      <c r="J479" s="108">
        <v>0.491209696003299</v>
      </c>
      <c r="K479" s="108">
        <v>0.64515201927189902</v>
      </c>
    </row>
    <row r="480" spans="1:11" x14ac:dyDescent="0.35">
      <c r="A480" s="1">
        <v>61</v>
      </c>
      <c r="B480" s="108">
        <v>0.521079450183485</v>
      </c>
      <c r="C480" s="108">
        <v>0.478920549816515</v>
      </c>
      <c r="D480" s="108">
        <v>0.62817095337940998</v>
      </c>
      <c r="E480" s="108"/>
      <c r="F480" s="108"/>
      <c r="H480" s="1">
        <v>61</v>
      </c>
      <c r="I480" s="108">
        <v>0.47675729776082698</v>
      </c>
      <c r="J480" s="108">
        <v>0.52324270223917302</v>
      </c>
      <c r="K480" s="108">
        <v>0.70723760907003297</v>
      </c>
    </row>
    <row r="481" spans="1:11" x14ac:dyDescent="0.35">
      <c r="A481" s="1">
        <v>62</v>
      </c>
      <c r="B481" s="108">
        <v>0.49613987274024202</v>
      </c>
      <c r="C481" s="108">
        <v>0.50386012725975804</v>
      </c>
      <c r="D481" s="108">
        <v>0.67595551661995801</v>
      </c>
      <c r="E481" s="108"/>
      <c r="F481" s="108"/>
      <c r="H481" s="1">
        <v>62</v>
      </c>
      <c r="I481" s="108">
        <v>0.44395297840493098</v>
      </c>
      <c r="J481" s="108">
        <v>0.55604702159506902</v>
      </c>
      <c r="K481" s="108">
        <v>0.77530038040720095</v>
      </c>
    </row>
    <row r="482" spans="1:11" x14ac:dyDescent="0.35">
      <c r="A482" s="1">
        <v>63</v>
      </c>
      <c r="B482" s="108">
        <v>0.47121373330535798</v>
      </c>
      <c r="C482" s="108">
        <v>0.52878626669464202</v>
      </c>
      <c r="D482" s="108">
        <v>0.72625659993009195</v>
      </c>
      <c r="E482" s="108"/>
      <c r="F482" s="108"/>
      <c r="H482" s="1">
        <v>63</v>
      </c>
      <c r="I482" s="108">
        <v>0.41057825287463401</v>
      </c>
      <c r="J482" s="108">
        <v>0.58942174712536599</v>
      </c>
      <c r="K482" s="108">
        <v>0.84991577597899304</v>
      </c>
    </row>
    <row r="483" spans="1:11" x14ac:dyDescent="0.35">
      <c r="A483" s="1">
        <v>64</v>
      </c>
      <c r="B483" s="108">
        <v>0.446442903622641</v>
      </c>
      <c r="C483" s="108">
        <v>0.55355709637735895</v>
      </c>
      <c r="D483" s="108">
        <v>0.77903988173352801</v>
      </c>
      <c r="E483" s="108"/>
      <c r="F483" s="108"/>
      <c r="H483" s="1">
        <v>64</v>
      </c>
      <c r="I483" s="108">
        <v>0.37686629430315099</v>
      </c>
      <c r="J483" s="108">
        <v>0.62313370569684801</v>
      </c>
      <c r="K483" s="108">
        <v>0.93171463821977396</v>
      </c>
    </row>
    <row r="484" spans="1:11" x14ac:dyDescent="0.35">
      <c r="A484" s="1">
        <v>65</v>
      </c>
      <c r="B484" s="108">
        <v>0.42196888020249901</v>
      </c>
      <c r="C484" s="108">
        <v>0.57803111979750099</v>
      </c>
      <c r="D484" s="108">
        <v>0.83424473331763804</v>
      </c>
      <c r="E484" s="108"/>
      <c r="F484" s="108"/>
      <c r="H484" s="1">
        <v>65</v>
      </c>
      <c r="I484" s="108">
        <v>0.34308083235269599</v>
      </c>
      <c r="J484" s="108">
        <v>0.65691916764730396</v>
      </c>
      <c r="K484" s="108">
        <v>1.02138854281562</v>
      </c>
    </row>
    <row r="485" spans="1:11" x14ac:dyDescent="0.35">
      <c r="A485" s="1">
        <v>66</v>
      </c>
      <c r="B485" s="108">
        <v>0.39792950059895199</v>
      </c>
      <c r="C485" s="108">
        <v>0.60207049940104795</v>
      </c>
      <c r="D485" s="108">
        <v>0.89178263827594895</v>
      </c>
      <c r="E485" s="108"/>
      <c r="F485" s="108"/>
      <c r="H485" s="1">
        <v>66</v>
      </c>
      <c r="I485" s="108">
        <v>0.30951275133977701</v>
      </c>
      <c r="J485" s="108">
        <v>0.69048724866022304</v>
      </c>
      <c r="K485" s="108">
        <v>1.1196956456918801</v>
      </c>
    </row>
    <row r="486" spans="1:11" x14ac:dyDescent="0.35">
      <c r="A486" s="1">
        <v>67</v>
      </c>
      <c r="B486" s="108">
        <v>0.37445570538397799</v>
      </c>
      <c r="C486" s="108">
        <v>0.62554429461602201</v>
      </c>
      <c r="D486" s="108">
        <v>0.95153613612253896</v>
      </c>
      <c r="E486" s="108"/>
      <c r="F486" s="108"/>
      <c r="H486" s="1">
        <v>67</v>
      </c>
      <c r="I486" s="108">
        <v>0.27647476535177801</v>
      </c>
      <c r="J486" s="108">
        <v>0.72352523464822205</v>
      </c>
      <c r="K486" s="108">
        <v>1.22746709290921</v>
      </c>
    </row>
    <row r="487" spans="1:11" x14ac:dyDescent="0.35">
      <c r="A487" s="1">
        <v>68</v>
      </c>
      <c r="B487" s="108">
        <v>0.35166850646443898</v>
      </c>
      <c r="C487" s="108">
        <v>0.64833149353556097</v>
      </c>
      <c r="D487" s="108">
        <v>1.0133583944729201</v>
      </c>
      <c r="E487" s="108"/>
      <c r="F487" s="108"/>
      <c r="H487" s="1">
        <v>68</v>
      </c>
      <c r="I487" s="108">
        <v>0.244294023463137</v>
      </c>
      <c r="J487" s="108">
        <v>0.755705976536863</v>
      </c>
      <c r="K487" s="108">
        <v>1.34561404766117</v>
      </c>
    </row>
    <row r="488" spans="1:11" x14ac:dyDescent="0.35">
      <c r="A488" s="1">
        <v>69</v>
      </c>
      <c r="B488" s="108">
        <v>0.329676314405485</v>
      </c>
      <c r="C488" s="108">
        <v>0.67032368559451505</v>
      </c>
      <c r="D488" s="108">
        <v>1.0770734984239401</v>
      </c>
      <c r="E488" s="108"/>
      <c r="F488" s="108"/>
      <c r="H488" s="1">
        <v>69</v>
      </c>
      <c r="I488" s="108">
        <v>0.213302628031485</v>
      </c>
      <c r="J488" s="108">
        <v>0.78669737196851497</v>
      </c>
      <c r="K488" s="108">
        <v>1.4751353937837</v>
      </c>
    </row>
    <row r="489" spans="1:11" x14ac:dyDescent="0.35">
      <c r="A489" s="1">
        <v>70</v>
      </c>
      <c r="B489" s="108">
        <v>0.30857275639987197</v>
      </c>
      <c r="C489" s="108">
        <v>0.69142724360012797</v>
      </c>
      <c r="D489" s="108">
        <v>1.14247752207149</v>
      </c>
      <c r="E489" s="108"/>
      <c r="F489" s="108"/>
      <c r="H489" s="1">
        <v>70</v>
      </c>
      <c r="I489" s="108">
        <v>0.18382622731139101</v>
      </c>
      <c r="J489" s="108">
        <v>0.81617377268860902</v>
      </c>
      <c r="K489" s="108">
        <v>1.6171261809065001</v>
      </c>
    </row>
    <row r="490" spans="1:11" x14ac:dyDescent="0.35">
      <c r="A490" s="1">
        <v>71</v>
      </c>
      <c r="B490" s="108">
        <v>0.28843508415340202</v>
      </c>
      <c r="C490" s="108">
        <v>0.71156491584659798</v>
      </c>
      <c r="D490" s="108">
        <v>1.20934041608128</v>
      </c>
      <c r="E490" s="108"/>
      <c r="F490" s="108"/>
      <c r="H490" s="1">
        <v>71</v>
      </c>
      <c r="I490" s="108">
        <v>0.156171066079065</v>
      </c>
      <c r="J490" s="108">
        <v>0.84382893392093505</v>
      </c>
      <c r="K490" s="108">
        <v>1.77278688264656</v>
      </c>
    </row>
    <row r="491" spans="1:11" x14ac:dyDescent="0.35">
      <c r="A491" s="1">
        <v>72</v>
      </c>
      <c r="B491" s="108">
        <v>0.26932323042376799</v>
      </c>
      <c r="C491" s="108">
        <v>0.73067676957623195</v>
      </c>
      <c r="D491" s="108">
        <v>1.2774087082894301</v>
      </c>
      <c r="E491" s="108"/>
      <c r="F491" s="108"/>
      <c r="H491" s="1">
        <v>72</v>
      </c>
      <c r="I491" s="108">
        <v>0.130610131092531</v>
      </c>
      <c r="J491" s="108">
        <v>0.86938986890746905</v>
      </c>
      <c r="K491" s="108">
        <v>1.94343354611816</v>
      </c>
    </row>
    <row r="492" spans="1:11" x14ac:dyDescent="0.35">
      <c r="A492" s="1">
        <v>73</v>
      </c>
      <c r="B492" s="108">
        <v>0.25127952849247698</v>
      </c>
      <c r="C492" s="108">
        <v>0.74872047150752297</v>
      </c>
      <c r="D492" s="108">
        <v>1.3464089736590701</v>
      </c>
      <c r="E492" s="108"/>
      <c r="F492" s="108"/>
      <c r="H492" s="1">
        <v>73</v>
      </c>
      <c r="I492" s="108">
        <v>0.10736928694620999</v>
      </c>
      <c r="J492" s="108">
        <v>0.89263071305379005</v>
      </c>
      <c r="K492" s="108">
        <v>2.13050891856903</v>
      </c>
    </row>
    <row r="493" spans="1:11" x14ac:dyDescent="0.35">
      <c r="A493" s="1">
        <v>74</v>
      </c>
      <c r="B493" s="108">
        <v>0.23432906514169399</v>
      </c>
      <c r="C493" s="108">
        <v>0.76567093485830595</v>
      </c>
      <c r="D493" s="108">
        <v>1.4160519884068901</v>
      </c>
      <c r="E493" s="108"/>
      <c r="F493" s="108"/>
      <c r="H493" s="1">
        <v>74</v>
      </c>
      <c r="I493" s="108">
        <v>8.6614524848912203E-2</v>
      </c>
      <c r="J493" s="108">
        <v>0.91338547515108803</v>
      </c>
      <c r="K493" s="108">
        <v>2.3355946452141101</v>
      </c>
    </row>
    <row r="494" spans="1:11" x14ac:dyDescent="0.35">
      <c r="A494" s="1">
        <v>75</v>
      </c>
      <c r="B494" s="108">
        <v>0.21848059916389001</v>
      </c>
      <c r="C494" s="108">
        <v>0.78151940083611005</v>
      </c>
      <c r="D494" s="108">
        <v>1.4860374439909201</v>
      </c>
      <c r="E494" s="108"/>
      <c r="F494" s="108"/>
      <c r="H494" s="1">
        <v>75</v>
      </c>
      <c r="I494" s="108">
        <v>6.8441594282738494E-2</v>
      </c>
      <c r="J494" s="108">
        <v>0.93155840571726101</v>
      </c>
      <c r="K494" s="108">
        <v>2.5604246413943401</v>
      </c>
    </row>
    <row r="495" spans="1:11" x14ac:dyDescent="0.35">
      <c r="A495" s="1">
        <v>76</v>
      </c>
      <c r="B495" s="108">
        <v>0.20372794757127199</v>
      </c>
      <c r="C495" s="108">
        <v>0.79627205242872801</v>
      </c>
      <c r="D495" s="108">
        <v>1.55605906322503</v>
      </c>
      <c r="E495" s="108"/>
      <c r="F495" s="108"/>
      <c r="H495" s="1">
        <v>76</v>
      </c>
      <c r="I495" s="108">
        <v>5.2869302840809401E-2</v>
      </c>
      <c r="J495" s="108">
        <v>0.94713069715919096</v>
      </c>
      <c r="K495" s="108">
        <v>2.8068997521166001</v>
      </c>
    </row>
    <row r="496" spans="1:11" x14ac:dyDescent="0.35">
      <c r="A496" s="1">
        <v>77</v>
      </c>
      <c r="B496" s="108">
        <v>0.19005172267454501</v>
      </c>
      <c r="C496" s="108">
        <v>0.80994827732545505</v>
      </c>
      <c r="D496" s="108">
        <v>1.62580993604615</v>
      </c>
      <c r="E496" s="108"/>
      <c r="F496" s="108"/>
      <c r="H496" s="1">
        <v>77</v>
      </c>
      <c r="I496" s="108">
        <v>3.9837605504334198E-2</v>
      </c>
      <c r="J496" s="108">
        <v>0.96016239449566598</v>
      </c>
      <c r="K496" s="108">
        <v>3.0771038229152698</v>
      </c>
    </row>
    <row r="497" spans="1:11" x14ac:dyDescent="0.35">
      <c r="A497" s="1">
        <v>78</v>
      </c>
      <c r="B497" s="108">
        <v>0.177421295718796</v>
      </c>
      <c r="C497" s="108">
        <v>0.82257870428120405</v>
      </c>
      <c r="D497" s="108">
        <v>1.6949878786991399</v>
      </c>
      <c r="E497" s="108"/>
      <c r="F497" s="108"/>
      <c r="H497" s="1">
        <v>78</v>
      </c>
      <c r="I497" s="108">
        <v>2.9211233083620999E-2</v>
      </c>
      <c r="J497" s="108">
        <v>0.97078876691637905</v>
      </c>
      <c r="K497" s="108">
        <v>3.3733213179078798</v>
      </c>
    </row>
    <row r="498" spans="1:11" x14ac:dyDescent="0.35">
      <c r="A498" s="1">
        <v>79</v>
      </c>
      <c r="B498" s="108">
        <v>0.16579686601254401</v>
      </c>
      <c r="C498" s="108">
        <v>0.83420313398745605</v>
      </c>
      <c r="D498" s="108">
        <v>1.76330061862714</v>
      </c>
      <c r="E498" s="108"/>
      <c r="F498" s="108"/>
      <c r="H498" s="1">
        <v>79</v>
      </c>
      <c r="I498" s="108">
        <v>2.0789037111237099E-2</v>
      </c>
      <c r="J498" s="108">
        <v>0.97921096288876297</v>
      </c>
      <c r="K498" s="108">
        <v>3.6980566339981999</v>
      </c>
    </row>
    <row r="499" spans="1:11" x14ac:dyDescent="0.35">
      <c r="A499" s="1">
        <v>80</v>
      </c>
      <c r="B499" s="108">
        <v>0.15513152654516901</v>
      </c>
      <c r="C499" s="108">
        <v>0.84486847345483096</v>
      </c>
      <c r="D499" s="108">
        <v>1.8304706183030901</v>
      </c>
      <c r="E499" s="108"/>
      <c r="F499" s="108"/>
      <c r="H499" s="1">
        <v>80</v>
      </c>
      <c r="I499" s="108">
        <v>1.4318509306438699E-2</v>
      </c>
      <c r="J499" s="108">
        <v>0.98568149069356104</v>
      </c>
      <c r="K499" s="108">
        <v>4.0540552745204703</v>
      </c>
    </row>
    <row r="500" spans="1:11" x14ac:dyDescent="0.35">
      <c r="A500" s="1">
        <v>81</v>
      </c>
      <c r="B500" s="108">
        <v>0.14537323535170699</v>
      </c>
      <c r="C500" s="108">
        <v>0.85462676464829301</v>
      </c>
      <c r="D500" s="108">
        <v>1.8962393735693801</v>
      </c>
      <c r="E500" s="108"/>
      <c r="F500" s="108"/>
      <c r="H500" s="1">
        <v>81</v>
      </c>
      <c r="I500" s="108">
        <v>9.5141737405999797E-3</v>
      </c>
      <c r="J500" s="108">
        <v>0.99048582625939996</v>
      </c>
      <c r="K500" s="108">
        <v>4.4443270613391697</v>
      </c>
    </row>
    <row r="501" spans="1:11" x14ac:dyDescent="0.35">
      <c r="A501" s="1">
        <v>82</v>
      </c>
      <c r="B501" s="108">
        <v>0.136466623529262</v>
      </c>
      <c r="C501" s="108">
        <v>0.86353337647073802</v>
      </c>
      <c r="D501" s="108">
        <v>1.9603710536839301</v>
      </c>
      <c r="E501" s="108"/>
      <c r="F501" s="108"/>
      <c r="H501" s="1">
        <v>82</v>
      </c>
      <c r="I501" s="108">
        <v>6.0778961401052496E-3</v>
      </c>
      <c r="J501" s="108">
        <v>0.99392210385989499</v>
      </c>
      <c r="K501" s="108">
        <v>4.8721715816530802</v>
      </c>
    </row>
    <row r="502" spans="1:11" x14ac:dyDescent="0.35">
      <c r="A502" s="1">
        <v>83</v>
      </c>
      <c r="B502" s="108">
        <v>0.12835459320956999</v>
      </c>
      <c r="C502" s="108">
        <v>0.87164540679043001</v>
      </c>
      <c r="D502" s="108">
        <v>2.0226553883460001</v>
      </c>
      <c r="E502" s="108"/>
      <c r="F502" s="108"/>
      <c r="H502" s="1">
        <v>83</v>
      </c>
      <c r="I502" s="108">
        <v>3.7187671214924398E-3</v>
      </c>
      <c r="J502" s="108">
        <v>0.99628123287850801</v>
      </c>
      <c r="K502" s="108">
        <v>5.3412060846459504</v>
      </c>
    </row>
    <row r="503" spans="1:11" x14ac:dyDescent="0.35">
      <c r="A503" s="1">
        <v>84</v>
      </c>
      <c r="B503" s="108">
        <v>0.120979679811189</v>
      </c>
      <c r="C503" s="108">
        <v>0.87902032018881104</v>
      </c>
      <c r="D503" s="108">
        <v>2.0829097482256298</v>
      </c>
      <c r="E503" s="108"/>
      <c r="F503" s="108"/>
      <c r="H503" s="1">
        <v>84</v>
      </c>
      <c r="I503" s="108">
        <v>2.1702230883015902E-3</v>
      </c>
      <c r="J503" s="108">
        <v>0.99782977691169805</v>
      </c>
      <c r="K503" s="108">
        <v>5.8553960638382803</v>
      </c>
    </row>
    <row r="504" spans="1:11" x14ac:dyDescent="0.35">
      <c r="A504" s="1">
        <v>85</v>
      </c>
      <c r="B504" s="108">
        <v>0.11428517103748601</v>
      </c>
      <c r="C504" s="108">
        <v>0.88571482896251397</v>
      </c>
      <c r="D504" s="108">
        <v>2.1409804066500402</v>
      </c>
      <c r="E504" s="108"/>
      <c r="F504" s="108"/>
      <c r="H504" s="1">
        <v>85</v>
      </c>
      <c r="I504" s="108">
        <v>1.20251909866406E-3</v>
      </c>
      <c r="J504" s="108">
        <v>0.99879748090133602</v>
      </c>
      <c r="K504" s="108">
        <v>6.4190887837016497</v>
      </c>
    </row>
    <row r="505" spans="1:11" x14ac:dyDescent="0.35">
      <c r="A505" s="1">
        <v>86</v>
      </c>
      <c r="B505" s="108">
        <v>0.108215989521983</v>
      </c>
      <c r="C505" s="108">
        <v>0.89178401047801703</v>
      </c>
      <c r="D505" s="108">
        <v>2.1967430081369201</v>
      </c>
      <c r="E505" s="108"/>
      <c r="F505" s="108"/>
      <c r="H505" s="1">
        <v>86</v>
      </c>
      <c r="I505" s="108">
        <v>6.2949738583319799E-4</v>
      </c>
      <c r="J505" s="108">
        <v>0.99937050261416704</v>
      </c>
      <c r="K505" s="108">
        <v>7.03705003398907</v>
      </c>
    </row>
    <row r="506" spans="1:11" x14ac:dyDescent="0.35">
      <c r="A506" s="1">
        <v>87</v>
      </c>
      <c r="B506" s="108">
        <v>0.102719356504316</v>
      </c>
      <c r="C506" s="108">
        <v>0.89728064349568404</v>
      </c>
      <c r="D506" s="108">
        <v>2.2501023020372002</v>
      </c>
      <c r="E506" s="108"/>
      <c r="F506" s="108"/>
      <c r="H506" s="1">
        <v>87</v>
      </c>
      <c r="I506" s="108">
        <v>3.0962331492640697E-4</v>
      </c>
      <c r="J506" s="108">
        <v>0.99969037668507399</v>
      </c>
      <c r="K506" s="108">
        <v>7.7145044225242998</v>
      </c>
    </row>
    <row r="507" spans="1:11" x14ac:dyDescent="0.35">
      <c r="A507" s="1">
        <v>88</v>
      </c>
      <c r="B507" s="108">
        <v>9.7745260653475594E-2</v>
      </c>
      <c r="C507" s="108">
        <v>0.902254739346524</v>
      </c>
      <c r="D507" s="108">
        <v>2.3009912250509501</v>
      </c>
      <c r="E507" s="108"/>
      <c r="F507" s="108"/>
      <c r="H507" s="1">
        <v>88</v>
      </c>
      <c r="I507" s="108">
        <v>1.4223477490164999E-4</v>
      </c>
      <c r="J507" s="108">
        <v>0.99985776522509795</v>
      </c>
      <c r="K507" s="108">
        <v>8.4571795471088596</v>
      </c>
    </row>
    <row r="508" spans="1:11" x14ac:dyDescent="0.35">
      <c r="A508" s="1">
        <v>89</v>
      </c>
      <c r="B508" s="108">
        <v>9.3246759639962207E-2</v>
      </c>
      <c r="C508" s="108">
        <v>0.90675324036003802</v>
      </c>
      <c r="D508" s="108">
        <v>2.3493694340209101</v>
      </c>
      <c r="E508" s="108"/>
      <c r="F508" s="108"/>
      <c r="H508" s="1">
        <v>89</v>
      </c>
      <c r="I508" s="108">
        <v>6.0625332955769702E-5</v>
      </c>
      <c r="J508" s="108">
        <v>0.99993937466704397</v>
      </c>
      <c r="K508" s="108">
        <v>9.27135442000219</v>
      </c>
    </row>
    <row r="509" spans="1:11" x14ac:dyDescent="0.35">
      <c r="A509" s="1">
        <v>90</v>
      </c>
      <c r="B509" s="108">
        <v>8.9180142947020105E-2</v>
      </c>
      <c r="C509" s="108">
        <v>0.91081985705297996</v>
      </c>
      <c r="D509" s="108">
        <v>2.3952214001627601</v>
      </c>
      <c r="E509" s="108"/>
      <c r="F509" s="108"/>
      <c r="H509" s="1">
        <v>90</v>
      </c>
      <c r="I509" s="108">
        <v>2.38038676156627E-5</v>
      </c>
      <c r="J509" s="108">
        <v>0.99997619613238398</v>
      </c>
      <c r="K509" s="108">
        <v>10.163912554383799</v>
      </c>
    </row>
    <row r="510" spans="1:11" x14ac:dyDescent="0.35">
      <c r="A510" s="1">
        <v>91</v>
      </c>
      <c r="B510" s="108">
        <v>8.5504983388758504E-2</v>
      </c>
      <c r="C510" s="108">
        <v>0.914495016611242</v>
      </c>
      <c r="D510" s="108">
        <v>2.4385541783700102</v>
      </c>
      <c r="E510" s="108"/>
      <c r="F510" s="108"/>
      <c r="H510" s="1">
        <v>91</v>
      </c>
      <c r="I510" s="108">
        <v>8.5418775160158807E-6</v>
      </c>
      <c r="J510" s="108">
        <v>0.99999145812248402</v>
      </c>
      <c r="K510" s="108">
        <v>11.142400161622</v>
      </c>
    </row>
    <row r="511" spans="1:11" x14ac:dyDescent="0.35">
      <c r="A511" s="1">
        <v>92</v>
      </c>
      <c r="B511" s="108">
        <v>8.2184102508452997E-2</v>
      </c>
      <c r="C511" s="108">
        <v>0.91781589749154702</v>
      </c>
      <c r="D511" s="108">
        <v>2.4793949615042199</v>
      </c>
      <c r="E511" s="108"/>
      <c r="F511" s="108"/>
      <c r="H511" s="1">
        <v>92</v>
      </c>
      <c r="I511" s="108">
        <v>2.7772085202135301E-6</v>
      </c>
      <c r="J511" s="108">
        <v>0.99999722279147996</v>
      </c>
      <c r="K511" s="108">
        <v>12.215089951382399</v>
      </c>
    </row>
    <row r="512" spans="1:11" x14ac:dyDescent="0.35">
      <c r="A512" s="1">
        <v>93</v>
      </c>
      <c r="B512" s="108">
        <v>7.9183472005001601E-2</v>
      </c>
      <c r="C512" s="108">
        <v>0.92081652799499802</v>
      </c>
      <c r="D512" s="108">
        <v>2.5177885209895798</v>
      </c>
      <c r="E512" s="108"/>
      <c r="F512" s="108"/>
      <c r="H512" s="1">
        <v>93</v>
      </c>
      <c r="I512" s="108">
        <v>8.1037792355448605E-7</v>
      </c>
      <c r="J512" s="108">
        <v>0.99999918962207601</v>
      </c>
      <c r="K512" s="108">
        <v>13.3910510739804</v>
      </c>
    </row>
    <row r="513" spans="1:11" x14ac:dyDescent="0.35">
      <c r="A513" s="1">
        <v>94</v>
      </c>
      <c r="B513" s="108">
        <v>7.6472070006401105E-2</v>
      </c>
      <c r="C513" s="108">
        <v>0.92352792999359901</v>
      </c>
      <c r="D513" s="108">
        <v>2.55379462301077</v>
      </c>
      <c r="E513" s="108"/>
      <c r="F513" s="108"/>
      <c r="H513" s="1">
        <v>94</v>
      </c>
      <c r="I513" s="108">
        <v>2.10023620698156E-7</v>
      </c>
      <c r="J513" s="108">
        <v>0.99999978997637895</v>
      </c>
      <c r="K513" s="108">
        <v>14.680225796311801</v>
      </c>
    </row>
    <row r="514" spans="1:11" x14ac:dyDescent="0.35">
      <c r="A514" s="1">
        <v>95</v>
      </c>
      <c r="B514" s="108">
        <v>7.4021707685069396E-2</v>
      </c>
      <c r="C514" s="108">
        <v>0.92597829231493101</v>
      </c>
      <c r="D514" s="108">
        <v>2.58748549554935</v>
      </c>
      <c r="E514" s="108"/>
      <c r="F514" s="108"/>
      <c r="H514" s="1">
        <v>95</v>
      </c>
      <c r="I514" s="108">
        <v>4.77960683440045E-8</v>
      </c>
      <c r="J514" s="108">
        <v>0.99999995220393201</v>
      </c>
      <c r="K514" s="108">
        <v>16.093513559623499</v>
      </c>
    </row>
    <row r="515" spans="1:11" x14ac:dyDescent="0.35">
      <c r="A515" s="1">
        <v>96</v>
      </c>
      <c r="B515" s="108">
        <v>7.1806838597274894E-2</v>
      </c>
      <c r="C515" s="108">
        <v>0.92819316140272501</v>
      </c>
      <c r="D515" s="108">
        <v>2.61894340661595</v>
      </c>
      <c r="E515" s="108"/>
      <c r="F515" s="108"/>
      <c r="H515" s="1">
        <v>96</v>
      </c>
      <c r="I515" s="108">
        <v>9.4324485853182493E-9</v>
      </c>
      <c r="J515" s="108">
        <v>0.99999999056755096</v>
      </c>
      <c r="K515" s="108">
        <v>17.6428631298003</v>
      </c>
    </row>
    <row r="516" spans="1:11" x14ac:dyDescent="0.35">
      <c r="A516" s="1">
        <v>97</v>
      </c>
      <c r="B516" s="108">
        <v>6.9804360348321007E-2</v>
      </c>
      <c r="C516" s="108">
        <v>0.93019563965167895</v>
      </c>
      <c r="D516" s="108">
        <v>2.64825839935025</v>
      </c>
      <c r="E516" s="108"/>
      <c r="F516" s="108"/>
      <c r="H516" s="1">
        <v>97</v>
      </c>
      <c r="I516" s="108">
        <v>1.59223233700944E-9</v>
      </c>
      <c r="J516" s="108">
        <v>0.99999999840776799</v>
      </c>
      <c r="K516" s="108">
        <v>19.341373619257801</v>
      </c>
    </row>
    <row r="517" spans="1:11" x14ac:dyDescent="0.35">
      <c r="A517" s="1">
        <v>98</v>
      </c>
      <c r="B517" s="108">
        <v>6.7993415792381107E-2</v>
      </c>
      <c r="C517" s="108">
        <v>0.93200658420761895</v>
      </c>
      <c r="D517" s="108">
        <v>2.6755262159308502</v>
      </c>
      <c r="E517" s="108"/>
      <c r="F517" s="108"/>
      <c r="H517" s="1">
        <v>98</v>
      </c>
      <c r="I517" s="108">
        <v>2.2646755230554199E-10</v>
      </c>
      <c r="J517" s="108">
        <v>0.99999999977353204</v>
      </c>
      <c r="K517" s="108">
        <v>21.203405234542501</v>
      </c>
    </row>
    <row r="518" spans="1:11" x14ac:dyDescent="0.35">
      <c r="A518" s="1">
        <v>99</v>
      </c>
      <c r="B518" s="108">
        <v>6.6355198980846394E-2</v>
      </c>
      <c r="C518" s="108">
        <v>0.93364480101915404</v>
      </c>
      <c r="D518" s="108">
        <v>2.7008464299774002</v>
      </c>
      <c r="E518" s="108"/>
      <c r="F518" s="108"/>
      <c r="H518" s="1">
        <v>99</v>
      </c>
      <c r="I518" s="108">
        <v>2.6696974439885199E-11</v>
      </c>
      <c r="J518" s="108">
        <v>0.99999999997330302</v>
      </c>
      <c r="K518" s="108">
        <v>23.244700685963199</v>
      </c>
    </row>
    <row r="519" spans="1:11" x14ac:dyDescent="0.35">
      <c r="A519" s="1">
        <v>100</v>
      </c>
      <c r="B519" s="108">
        <v>6.4872769455381396E-2</v>
      </c>
      <c r="C519" s="108">
        <v>0.93512723054461899</v>
      </c>
      <c r="D519" s="108">
        <v>2.72432079663787</v>
      </c>
      <c r="E519" s="108"/>
      <c r="F519" s="108"/>
      <c r="H519" s="1">
        <v>100</v>
      </c>
      <c r="I519" s="108">
        <v>2.5616757779155799E-12</v>
      </c>
      <c r="J519" s="108">
        <v>0.99999999999743805</v>
      </c>
      <c r="K519" s="108">
        <v>25.482518285721799</v>
      </c>
    </row>
  </sheetData>
  <mergeCells count="14">
    <mergeCell ref="A417:D417"/>
    <mergeCell ref="A313:D313"/>
    <mergeCell ref="A209:D209"/>
    <mergeCell ref="Z1:AA1"/>
    <mergeCell ref="AB1:AC1"/>
    <mergeCell ref="A105:D105"/>
    <mergeCell ref="A1:A2"/>
    <mergeCell ref="B1:C1"/>
    <mergeCell ref="D1:E1"/>
    <mergeCell ref="H417:K417"/>
    <mergeCell ref="H313:K313"/>
    <mergeCell ref="H209:K209"/>
    <mergeCell ref="H105:K105"/>
    <mergeCell ref="F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296-1801-464E-8D98-037EEF03E59A}">
  <dimension ref="A1:AE26"/>
  <sheetViews>
    <sheetView topLeftCell="I10" zoomScale="90" zoomScaleNormal="90" workbookViewId="0">
      <selection activeCell="J23" sqref="J23:N26"/>
    </sheetView>
  </sheetViews>
  <sheetFormatPr defaultRowHeight="14.5" x14ac:dyDescent="0.35"/>
  <cols>
    <col min="1" max="1" width="0" style="129" hidden="1" customWidth="1"/>
    <col min="2" max="7" width="12.6328125" hidden="1" customWidth="1"/>
    <col min="8" max="8" width="0" hidden="1" customWidth="1"/>
    <col min="11" max="16" width="12.6328125" customWidth="1"/>
    <col min="19" max="19" width="0" hidden="1" customWidth="1"/>
    <col min="20" max="25" width="12.6328125" hidden="1" customWidth="1"/>
    <col min="26" max="31" width="0" hidden="1" customWidth="1"/>
  </cols>
  <sheetData>
    <row r="1" spans="1:31" ht="15" thickBot="1" x14ac:dyDescent="0.4">
      <c r="A1" s="187" t="s">
        <v>23</v>
      </c>
      <c r="B1" s="187"/>
      <c r="C1" s="187"/>
      <c r="D1" s="187"/>
      <c r="E1" s="187"/>
      <c r="F1" s="187"/>
      <c r="G1" s="187"/>
      <c r="J1" s="187" t="s">
        <v>23</v>
      </c>
      <c r="K1" s="187"/>
      <c r="L1" s="187"/>
      <c r="M1" s="187"/>
      <c r="N1" s="187"/>
      <c r="O1" s="187"/>
      <c r="P1" s="187"/>
      <c r="S1" s="187" t="s">
        <v>23</v>
      </c>
      <c r="T1" s="187"/>
      <c r="U1" s="187"/>
      <c r="V1" s="187"/>
      <c r="W1" s="187"/>
      <c r="X1" s="187"/>
      <c r="Y1" s="187"/>
      <c r="AA1" s="187" t="s">
        <v>23</v>
      </c>
      <c r="AB1" s="187"/>
      <c r="AC1" s="187"/>
      <c r="AD1" s="187"/>
      <c r="AE1" s="187"/>
    </row>
    <row r="2" spans="1:31" ht="16" thickBot="1" x14ac:dyDescent="0.4">
      <c r="A2" s="182"/>
      <c r="B2" s="184" t="s">
        <v>38</v>
      </c>
      <c r="C2" s="185"/>
      <c r="D2" s="186"/>
      <c r="E2" s="184" t="s">
        <v>39</v>
      </c>
      <c r="F2" s="185"/>
      <c r="G2" s="186"/>
      <c r="J2" s="182"/>
      <c r="K2" s="184" t="s">
        <v>38</v>
      </c>
      <c r="L2" s="185"/>
      <c r="M2" s="186"/>
      <c r="N2" s="184" t="s">
        <v>39</v>
      </c>
      <c r="O2" s="185"/>
      <c r="P2" s="186"/>
      <c r="S2" s="182"/>
      <c r="T2" s="184" t="s">
        <v>38</v>
      </c>
      <c r="U2" s="185"/>
      <c r="V2" s="186"/>
      <c r="W2" s="184" t="s">
        <v>39</v>
      </c>
      <c r="X2" s="185"/>
      <c r="Y2" s="186"/>
      <c r="AA2" s="182"/>
      <c r="AB2" s="184" t="s">
        <v>38</v>
      </c>
      <c r="AC2" s="186"/>
      <c r="AD2" s="184" t="s">
        <v>39</v>
      </c>
      <c r="AE2" s="186"/>
    </row>
    <row r="3" spans="1:31" ht="31.5" thickBot="1" x14ac:dyDescent="0.4">
      <c r="A3" s="183"/>
      <c r="B3" s="130" t="s">
        <v>65</v>
      </c>
      <c r="C3" s="130"/>
      <c r="D3" s="130" t="s">
        <v>66</v>
      </c>
      <c r="E3" s="130" t="s">
        <v>65</v>
      </c>
      <c r="F3" s="130"/>
      <c r="G3" s="130" t="s">
        <v>66</v>
      </c>
      <c r="J3" s="183"/>
      <c r="K3" s="130" t="s">
        <v>65</v>
      </c>
      <c r="L3" s="130"/>
      <c r="M3" s="130" t="s">
        <v>66</v>
      </c>
      <c r="N3" s="130" t="s">
        <v>65</v>
      </c>
      <c r="O3" s="130"/>
      <c r="P3" s="130" t="s">
        <v>66</v>
      </c>
      <c r="S3" s="183"/>
      <c r="T3" s="130" t="s">
        <v>65</v>
      </c>
      <c r="U3" s="130"/>
      <c r="V3" s="130" t="s">
        <v>66</v>
      </c>
      <c r="W3" s="130" t="s">
        <v>65</v>
      </c>
      <c r="X3" s="130"/>
      <c r="Y3" s="130" t="s">
        <v>66</v>
      </c>
      <c r="AA3" s="183"/>
      <c r="AB3" s="130" t="s">
        <v>65</v>
      </c>
      <c r="AC3" s="130" t="s">
        <v>66</v>
      </c>
      <c r="AD3" s="130" t="s">
        <v>65</v>
      </c>
      <c r="AE3" s="130" t="s">
        <v>66</v>
      </c>
    </row>
    <row r="4" spans="1:31" ht="16" thickBot="1" x14ac:dyDescent="0.4">
      <c r="A4" s="132" t="e" vm="1">
        <v>#VALUE!</v>
      </c>
      <c r="B4" s="130">
        <v>2.8704519999999998</v>
      </c>
      <c r="C4" s="130" t="s">
        <v>736</v>
      </c>
      <c r="D4" s="130">
        <v>2.5577179999999999</v>
      </c>
      <c r="E4" s="130">
        <v>6.7684800000000003</v>
      </c>
      <c r="F4" s="130" t="s">
        <v>736</v>
      </c>
      <c r="G4" s="130">
        <v>6.2899370000000001</v>
      </c>
      <c r="J4" s="132" t="e" vm="1">
        <v>#VALUE!</v>
      </c>
      <c r="K4" s="130">
        <v>2.695627</v>
      </c>
      <c r="L4" s="130" t="s">
        <v>736</v>
      </c>
      <c r="M4" s="130">
        <v>2.406263</v>
      </c>
      <c r="N4" s="130">
        <v>6.5298959999999999</v>
      </c>
      <c r="O4" s="130" t="s">
        <v>736</v>
      </c>
      <c r="P4" s="130">
        <v>6.0896379999999999</v>
      </c>
      <c r="S4" s="132" t="e" vm="1">
        <v>#VALUE!</v>
      </c>
      <c r="T4" s="130">
        <v>0.38381379999999998</v>
      </c>
      <c r="U4" s="130" t="s">
        <v>736</v>
      </c>
      <c r="V4" s="130">
        <v>0.38200909999999999</v>
      </c>
      <c r="W4" s="130">
        <v>0.48646800000000001</v>
      </c>
      <c r="X4" s="130" t="s">
        <v>737</v>
      </c>
      <c r="Y4" s="130">
        <v>0.48675160000000001</v>
      </c>
      <c r="AA4" s="132" t="e" vm="1">
        <v>#VALUE!</v>
      </c>
      <c r="AB4" s="130">
        <v>0.38381379999999998</v>
      </c>
      <c r="AC4" s="130">
        <v>0.38200909999999999</v>
      </c>
      <c r="AD4" s="130">
        <v>0.48646800000000001</v>
      </c>
      <c r="AE4" s="130">
        <v>0.48675160000000001</v>
      </c>
    </row>
    <row r="5" spans="1:31" ht="16" thickBot="1" x14ac:dyDescent="0.4">
      <c r="A5" s="132" t="e" vm="2">
        <v>#VALUE!</v>
      </c>
      <c r="B5" s="130">
        <v>165.12639999999999</v>
      </c>
      <c r="C5" s="130" t="s">
        <v>737</v>
      </c>
      <c r="D5" s="130">
        <v>166.38820000000001</v>
      </c>
      <c r="E5" s="130">
        <v>171.40190000000001</v>
      </c>
      <c r="F5" s="130" t="s">
        <v>737</v>
      </c>
      <c r="G5" s="130">
        <v>173.4091</v>
      </c>
      <c r="J5" s="143" t="s">
        <v>751</v>
      </c>
      <c r="K5" s="144">
        <v>1.620671</v>
      </c>
      <c r="L5" s="145" t="s">
        <v>736</v>
      </c>
      <c r="M5" s="144">
        <v>1.620398</v>
      </c>
      <c r="N5" s="144">
        <v>1.8245530000000001</v>
      </c>
      <c r="O5" s="145" t="s">
        <v>736</v>
      </c>
      <c r="P5" s="144">
        <v>1.821029</v>
      </c>
      <c r="S5" s="138" t="e" vm="2">
        <v>#VALUE!</v>
      </c>
      <c r="T5" s="139">
        <v>0.57589749999999995</v>
      </c>
      <c r="U5" s="140" t="s">
        <v>736</v>
      </c>
      <c r="V5" s="139">
        <v>0.53414919999999999</v>
      </c>
      <c r="W5" s="139">
        <v>0.7816554</v>
      </c>
      <c r="X5" s="140" t="s">
        <v>736</v>
      </c>
      <c r="Y5" s="139">
        <v>0.73854310000000001</v>
      </c>
      <c r="AA5" s="132" t="e" vm="3">
        <v>#VALUE!</v>
      </c>
      <c r="AB5" s="130">
        <v>0.37999470000000002</v>
      </c>
      <c r="AC5" s="130">
        <v>0.37820789999999999</v>
      </c>
      <c r="AD5" s="130">
        <v>0.48162739999999998</v>
      </c>
      <c r="AE5" s="130">
        <v>0.48190820000000001</v>
      </c>
    </row>
    <row r="6" spans="1:31" ht="16" thickBot="1" x14ac:dyDescent="0.4">
      <c r="A6" s="132" t="e" vm="3">
        <v>#VALUE!</v>
      </c>
      <c r="B6" s="130">
        <v>2.8275000000000001</v>
      </c>
      <c r="C6" s="130" t="s">
        <v>736</v>
      </c>
      <c r="D6" s="130">
        <v>2.532267</v>
      </c>
      <c r="E6" s="130">
        <v>6.70113</v>
      </c>
      <c r="F6" s="130" t="s">
        <v>736</v>
      </c>
      <c r="G6" s="130">
        <v>6.2273490000000002</v>
      </c>
      <c r="J6" s="143" t="s">
        <v>188</v>
      </c>
      <c r="K6" s="145">
        <v>2.6552910000000001</v>
      </c>
      <c r="L6" s="145" t="s">
        <v>736</v>
      </c>
      <c r="M6" s="145">
        <v>2.3823189999999999</v>
      </c>
      <c r="N6" s="145">
        <v>6.4649200000000002</v>
      </c>
      <c r="O6" s="145" t="s">
        <v>736</v>
      </c>
      <c r="P6" s="145">
        <v>6.0290429999999997</v>
      </c>
      <c r="S6" s="132" t="e" vm="3">
        <v>#VALUE!</v>
      </c>
      <c r="T6" s="130">
        <v>0.37999470000000002</v>
      </c>
      <c r="U6" s="130" t="s">
        <v>736</v>
      </c>
      <c r="V6" s="130">
        <v>0.37820789999999999</v>
      </c>
      <c r="W6" s="130">
        <v>0.48162739999999998</v>
      </c>
      <c r="X6" s="130" t="s">
        <v>737</v>
      </c>
      <c r="Y6" s="130">
        <v>0.48190820000000001</v>
      </c>
      <c r="AA6" s="138" t="s">
        <v>187</v>
      </c>
      <c r="AB6" s="139">
        <v>0.33187299999999997</v>
      </c>
      <c r="AC6" s="139">
        <v>0.30862600000000001</v>
      </c>
      <c r="AD6" s="139">
        <v>0.43597720000000001</v>
      </c>
      <c r="AE6" s="139">
        <v>0.41198249999999997</v>
      </c>
    </row>
    <row r="7" spans="1:31" ht="16" thickBot="1" x14ac:dyDescent="0.4">
      <c r="A7" s="132" t="s">
        <v>187</v>
      </c>
      <c r="B7" s="131">
        <v>103.2145</v>
      </c>
      <c r="C7" s="131" t="s">
        <v>737</v>
      </c>
      <c r="D7" s="131">
        <v>113.3935</v>
      </c>
      <c r="E7" s="131">
        <v>500.96280000000002</v>
      </c>
      <c r="F7" s="131" t="s">
        <v>737</v>
      </c>
      <c r="G7" s="131">
        <v>561.72590000000002</v>
      </c>
      <c r="J7" s="143" t="s">
        <v>187</v>
      </c>
      <c r="K7" s="144">
        <v>10.21077</v>
      </c>
      <c r="L7" s="144" t="s">
        <v>737</v>
      </c>
      <c r="M7" s="144">
        <v>10.580730000000001</v>
      </c>
      <c r="N7" s="144">
        <v>25.869769999999999</v>
      </c>
      <c r="O7" s="144" t="s">
        <v>737</v>
      </c>
      <c r="P7" s="144">
        <v>27.524640000000002</v>
      </c>
      <c r="S7" s="138" t="s">
        <v>187</v>
      </c>
      <c r="T7" s="139">
        <v>0.33187299999999997</v>
      </c>
      <c r="U7" s="139" t="s">
        <v>736</v>
      </c>
      <c r="V7" s="139">
        <v>0.30862600000000001</v>
      </c>
      <c r="W7" s="139">
        <v>0.43597720000000001</v>
      </c>
      <c r="X7" s="139" t="s">
        <v>736</v>
      </c>
      <c r="Y7" s="139">
        <v>0.41198249999999997</v>
      </c>
      <c r="AA7" s="129"/>
    </row>
    <row r="8" spans="1:31" ht="15" thickBot="1" x14ac:dyDescent="0.4">
      <c r="J8" s="129"/>
      <c r="S8" s="129"/>
      <c r="AA8" s="187" t="s">
        <v>19</v>
      </c>
      <c r="AB8" s="187"/>
      <c r="AC8" s="187"/>
      <c r="AD8" s="187"/>
      <c r="AE8" s="187"/>
    </row>
    <row r="9" spans="1:31" ht="16" thickBot="1" x14ac:dyDescent="0.4">
      <c r="A9" s="187" t="s">
        <v>19</v>
      </c>
      <c r="B9" s="187"/>
      <c r="C9" s="187"/>
      <c r="D9" s="187"/>
      <c r="E9" s="187"/>
      <c r="F9" s="187"/>
      <c r="G9" s="187"/>
      <c r="J9" s="187" t="s">
        <v>19</v>
      </c>
      <c r="K9" s="187"/>
      <c r="L9" s="187"/>
      <c r="M9" s="187"/>
      <c r="N9" s="187"/>
      <c r="O9" s="187"/>
      <c r="P9" s="187"/>
      <c r="S9" s="187" t="s">
        <v>19</v>
      </c>
      <c r="T9" s="187"/>
      <c r="U9" s="187"/>
      <c r="V9" s="187"/>
      <c r="W9" s="187"/>
      <c r="X9" s="187"/>
      <c r="Y9" s="187"/>
      <c r="AA9" s="182"/>
      <c r="AB9" s="184" t="s">
        <v>38</v>
      </c>
      <c r="AC9" s="186"/>
      <c r="AD9" s="184" t="s">
        <v>39</v>
      </c>
      <c r="AE9" s="186"/>
    </row>
    <row r="10" spans="1:31" ht="31.5" thickBot="1" x14ac:dyDescent="0.4">
      <c r="A10" s="182"/>
      <c r="B10" s="184" t="s">
        <v>38</v>
      </c>
      <c r="C10" s="185"/>
      <c r="D10" s="186"/>
      <c r="E10" s="184" t="s">
        <v>39</v>
      </c>
      <c r="F10" s="185"/>
      <c r="G10" s="186"/>
      <c r="J10" s="182"/>
      <c r="K10" s="184" t="s">
        <v>38</v>
      </c>
      <c r="L10" s="185"/>
      <c r="M10" s="186"/>
      <c r="N10" s="184" t="s">
        <v>39</v>
      </c>
      <c r="O10" s="185"/>
      <c r="P10" s="186"/>
      <c r="S10" s="182"/>
      <c r="T10" s="184" t="s">
        <v>38</v>
      </c>
      <c r="U10" s="185"/>
      <c r="V10" s="186"/>
      <c r="W10" s="184" t="s">
        <v>39</v>
      </c>
      <c r="X10" s="185"/>
      <c r="Y10" s="186"/>
      <c r="AA10" s="183"/>
      <c r="AB10" s="130" t="s">
        <v>65</v>
      </c>
      <c r="AC10" s="130" t="s">
        <v>66</v>
      </c>
      <c r="AD10" s="130" t="s">
        <v>65</v>
      </c>
      <c r="AE10" s="130" t="s">
        <v>66</v>
      </c>
    </row>
    <row r="11" spans="1:31" ht="16" thickBot="1" x14ac:dyDescent="0.4">
      <c r="A11" s="183"/>
      <c r="B11" s="130" t="s">
        <v>65</v>
      </c>
      <c r="C11" s="130"/>
      <c r="D11" s="130" t="s">
        <v>66</v>
      </c>
      <c r="E11" s="130" t="s">
        <v>65</v>
      </c>
      <c r="F11" s="130"/>
      <c r="G11" s="130" t="s">
        <v>66</v>
      </c>
      <c r="J11" s="183"/>
      <c r="K11" s="130" t="s">
        <v>65</v>
      </c>
      <c r="L11" s="130"/>
      <c r="M11" s="130" t="s">
        <v>66</v>
      </c>
      <c r="N11" s="130" t="s">
        <v>65</v>
      </c>
      <c r="O11" s="130"/>
      <c r="P11" s="130" t="s">
        <v>66</v>
      </c>
      <c r="S11" s="183"/>
      <c r="T11" s="130" t="s">
        <v>65</v>
      </c>
      <c r="U11" s="130"/>
      <c r="V11" s="130" t="s">
        <v>66</v>
      </c>
      <c r="W11" s="130" t="s">
        <v>65</v>
      </c>
      <c r="X11" s="130"/>
      <c r="Y11" s="130" t="s">
        <v>66</v>
      </c>
      <c r="AA11" s="132" t="e" vm="1">
        <v>#VALUE!</v>
      </c>
      <c r="AB11" s="130">
        <v>0.26055149999999999</v>
      </c>
      <c r="AC11" s="130">
        <v>0.36556450000000001</v>
      </c>
      <c r="AD11" s="130">
        <v>0.31740230000000003</v>
      </c>
      <c r="AE11" s="130">
        <v>0.42084329999999998</v>
      </c>
    </row>
    <row r="12" spans="1:31" ht="16" thickBot="1" x14ac:dyDescent="0.4">
      <c r="A12" s="132" t="e" vm="1">
        <v>#VALUE!</v>
      </c>
      <c r="B12" s="130">
        <v>0.61683759999999999</v>
      </c>
      <c r="C12" s="130" t="s">
        <v>737</v>
      </c>
      <c r="D12" s="130">
        <v>1.8028850000000001</v>
      </c>
      <c r="E12" s="130">
        <v>0.70895529999999995</v>
      </c>
      <c r="F12" s="130" t="s">
        <v>737</v>
      </c>
      <c r="G12" s="130">
        <v>1.2799940000000001</v>
      </c>
      <c r="J12" s="132" t="e" vm="1">
        <v>#VALUE!</v>
      </c>
      <c r="K12" s="130">
        <v>0.4518083</v>
      </c>
      <c r="L12" s="130" t="s">
        <v>737</v>
      </c>
      <c r="M12" s="130">
        <v>1.64958</v>
      </c>
      <c r="N12" s="130">
        <v>0.52335100000000001</v>
      </c>
      <c r="O12" s="130" t="s">
        <v>737</v>
      </c>
      <c r="P12" s="130">
        <v>1.0771729999999999</v>
      </c>
      <c r="S12" s="132" t="e" vm="1">
        <v>#VALUE!</v>
      </c>
      <c r="T12" s="130">
        <v>0.26055149999999999</v>
      </c>
      <c r="U12" s="130" t="s">
        <v>737</v>
      </c>
      <c r="V12" s="130">
        <v>0.36556450000000001</v>
      </c>
      <c r="W12" s="130">
        <v>0.31740230000000003</v>
      </c>
      <c r="X12" s="130" t="s">
        <v>737</v>
      </c>
      <c r="Y12" s="130">
        <v>0.42084329999999998</v>
      </c>
      <c r="AA12" s="132" t="e" vm="3">
        <v>#VALUE!</v>
      </c>
      <c r="AB12" s="130">
        <v>0.25795889999999999</v>
      </c>
      <c r="AC12" s="130">
        <v>0.3619269</v>
      </c>
      <c r="AD12" s="130">
        <v>0.31424400000000002</v>
      </c>
      <c r="AE12" s="130">
        <v>0.41665570000000002</v>
      </c>
    </row>
    <row r="13" spans="1:31" ht="16" thickBot="1" x14ac:dyDescent="0.4">
      <c r="A13" s="132" t="e" vm="2">
        <v>#VALUE!</v>
      </c>
      <c r="B13" s="130">
        <v>161.7492</v>
      </c>
      <c r="C13" s="130" t="s">
        <v>737</v>
      </c>
      <c r="D13" s="130">
        <v>165.77279999999999</v>
      </c>
      <c r="E13" s="130">
        <v>159.5916</v>
      </c>
      <c r="F13" s="130" t="s">
        <v>737</v>
      </c>
      <c r="G13" s="130">
        <v>168.71449999999999</v>
      </c>
      <c r="J13" s="143" t="s">
        <v>751</v>
      </c>
      <c r="K13" s="144">
        <v>1.464086</v>
      </c>
      <c r="L13" s="145" t="s">
        <v>737</v>
      </c>
      <c r="M13" s="144">
        <v>1.6003719999999999</v>
      </c>
      <c r="N13" s="144">
        <v>1.613283</v>
      </c>
      <c r="O13" s="145" t="s">
        <v>737</v>
      </c>
      <c r="P13" s="144">
        <v>1.73858</v>
      </c>
      <c r="S13" s="138" t="e" vm="2">
        <v>#VALUE!</v>
      </c>
      <c r="T13" s="139">
        <v>0.31519140000000001</v>
      </c>
      <c r="U13" s="140" t="s">
        <v>737</v>
      </c>
      <c r="V13" s="139">
        <v>0.50359039999999999</v>
      </c>
      <c r="W13" s="139">
        <v>0.39466800000000002</v>
      </c>
      <c r="X13" s="140" t="s">
        <v>737</v>
      </c>
      <c r="Y13" s="139">
        <v>0.58649790000000002</v>
      </c>
      <c r="AA13" s="138" t="s">
        <v>187</v>
      </c>
      <c r="AB13" s="139">
        <v>0.22933880000000001</v>
      </c>
      <c r="AC13" s="139">
        <v>0.29724159999999999</v>
      </c>
      <c r="AD13" s="139">
        <v>0.28720699999999999</v>
      </c>
      <c r="AE13" s="139">
        <v>0.36268879999999998</v>
      </c>
    </row>
    <row r="14" spans="1:31" ht="16" thickBot="1" x14ac:dyDescent="0.4">
      <c r="A14" s="132" t="e" vm="3">
        <v>#VALUE!</v>
      </c>
      <c r="B14" s="130">
        <v>0.61069969999999996</v>
      </c>
      <c r="C14" s="130" t="s">
        <v>737</v>
      </c>
      <c r="D14" s="130">
        <v>1.784945</v>
      </c>
      <c r="E14" s="130">
        <v>0.70190079999999999</v>
      </c>
      <c r="F14" s="130" t="s">
        <v>737</v>
      </c>
      <c r="G14" s="130">
        <v>1.267258</v>
      </c>
      <c r="J14" s="143" t="s">
        <v>188</v>
      </c>
      <c r="K14" s="145">
        <v>0.4473125</v>
      </c>
      <c r="L14" s="145" t="s">
        <v>737</v>
      </c>
      <c r="M14" s="145">
        <v>1.633165</v>
      </c>
      <c r="N14" s="145">
        <v>0.51814340000000003</v>
      </c>
      <c r="O14" s="145" t="s">
        <v>737</v>
      </c>
      <c r="P14" s="145">
        <v>1.066454</v>
      </c>
      <c r="S14" s="132" t="e" vm="3">
        <v>#VALUE!</v>
      </c>
      <c r="T14" s="130">
        <v>0.25795889999999999</v>
      </c>
      <c r="U14" s="130" t="s">
        <v>737</v>
      </c>
      <c r="V14" s="130">
        <v>0.3619269</v>
      </c>
      <c r="W14" s="130">
        <v>0.31424400000000002</v>
      </c>
      <c r="X14" s="130" t="s">
        <v>737</v>
      </c>
      <c r="Y14" s="130">
        <v>0.41665570000000002</v>
      </c>
    </row>
    <row r="15" spans="1:31" ht="16" thickBot="1" x14ac:dyDescent="0.4">
      <c r="A15" s="132" t="s">
        <v>187</v>
      </c>
      <c r="B15" s="131">
        <v>70.362750000000005</v>
      </c>
      <c r="C15" s="131" t="s">
        <v>737</v>
      </c>
      <c r="D15" s="131">
        <v>99.365139999999997</v>
      </c>
      <c r="E15" s="131">
        <v>201.13210000000001</v>
      </c>
      <c r="F15" s="131" t="s">
        <v>737</v>
      </c>
      <c r="G15" s="131">
        <v>283.59739999999999</v>
      </c>
      <c r="J15" s="143" t="s">
        <v>187</v>
      </c>
      <c r="K15" s="144">
        <v>7.8797350000000002</v>
      </c>
      <c r="L15" s="144" t="s">
        <v>737</v>
      </c>
      <c r="M15" s="144">
        <v>9.7695019999999992</v>
      </c>
      <c r="N15" s="144">
        <v>17.506150000000002</v>
      </c>
      <c r="O15" s="144" t="s">
        <v>737</v>
      </c>
      <c r="P15" s="144">
        <v>19.978159999999999</v>
      </c>
      <c r="S15" s="138" t="s">
        <v>187</v>
      </c>
      <c r="T15" s="139">
        <v>0.22933880000000001</v>
      </c>
      <c r="U15" s="139" t="s">
        <v>737</v>
      </c>
      <c r="V15" s="139">
        <v>0.29724159999999999</v>
      </c>
      <c r="W15" s="139">
        <v>0.28720699999999999</v>
      </c>
      <c r="X15" s="139" t="s">
        <v>737</v>
      </c>
      <c r="Y15" s="139">
        <v>0.36268879999999998</v>
      </c>
    </row>
    <row r="18" spans="10:16" x14ac:dyDescent="0.35">
      <c r="J18" s="181" t="s">
        <v>747</v>
      </c>
      <c r="K18" s="181"/>
      <c r="L18" s="181"/>
      <c r="M18" s="181"/>
      <c r="N18" s="181"/>
      <c r="P18" s="142" t="s">
        <v>748</v>
      </c>
    </row>
    <row r="19" spans="10:16" x14ac:dyDescent="0.35">
      <c r="J19" s="181"/>
      <c r="K19" s="181"/>
      <c r="L19" s="181"/>
      <c r="M19" s="181"/>
      <c r="N19" s="181"/>
      <c r="P19" s="142" t="s">
        <v>749</v>
      </c>
    </row>
    <row r="20" spans="10:16" x14ac:dyDescent="0.35">
      <c r="J20" t="s">
        <v>718</v>
      </c>
      <c r="K20">
        <f>(K4/2077)*100</f>
        <v>0.12978464130958114</v>
      </c>
      <c r="L20">
        <f>(N4/2077)*100</f>
        <v>0.3143907558979297</v>
      </c>
      <c r="M20">
        <f>(K12/2077)*100</f>
        <v>2.1752927298988926E-2</v>
      </c>
      <c r="N20">
        <f>(N4/2077)*100</f>
        <v>0.3143907558979297</v>
      </c>
      <c r="P20" s="142" t="s">
        <v>750</v>
      </c>
    </row>
    <row r="21" spans="10:16" x14ac:dyDescent="0.35">
      <c r="J21" t="s">
        <v>719</v>
      </c>
      <c r="K21">
        <f>(M4/1686)*100</f>
        <v>0.14272022538552789</v>
      </c>
      <c r="L21">
        <f>(P4/1686)*100</f>
        <v>0.36118849347568205</v>
      </c>
      <c r="M21">
        <f>(M12/1686)*100</f>
        <v>9.7839857651245546E-2</v>
      </c>
      <c r="N21">
        <f>(P12/1686)*100</f>
        <v>6.3889264531435341E-2</v>
      </c>
    </row>
    <row r="22" spans="10:16" ht="14.5" customHeight="1" x14ac:dyDescent="0.35">
      <c r="O22" s="147"/>
    </row>
    <row r="23" spans="10:16" ht="15.5" x14ac:dyDescent="0.35">
      <c r="J23" s="1"/>
      <c r="K23" s="168" t="s">
        <v>23</v>
      </c>
      <c r="L23" s="168"/>
      <c r="M23" s="168" t="s">
        <v>19</v>
      </c>
      <c r="N23" s="168"/>
      <c r="O23" s="147"/>
    </row>
    <row r="24" spans="10:16" ht="15.5" x14ac:dyDescent="0.35">
      <c r="J24" s="1"/>
      <c r="K24" s="1">
        <v>30</v>
      </c>
      <c r="L24" s="1">
        <v>40</v>
      </c>
      <c r="M24" s="1">
        <v>30</v>
      </c>
      <c r="N24" s="1">
        <v>40</v>
      </c>
      <c r="O24" s="147"/>
    </row>
    <row r="25" spans="10:16" ht="15.5" x14ac:dyDescent="0.35">
      <c r="J25" s="1" t="s">
        <v>718</v>
      </c>
      <c r="K25" s="146">
        <f>(K4/9681)*100</f>
        <v>2.7844509864683401E-2</v>
      </c>
      <c r="L25" s="146">
        <f>(N4/9621)*100</f>
        <v>6.7871281571562206E-2</v>
      </c>
      <c r="M25" s="146">
        <f>(K12/9621)*100</f>
        <v>4.696063818729862E-3</v>
      </c>
      <c r="N25" s="146">
        <f>(N12/9621)*100</f>
        <v>5.4396736305997295E-3</v>
      </c>
      <c r="O25" s="147"/>
    </row>
    <row r="26" spans="10:16" ht="15.5" x14ac:dyDescent="0.35">
      <c r="J26" s="1" t="s">
        <v>719</v>
      </c>
      <c r="K26" s="146">
        <f>(M4/7814)*100</f>
        <v>3.0794253903250576E-2</v>
      </c>
      <c r="L26" s="146">
        <f>(P4/7814)*100</f>
        <v>7.7932403378551326E-2</v>
      </c>
      <c r="M26" s="146">
        <f>(M12/714)*100</f>
        <v>0.23103361344537815</v>
      </c>
      <c r="N26" s="146">
        <f>(P12/7814)*100</f>
        <v>1.3785167647811621E-2</v>
      </c>
      <c r="O26" s="147"/>
    </row>
  </sheetData>
  <mergeCells count="35">
    <mergeCell ref="AD9:AE9"/>
    <mergeCell ref="AA1:AE1"/>
    <mergeCell ref="AA2:AA3"/>
    <mergeCell ref="AB2:AC2"/>
    <mergeCell ref="AD2:AE2"/>
    <mergeCell ref="AA8:AE8"/>
    <mergeCell ref="A10:A11"/>
    <mergeCell ref="B10:D10"/>
    <mergeCell ref="E10:G10"/>
    <mergeCell ref="AA9:AA10"/>
    <mergeCell ref="AB9:AC9"/>
    <mergeCell ref="W10:Y10"/>
    <mergeCell ref="A1:G1"/>
    <mergeCell ref="A9:G9"/>
    <mergeCell ref="J1:P1"/>
    <mergeCell ref="J2:J3"/>
    <mergeCell ref="K2:M2"/>
    <mergeCell ref="N2:P2"/>
    <mergeCell ref="J9:P9"/>
    <mergeCell ref="A2:A3"/>
    <mergeCell ref="B2:D2"/>
    <mergeCell ref="E2:G2"/>
    <mergeCell ref="S1:Y1"/>
    <mergeCell ref="S2:S3"/>
    <mergeCell ref="T2:V2"/>
    <mergeCell ref="W2:Y2"/>
    <mergeCell ref="S9:Y9"/>
    <mergeCell ref="K23:L23"/>
    <mergeCell ref="M23:N23"/>
    <mergeCell ref="J18:N19"/>
    <mergeCell ref="S10:S11"/>
    <mergeCell ref="T10:V10"/>
    <mergeCell ref="J10:J11"/>
    <mergeCell ref="K10:M10"/>
    <mergeCell ref="N10:P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2325-E08D-4E51-8549-6AC900604FE0}">
  <dimension ref="A1:E16"/>
  <sheetViews>
    <sheetView topLeftCell="A2" workbookViewId="0">
      <selection activeCell="M13" sqref="M13"/>
    </sheetView>
  </sheetViews>
  <sheetFormatPr defaultRowHeight="14.5" x14ac:dyDescent="0.35"/>
  <cols>
    <col min="1" max="5" width="15.6328125" customWidth="1"/>
  </cols>
  <sheetData>
    <row r="1" spans="1:5" ht="14.5" customHeight="1" x14ac:dyDescent="0.35">
      <c r="A1" s="182"/>
      <c r="B1" s="189" t="e" vm="4">
        <v>#VALUE!</v>
      </c>
      <c r="C1" s="190"/>
      <c r="D1" s="189" t="e" vm="5">
        <v>#VALUE!</v>
      </c>
      <c r="E1" s="190"/>
    </row>
    <row r="2" spans="1:5" ht="15" customHeight="1" thickBot="1" x14ac:dyDescent="0.4">
      <c r="A2" s="188"/>
      <c r="B2" s="191"/>
      <c r="C2" s="192"/>
      <c r="D2" s="191"/>
      <c r="E2" s="192"/>
    </row>
    <row r="3" spans="1:5" ht="16" customHeight="1" x14ac:dyDescent="0.35">
      <c r="A3" s="188"/>
      <c r="B3" s="182" t="e" vm="6">
        <v>#VALUE!</v>
      </c>
      <c r="C3" s="182" t="e" vm="7">
        <v>#VALUE!</v>
      </c>
      <c r="D3" s="182" t="e" vm="6">
        <v>#VALUE!</v>
      </c>
      <c r="E3" s="182" t="e" vm="7">
        <v>#VALUE!</v>
      </c>
    </row>
    <row r="4" spans="1:5" ht="15" customHeight="1" thickBot="1" x14ac:dyDescent="0.4">
      <c r="A4" s="183"/>
      <c r="B4" s="183"/>
      <c r="C4" s="183"/>
      <c r="D4" s="183"/>
      <c r="E4" s="183"/>
    </row>
    <row r="5" spans="1:5" ht="16" thickBot="1" x14ac:dyDescent="0.4">
      <c r="A5" s="135" t="e" vm="8">
        <v>#VALUE!</v>
      </c>
      <c r="B5" s="136">
        <v>1.457194E-3</v>
      </c>
      <c r="C5" s="136">
        <v>1.1992400000000001E-3</v>
      </c>
      <c r="D5" s="136">
        <v>3.5145710000000002E-3</v>
      </c>
      <c r="E5" s="136">
        <v>2.606775E-3</v>
      </c>
    </row>
    <row r="6" spans="1:5" ht="16" thickBot="1" x14ac:dyDescent="0.4">
      <c r="A6" s="135" t="e" vm="9">
        <v>#VALUE!</v>
      </c>
      <c r="B6" s="136">
        <v>9.5040886000000005E-2</v>
      </c>
      <c r="C6" s="136">
        <v>8.9257463999999995E-2</v>
      </c>
      <c r="D6" s="136">
        <v>9.7946101999999993E-2</v>
      </c>
      <c r="E6" s="136">
        <v>9.3767076000000005E-2</v>
      </c>
    </row>
    <row r="7" spans="1:5" ht="16" thickBot="1" x14ac:dyDescent="0.4">
      <c r="A7" s="135" t="e" vm="10">
        <v>#VALUE!</v>
      </c>
      <c r="B7" s="136">
        <v>6.6953980999999996E-2</v>
      </c>
      <c r="C7" s="136">
        <v>3.5313929999999999E-3</v>
      </c>
      <c r="D7" s="136">
        <v>8.1746989000000006E-2</v>
      </c>
      <c r="E7" s="136">
        <v>3.1375421000000001E-2</v>
      </c>
    </row>
    <row r="9" spans="1:5" ht="15" thickBot="1" x14ac:dyDescent="0.4"/>
    <row r="10" spans="1:5" x14ac:dyDescent="0.35">
      <c r="A10" s="182"/>
      <c r="B10" s="189" t="e" vm="4">
        <v>#VALUE!</v>
      </c>
      <c r="C10" s="190"/>
      <c r="D10" s="189" t="e" vm="5">
        <v>#VALUE!</v>
      </c>
      <c r="E10" s="190"/>
    </row>
    <row r="11" spans="1:5" ht="15" thickBot="1" x14ac:dyDescent="0.4">
      <c r="A11" s="188"/>
      <c r="B11" s="191"/>
      <c r="C11" s="192"/>
      <c r="D11" s="191"/>
      <c r="E11" s="192"/>
    </row>
    <row r="12" spans="1:5" x14ac:dyDescent="0.35">
      <c r="A12" s="188"/>
      <c r="B12" s="182" t="e" vm="6">
        <v>#VALUE!</v>
      </c>
      <c r="C12" s="182" t="e" vm="7">
        <v>#VALUE!</v>
      </c>
      <c r="D12" s="182" t="e" vm="6">
        <v>#VALUE!</v>
      </c>
      <c r="E12" s="182" t="e" vm="7">
        <v>#VALUE!</v>
      </c>
    </row>
    <row r="13" spans="1:5" ht="15" thickBot="1" x14ac:dyDescent="0.4">
      <c r="A13" s="183"/>
      <c r="B13" s="183"/>
      <c r="C13" s="183"/>
      <c r="D13" s="183"/>
      <c r="E13" s="183"/>
    </row>
    <row r="14" spans="1:5" ht="16" thickBot="1" x14ac:dyDescent="0.4">
      <c r="A14" s="135" t="e" vm="8">
        <v>#VALUE!</v>
      </c>
      <c r="B14" s="136">
        <v>1.6478E-3</v>
      </c>
      <c r="C14" s="136">
        <v>9.8942939999999992E-4</v>
      </c>
      <c r="D14" s="136">
        <v>4.0993000000000002E-3</v>
      </c>
      <c r="E14" s="136">
        <v>2.5963076000000002E-3</v>
      </c>
    </row>
    <row r="15" spans="1:5" ht="16" thickBot="1" x14ac:dyDescent="0.4">
      <c r="A15" s="135" t="e" vm="9">
        <v>#VALUE!</v>
      </c>
      <c r="B15" s="136">
        <v>8.8510000000000005E-2</v>
      </c>
      <c r="C15" s="136">
        <v>9.2701036799999997E-2</v>
      </c>
      <c r="D15" s="136">
        <v>8.7867000000000001E-2</v>
      </c>
      <c r="E15" s="136">
        <v>9.1916473600000007E-2</v>
      </c>
    </row>
    <row r="16" spans="1:5" ht="16" thickBot="1" x14ac:dyDescent="0.4">
      <c r="A16" s="135" t="e" vm="11">
        <v>#VALUE!</v>
      </c>
      <c r="B16" s="137">
        <v>3.0994000000000003E-11</v>
      </c>
      <c r="C16" s="136">
        <v>4.8386449999999998E-4</v>
      </c>
      <c r="D16" s="137">
        <v>2.1991E-9</v>
      </c>
      <c r="E16" s="136">
        <v>2.6271230000000001E-4</v>
      </c>
    </row>
  </sheetData>
  <mergeCells count="14">
    <mergeCell ref="A10:A13"/>
    <mergeCell ref="A1:A4"/>
    <mergeCell ref="B1:C2"/>
    <mergeCell ref="D1:E2"/>
    <mergeCell ref="B3:B4"/>
    <mergeCell ref="C3:C4"/>
    <mergeCell ref="D3:D4"/>
    <mergeCell ref="E3:E4"/>
    <mergeCell ref="B10:C11"/>
    <mergeCell ref="D10:E11"/>
    <mergeCell ref="B12:B13"/>
    <mergeCell ref="C12:C13"/>
    <mergeCell ref="D12:D13"/>
    <mergeCell ref="E12:E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090208C7076DC543BE543AEF68F492A8" ma:contentTypeVersion="7" ma:contentTypeDescription="Buat sebuah dokumen baru." ma:contentTypeScope="" ma:versionID="fcfb66437989ae3cb089cb26ade7ceed">
  <xsd:schema xmlns:xsd="http://www.w3.org/2001/XMLSchema" xmlns:xs="http://www.w3.org/2001/XMLSchema" xmlns:p="http://schemas.microsoft.com/office/2006/metadata/properties" xmlns:ns3="81742626-3c86-40e9-a77c-442106b7b49e" xmlns:ns4="fd9cae0f-acd4-49d5-a5a3-066080a9ad0c" targetNamespace="http://schemas.microsoft.com/office/2006/metadata/properties" ma:root="true" ma:fieldsID="4088d4740f72510669b6e19753e4657f" ns3:_="" ns4:_="">
    <xsd:import namespace="81742626-3c86-40e9-a77c-442106b7b49e"/>
    <xsd:import namespace="fd9cae0f-acd4-49d5-a5a3-066080a9a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42626-3c86-40e9-a77c-442106b7b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cae0f-acd4-49d5-a5a3-066080a9a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06EBC4-8B9B-4575-B000-BA2D51C9E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42626-3c86-40e9-a77c-442106b7b49e"/>
    <ds:schemaRef ds:uri="fd9cae0f-acd4-49d5-a5a3-066080a9a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5EB7D4-B72B-4BC5-8416-4FE6C467B9C3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81742626-3c86-40e9-a77c-442106b7b49e"/>
    <ds:schemaRef ds:uri="http://schemas.microsoft.com/office/infopath/2007/PartnerControls"/>
    <ds:schemaRef ds:uri="fd9cae0f-acd4-49d5-a5a3-066080a9ad0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0EFA0C-C65B-4C04-B501-8BD75B1590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Konsep</vt:lpstr>
      <vt:lpstr>Data Inflansi</vt:lpstr>
      <vt:lpstr>Data Gaji</vt:lpstr>
      <vt:lpstr>Mencoba Gaji</vt:lpstr>
      <vt:lpstr>Data UN_Male</vt:lpstr>
      <vt:lpstr>Data UN_Female</vt:lpstr>
      <vt:lpstr>Output_Tabel Mortalita</vt:lpstr>
      <vt:lpstr>Akurasi</vt:lpstr>
      <vt:lpstr>Parameter</vt:lpstr>
      <vt:lpstr>Laju Kematian</vt:lpstr>
      <vt:lpstr>Peluang Hidup</vt:lpstr>
      <vt:lpstr>Peluang Mati</vt:lpstr>
      <vt:lpstr>Ketiganya</vt:lpstr>
      <vt:lpstr>Anuitas</vt:lpstr>
      <vt:lpstr>L30</vt:lpstr>
      <vt:lpstr>P30</vt:lpstr>
      <vt:lpstr>L40</vt:lpstr>
      <vt:lpstr>P40</vt:lpstr>
      <vt:lpstr>Perbandingan PVFB</vt:lpstr>
      <vt:lpstr>Perbandingan NC</vt:lpstr>
      <vt:lpstr>Perbandingan AL</vt:lpstr>
      <vt:lpstr>Perbandingan</vt:lpstr>
      <vt:lpstr>Perbaikan</vt:lpstr>
      <vt:lpstr>Satu Usia</vt:lpstr>
      <vt:lpstr>R</vt:lpstr>
      <vt:lpstr>TMI IV</vt:lpstr>
      <vt:lpstr>TMI</vt:lpstr>
      <vt:lpstr>Manual Kontruksi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SALSABILA</dc:creator>
  <cp:lastModifiedBy>ZULFA SALSABILA</cp:lastModifiedBy>
  <dcterms:created xsi:type="dcterms:W3CDTF">2024-02-08T00:54:00Z</dcterms:created>
  <dcterms:modified xsi:type="dcterms:W3CDTF">2025-01-07T03:52:17Z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0x010100090208C7076DC543BE543AEF68F492A8</vt:lpwstr>
  </property>
</Properties>
</file>