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me016\OneDrive - CSIRO\1. FWPA Next Gen Resource Assessment\APSIM Pinus\Pinus\"/>
    </mc:Choice>
  </mc:AlternateContent>
  <xr:revisionPtr revIDLastSave="69" documentId="11_ED06679721B701E191ED5A9D7F069183952703B5" xr6:coauthVersionLast="44" xr6:coauthVersionMax="44" xr10:uidLastSave="{7B9B71C2-2718-4208-8087-0C0160455C6A}"/>
  <bookViews>
    <workbookView xWindow="-120" yWindow="-120" windowWidth="20730" windowHeight="11310" tabRatio="653" xr2:uid="{00000000-000D-0000-FFFF-FFFF00000000}"/>
  </bookViews>
  <sheets>
    <sheet name="Observed" sheetId="6" r:id="rId1"/>
    <sheet name="BFG" sheetId="8" r:id="rId2"/>
  </sheets>
  <externalReferences>
    <externalReference r:id="rId3"/>
  </externalReferences>
  <definedNames>
    <definedName name="a">[1]Sheet2!#REF!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">[1]Sheet2!#REF!</definedName>
    <definedName name="bd">#REF!</definedName>
    <definedName name="CYear">#REF!</definedName>
    <definedName name="dlayr">#REF!</definedName>
    <definedName name="e">[1]Sheet2!#REF!</definedName>
    <definedName name="p">[1]Sheet2!#REF!</definedName>
    <definedName name="PostCost">#REF!</definedName>
    <definedName name="PreCost">#REF!</definedName>
    <definedName name="_xlnm.Print_Titles">[1]Locn!#REF!</definedName>
    <definedName name="SprayCost">#REF!</definedName>
    <definedName name="Sprays">#REF!</definedName>
    <definedName name="SYear">#REF!</definedName>
    <definedName name="W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F6" i="8" s="1"/>
  <c r="E7" i="8"/>
  <c r="E8" i="8"/>
  <c r="E9" i="8"/>
  <c r="E10" i="8"/>
  <c r="F10" i="8" s="1"/>
  <c r="E11" i="8"/>
  <c r="E12" i="8"/>
  <c r="E13" i="8"/>
  <c r="E14" i="8"/>
  <c r="F14" i="8" s="1"/>
  <c r="E15" i="8"/>
  <c r="E16" i="8"/>
  <c r="E17" i="8"/>
  <c r="E18" i="8"/>
  <c r="F18" i="8" s="1"/>
  <c r="E19" i="8"/>
  <c r="E20" i="8"/>
  <c r="E21" i="8"/>
  <c r="E22" i="8"/>
  <c r="F22" i="8" s="1"/>
  <c r="E23" i="8"/>
  <c r="E24" i="8"/>
  <c r="E25" i="8"/>
  <c r="E26" i="8"/>
  <c r="F26" i="8" s="1"/>
  <c r="E27" i="8"/>
  <c r="E28" i="8"/>
  <c r="E29" i="8"/>
  <c r="E30" i="8"/>
  <c r="F30" i="8" s="1"/>
  <c r="E31" i="8"/>
  <c r="E32" i="8"/>
  <c r="E33" i="8"/>
  <c r="E34" i="8"/>
  <c r="F34" i="8" s="1"/>
  <c r="E35" i="8"/>
  <c r="E36" i="8"/>
  <c r="E37" i="8"/>
  <c r="E38" i="8"/>
  <c r="F38" i="8" s="1"/>
  <c r="E39" i="8"/>
  <c r="E40" i="8"/>
  <c r="E41" i="8"/>
  <c r="E42" i="8"/>
  <c r="F42" i="8" s="1"/>
  <c r="E43" i="8"/>
  <c r="E44" i="8"/>
  <c r="E45" i="8"/>
  <c r="E46" i="8"/>
  <c r="F46" i="8" s="1"/>
  <c r="E47" i="8"/>
  <c r="E48" i="8"/>
  <c r="E49" i="8"/>
  <c r="E50" i="8"/>
  <c r="F50" i="8" s="1"/>
  <c r="E51" i="8"/>
  <c r="E52" i="8"/>
  <c r="E53" i="8"/>
  <c r="E54" i="8"/>
  <c r="F54" i="8" s="1"/>
  <c r="E55" i="8"/>
  <c r="E56" i="8"/>
  <c r="E57" i="8"/>
  <c r="E58" i="8"/>
  <c r="F58" i="8" s="1"/>
  <c r="E59" i="8"/>
  <c r="E60" i="8"/>
  <c r="E61" i="8"/>
  <c r="E62" i="8"/>
  <c r="F62" i="8" s="1"/>
  <c r="E63" i="8"/>
  <c r="E64" i="8"/>
  <c r="E65" i="8"/>
  <c r="E66" i="8"/>
  <c r="F66" i="8" s="1"/>
  <c r="E67" i="8"/>
  <c r="E68" i="8"/>
  <c r="E69" i="8"/>
  <c r="E70" i="8"/>
  <c r="F70" i="8" s="1"/>
  <c r="E71" i="8"/>
  <c r="E72" i="8"/>
  <c r="E73" i="8"/>
  <c r="E74" i="8"/>
  <c r="F74" i="8" s="1"/>
  <c r="E75" i="8"/>
  <c r="E76" i="8"/>
  <c r="E77" i="8"/>
  <c r="E78" i="8"/>
  <c r="F78" i="8" s="1"/>
  <c r="E79" i="8"/>
  <c r="E80" i="8"/>
  <c r="E81" i="8"/>
  <c r="E82" i="8"/>
  <c r="F82" i="8" s="1"/>
  <c r="E83" i="8"/>
  <c r="E84" i="8"/>
  <c r="E85" i="8"/>
  <c r="E86" i="8"/>
  <c r="F86" i="8" s="1"/>
  <c r="E87" i="8"/>
  <c r="E88" i="8"/>
  <c r="E89" i="8"/>
  <c r="E90" i="8"/>
  <c r="F90" i="8" s="1"/>
  <c r="E91" i="8"/>
  <c r="E92" i="8"/>
  <c r="E93" i="8"/>
  <c r="E94" i="8"/>
  <c r="F94" i="8" s="1"/>
  <c r="E95" i="8"/>
  <c r="E96" i="8"/>
  <c r="E97" i="8"/>
  <c r="E98" i="8"/>
  <c r="F98" i="8" s="1"/>
  <c r="E99" i="8"/>
  <c r="E100" i="8"/>
  <c r="E101" i="8"/>
  <c r="E102" i="8"/>
  <c r="F102" i="8" s="1"/>
  <c r="E103" i="8"/>
  <c r="E104" i="8"/>
  <c r="E105" i="8"/>
  <c r="E106" i="8"/>
  <c r="F106" i="8" s="1"/>
  <c r="E2" i="8"/>
  <c r="F3" i="8"/>
  <c r="F4" i="8"/>
  <c r="F5" i="8"/>
  <c r="F7" i="8"/>
  <c r="F8" i="8"/>
  <c r="F9" i="8"/>
  <c r="F11" i="8"/>
  <c r="F12" i="8"/>
  <c r="F13" i="8"/>
  <c r="F15" i="8"/>
  <c r="F16" i="8"/>
  <c r="F17" i="8"/>
  <c r="F19" i="8"/>
  <c r="F20" i="8"/>
  <c r="F21" i="8"/>
  <c r="F23" i="8"/>
  <c r="F24" i="8"/>
  <c r="F25" i="8"/>
  <c r="F27" i="8"/>
  <c r="F28" i="8"/>
  <c r="F29" i="8"/>
  <c r="F31" i="8"/>
  <c r="F32" i="8"/>
  <c r="F33" i="8"/>
  <c r="F35" i="8"/>
  <c r="F36" i="8"/>
  <c r="F37" i="8"/>
  <c r="F39" i="8"/>
  <c r="F40" i="8"/>
  <c r="F41" i="8"/>
  <c r="F43" i="8"/>
  <c r="F44" i="8"/>
  <c r="F45" i="8"/>
  <c r="F47" i="8"/>
  <c r="F48" i="8"/>
  <c r="F49" i="8"/>
  <c r="F51" i="8"/>
  <c r="F52" i="8"/>
  <c r="F53" i="8"/>
  <c r="F55" i="8"/>
  <c r="F56" i="8"/>
  <c r="F57" i="8"/>
  <c r="F59" i="8"/>
  <c r="F60" i="8"/>
  <c r="F61" i="8"/>
  <c r="F63" i="8"/>
  <c r="F64" i="8"/>
  <c r="F65" i="8"/>
  <c r="F67" i="8"/>
  <c r="F68" i="8"/>
  <c r="F69" i="8"/>
  <c r="F71" i="8"/>
  <c r="F72" i="8"/>
  <c r="F73" i="8"/>
  <c r="F75" i="8"/>
  <c r="F76" i="8"/>
  <c r="F77" i="8"/>
  <c r="F79" i="8"/>
  <c r="F80" i="8"/>
  <c r="F81" i="8"/>
  <c r="F83" i="8"/>
  <c r="F84" i="8"/>
  <c r="F85" i="8"/>
  <c r="F87" i="8"/>
  <c r="F88" i="8"/>
  <c r="F89" i="8"/>
  <c r="F91" i="8"/>
  <c r="F92" i="8"/>
  <c r="F93" i="8"/>
  <c r="F95" i="8"/>
  <c r="F96" i="8"/>
  <c r="F97" i="8"/>
  <c r="F99" i="8"/>
  <c r="F100" i="8"/>
  <c r="F101" i="8"/>
  <c r="F103" i="8"/>
  <c r="F104" i="8"/>
  <c r="F105" i="8"/>
  <c r="F2" i="8"/>
  <c r="R5" i="8"/>
  <c r="S5" i="8" s="1"/>
  <c r="T5" i="8" s="1"/>
  <c r="L106" i="8"/>
  <c r="L102" i="8"/>
  <c r="L98" i="8"/>
  <c r="L94" i="8"/>
  <c r="B94" i="8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L85" i="8"/>
  <c r="L81" i="8"/>
  <c r="L77" i="8"/>
  <c r="L73" i="8"/>
  <c r="B73" i="8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L64" i="8"/>
  <c r="L60" i="8"/>
  <c r="L56" i="8"/>
  <c r="L52" i="8"/>
  <c r="B52" i="8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L43" i="8"/>
  <c r="L39" i="8"/>
  <c r="L35" i="8"/>
  <c r="L31" i="8"/>
  <c r="B31" i="8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L22" i="8"/>
  <c r="L18" i="8"/>
  <c r="L14" i="8"/>
  <c r="L10" i="8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D98" i="6" l="1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F129" i="6" l="1"/>
  <c r="F130" i="6"/>
  <c r="F131" i="6"/>
  <c r="F132" i="6"/>
  <c r="F133" i="6"/>
  <c r="F134" i="6"/>
  <c r="F135" i="6"/>
  <c r="F136" i="6"/>
  <c r="F13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98" i="6"/>
  <c r="F99" i="6"/>
  <c r="F100" i="6"/>
  <c r="F101" i="6"/>
  <c r="F102" i="6"/>
  <c r="F103" i="6"/>
  <c r="F104" i="6"/>
  <c r="F105" i="6"/>
  <c r="F106" i="6"/>
  <c r="F107" i="6"/>
  <c r="F128" i="6"/>
</calcChain>
</file>

<file path=xl/sharedStrings.xml><?xml version="1.0" encoding="utf-8"?>
<sst xmlns="http://schemas.openxmlformats.org/spreadsheetml/2006/main" count="275" uniqueCount="41">
  <si>
    <t>Date</t>
  </si>
  <si>
    <t>Foliage</t>
  </si>
  <si>
    <t>Age</t>
  </si>
  <si>
    <t>Treatment</t>
  </si>
  <si>
    <t>C</t>
  </si>
  <si>
    <t>F</t>
  </si>
  <si>
    <t>I</t>
  </si>
  <si>
    <t>IF</t>
  </si>
  <si>
    <t>SimulationName</t>
  </si>
  <si>
    <t>Clock.Today</t>
  </si>
  <si>
    <t>Litterfall</t>
  </si>
  <si>
    <t>SLA</t>
  </si>
  <si>
    <t>GympieTreatmentC</t>
  </si>
  <si>
    <t>GympieTreatmentF</t>
  </si>
  <si>
    <t>GympieTreatmentI</t>
  </si>
  <si>
    <t>GympieTreatmentIF</t>
  </si>
  <si>
    <t>Survival</t>
  </si>
  <si>
    <t>Stemsperha</t>
  </si>
  <si>
    <t>Time</t>
  </si>
  <si>
    <t>Stem</t>
  </si>
  <si>
    <t>TotalFoliarN</t>
  </si>
  <si>
    <t>LiveFoliarNconc</t>
  </si>
  <si>
    <t>FoliarN</t>
  </si>
  <si>
    <t>IL</t>
  </si>
  <si>
    <t>BFGC</t>
  </si>
  <si>
    <t>BFGF</t>
  </si>
  <si>
    <t>BFGI</t>
  </si>
  <si>
    <t>BFGFI</t>
  </si>
  <si>
    <t>AgeDecimalYears</t>
  </si>
  <si>
    <t>Clock-TodayPLANTING</t>
  </si>
  <si>
    <t>Pinus.Leaf.Live.Wt</t>
  </si>
  <si>
    <t>Pinus.Wood.Wt</t>
  </si>
  <si>
    <t>Pinus.AboveGround.Wt</t>
  </si>
  <si>
    <t>Pinus.Stem.Live.Wt</t>
  </si>
  <si>
    <t>Pinus.Bark.Live.Wt</t>
  </si>
  <si>
    <t>Pinus.Branch.Live.Wt</t>
  </si>
  <si>
    <t>Pinus.Leaf.LAI</t>
  </si>
  <si>
    <t>Pinus.RootShootRatio</t>
  </si>
  <si>
    <t>Pinus.BelowGround.Wt</t>
  </si>
  <si>
    <t>Pinus.Stem.DBH</t>
  </si>
  <si>
    <t>Pinus.Stem.Ht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</si>
</sst>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[$-C09]dd\-mmm\-yy;@"/>
    <numFmt numFmtId="166" formatCode="0.000"/>
    <numFmt numFmtId="167" formatCode="d/mm/yyyy;@"/>
  </numFmts>
  <fonts count="9">
    <font>
      <sz val="10"/>
      <name val="Arial"/>
    </font>
    <font>
      <sz val="9"/>
      <name val="Geneva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3" fillId="0" borderId="0"/>
  </cellStyleXfs>
  <cellXfs count="19">
    <xf numFmtId="0" fontId="0" fillId="0" borderId="0" xfId="0"/>
    <xf numFmtId="0" fontId="3" fillId="0" borderId="0" xfId="0" applyFont="1"/>
    <xf numFmtId="2" fontId="0" fillId="0" borderId="0" xfId="0" applyNumberFormat="1"/>
    <xf numFmtId="0" fontId="4" fillId="0" borderId="0" xfId="0" applyFont="1"/>
    <xf numFmtId="167" fontId="4" fillId="0" borderId="0" xfId="0" applyNumberFormat="1" applyFont="1"/>
    <xf numFmtId="0" fontId="5" fillId="0" borderId="0" xfId="0" applyFont="1"/>
    <xf numFmtId="14" fontId="4" fillId="0" borderId="0" xfId="0" applyNumberFormat="1" applyFont="1"/>
    <xf numFmtId="2" fontId="4" fillId="0" borderId="0" xfId="0" applyNumberFormat="1" applyFont="1"/>
    <xf numFmtId="166" fontId="4" fillId="0" borderId="0" xfId="0" applyNumberFormat="1" applyFont="1"/>
    <xf numFmtId="164" fontId="4" fillId="0" borderId="0" xfId="0" applyNumberFormat="1" applyFo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left" vertical="center" wrapText="1"/>
    </xf>
    <xf numFmtId="2" fontId="6" fillId="0" borderId="0" xfId="0" applyNumberFormat="1" applyFont="1" applyAlignment="1">
      <alignment horizontal="right" vertical="center" wrapText="1"/>
    </xf>
    <xf numFmtId="2" fontId="4" fillId="0" borderId="0" xfId="0" applyNumberFormat="1" applyFont="1" applyAlignment="1">
      <alignment horizontal="right"/>
    </xf>
    <xf numFmtId="165" fontId="4" fillId="0" borderId="0" xfId="0" applyNumberFormat="1" applyFont="1"/>
    <xf numFmtId="2" fontId="8" fillId="0" borderId="0" xfId="2" applyNumberFormat="1" applyFont="1"/>
    <xf numFmtId="14" fontId="0" fillId="0" borderId="0" xfId="0" applyNumberFormat="1"/>
  </cellXfs>
  <cellStyles count="4">
    <cellStyle name="0.0" xfId="1" xr:uid="{00000000-0005-0000-0000-000000000000}"/>
    <cellStyle name="Normal" xfId="0" builtinId="0"/>
    <cellStyle name="Normal 2" xfId="3" xr:uid="{00000000-0005-0000-0000-000002000000}"/>
    <cellStyle name="Normal_FM_data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older\aWork\SiteInfo\AcSites\Climate\AnuclimOut\ExpSiteCli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n"/>
      <sheetName val="explocns"/>
      <sheetName val="MaxT"/>
      <sheetName val="MinT"/>
      <sheetName val="Rain"/>
      <sheetName val="Evap"/>
      <sheetName val="Radn"/>
      <sheetName val="vpd"/>
      <sheetName val="DryT9a"/>
      <sheetName val="WetT9a"/>
      <sheetName val="DryT3p"/>
      <sheetName val="WetT3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R576"/>
  <sheetViews>
    <sheetView tabSelected="1" workbookViewId="0">
      <pane ySplit="510" topLeftCell="A89" activePane="bottomLeft"/>
      <selection activeCell="C1" sqref="C1"/>
      <selection pane="bottomLeft" activeCell="G106" sqref="G106"/>
    </sheetView>
  </sheetViews>
  <sheetFormatPr defaultColWidth="9.28515625" defaultRowHeight="12.75"/>
  <cols>
    <col min="1" max="1" width="34.7109375" style="3" customWidth="1"/>
    <col min="2" max="2" width="12.28515625" style="3" customWidth="1"/>
    <col min="3" max="4" width="9.28515625" style="3"/>
    <col min="5" max="5" width="26.7109375" style="3" customWidth="1"/>
    <col min="6" max="6" width="20.28515625" style="3" customWidth="1"/>
    <col min="7" max="7" width="25.28515625" style="3" customWidth="1"/>
    <col min="8" max="8" width="22.42578125" style="3" customWidth="1"/>
    <col min="9" max="9" width="21.7109375" style="3" customWidth="1"/>
    <col min="10" max="10" width="23.7109375" style="3" customWidth="1"/>
    <col min="11" max="11" width="17.7109375" style="3" customWidth="1"/>
    <col min="12" max="12" width="15.7109375" style="3" customWidth="1"/>
    <col min="13" max="14" width="25.5703125" style="3" customWidth="1"/>
    <col min="15" max="15" width="20" style="3" bestFit="1" customWidth="1"/>
    <col min="16" max="16" width="20" style="3" customWidth="1"/>
    <col min="17" max="17" width="10.28515625" style="3" bestFit="1" customWidth="1"/>
    <col min="18" max="16384" width="9.28515625" style="3"/>
  </cols>
  <sheetData>
    <row r="1" spans="1:18">
      <c r="A1" s="3" t="s">
        <v>8</v>
      </c>
      <c r="B1" s="3" t="s">
        <v>9</v>
      </c>
      <c r="C1" s="3" t="s">
        <v>2</v>
      </c>
      <c r="D1" s="1" t="s">
        <v>11</v>
      </c>
      <c r="E1" s="3" t="s">
        <v>30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  <c r="K1" s="3" t="s">
        <v>36</v>
      </c>
      <c r="L1" s="3" t="s">
        <v>10</v>
      </c>
      <c r="M1" s="1" t="s">
        <v>37</v>
      </c>
      <c r="N1" s="3" t="s">
        <v>38</v>
      </c>
      <c r="O1" s="1" t="s">
        <v>39</v>
      </c>
      <c r="P1" s="1" t="s">
        <v>40</v>
      </c>
      <c r="Q1" s="3" t="s">
        <v>16</v>
      </c>
      <c r="R1" s="3" t="s">
        <v>17</v>
      </c>
    </row>
    <row r="2" spans="1:18" ht="15">
      <c r="A2" s="1" t="s">
        <v>12</v>
      </c>
      <c r="B2" s="4">
        <v>31841.200000000001</v>
      </c>
      <c r="C2" s="3">
        <v>0.08</v>
      </c>
      <c r="D2" s="5"/>
      <c r="O2" s="11"/>
      <c r="P2" s="11">
        <v>0.3671875</v>
      </c>
    </row>
    <row r="3" spans="1:18" ht="15">
      <c r="A3" s="1" t="s">
        <v>12</v>
      </c>
      <c r="B3" s="4">
        <v>31932.45</v>
      </c>
      <c r="C3" s="3">
        <v>0.33</v>
      </c>
      <c r="D3" s="5"/>
      <c r="O3" s="11"/>
      <c r="P3" s="11">
        <v>0.55249999999999999</v>
      </c>
    </row>
    <row r="4" spans="1:18" ht="15">
      <c r="A4" s="1" t="s">
        <v>12</v>
      </c>
      <c r="B4" s="4">
        <v>32023.7</v>
      </c>
      <c r="C4" s="3">
        <v>0.57999999999999996</v>
      </c>
      <c r="D4" s="5"/>
      <c r="O4" s="11"/>
      <c r="P4" s="11">
        <v>0.74156250000000001</v>
      </c>
    </row>
    <row r="5" spans="1:18" ht="15">
      <c r="A5" s="1" t="s">
        <v>12</v>
      </c>
      <c r="B5" s="4">
        <v>32114.95</v>
      </c>
      <c r="C5" s="3">
        <v>0.83</v>
      </c>
      <c r="D5" s="5"/>
      <c r="O5" s="11">
        <v>0.30312499999999998</v>
      </c>
      <c r="P5" s="11">
        <v>1.4156249999999999</v>
      </c>
    </row>
    <row r="6" spans="1:18" ht="15">
      <c r="A6" s="1" t="s">
        <v>12</v>
      </c>
      <c r="B6" s="4">
        <v>32206.2</v>
      </c>
      <c r="C6" s="3">
        <v>1.08</v>
      </c>
      <c r="D6" s="5"/>
      <c r="O6" s="11">
        <v>1.2124999999999999</v>
      </c>
      <c r="P6" s="11">
        <v>2.3687499999999999</v>
      </c>
    </row>
    <row r="7" spans="1:18" ht="15">
      <c r="A7" s="1" t="s">
        <v>12</v>
      </c>
      <c r="B7" s="4">
        <v>32297.45</v>
      </c>
      <c r="C7" s="3">
        <v>1.33</v>
      </c>
      <c r="D7" s="5"/>
      <c r="O7" s="11">
        <v>2.3187500000000001</v>
      </c>
      <c r="P7" s="11">
        <v>3.0281250000000002</v>
      </c>
    </row>
    <row r="8" spans="1:18" ht="15">
      <c r="A8" s="1" t="s">
        <v>12</v>
      </c>
      <c r="B8" s="4">
        <v>32388.7</v>
      </c>
      <c r="C8" s="3">
        <v>1.58</v>
      </c>
      <c r="D8" s="5"/>
      <c r="O8" s="11">
        <v>3.078125</v>
      </c>
      <c r="P8" s="11">
        <v>3.6312500000000001</v>
      </c>
    </row>
    <row r="9" spans="1:18" ht="15">
      <c r="A9" s="1" t="s">
        <v>12</v>
      </c>
      <c r="B9" s="4">
        <v>32479.95</v>
      </c>
      <c r="C9" s="3">
        <v>1.83</v>
      </c>
      <c r="D9" s="5"/>
      <c r="O9" s="11">
        <v>4.203125</v>
      </c>
      <c r="P9" s="11">
        <v>4.7750000000000004</v>
      </c>
    </row>
    <row r="10" spans="1:18" ht="15">
      <c r="A10" s="1" t="s">
        <v>12</v>
      </c>
      <c r="B10" s="4">
        <v>32571.200000000001</v>
      </c>
      <c r="C10" s="3">
        <v>2.08</v>
      </c>
      <c r="D10" s="5"/>
      <c r="O10" s="11">
        <v>4.984375</v>
      </c>
      <c r="P10" s="11">
        <v>5.8093750000000002</v>
      </c>
    </row>
    <row r="11" spans="1:18" ht="15">
      <c r="A11" s="1" t="s">
        <v>12</v>
      </c>
      <c r="B11" s="4">
        <v>32662.45</v>
      </c>
      <c r="C11" s="3">
        <v>2.33</v>
      </c>
      <c r="D11" s="5"/>
      <c r="O11" s="11">
        <v>5.4645161290322584</v>
      </c>
      <c r="P11" s="11">
        <v>6.1774193548387091</v>
      </c>
    </row>
    <row r="12" spans="1:18" ht="15">
      <c r="A12" s="1" t="s">
        <v>12</v>
      </c>
      <c r="B12" s="4">
        <v>32753.7</v>
      </c>
      <c r="C12" s="3">
        <v>2.58</v>
      </c>
      <c r="D12" s="5"/>
      <c r="O12" s="11">
        <v>6.1032258064516141</v>
      </c>
      <c r="P12" s="11">
        <v>6.4354838709677411</v>
      </c>
    </row>
    <row r="13" spans="1:18" ht="15">
      <c r="A13" s="1" t="s">
        <v>12</v>
      </c>
      <c r="B13" s="4">
        <v>32844.949999999997</v>
      </c>
      <c r="C13" s="3">
        <v>2.83</v>
      </c>
      <c r="D13" s="5"/>
      <c r="O13" s="11">
        <v>6.6645161290322577</v>
      </c>
      <c r="P13" s="11">
        <v>7.1354838709677413</v>
      </c>
    </row>
    <row r="14" spans="1:18" ht="15">
      <c r="A14" s="1" t="s">
        <v>12</v>
      </c>
      <c r="B14" s="4">
        <v>32936.199999999997</v>
      </c>
      <c r="C14" s="3">
        <v>3.08</v>
      </c>
      <c r="D14" s="5"/>
      <c r="O14" s="11">
        <v>6.9419354838709673</v>
      </c>
      <c r="P14" s="11">
        <v>7.4709677419354845</v>
      </c>
    </row>
    <row r="15" spans="1:18" ht="15">
      <c r="A15" s="1" t="s">
        <v>12</v>
      </c>
      <c r="B15" s="4">
        <v>33027.449999999997</v>
      </c>
      <c r="C15" s="3">
        <v>3.33</v>
      </c>
      <c r="D15" s="5"/>
      <c r="O15" s="11">
        <v>7.058064516129031</v>
      </c>
      <c r="P15" s="11"/>
    </row>
    <row r="16" spans="1:18" ht="15">
      <c r="A16" s="1" t="s">
        <v>12</v>
      </c>
      <c r="B16" s="4">
        <v>33118.699999999997</v>
      </c>
      <c r="C16" s="3">
        <v>3.58</v>
      </c>
      <c r="D16" s="5"/>
      <c r="O16" s="11">
        <v>7.4225806451612915</v>
      </c>
      <c r="P16" s="11">
        <v>7.8483870967741947</v>
      </c>
    </row>
    <row r="17" spans="1:16" ht="15">
      <c r="A17" s="1" t="s">
        <v>12</v>
      </c>
      <c r="B17" s="4">
        <v>33209.949999999997</v>
      </c>
      <c r="C17" s="3">
        <v>3.83</v>
      </c>
      <c r="D17" s="5"/>
      <c r="O17" s="11">
        <v>7.6935483870967722</v>
      </c>
      <c r="P17" s="11"/>
    </row>
    <row r="18" spans="1:16" ht="15">
      <c r="A18" s="1" t="s">
        <v>12</v>
      </c>
      <c r="B18" s="4">
        <v>33301.199999999997</v>
      </c>
      <c r="C18" s="3">
        <v>4.08</v>
      </c>
      <c r="D18" s="5"/>
      <c r="O18" s="11">
        <v>7.8903225806451607</v>
      </c>
      <c r="P18" s="11"/>
    </row>
    <row r="19" spans="1:16" ht="15">
      <c r="A19" s="1" t="s">
        <v>12</v>
      </c>
      <c r="B19" s="4">
        <v>33392.449999999997</v>
      </c>
      <c r="C19" s="3">
        <v>4.33</v>
      </c>
      <c r="D19" s="5"/>
      <c r="O19" s="11">
        <v>8.3935483870967698</v>
      </c>
      <c r="P19" s="11"/>
    </row>
    <row r="20" spans="1:16" ht="15">
      <c r="A20" s="1" t="s">
        <v>12</v>
      </c>
      <c r="B20" s="4">
        <v>33483.699999999997</v>
      </c>
      <c r="C20" s="3">
        <v>4.58</v>
      </c>
      <c r="D20" s="5"/>
      <c r="O20" s="11">
        <v>8.6741935483870964</v>
      </c>
      <c r="P20" s="11">
        <v>9.2225806451612904</v>
      </c>
    </row>
    <row r="21" spans="1:16" ht="15">
      <c r="A21" s="1" t="s">
        <v>12</v>
      </c>
      <c r="B21" s="4">
        <v>33848.699999999997</v>
      </c>
      <c r="C21" s="3">
        <v>5.58</v>
      </c>
      <c r="D21" s="5"/>
      <c r="O21" s="11">
        <v>9.5483870967741939</v>
      </c>
      <c r="P21" s="11"/>
    </row>
    <row r="22" spans="1:16" ht="15">
      <c r="A22" s="1" t="s">
        <v>12</v>
      </c>
      <c r="B22" s="4">
        <v>34002</v>
      </c>
      <c r="C22" s="3">
        <v>6</v>
      </c>
      <c r="D22" s="5"/>
      <c r="O22" s="11">
        <v>9.7709677419354808</v>
      </c>
      <c r="P22" s="11"/>
    </row>
    <row r="23" spans="1:16" ht="15">
      <c r="A23" s="1" t="s">
        <v>12</v>
      </c>
      <c r="B23" s="4">
        <v>34184.5</v>
      </c>
      <c r="C23" s="3">
        <v>6.5</v>
      </c>
      <c r="D23" s="5"/>
      <c r="O23" s="11">
        <v>10.583333333333336</v>
      </c>
      <c r="P23" s="11">
        <v>12.043333333333331</v>
      </c>
    </row>
    <row r="24" spans="1:16" ht="15">
      <c r="A24" s="1" t="s">
        <v>12</v>
      </c>
      <c r="B24" s="4">
        <v>34487.449999999997</v>
      </c>
      <c r="C24" s="3">
        <v>7.33</v>
      </c>
      <c r="D24" s="5"/>
      <c r="O24" s="11">
        <v>11.053333333333335</v>
      </c>
      <c r="P24" s="11">
        <v>12.993333333333336</v>
      </c>
    </row>
    <row r="25" spans="1:16" ht="15">
      <c r="A25" s="1" t="s">
        <v>12</v>
      </c>
      <c r="B25" s="4">
        <v>35432.800000000003</v>
      </c>
      <c r="C25" s="3">
        <v>9.92</v>
      </c>
      <c r="D25" s="5"/>
      <c r="O25" s="11">
        <v>12.255172413793105</v>
      </c>
      <c r="P25" s="11">
        <v>15.086206896551724</v>
      </c>
    </row>
    <row r="26" spans="1:16" ht="15">
      <c r="A26" s="1" t="s">
        <v>13</v>
      </c>
      <c r="B26" s="4">
        <v>31841.200000000001</v>
      </c>
      <c r="C26" s="3">
        <v>0.08</v>
      </c>
      <c r="D26" s="5"/>
      <c r="O26" s="11"/>
      <c r="P26" s="11">
        <v>0.36343750000000002</v>
      </c>
    </row>
    <row r="27" spans="1:16" ht="15">
      <c r="A27" s="1" t="s">
        <v>13</v>
      </c>
      <c r="B27" s="4">
        <v>31932.45</v>
      </c>
      <c r="C27" s="3">
        <v>0.33</v>
      </c>
      <c r="D27" s="5"/>
      <c r="O27" s="11"/>
      <c r="P27" s="11">
        <v>1.1825000000000001</v>
      </c>
    </row>
    <row r="28" spans="1:16" ht="15">
      <c r="A28" s="1" t="s">
        <v>13</v>
      </c>
      <c r="B28" s="4">
        <v>32023.7</v>
      </c>
      <c r="C28" s="3">
        <v>0.57999999999999996</v>
      </c>
      <c r="D28" s="5"/>
      <c r="O28" s="11"/>
      <c r="P28" s="11">
        <v>2.3565624999999999</v>
      </c>
    </row>
    <row r="29" spans="1:16" ht="15">
      <c r="A29" s="1" t="s">
        <v>13</v>
      </c>
      <c r="B29" s="4">
        <v>32114.95</v>
      </c>
      <c r="C29" s="3">
        <v>0.83</v>
      </c>
      <c r="D29" s="5"/>
      <c r="O29" s="11">
        <v>4.78125</v>
      </c>
      <c r="P29" s="11">
        <v>4.8125</v>
      </c>
    </row>
    <row r="30" spans="1:16" ht="15">
      <c r="A30" s="1" t="s">
        <v>13</v>
      </c>
      <c r="B30" s="4">
        <v>32206.2</v>
      </c>
      <c r="C30" s="3">
        <v>1.08</v>
      </c>
      <c r="D30" s="5"/>
      <c r="O30" s="11">
        <v>6.9718749999999998</v>
      </c>
      <c r="P30" s="11">
        <v>7.2218749999999998</v>
      </c>
    </row>
    <row r="31" spans="1:16" ht="15">
      <c r="A31" s="1" t="s">
        <v>13</v>
      </c>
      <c r="B31" s="4">
        <v>32297.45</v>
      </c>
      <c r="C31" s="3">
        <v>1.33</v>
      </c>
      <c r="D31" s="5"/>
      <c r="O31" s="11">
        <v>8.7281250000000004</v>
      </c>
      <c r="P31" s="11">
        <v>8.8000000000000007</v>
      </c>
    </row>
    <row r="32" spans="1:16" ht="15">
      <c r="A32" s="1" t="s">
        <v>13</v>
      </c>
      <c r="B32" s="4">
        <v>32388.7</v>
      </c>
      <c r="C32" s="3">
        <v>1.58</v>
      </c>
      <c r="D32" s="5"/>
      <c r="O32" s="11">
        <v>9.9406250000000007</v>
      </c>
      <c r="P32" s="11">
        <v>9.7593750000000004</v>
      </c>
    </row>
    <row r="33" spans="1:16" ht="15">
      <c r="A33" s="1" t="s">
        <v>13</v>
      </c>
      <c r="B33" s="4">
        <v>32479.95</v>
      </c>
      <c r="C33" s="3">
        <v>1.83</v>
      </c>
      <c r="D33" s="5"/>
      <c r="O33" s="11">
        <v>11.493548387096775</v>
      </c>
      <c r="P33" s="11">
        <v>11.783870967741935</v>
      </c>
    </row>
    <row r="34" spans="1:16" ht="15">
      <c r="A34" s="1" t="s">
        <v>13</v>
      </c>
      <c r="B34" s="4">
        <v>32571.200000000001</v>
      </c>
      <c r="C34" s="3">
        <v>2.08</v>
      </c>
      <c r="D34" s="5"/>
      <c r="O34" s="11">
        <v>12.612903225806452</v>
      </c>
      <c r="P34" s="11">
        <v>13.635483870967741</v>
      </c>
    </row>
    <row r="35" spans="1:16" ht="15">
      <c r="A35" s="1" t="s">
        <v>13</v>
      </c>
      <c r="B35" s="4">
        <v>32662.45</v>
      </c>
      <c r="C35" s="3">
        <v>2.33</v>
      </c>
      <c r="D35" s="5"/>
      <c r="O35" s="11">
        <v>13.319354838709677</v>
      </c>
      <c r="P35" s="11">
        <v>14.538709677419355</v>
      </c>
    </row>
    <row r="36" spans="1:16" ht="15">
      <c r="A36" s="1" t="s">
        <v>13</v>
      </c>
      <c r="B36" s="4">
        <v>32753.7</v>
      </c>
      <c r="C36" s="3">
        <v>2.58</v>
      </c>
      <c r="D36" s="5"/>
      <c r="O36" s="11">
        <v>14.087096774193546</v>
      </c>
      <c r="P36" s="11">
        <v>14.896774193548385</v>
      </c>
    </row>
    <row r="37" spans="1:16" ht="15">
      <c r="A37" s="1" t="s">
        <v>13</v>
      </c>
      <c r="B37" s="4">
        <v>32844.949999999997</v>
      </c>
      <c r="C37" s="3">
        <v>2.83</v>
      </c>
      <c r="D37" s="5"/>
      <c r="O37" s="11">
        <v>14.50322580645161</v>
      </c>
      <c r="P37" s="11">
        <v>15.667741935483869</v>
      </c>
    </row>
    <row r="38" spans="1:16" ht="15">
      <c r="A38" s="1" t="s">
        <v>13</v>
      </c>
      <c r="B38" s="4">
        <v>32936.199999999997</v>
      </c>
      <c r="C38" s="3">
        <v>3.08</v>
      </c>
      <c r="D38" s="5"/>
      <c r="O38" s="11">
        <v>15.046666666666665</v>
      </c>
      <c r="P38" s="11">
        <v>16.36</v>
      </c>
    </row>
    <row r="39" spans="1:16" ht="15">
      <c r="A39" s="1" t="s">
        <v>13</v>
      </c>
      <c r="B39" s="4">
        <v>33027.449999999997</v>
      </c>
      <c r="C39" s="3">
        <v>3.33</v>
      </c>
      <c r="D39" s="5"/>
      <c r="O39" s="11">
        <v>15.15</v>
      </c>
      <c r="P39" s="11"/>
    </row>
    <row r="40" spans="1:16" ht="15">
      <c r="A40" s="1" t="s">
        <v>13</v>
      </c>
      <c r="B40" s="4">
        <v>33118.699999999997</v>
      </c>
      <c r="C40" s="3">
        <v>3.58</v>
      </c>
      <c r="D40" s="5"/>
      <c r="O40" s="11">
        <v>15.51</v>
      </c>
      <c r="P40" s="11">
        <v>16.923333333333336</v>
      </c>
    </row>
    <row r="41" spans="1:16" ht="15">
      <c r="A41" s="1" t="s">
        <v>13</v>
      </c>
      <c r="B41" s="4">
        <v>33209.949999999997</v>
      </c>
      <c r="C41" s="3">
        <v>3.83</v>
      </c>
      <c r="D41" s="5"/>
      <c r="O41" s="11">
        <v>15.69</v>
      </c>
      <c r="P41" s="11"/>
    </row>
    <row r="42" spans="1:16" ht="15">
      <c r="A42" s="1" t="s">
        <v>13</v>
      </c>
      <c r="B42" s="4">
        <v>33301.199999999997</v>
      </c>
      <c r="C42" s="3">
        <v>4.08</v>
      </c>
      <c r="D42" s="5"/>
      <c r="O42" s="11">
        <v>15.81</v>
      </c>
      <c r="P42" s="11"/>
    </row>
    <row r="43" spans="1:16" ht="15">
      <c r="A43" s="1" t="s">
        <v>13</v>
      </c>
      <c r="B43" s="4">
        <v>33392.449999999997</v>
      </c>
      <c r="C43" s="3">
        <v>4.33</v>
      </c>
      <c r="D43" s="5"/>
      <c r="O43" s="11">
        <v>16.260000000000002</v>
      </c>
      <c r="P43" s="11"/>
    </row>
    <row r="44" spans="1:16" ht="15">
      <c r="A44" s="1" t="s">
        <v>13</v>
      </c>
      <c r="B44" s="4">
        <v>33483.699999999997</v>
      </c>
      <c r="C44" s="3">
        <v>4.58</v>
      </c>
      <c r="D44" s="5"/>
      <c r="O44" s="11">
        <v>16.356666666666669</v>
      </c>
      <c r="P44" s="11">
        <v>18.386666666666667</v>
      </c>
    </row>
    <row r="45" spans="1:16" ht="15">
      <c r="A45" s="1" t="s">
        <v>13</v>
      </c>
      <c r="B45" s="4">
        <v>33848.699999999997</v>
      </c>
      <c r="C45" s="3">
        <v>5.58</v>
      </c>
      <c r="D45" s="5"/>
      <c r="O45" s="11">
        <v>17.383333333333329</v>
      </c>
      <c r="P45" s="11"/>
    </row>
    <row r="46" spans="1:16" ht="15">
      <c r="A46" s="1" t="s">
        <v>13</v>
      </c>
      <c r="B46" s="4">
        <v>34002</v>
      </c>
      <c r="C46" s="3">
        <v>6</v>
      </c>
      <c r="D46" s="5"/>
      <c r="O46" s="11">
        <v>17.616666666666664</v>
      </c>
      <c r="P46" s="11"/>
    </row>
    <row r="47" spans="1:16" ht="15">
      <c r="A47" s="1" t="s">
        <v>13</v>
      </c>
      <c r="B47" s="4">
        <v>34184.5</v>
      </c>
      <c r="C47" s="3">
        <v>6.5</v>
      </c>
      <c r="D47" s="5"/>
      <c r="O47" s="11">
        <v>17.89</v>
      </c>
      <c r="P47" s="11">
        <v>21.033333333333335</v>
      </c>
    </row>
    <row r="48" spans="1:16" ht="15">
      <c r="A48" s="1" t="s">
        <v>13</v>
      </c>
      <c r="B48" s="4">
        <v>34487.449999999997</v>
      </c>
      <c r="C48" s="3">
        <v>7.33</v>
      </c>
      <c r="D48" s="5"/>
      <c r="O48" s="11">
        <v>18.306666666666665</v>
      </c>
      <c r="P48" s="11">
        <v>21.746666666666666</v>
      </c>
    </row>
    <row r="49" spans="1:16" ht="15">
      <c r="A49" s="1" t="s">
        <v>13</v>
      </c>
      <c r="B49" s="4">
        <v>35432.800000000003</v>
      </c>
      <c r="C49" s="3">
        <v>9.92</v>
      </c>
      <c r="D49" s="5"/>
      <c r="O49" s="11">
        <v>19.013793103448272</v>
      </c>
      <c r="P49" s="11">
        <v>22.748275862068962</v>
      </c>
    </row>
    <row r="50" spans="1:16" ht="15">
      <c r="A50" s="1" t="s">
        <v>14</v>
      </c>
      <c r="B50" s="4">
        <v>31841.200000000001</v>
      </c>
      <c r="C50" s="3">
        <v>0.08</v>
      </c>
      <c r="D50" s="5"/>
      <c r="O50" s="11"/>
      <c r="P50" s="11">
        <v>0.34499999999999997</v>
      </c>
    </row>
    <row r="51" spans="1:16" ht="15">
      <c r="A51" s="1" t="s">
        <v>14</v>
      </c>
      <c r="B51" s="4">
        <v>31932.45</v>
      </c>
      <c r="C51" s="3">
        <v>0.33</v>
      </c>
      <c r="D51" s="5"/>
      <c r="O51" s="11"/>
      <c r="P51" s="11">
        <v>0.55625000000000002</v>
      </c>
    </row>
    <row r="52" spans="1:16" ht="15">
      <c r="A52" s="1" t="s">
        <v>14</v>
      </c>
      <c r="B52" s="4">
        <v>32023.7</v>
      </c>
      <c r="C52" s="3">
        <v>0.57999999999999996</v>
      </c>
      <c r="D52" s="5"/>
      <c r="O52" s="11"/>
      <c r="P52" s="11">
        <v>0.81562500000000004</v>
      </c>
    </row>
    <row r="53" spans="1:16" ht="15">
      <c r="A53" s="1" t="s">
        <v>14</v>
      </c>
      <c r="B53" s="4">
        <v>32114.95</v>
      </c>
      <c r="C53" s="3">
        <v>0.83</v>
      </c>
      <c r="D53" s="5"/>
      <c r="O53" s="11">
        <v>0.67812499999999998</v>
      </c>
      <c r="P53" s="11">
        <v>1.815625</v>
      </c>
    </row>
    <row r="54" spans="1:16" ht="15">
      <c r="A54" s="1" t="s">
        <v>14</v>
      </c>
      <c r="B54" s="4">
        <v>32206.2</v>
      </c>
      <c r="C54" s="3">
        <v>1.08</v>
      </c>
      <c r="D54" s="5"/>
      <c r="O54" s="11">
        <v>2.2312500000000002</v>
      </c>
      <c r="P54" s="11">
        <v>3.05</v>
      </c>
    </row>
    <row r="55" spans="1:16" ht="15">
      <c r="A55" s="1" t="s">
        <v>14</v>
      </c>
      <c r="B55" s="4">
        <v>32297.45</v>
      </c>
      <c r="C55" s="3">
        <v>1.33</v>
      </c>
      <c r="D55" s="5"/>
      <c r="O55" s="11">
        <v>3.4281250000000001</v>
      </c>
      <c r="P55" s="11">
        <v>3.8312499999999998</v>
      </c>
    </row>
    <row r="56" spans="1:16" ht="15">
      <c r="A56" s="1" t="s">
        <v>14</v>
      </c>
      <c r="B56" s="4">
        <v>32388.7</v>
      </c>
      <c r="C56" s="3">
        <v>1.58</v>
      </c>
      <c r="D56" s="5"/>
      <c r="O56" s="11">
        <v>4.0718750000000004</v>
      </c>
      <c r="P56" s="11">
        <v>4.21875</v>
      </c>
    </row>
    <row r="57" spans="1:16" ht="15">
      <c r="A57" s="1" t="s">
        <v>14</v>
      </c>
      <c r="B57" s="4">
        <v>32479.95</v>
      </c>
      <c r="C57" s="3">
        <v>1.83</v>
      </c>
      <c r="D57" s="5"/>
      <c r="O57" s="11">
        <v>5.0281250000000002</v>
      </c>
      <c r="P57" s="11">
        <v>5.2093749999999996</v>
      </c>
    </row>
    <row r="58" spans="1:16" ht="15">
      <c r="A58" s="1" t="s">
        <v>14</v>
      </c>
      <c r="B58" s="4">
        <v>32571.200000000001</v>
      </c>
      <c r="C58" s="3">
        <v>2.08</v>
      </c>
      <c r="D58" s="5"/>
      <c r="O58" s="11">
        <v>5.6124999999999998</v>
      </c>
      <c r="P58" s="11">
        <v>5.7374999999999998</v>
      </c>
    </row>
    <row r="59" spans="1:16" ht="15">
      <c r="A59" s="1" t="s">
        <v>14</v>
      </c>
      <c r="B59" s="4">
        <v>32662.45</v>
      </c>
      <c r="C59" s="3">
        <v>2.33</v>
      </c>
      <c r="D59" s="5"/>
      <c r="O59" s="11">
        <v>6.0687499999999996</v>
      </c>
      <c r="P59" s="11">
        <v>5.95</v>
      </c>
    </row>
    <row r="60" spans="1:16" ht="15">
      <c r="A60" s="1" t="s">
        <v>14</v>
      </c>
      <c r="B60" s="4">
        <v>32753.7</v>
      </c>
      <c r="C60" s="3">
        <v>2.58</v>
      </c>
      <c r="D60" s="5"/>
      <c r="O60" s="11">
        <v>6.35</v>
      </c>
      <c r="P60" s="11">
        <v>6.0843749999999996</v>
      </c>
    </row>
    <row r="61" spans="1:16" ht="15">
      <c r="A61" s="1" t="s">
        <v>14</v>
      </c>
      <c r="B61" s="4">
        <v>32844.949999999997</v>
      </c>
      <c r="C61" s="3">
        <v>2.83</v>
      </c>
      <c r="D61" s="5"/>
      <c r="O61" s="11">
        <v>6.6624999999999996</v>
      </c>
      <c r="P61" s="11">
        <v>6.46875</v>
      </c>
    </row>
    <row r="62" spans="1:16" ht="15">
      <c r="A62" s="1" t="s">
        <v>14</v>
      </c>
      <c r="B62" s="4">
        <v>32936.199999999997</v>
      </c>
      <c r="C62" s="3">
        <v>3.08</v>
      </c>
      <c r="D62" s="5"/>
      <c r="O62" s="11">
        <v>6.8624999999999998</v>
      </c>
      <c r="P62" s="11">
        <v>6.7468750000000002</v>
      </c>
    </row>
    <row r="63" spans="1:16" ht="15">
      <c r="A63" s="1" t="s">
        <v>14</v>
      </c>
      <c r="B63" s="4">
        <v>33027.449999999997</v>
      </c>
      <c r="C63" s="3">
        <v>3.33</v>
      </c>
      <c r="D63" s="5"/>
      <c r="O63" s="11">
        <v>7.0125000000000002</v>
      </c>
      <c r="P63" s="11"/>
    </row>
    <row r="64" spans="1:16" ht="15">
      <c r="A64" s="1" t="s">
        <v>14</v>
      </c>
      <c r="B64" s="4">
        <v>33118.699999999997</v>
      </c>
      <c r="C64" s="3">
        <v>3.58</v>
      </c>
      <c r="D64" s="5"/>
      <c r="O64" s="11">
        <v>7.2218749999999998</v>
      </c>
      <c r="P64" s="11">
        <v>6.9937500000000004</v>
      </c>
    </row>
    <row r="65" spans="1:16" ht="15">
      <c r="A65" s="1" t="s">
        <v>14</v>
      </c>
      <c r="B65" s="4">
        <v>33209.949999999997</v>
      </c>
      <c r="C65" s="3">
        <v>3.83</v>
      </c>
      <c r="D65" s="5"/>
      <c r="O65" s="11">
        <v>7.3375000000000004</v>
      </c>
      <c r="P65" s="11"/>
    </row>
    <row r="66" spans="1:16" ht="15">
      <c r="A66" s="1" t="s">
        <v>14</v>
      </c>
      <c r="B66" s="4">
        <v>33301.199999999997</v>
      </c>
      <c r="C66" s="3">
        <v>4.08</v>
      </c>
      <c r="D66" s="5"/>
      <c r="O66" s="11">
        <v>7.7374999999999998</v>
      </c>
      <c r="P66" s="11"/>
    </row>
    <row r="67" spans="1:16" ht="15">
      <c r="A67" s="1" t="s">
        <v>14</v>
      </c>
      <c r="B67" s="4">
        <v>33392.449999999997</v>
      </c>
      <c r="C67" s="3">
        <v>4.33</v>
      </c>
      <c r="D67" s="5"/>
      <c r="O67" s="11">
        <v>8.3874999999999993</v>
      </c>
      <c r="P67" s="11"/>
    </row>
    <row r="68" spans="1:16" ht="15">
      <c r="A68" s="1" t="s">
        <v>14</v>
      </c>
      <c r="B68" s="4">
        <v>33483.699999999997</v>
      </c>
      <c r="C68" s="3">
        <v>4.58</v>
      </c>
      <c r="D68" s="5"/>
      <c r="O68" s="11">
        <v>8.7281250000000004</v>
      </c>
      <c r="P68" s="11">
        <v>8.6125000000000007</v>
      </c>
    </row>
    <row r="69" spans="1:16" ht="15">
      <c r="A69" s="1" t="s">
        <v>14</v>
      </c>
      <c r="B69" s="4">
        <v>33848.699999999997</v>
      </c>
      <c r="C69" s="3">
        <v>5.58</v>
      </c>
      <c r="D69" s="5"/>
      <c r="O69" s="11">
        <v>9.9312500000000004</v>
      </c>
      <c r="P69" s="11"/>
    </row>
    <row r="70" spans="1:16" ht="15">
      <c r="A70" s="1" t="s">
        <v>14</v>
      </c>
      <c r="B70" s="4">
        <v>34002</v>
      </c>
      <c r="C70" s="3">
        <v>6</v>
      </c>
      <c r="D70" s="5"/>
      <c r="O70" s="11">
        <v>10.125</v>
      </c>
      <c r="P70" s="11"/>
    </row>
    <row r="71" spans="1:16" ht="15">
      <c r="A71" s="1" t="s">
        <v>14</v>
      </c>
      <c r="B71" s="4">
        <v>34184.5</v>
      </c>
      <c r="C71" s="3">
        <v>6.5</v>
      </c>
      <c r="D71" s="5"/>
      <c r="O71" s="11">
        <v>10.69375</v>
      </c>
      <c r="P71" s="11">
        <v>10.987500000000001</v>
      </c>
    </row>
    <row r="72" spans="1:16" ht="15">
      <c r="A72" s="1" t="s">
        <v>14</v>
      </c>
      <c r="B72" s="4">
        <v>34487.449999999997</v>
      </c>
      <c r="C72" s="3">
        <v>7.33</v>
      </c>
      <c r="D72" s="5"/>
      <c r="O72" s="11">
        <v>11.246874999999999</v>
      </c>
      <c r="P72" s="11">
        <v>12.24375</v>
      </c>
    </row>
    <row r="73" spans="1:16" ht="15">
      <c r="A73" s="1" t="s">
        <v>14</v>
      </c>
      <c r="B73" s="4">
        <v>35432.800000000003</v>
      </c>
      <c r="C73" s="3">
        <v>9.92</v>
      </c>
      <c r="D73" s="5"/>
      <c r="O73" s="11">
        <v>11.909375000000001</v>
      </c>
      <c r="P73" s="11">
        <v>13.481249999999999</v>
      </c>
    </row>
    <row r="74" spans="1:16" ht="15">
      <c r="A74" s="1" t="s">
        <v>15</v>
      </c>
      <c r="B74" s="4">
        <v>31841.200000000001</v>
      </c>
      <c r="C74" s="3">
        <v>0.08</v>
      </c>
      <c r="D74" s="5"/>
      <c r="O74" s="11"/>
      <c r="P74" s="11">
        <v>0.36749999999999999</v>
      </c>
    </row>
    <row r="75" spans="1:16" ht="15">
      <c r="A75" s="1" t="s">
        <v>15</v>
      </c>
      <c r="B75" s="4">
        <v>31932.45</v>
      </c>
      <c r="C75" s="3">
        <v>0.33</v>
      </c>
      <c r="D75" s="5"/>
      <c r="O75" s="11"/>
      <c r="P75" s="11">
        <v>1.34375</v>
      </c>
    </row>
    <row r="76" spans="1:16" ht="15">
      <c r="A76" s="1" t="s">
        <v>15</v>
      </c>
      <c r="B76" s="4">
        <v>32023.7</v>
      </c>
      <c r="C76" s="3">
        <v>0.57999999999999996</v>
      </c>
      <c r="D76" s="5"/>
      <c r="O76" s="11"/>
      <c r="P76" s="11">
        <v>2.5812499999999998</v>
      </c>
    </row>
    <row r="77" spans="1:16" ht="15">
      <c r="A77" s="1" t="s">
        <v>15</v>
      </c>
      <c r="B77" s="4">
        <v>32114.95</v>
      </c>
      <c r="C77" s="3">
        <v>0.83</v>
      </c>
      <c r="D77" s="5"/>
      <c r="O77" s="11">
        <v>5.5966666666666667</v>
      </c>
      <c r="P77" s="11">
        <v>5.033333333333335</v>
      </c>
    </row>
    <row r="78" spans="1:16" ht="15">
      <c r="A78" s="1" t="s">
        <v>15</v>
      </c>
      <c r="B78" s="4">
        <v>32206.2</v>
      </c>
      <c r="C78" s="3">
        <v>1.08</v>
      </c>
      <c r="D78" s="5"/>
      <c r="O78" s="11">
        <v>8.144827586206894</v>
      </c>
      <c r="P78" s="11">
        <v>7.3793103448275854</v>
      </c>
    </row>
    <row r="79" spans="1:16" ht="15">
      <c r="A79" s="1" t="s">
        <v>15</v>
      </c>
      <c r="B79" s="4">
        <v>32297.45</v>
      </c>
      <c r="C79" s="3">
        <v>1.33</v>
      </c>
      <c r="D79" s="5"/>
      <c r="O79" s="11">
        <v>10.004545454545454</v>
      </c>
      <c r="P79" s="11">
        <v>9.35</v>
      </c>
    </row>
    <row r="80" spans="1:16" ht="15">
      <c r="A80" s="1" t="s">
        <v>15</v>
      </c>
      <c r="B80" s="4">
        <v>32388.7</v>
      </c>
      <c r="C80" s="3">
        <v>1.58</v>
      </c>
      <c r="D80" s="5"/>
      <c r="O80" s="11">
        <v>11.272727272727273</v>
      </c>
      <c r="P80" s="11">
        <v>10.286363636363635</v>
      </c>
    </row>
    <row r="81" spans="1:16" ht="15">
      <c r="A81" s="1" t="s">
        <v>15</v>
      </c>
      <c r="B81" s="4">
        <v>32479.95</v>
      </c>
      <c r="C81" s="3">
        <v>1.83</v>
      </c>
      <c r="D81" s="5"/>
      <c r="O81" s="11">
        <v>12.945</v>
      </c>
      <c r="P81" s="11">
        <v>11.88</v>
      </c>
    </row>
    <row r="82" spans="1:16" ht="15">
      <c r="A82" s="1" t="s">
        <v>15</v>
      </c>
      <c r="B82" s="4">
        <v>32571.200000000001</v>
      </c>
      <c r="C82" s="3">
        <v>2.08</v>
      </c>
      <c r="D82" s="5"/>
      <c r="O82" s="11">
        <v>14.175000000000001</v>
      </c>
      <c r="P82" s="11">
        <v>13.875</v>
      </c>
    </row>
    <row r="83" spans="1:16" ht="15">
      <c r="A83" s="1" t="s">
        <v>15</v>
      </c>
      <c r="B83" s="4">
        <v>32662.45</v>
      </c>
      <c r="C83" s="3">
        <v>2.33</v>
      </c>
      <c r="D83" s="5"/>
      <c r="O83" s="11">
        <v>14.99</v>
      </c>
      <c r="P83" s="11">
        <v>14.585000000000001</v>
      </c>
    </row>
    <row r="84" spans="1:16" ht="15">
      <c r="A84" s="1" t="s">
        <v>15</v>
      </c>
      <c r="B84" s="4">
        <v>32753.7</v>
      </c>
      <c r="C84" s="3">
        <v>2.58</v>
      </c>
      <c r="D84" s="5"/>
      <c r="O84" s="11">
        <v>15.82</v>
      </c>
      <c r="P84" s="11">
        <v>14.955</v>
      </c>
    </row>
    <row r="85" spans="1:16" ht="15">
      <c r="A85" s="1" t="s">
        <v>15</v>
      </c>
      <c r="B85" s="4">
        <v>32844.949999999997</v>
      </c>
      <c r="C85" s="3">
        <v>2.83</v>
      </c>
      <c r="D85" s="5"/>
      <c r="O85" s="11">
        <v>16.64</v>
      </c>
      <c r="P85" s="11">
        <v>15.865</v>
      </c>
    </row>
    <row r="86" spans="1:16" ht="15">
      <c r="A86" s="1" t="s">
        <v>15</v>
      </c>
      <c r="B86" s="4">
        <v>32936.199999999997</v>
      </c>
      <c r="C86" s="3">
        <v>3.08</v>
      </c>
      <c r="D86" s="5"/>
      <c r="O86" s="11">
        <v>16.965</v>
      </c>
      <c r="P86" s="11">
        <v>16.675000000000001</v>
      </c>
    </row>
    <row r="87" spans="1:16" ht="15">
      <c r="A87" s="1" t="s">
        <v>15</v>
      </c>
      <c r="B87" s="4">
        <v>33027.449999999997</v>
      </c>
      <c r="C87" s="3">
        <v>3.33</v>
      </c>
      <c r="D87" s="5"/>
      <c r="O87" s="11">
        <v>17.135000000000002</v>
      </c>
      <c r="P87" s="11"/>
    </row>
    <row r="88" spans="1:16" ht="15">
      <c r="A88" s="1" t="s">
        <v>15</v>
      </c>
      <c r="B88" s="4">
        <v>33118.699999999997</v>
      </c>
      <c r="C88" s="3">
        <v>3.58</v>
      </c>
      <c r="D88" s="5"/>
      <c r="O88" s="11">
        <v>17.344999999999999</v>
      </c>
      <c r="P88" s="11">
        <v>17.065000000000001</v>
      </c>
    </row>
    <row r="89" spans="1:16" ht="15">
      <c r="A89" s="1" t="s">
        <v>15</v>
      </c>
      <c r="B89" s="4">
        <v>33209.949999999997</v>
      </c>
      <c r="C89" s="3">
        <v>3.83</v>
      </c>
      <c r="D89" s="5"/>
      <c r="O89" s="11">
        <v>17.52</v>
      </c>
      <c r="P89" s="11"/>
    </row>
    <row r="90" spans="1:16" ht="15">
      <c r="A90" s="1" t="s">
        <v>15</v>
      </c>
      <c r="B90" s="4">
        <v>33301.199999999997</v>
      </c>
      <c r="C90" s="3">
        <v>4.08</v>
      </c>
      <c r="D90" s="5"/>
      <c r="O90" s="11">
        <v>17.79</v>
      </c>
      <c r="P90" s="11"/>
    </row>
    <row r="91" spans="1:16" ht="15">
      <c r="A91" s="1" t="s">
        <v>15</v>
      </c>
      <c r="B91" s="4">
        <v>33392.449999999997</v>
      </c>
      <c r="C91" s="3">
        <v>4.33</v>
      </c>
      <c r="D91" s="5"/>
      <c r="O91" s="11">
        <v>18.579999999999998</v>
      </c>
      <c r="P91" s="11"/>
    </row>
    <row r="92" spans="1:16" ht="15">
      <c r="A92" s="1" t="s">
        <v>15</v>
      </c>
      <c r="B92" s="4">
        <v>33483.699999999997</v>
      </c>
      <c r="C92" s="3">
        <v>4.58</v>
      </c>
      <c r="D92" s="5"/>
      <c r="O92" s="11">
        <v>18.89</v>
      </c>
      <c r="P92" s="11">
        <v>18.565000000000001</v>
      </c>
    </row>
    <row r="93" spans="1:16" ht="15">
      <c r="A93" s="1" t="s">
        <v>15</v>
      </c>
      <c r="B93" s="4">
        <v>33848.699999999997</v>
      </c>
      <c r="C93" s="3">
        <v>5.58</v>
      </c>
      <c r="D93" s="5"/>
      <c r="O93" s="11">
        <v>20.994736842105265</v>
      </c>
      <c r="P93" s="11"/>
    </row>
    <row r="94" spans="1:16" ht="15">
      <c r="A94" s="1" t="s">
        <v>15</v>
      </c>
      <c r="B94" s="4">
        <v>34002</v>
      </c>
      <c r="C94" s="3">
        <v>6</v>
      </c>
      <c r="D94" s="5"/>
      <c r="O94" s="11">
        <v>21.378947368421056</v>
      </c>
      <c r="P94" s="11"/>
    </row>
    <row r="95" spans="1:16" ht="15">
      <c r="A95" s="1" t="s">
        <v>15</v>
      </c>
      <c r="B95" s="4">
        <v>34184.5</v>
      </c>
      <c r="C95" s="3">
        <v>6.5</v>
      </c>
      <c r="D95" s="5"/>
      <c r="O95" s="11">
        <v>21.93684210526316</v>
      </c>
      <c r="P95" s="11">
        <v>21.15789473684211</v>
      </c>
    </row>
    <row r="96" spans="1:16" ht="15">
      <c r="A96" s="1" t="s">
        <v>15</v>
      </c>
      <c r="B96" s="4">
        <v>34487.449999999997</v>
      </c>
      <c r="C96" s="3">
        <v>7.33</v>
      </c>
      <c r="D96" s="5"/>
      <c r="O96" s="11">
        <v>22.252631578947362</v>
      </c>
      <c r="P96" s="11">
        <v>21.826315789473682</v>
      </c>
    </row>
    <row r="97" spans="1:16" ht="15">
      <c r="A97" s="1" t="s">
        <v>15</v>
      </c>
      <c r="B97" s="4">
        <v>35432.800000000003</v>
      </c>
      <c r="C97" s="3">
        <v>9.92</v>
      </c>
      <c r="D97" s="5"/>
      <c r="O97" s="11">
        <v>22.484210526315788</v>
      </c>
      <c r="P97" s="11">
        <v>22.815789473684209</v>
      </c>
    </row>
    <row r="98" spans="1:16" ht="15">
      <c r="A98" s="1" t="s">
        <v>15</v>
      </c>
      <c r="B98" s="6">
        <v>32052</v>
      </c>
      <c r="C98" s="3">
        <v>0.66</v>
      </c>
      <c r="D98" s="5">
        <f t="shared" ref="D98:D137" si="0">IF(AND(E98&gt;0,K98&gt;0),K98/E98*10000,999)</f>
        <v>82.716049382716022</v>
      </c>
      <c r="E98" s="3">
        <v>243.00000000000003</v>
      </c>
      <c r="F98" s="3">
        <f t="shared" ref="F98:F137" si="1">G98-E98</f>
        <v>366</v>
      </c>
      <c r="G98" s="3">
        <v>609</v>
      </c>
      <c r="H98" s="3">
        <v>104</v>
      </c>
      <c r="I98" s="3">
        <v>24</v>
      </c>
      <c r="J98" s="3">
        <v>237</v>
      </c>
      <c r="K98" s="3">
        <v>2.0099999999999998</v>
      </c>
    </row>
    <row r="99" spans="1:16" ht="15">
      <c r="A99" s="1" t="s">
        <v>15</v>
      </c>
      <c r="B99" s="6">
        <v>32191</v>
      </c>
      <c r="C99" s="3">
        <v>1.04</v>
      </c>
      <c r="D99" s="5">
        <f t="shared" si="0"/>
        <v>106.45161290322581</v>
      </c>
      <c r="E99" s="3">
        <v>465.00000000000006</v>
      </c>
      <c r="F99" s="3">
        <f t="shared" si="1"/>
        <v>1479.0000000000002</v>
      </c>
      <c r="G99" s="3">
        <v>1944.0000000000002</v>
      </c>
      <c r="H99" s="3">
        <v>685</v>
      </c>
      <c r="I99" s="3">
        <v>135</v>
      </c>
      <c r="J99" s="3">
        <v>660</v>
      </c>
      <c r="K99" s="3">
        <v>4.95</v>
      </c>
    </row>
    <row r="100" spans="1:16" ht="15">
      <c r="A100" s="1" t="s">
        <v>15</v>
      </c>
      <c r="B100" s="6">
        <v>32337</v>
      </c>
      <c r="C100" s="3">
        <v>1.44</v>
      </c>
      <c r="D100" s="5">
        <f t="shared" si="0"/>
        <v>96.15384615384616</v>
      </c>
      <c r="E100" s="3">
        <v>468</v>
      </c>
      <c r="F100" s="3">
        <f t="shared" si="1"/>
        <v>1969</v>
      </c>
      <c r="G100" s="3">
        <v>2437</v>
      </c>
      <c r="H100" s="3">
        <v>1055</v>
      </c>
      <c r="I100" s="3">
        <v>189</v>
      </c>
      <c r="J100" s="3">
        <v>725</v>
      </c>
      <c r="K100" s="3">
        <v>4.5</v>
      </c>
    </row>
    <row r="101" spans="1:16" ht="15">
      <c r="A101" s="1" t="s">
        <v>15</v>
      </c>
      <c r="B101" s="6">
        <v>32472</v>
      </c>
      <c r="C101" s="3">
        <v>1.81</v>
      </c>
      <c r="D101" s="5">
        <f t="shared" si="0"/>
        <v>93.260869565217405</v>
      </c>
      <c r="E101" s="3">
        <v>459.99999999999994</v>
      </c>
      <c r="F101" s="3">
        <f t="shared" si="1"/>
        <v>2602</v>
      </c>
      <c r="G101" s="3">
        <v>3062</v>
      </c>
      <c r="H101" s="3">
        <v>1596</v>
      </c>
      <c r="I101" s="3">
        <v>264</v>
      </c>
      <c r="J101" s="3">
        <v>741</v>
      </c>
      <c r="K101" s="3">
        <v>4.29</v>
      </c>
    </row>
    <row r="102" spans="1:16" ht="15">
      <c r="A102" s="1" t="s">
        <v>15</v>
      </c>
      <c r="B102" s="6">
        <v>32688</v>
      </c>
      <c r="C102" s="3">
        <v>2.4</v>
      </c>
      <c r="D102" s="5">
        <f t="shared" si="0"/>
        <v>97.727272727272734</v>
      </c>
      <c r="E102" s="3">
        <v>396</v>
      </c>
      <c r="F102" s="3">
        <f t="shared" si="1"/>
        <v>3492.0000000000005</v>
      </c>
      <c r="G102" s="3">
        <v>3888.0000000000005</v>
      </c>
      <c r="H102" s="3">
        <v>2491</v>
      </c>
      <c r="I102" s="3">
        <v>384</v>
      </c>
      <c r="J102" s="3">
        <v>617</v>
      </c>
      <c r="K102" s="3">
        <v>3.87</v>
      </c>
    </row>
    <row r="103" spans="1:16" ht="15">
      <c r="A103" s="1" t="s">
        <v>15</v>
      </c>
      <c r="B103" s="6">
        <v>32943</v>
      </c>
      <c r="C103" s="3">
        <v>3.1</v>
      </c>
      <c r="D103" s="5">
        <f t="shared" si="0"/>
        <v>61.442915733214505</v>
      </c>
      <c r="E103" s="3">
        <v>600</v>
      </c>
      <c r="F103" s="3">
        <f t="shared" si="1"/>
        <v>5711</v>
      </c>
      <c r="G103" s="3">
        <v>6311</v>
      </c>
      <c r="H103" s="3">
        <v>4047.9999999999995</v>
      </c>
      <c r="I103" s="3">
        <v>609</v>
      </c>
      <c r="J103" s="3">
        <v>1018</v>
      </c>
      <c r="K103" s="3">
        <v>3.6865749439928703</v>
      </c>
    </row>
    <row r="104" spans="1:16" ht="15">
      <c r="A104" s="1" t="s">
        <v>15</v>
      </c>
      <c r="B104" s="6">
        <v>33126</v>
      </c>
      <c r="C104" s="3">
        <v>3.6</v>
      </c>
      <c r="D104" s="5">
        <f t="shared" si="0"/>
        <v>59.992738621386081</v>
      </c>
      <c r="E104" s="3">
        <v>631</v>
      </c>
      <c r="F104" s="3">
        <f t="shared" si="1"/>
        <v>6527</v>
      </c>
      <c r="G104" s="3">
        <v>7158</v>
      </c>
      <c r="H104" s="3">
        <v>4632</v>
      </c>
      <c r="I104" s="3">
        <v>694</v>
      </c>
      <c r="J104" s="3">
        <v>1201</v>
      </c>
      <c r="K104" s="3">
        <v>3.7855418070094617</v>
      </c>
    </row>
    <row r="105" spans="1:16" ht="15">
      <c r="A105" s="1" t="s">
        <v>15</v>
      </c>
      <c r="B105" s="6">
        <v>33308</v>
      </c>
      <c r="C105" s="3">
        <v>4.0999999999999996</v>
      </c>
      <c r="D105" s="5">
        <f t="shared" si="0"/>
        <v>59.984620057361866</v>
      </c>
      <c r="E105" s="3">
        <v>665</v>
      </c>
      <c r="F105" s="3">
        <f t="shared" si="1"/>
        <v>7418</v>
      </c>
      <c r="G105" s="3">
        <v>8083</v>
      </c>
      <c r="H105" s="3">
        <v>5233</v>
      </c>
      <c r="I105" s="3">
        <v>781</v>
      </c>
      <c r="J105" s="3">
        <v>1404</v>
      </c>
      <c r="K105" s="3">
        <v>3.9889772338145639</v>
      </c>
    </row>
    <row r="106" spans="1:16" ht="15">
      <c r="A106" s="1" t="s">
        <v>15</v>
      </c>
      <c r="B106" s="6">
        <v>33491</v>
      </c>
      <c r="C106" s="3">
        <v>4.5999999999999996</v>
      </c>
      <c r="D106" s="5">
        <f t="shared" si="0"/>
        <v>59.9089234523274</v>
      </c>
      <c r="E106" s="3">
        <v>757</v>
      </c>
      <c r="F106" s="3">
        <f t="shared" si="1"/>
        <v>9096</v>
      </c>
      <c r="G106" s="3">
        <v>9853</v>
      </c>
      <c r="H106" s="3">
        <v>6409.9999999999991</v>
      </c>
      <c r="I106" s="3">
        <v>926</v>
      </c>
      <c r="J106" s="3">
        <v>1760.0000000000002</v>
      </c>
      <c r="K106" s="3">
        <v>4.5351055053411846</v>
      </c>
    </row>
    <row r="107" spans="1:16" ht="15">
      <c r="A107" s="1" t="s">
        <v>15</v>
      </c>
      <c r="B107" s="6">
        <v>33856</v>
      </c>
      <c r="C107" s="3">
        <v>5.6</v>
      </c>
      <c r="D107" s="5">
        <f t="shared" si="0"/>
        <v>57.547536656280826</v>
      </c>
      <c r="E107" s="3">
        <v>936.99999999999989</v>
      </c>
      <c r="F107" s="3">
        <f t="shared" si="1"/>
        <v>12765.000000000002</v>
      </c>
      <c r="G107" s="3">
        <v>13702.000000000002</v>
      </c>
      <c r="H107" s="3">
        <v>9000</v>
      </c>
      <c r="I107" s="3">
        <v>1199</v>
      </c>
      <c r="J107" s="3">
        <v>2566</v>
      </c>
      <c r="K107" s="3">
        <v>5.3922041846935125</v>
      </c>
    </row>
    <row r="108" spans="1:16" ht="15">
      <c r="A108" s="1" t="s">
        <v>14</v>
      </c>
      <c r="B108" s="6">
        <v>32052</v>
      </c>
      <c r="C108" s="3">
        <v>0.66</v>
      </c>
      <c r="D108" s="5">
        <f t="shared" si="0"/>
        <v>84.210526315789465</v>
      </c>
      <c r="E108" s="3">
        <v>19</v>
      </c>
      <c r="F108" s="3">
        <f t="shared" si="1"/>
        <v>17</v>
      </c>
      <c r="G108" s="3">
        <v>36</v>
      </c>
      <c r="H108" s="3">
        <v>5</v>
      </c>
      <c r="I108" s="3">
        <v>2</v>
      </c>
      <c r="J108" s="3">
        <v>10</v>
      </c>
      <c r="K108" s="3">
        <v>0.16</v>
      </c>
    </row>
    <row r="109" spans="1:16" ht="15">
      <c r="A109" s="1" t="s">
        <v>14</v>
      </c>
      <c r="B109" s="6">
        <v>32191</v>
      </c>
      <c r="C109" s="3">
        <v>1.04</v>
      </c>
      <c r="D109" s="5">
        <f t="shared" si="0"/>
        <v>37.640449438202246</v>
      </c>
      <c r="E109" s="3">
        <v>178</v>
      </c>
      <c r="F109" s="3">
        <f t="shared" si="1"/>
        <v>260.99999999999994</v>
      </c>
      <c r="G109" s="3">
        <v>438.99999999999994</v>
      </c>
      <c r="H109" s="3">
        <v>75</v>
      </c>
      <c r="I109" s="3">
        <v>18</v>
      </c>
      <c r="J109" s="3">
        <v>168</v>
      </c>
      <c r="K109" s="3">
        <v>0.67</v>
      </c>
    </row>
    <row r="110" spans="1:16" ht="15">
      <c r="A110" s="1" t="s">
        <v>14</v>
      </c>
      <c r="B110" s="6">
        <v>32337</v>
      </c>
      <c r="C110" s="3">
        <v>1.44</v>
      </c>
      <c r="D110" s="5">
        <f t="shared" si="0"/>
        <v>96.478873239436624</v>
      </c>
      <c r="E110" s="3">
        <v>142</v>
      </c>
      <c r="F110" s="3">
        <f t="shared" si="1"/>
        <v>296.99999999999994</v>
      </c>
      <c r="G110" s="3">
        <v>438.99999999999994</v>
      </c>
      <c r="H110" s="3">
        <v>123</v>
      </c>
      <c r="I110" s="3">
        <v>34</v>
      </c>
      <c r="J110" s="3">
        <v>140</v>
      </c>
      <c r="K110" s="3">
        <v>1.37</v>
      </c>
    </row>
    <row r="111" spans="1:16" ht="15">
      <c r="A111" s="1" t="s">
        <v>14</v>
      </c>
      <c r="B111" s="6">
        <v>32472</v>
      </c>
      <c r="C111" s="3">
        <v>1.81</v>
      </c>
      <c r="D111" s="5">
        <f t="shared" si="0"/>
        <v>102.00000000000001</v>
      </c>
      <c r="E111" s="3">
        <v>100</v>
      </c>
      <c r="F111" s="3">
        <f t="shared" si="1"/>
        <v>401</v>
      </c>
      <c r="G111" s="3">
        <v>501</v>
      </c>
      <c r="H111" s="3">
        <v>249.00000000000003</v>
      </c>
      <c r="I111" s="3">
        <v>62</v>
      </c>
      <c r="J111" s="3">
        <v>90</v>
      </c>
      <c r="K111" s="3">
        <v>1.02</v>
      </c>
    </row>
    <row r="112" spans="1:16" ht="15">
      <c r="A112" s="1" t="s">
        <v>14</v>
      </c>
      <c r="B112" s="6">
        <v>32688</v>
      </c>
      <c r="C112" s="3">
        <v>2.4</v>
      </c>
      <c r="D112" s="5">
        <f t="shared" si="0"/>
        <v>101.73913043478262</v>
      </c>
      <c r="E112" s="3">
        <v>114.99999999999999</v>
      </c>
      <c r="F112" s="3">
        <f t="shared" si="1"/>
        <v>598</v>
      </c>
      <c r="G112" s="3">
        <v>713</v>
      </c>
      <c r="H112" s="3">
        <v>397</v>
      </c>
      <c r="I112" s="3">
        <v>94</v>
      </c>
      <c r="J112" s="3">
        <v>107</v>
      </c>
      <c r="K112" s="3">
        <v>1.17</v>
      </c>
    </row>
    <row r="113" spans="1:11" ht="15">
      <c r="A113" s="1" t="s">
        <v>14</v>
      </c>
      <c r="B113" s="6">
        <v>32943</v>
      </c>
      <c r="C113" s="3">
        <v>3.1</v>
      </c>
      <c r="D113" s="5">
        <f t="shared" si="0"/>
        <v>64.487962471556543</v>
      </c>
      <c r="E113" s="3">
        <v>134</v>
      </c>
      <c r="F113" s="3">
        <f t="shared" si="1"/>
        <v>1123</v>
      </c>
      <c r="G113" s="3">
        <v>1257</v>
      </c>
      <c r="H113" s="3">
        <v>794</v>
      </c>
      <c r="I113" s="3">
        <v>183</v>
      </c>
      <c r="J113" s="3">
        <v>146</v>
      </c>
      <c r="K113" s="3">
        <v>0.8641386971188576</v>
      </c>
    </row>
    <row r="114" spans="1:11" ht="15">
      <c r="A114" s="1" t="s">
        <v>14</v>
      </c>
      <c r="B114" s="6">
        <v>33126</v>
      </c>
      <c r="C114" s="3">
        <v>3.6</v>
      </c>
      <c r="D114" s="5">
        <f t="shared" si="0"/>
        <v>60.938416298404768</v>
      </c>
      <c r="E114" s="3">
        <v>152</v>
      </c>
      <c r="F114" s="3">
        <f t="shared" si="1"/>
        <v>1392</v>
      </c>
      <c r="G114" s="3">
        <v>1544</v>
      </c>
      <c r="H114" s="3">
        <v>957</v>
      </c>
      <c r="I114" s="3">
        <v>219</v>
      </c>
      <c r="J114" s="3">
        <v>216</v>
      </c>
      <c r="K114" s="3">
        <v>0.9262639277357525</v>
      </c>
    </row>
    <row r="115" spans="1:11" ht="15">
      <c r="A115" s="1" t="s">
        <v>14</v>
      </c>
      <c r="B115" s="6">
        <v>33308</v>
      </c>
      <c r="C115" s="3">
        <v>4.0999999999999996</v>
      </c>
      <c r="D115" s="5">
        <f t="shared" si="0"/>
        <v>60.662254679692836</v>
      </c>
      <c r="E115" s="3">
        <v>180</v>
      </c>
      <c r="F115" s="3">
        <f t="shared" si="1"/>
        <v>1780.0000000000002</v>
      </c>
      <c r="G115" s="3">
        <v>1960.0000000000002</v>
      </c>
      <c r="H115" s="3">
        <v>1199</v>
      </c>
      <c r="I115" s="3">
        <v>267</v>
      </c>
      <c r="J115" s="3">
        <v>314</v>
      </c>
      <c r="K115" s="3">
        <v>1.091920584234471</v>
      </c>
    </row>
    <row r="116" spans="1:11" ht="15">
      <c r="A116" s="1" t="s">
        <v>14</v>
      </c>
      <c r="B116" s="6">
        <v>33491</v>
      </c>
      <c r="C116" s="3">
        <v>4.5999999999999996</v>
      </c>
      <c r="D116" s="5">
        <f t="shared" si="0"/>
        <v>60.532472626658461</v>
      </c>
      <c r="E116" s="3">
        <v>239</v>
      </c>
      <c r="F116" s="3">
        <f t="shared" si="1"/>
        <v>2546</v>
      </c>
      <c r="G116" s="3">
        <v>2785</v>
      </c>
      <c r="H116" s="3">
        <v>1692.0000000000002</v>
      </c>
      <c r="I116" s="3">
        <v>355</v>
      </c>
      <c r="J116" s="3">
        <v>499</v>
      </c>
      <c r="K116" s="3">
        <v>1.4467260957771373</v>
      </c>
    </row>
    <row r="117" spans="1:11" ht="15">
      <c r="A117" s="1" t="s">
        <v>14</v>
      </c>
      <c r="B117" s="6">
        <v>33856</v>
      </c>
      <c r="C117" s="3">
        <v>5.6</v>
      </c>
      <c r="D117" s="5">
        <f t="shared" si="0"/>
        <v>60.307004358320533</v>
      </c>
      <c r="E117" s="3">
        <v>322</v>
      </c>
      <c r="F117" s="3">
        <f t="shared" si="1"/>
        <v>3862</v>
      </c>
      <c r="G117" s="3">
        <v>4184</v>
      </c>
      <c r="H117" s="3">
        <v>2540</v>
      </c>
      <c r="I117" s="3">
        <v>484.99999999999994</v>
      </c>
      <c r="J117" s="3">
        <v>836.99999999999989</v>
      </c>
      <c r="K117" s="3">
        <v>1.9418855403379214</v>
      </c>
    </row>
    <row r="118" spans="1:11" ht="15">
      <c r="A118" s="1" t="s">
        <v>13</v>
      </c>
      <c r="B118" s="6">
        <v>32052</v>
      </c>
      <c r="C118" s="3">
        <v>0.66</v>
      </c>
      <c r="D118" s="5">
        <f t="shared" si="0"/>
        <v>87.922705314009676</v>
      </c>
      <c r="E118" s="3">
        <v>206.99999999999997</v>
      </c>
      <c r="F118" s="3">
        <f t="shared" si="1"/>
        <v>301</v>
      </c>
      <c r="G118" s="3">
        <v>508</v>
      </c>
      <c r="H118" s="3">
        <v>86</v>
      </c>
      <c r="I118" s="3">
        <v>21</v>
      </c>
      <c r="J118" s="3">
        <v>194</v>
      </c>
      <c r="K118" s="3">
        <v>1.82</v>
      </c>
    </row>
    <row r="119" spans="1:11" ht="15">
      <c r="A119" s="1" t="s">
        <v>13</v>
      </c>
      <c r="B119" s="6">
        <v>32191</v>
      </c>
      <c r="C119" s="3">
        <v>1.04</v>
      </c>
      <c r="D119" s="5">
        <f t="shared" si="0"/>
        <v>104.94117647058825</v>
      </c>
      <c r="E119" s="3">
        <v>425</v>
      </c>
      <c r="F119" s="3">
        <f t="shared" si="1"/>
        <v>1262</v>
      </c>
      <c r="G119" s="3">
        <v>1687</v>
      </c>
      <c r="H119" s="3">
        <v>562</v>
      </c>
      <c r="I119" s="3">
        <v>117</v>
      </c>
      <c r="J119" s="3">
        <v>584</v>
      </c>
      <c r="K119" s="3">
        <v>4.46</v>
      </c>
    </row>
    <row r="120" spans="1:11" ht="15">
      <c r="A120" s="1" t="s">
        <v>13</v>
      </c>
      <c r="B120" s="6">
        <v>32337</v>
      </c>
      <c r="C120" s="3">
        <v>1.44</v>
      </c>
      <c r="D120" s="5">
        <f t="shared" si="0"/>
        <v>97.76422764227641</v>
      </c>
      <c r="E120" s="3">
        <v>492</v>
      </c>
      <c r="F120" s="3">
        <f t="shared" si="1"/>
        <v>2089</v>
      </c>
      <c r="G120" s="3">
        <v>2581</v>
      </c>
      <c r="H120" s="3">
        <v>1146</v>
      </c>
      <c r="I120" s="3">
        <v>213</v>
      </c>
      <c r="J120" s="3">
        <v>730</v>
      </c>
      <c r="K120" s="3">
        <v>4.8099999999999996</v>
      </c>
    </row>
    <row r="121" spans="1:11" ht="15">
      <c r="A121" s="1" t="s">
        <v>13</v>
      </c>
      <c r="B121" s="6">
        <v>32472</v>
      </c>
      <c r="C121" s="3">
        <v>1.81</v>
      </c>
      <c r="D121" s="5">
        <f t="shared" si="0"/>
        <v>105.04385964912282</v>
      </c>
      <c r="E121" s="3">
        <v>455.99999999999994</v>
      </c>
      <c r="F121" s="3">
        <f t="shared" si="1"/>
        <v>2891</v>
      </c>
      <c r="G121" s="3">
        <v>3347</v>
      </c>
      <c r="H121" s="3">
        <v>1918</v>
      </c>
      <c r="I121" s="3">
        <v>330</v>
      </c>
      <c r="J121" s="3">
        <v>643</v>
      </c>
      <c r="K121" s="3">
        <v>4.79</v>
      </c>
    </row>
    <row r="122" spans="1:11" ht="15">
      <c r="A122" s="1" t="s">
        <v>13</v>
      </c>
      <c r="B122" s="6">
        <v>32688</v>
      </c>
      <c r="C122" s="3">
        <v>2.4</v>
      </c>
      <c r="D122" s="5">
        <f t="shared" si="0"/>
        <v>100.1937984496124</v>
      </c>
      <c r="E122" s="3">
        <v>516</v>
      </c>
      <c r="F122" s="3">
        <f t="shared" si="1"/>
        <v>4474</v>
      </c>
      <c r="G122" s="3">
        <v>4990</v>
      </c>
      <c r="H122" s="3">
        <v>3201</v>
      </c>
      <c r="I122" s="3">
        <v>509.99999999999994</v>
      </c>
      <c r="J122" s="3">
        <v>762</v>
      </c>
      <c r="K122" s="3">
        <v>5.17</v>
      </c>
    </row>
    <row r="123" spans="1:11" ht="15">
      <c r="A123" s="1" t="s">
        <v>13</v>
      </c>
      <c r="B123" s="6">
        <v>32943</v>
      </c>
      <c r="C123" s="3">
        <v>3.1</v>
      </c>
      <c r="D123" s="5">
        <f t="shared" si="0"/>
        <v>60.635193134974074</v>
      </c>
      <c r="E123" s="3">
        <v>710</v>
      </c>
      <c r="F123" s="3">
        <f t="shared" si="1"/>
        <v>6493</v>
      </c>
      <c r="G123" s="3">
        <v>7203</v>
      </c>
      <c r="H123" s="3">
        <v>4543</v>
      </c>
      <c r="I123" s="3">
        <v>727</v>
      </c>
      <c r="J123" s="3">
        <v>1223</v>
      </c>
      <c r="K123" s="3">
        <v>4.3050987125831597</v>
      </c>
    </row>
    <row r="124" spans="1:11" ht="15">
      <c r="A124" s="1" t="s">
        <v>13</v>
      </c>
      <c r="B124" s="6">
        <v>33126</v>
      </c>
      <c r="C124" s="3">
        <v>3.6</v>
      </c>
      <c r="D124" s="5">
        <f t="shared" si="0"/>
        <v>59.908670806839915</v>
      </c>
      <c r="E124" s="3">
        <v>757</v>
      </c>
      <c r="F124" s="3">
        <f t="shared" si="1"/>
        <v>7548</v>
      </c>
      <c r="G124" s="3">
        <v>8305</v>
      </c>
      <c r="H124" s="3">
        <v>5250</v>
      </c>
      <c r="I124" s="3">
        <v>838.00000000000011</v>
      </c>
      <c r="J124" s="3">
        <v>1460</v>
      </c>
      <c r="K124" s="3">
        <v>4.5350863800777814</v>
      </c>
    </row>
    <row r="125" spans="1:11" ht="15">
      <c r="A125" s="1" t="s">
        <v>13</v>
      </c>
      <c r="B125" s="6">
        <v>33308</v>
      </c>
      <c r="C125" s="3">
        <v>4.0999999999999996</v>
      </c>
      <c r="D125" s="5">
        <f t="shared" si="0"/>
        <v>59.881844578474187</v>
      </c>
      <c r="E125" s="3">
        <v>791</v>
      </c>
      <c r="F125" s="3">
        <f t="shared" si="1"/>
        <v>8504</v>
      </c>
      <c r="G125" s="3">
        <v>9295</v>
      </c>
      <c r="H125" s="3">
        <v>5883</v>
      </c>
      <c r="I125" s="3">
        <v>935</v>
      </c>
      <c r="J125" s="3">
        <v>1686</v>
      </c>
      <c r="K125" s="3">
        <v>4.7366539061573079</v>
      </c>
    </row>
    <row r="126" spans="1:11" ht="15">
      <c r="A126" s="1" t="s">
        <v>13</v>
      </c>
      <c r="B126" s="6">
        <v>33491</v>
      </c>
      <c r="C126" s="3">
        <v>4.5999999999999996</v>
      </c>
      <c r="D126" s="5">
        <f t="shared" si="0"/>
        <v>59.900377511143951</v>
      </c>
      <c r="E126" s="3">
        <v>851</v>
      </c>
      <c r="F126" s="3">
        <f t="shared" si="1"/>
        <v>9769</v>
      </c>
      <c r="G126" s="3">
        <v>10620</v>
      </c>
      <c r="H126" s="3">
        <v>6776.0000000000009</v>
      </c>
      <c r="I126" s="3">
        <v>1056</v>
      </c>
      <c r="J126" s="3">
        <v>1989</v>
      </c>
      <c r="K126" s="3">
        <v>5.0975221261983501</v>
      </c>
    </row>
    <row r="127" spans="1:11" ht="15">
      <c r="A127" s="1" t="s">
        <v>13</v>
      </c>
      <c r="B127" s="6">
        <v>33856</v>
      </c>
      <c r="C127" s="3">
        <v>5.6</v>
      </c>
      <c r="D127" s="5">
        <f t="shared" si="0"/>
        <v>59.873661419716925</v>
      </c>
      <c r="E127" s="3">
        <v>969.99999999999989</v>
      </c>
      <c r="F127" s="3">
        <f t="shared" si="1"/>
        <v>12589</v>
      </c>
      <c r="G127" s="3">
        <v>13559</v>
      </c>
      <c r="H127" s="3">
        <v>8660</v>
      </c>
      <c r="I127" s="3">
        <v>1270</v>
      </c>
      <c r="J127" s="3">
        <v>2659</v>
      </c>
      <c r="K127" s="3">
        <v>5.8077451577125405</v>
      </c>
    </row>
    <row r="128" spans="1:11" ht="15">
      <c r="A128" s="1" t="s">
        <v>12</v>
      </c>
      <c r="B128" s="6">
        <v>32052</v>
      </c>
      <c r="C128" s="3">
        <v>0.66</v>
      </c>
      <c r="D128" s="5">
        <f t="shared" si="0"/>
        <v>100</v>
      </c>
      <c r="E128" s="3">
        <v>9</v>
      </c>
      <c r="F128" s="3">
        <f t="shared" si="1"/>
        <v>8</v>
      </c>
      <c r="G128" s="3">
        <v>17</v>
      </c>
      <c r="H128" s="3">
        <v>3</v>
      </c>
      <c r="I128" s="3">
        <v>1</v>
      </c>
      <c r="J128" s="3">
        <v>4</v>
      </c>
      <c r="K128" s="3">
        <v>0.09</v>
      </c>
    </row>
    <row r="129" spans="1:16" ht="15">
      <c r="A129" s="1" t="s">
        <v>12</v>
      </c>
      <c r="B129" s="6">
        <v>32191</v>
      </c>
      <c r="C129" s="3">
        <v>1.04</v>
      </c>
      <c r="D129" s="5">
        <f t="shared" si="0"/>
        <v>46.067415730337075</v>
      </c>
      <c r="E129" s="3">
        <v>89</v>
      </c>
      <c r="F129" s="3">
        <f t="shared" si="1"/>
        <v>119</v>
      </c>
      <c r="G129" s="3">
        <v>208</v>
      </c>
      <c r="H129" s="3">
        <v>36</v>
      </c>
      <c r="I129" s="3">
        <v>9</v>
      </c>
      <c r="J129" s="3">
        <v>74</v>
      </c>
      <c r="K129" s="3">
        <v>0.41</v>
      </c>
    </row>
    <row r="130" spans="1:16" ht="15">
      <c r="A130" s="1" t="s">
        <v>12</v>
      </c>
      <c r="B130" s="6">
        <v>32337</v>
      </c>
      <c r="C130" s="3">
        <v>1.44</v>
      </c>
      <c r="D130" s="5">
        <f t="shared" si="0"/>
        <v>103.03030303030303</v>
      </c>
      <c r="E130" s="3">
        <v>99</v>
      </c>
      <c r="F130" s="3">
        <f t="shared" si="1"/>
        <v>172</v>
      </c>
      <c r="G130" s="3">
        <v>271</v>
      </c>
      <c r="H130" s="3">
        <v>62</v>
      </c>
      <c r="I130" s="3">
        <v>18</v>
      </c>
      <c r="J130" s="3">
        <v>92</v>
      </c>
      <c r="K130" s="3">
        <v>1.02</v>
      </c>
    </row>
    <row r="131" spans="1:16" ht="15">
      <c r="A131" s="1" t="s">
        <v>12</v>
      </c>
      <c r="B131" s="6">
        <v>32472</v>
      </c>
      <c r="C131" s="3">
        <v>1.81</v>
      </c>
      <c r="D131" s="5">
        <f t="shared" si="0"/>
        <v>92.156862745098024</v>
      </c>
      <c r="E131" s="3">
        <v>102</v>
      </c>
      <c r="F131" s="3">
        <f t="shared" si="1"/>
        <v>330</v>
      </c>
      <c r="G131" s="3">
        <v>432</v>
      </c>
      <c r="H131" s="3">
        <v>182</v>
      </c>
      <c r="I131" s="3">
        <v>47</v>
      </c>
      <c r="J131" s="3">
        <v>101</v>
      </c>
      <c r="K131" s="3">
        <v>0.94</v>
      </c>
    </row>
    <row r="132" spans="1:16" ht="15">
      <c r="A132" s="1" t="s">
        <v>12</v>
      </c>
      <c r="B132" s="6">
        <v>32688</v>
      </c>
      <c r="C132" s="3">
        <v>2.4</v>
      </c>
      <c r="D132" s="5">
        <f t="shared" si="0"/>
        <v>81.578947368421055</v>
      </c>
      <c r="E132" s="3">
        <v>152</v>
      </c>
      <c r="F132" s="3">
        <f t="shared" si="1"/>
        <v>666</v>
      </c>
      <c r="G132" s="3">
        <v>818</v>
      </c>
      <c r="H132" s="3">
        <v>401</v>
      </c>
      <c r="I132" s="3">
        <v>91</v>
      </c>
      <c r="J132" s="3">
        <v>174</v>
      </c>
      <c r="K132" s="3">
        <v>1.24</v>
      </c>
    </row>
    <row r="133" spans="1:16" ht="15">
      <c r="A133" s="1" t="s">
        <v>12</v>
      </c>
      <c r="B133" s="6">
        <v>32943</v>
      </c>
      <c r="C133" s="3">
        <v>3.1</v>
      </c>
      <c r="D133" s="5">
        <f t="shared" si="0"/>
        <v>63.836150711215744</v>
      </c>
      <c r="E133" s="3">
        <v>149</v>
      </c>
      <c r="F133" s="3">
        <f t="shared" si="1"/>
        <v>1294</v>
      </c>
      <c r="G133" s="3">
        <v>1443</v>
      </c>
      <c r="H133" s="3">
        <v>923</v>
      </c>
      <c r="I133" s="3">
        <v>196</v>
      </c>
      <c r="J133" s="3">
        <v>175</v>
      </c>
      <c r="K133" s="3">
        <v>0.9511586455971146</v>
      </c>
    </row>
    <row r="134" spans="1:16" ht="15">
      <c r="A134" s="1" t="s">
        <v>12</v>
      </c>
      <c r="B134" s="6">
        <v>33126</v>
      </c>
      <c r="C134" s="3">
        <v>3.6</v>
      </c>
      <c r="D134" s="5">
        <f t="shared" si="0"/>
        <v>60.516619948717498</v>
      </c>
      <c r="E134" s="3">
        <v>177</v>
      </c>
      <c r="F134" s="3">
        <f t="shared" si="1"/>
        <v>1670</v>
      </c>
      <c r="G134" s="3">
        <v>1847</v>
      </c>
      <c r="H134" s="3">
        <v>1162</v>
      </c>
      <c r="I134" s="3">
        <v>242</v>
      </c>
      <c r="J134" s="3">
        <v>266</v>
      </c>
      <c r="K134" s="3">
        <v>1.0711441730922997</v>
      </c>
    </row>
    <row r="135" spans="1:16" ht="15">
      <c r="A135" s="1" t="s">
        <v>12</v>
      </c>
      <c r="B135" s="6">
        <v>33308</v>
      </c>
      <c r="C135" s="3">
        <v>4.0999999999999996</v>
      </c>
      <c r="D135" s="5">
        <f t="shared" si="0"/>
        <v>60.523115209098847</v>
      </c>
      <c r="E135" s="3">
        <v>204</v>
      </c>
      <c r="F135" s="3">
        <f t="shared" si="1"/>
        <v>2083</v>
      </c>
      <c r="G135" s="3">
        <v>2287</v>
      </c>
      <c r="H135" s="3">
        <v>1425</v>
      </c>
      <c r="I135" s="3">
        <v>291</v>
      </c>
      <c r="J135" s="3">
        <v>367</v>
      </c>
      <c r="K135" s="3">
        <v>1.2346715502656165</v>
      </c>
    </row>
    <row r="136" spans="1:16" ht="15">
      <c r="A136" s="1" t="s">
        <v>12</v>
      </c>
      <c r="B136" s="6">
        <v>33491</v>
      </c>
      <c r="C136" s="3">
        <v>4.5999999999999996</v>
      </c>
      <c r="D136" s="5">
        <f t="shared" si="0"/>
        <v>60.365353940663141</v>
      </c>
      <c r="E136" s="3">
        <v>252.99999999999997</v>
      </c>
      <c r="F136" s="3">
        <f t="shared" si="1"/>
        <v>2772</v>
      </c>
      <c r="G136" s="3">
        <v>3025</v>
      </c>
      <c r="H136" s="3">
        <v>1873.9999999999998</v>
      </c>
      <c r="I136" s="3">
        <v>366</v>
      </c>
      <c r="J136" s="3">
        <v>532</v>
      </c>
      <c r="K136" s="3">
        <v>1.5272434546987774</v>
      </c>
    </row>
    <row r="137" spans="1:16" ht="15">
      <c r="A137" s="1" t="s">
        <v>12</v>
      </c>
      <c r="B137" s="6">
        <v>33856</v>
      </c>
      <c r="C137" s="3">
        <v>5.6</v>
      </c>
      <c r="D137" s="5">
        <f t="shared" si="0"/>
        <v>60.282201119467167</v>
      </c>
      <c r="E137" s="3">
        <v>314</v>
      </c>
      <c r="F137" s="3">
        <f t="shared" si="1"/>
        <v>3874</v>
      </c>
      <c r="G137" s="3">
        <v>4188</v>
      </c>
      <c r="H137" s="3">
        <v>2590</v>
      </c>
      <c r="I137" s="3">
        <v>469.00000000000006</v>
      </c>
      <c r="J137" s="3">
        <v>815</v>
      </c>
      <c r="K137" s="3">
        <v>1.8928611151512691</v>
      </c>
    </row>
    <row r="138" spans="1:16" ht="15">
      <c r="A138" s="1" t="s">
        <v>24</v>
      </c>
      <c r="B138" s="6"/>
      <c r="C138" s="7"/>
      <c r="D138" s="5"/>
      <c r="O138" s="10"/>
      <c r="P138" s="10"/>
    </row>
    <row r="139" spans="1:16" ht="15">
      <c r="A139" s="1" t="s">
        <v>25</v>
      </c>
      <c r="B139" s="6"/>
      <c r="C139" s="7"/>
      <c r="D139" s="5"/>
      <c r="O139" s="10"/>
      <c r="P139" s="10"/>
    </row>
    <row r="140" spans="1:16" ht="15">
      <c r="A140" s="1" t="s">
        <v>26</v>
      </c>
      <c r="B140" s="6"/>
      <c r="C140" s="7"/>
      <c r="D140" s="5"/>
      <c r="O140" s="10"/>
      <c r="P140" s="10"/>
    </row>
    <row r="141" spans="1:16" ht="15">
      <c r="A141" s="1" t="s">
        <v>27</v>
      </c>
      <c r="B141" s="6"/>
      <c r="C141" s="7"/>
      <c r="D141" s="5"/>
      <c r="M141" s="6"/>
      <c r="N141" s="9"/>
      <c r="O141" s="10"/>
      <c r="P141" s="10"/>
    </row>
    <row r="142" spans="1:16" ht="15">
      <c r="B142" s="6"/>
      <c r="C142" s="7"/>
      <c r="D142" s="5"/>
      <c r="M142" s="6"/>
      <c r="N142" s="9"/>
      <c r="O142" s="10"/>
      <c r="P142" s="10"/>
    </row>
    <row r="143" spans="1:16" ht="15">
      <c r="B143" s="6"/>
      <c r="C143" s="7"/>
      <c r="D143" s="5"/>
      <c r="O143" s="10"/>
      <c r="P143" s="10"/>
    </row>
    <row r="144" spans="1:16" ht="15">
      <c r="B144" s="6"/>
      <c r="C144" s="7"/>
      <c r="D144" s="5"/>
      <c r="O144" s="10"/>
      <c r="P144" s="10"/>
    </row>
    <row r="145" spans="2:16" ht="15">
      <c r="B145" s="6"/>
      <c r="C145" s="7"/>
      <c r="D145" s="5"/>
      <c r="O145" s="10"/>
      <c r="P145" s="10"/>
    </row>
    <row r="146" spans="2:16" ht="15">
      <c r="B146" s="6"/>
      <c r="C146" s="7"/>
      <c r="D146" s="5"/>
      <c r="O146" s="10"/>
      <c r="P146" s="10"/>
    </row>
    <row r="147" spans="2:16" ht="15">
      <c r="B147" s="6"/>
      <c r="C147" s="7"/>
      <c r="D147" s="5"/>
      <c r="O147" s="10"/>
      <c r="P147" s="10"/>
    </row>
    <row r="148" spans="2:16" ht="15">
      <c r="B148" s="6"/>
      <c r="C148" s="7"/>
      <c r="D148" s="5"/>
      <c r="O148" s="10"/>
      <c r="P148" s="10"/>
    </row>
    <row r="149" spans="2:16" ht="15">
      <c r="B149" s="6"/>
      <c r="C149" s="7"/>
      <c r="D149" s="5"/>
      <c r="N149" s="9"/>
      <c r="O149" s="10"/>
      <c r="P149" s="10"/>
    </row>
    <row r="150" spans="2:16" ht="15">
      <c r="B150" s="6"/>
      <c r="C150" s="7"/>
      <c r="D150" s="5"/>
      <c r="N150" s="9"/>
      <c r="O150" s="10"/>
      <c r="P150" s="10"/>
    </row>
    <row r="151" spans="2:16" ht="15">
      <c r="B151" s="6"/>
      <c r="C151" s="7"/>
      <c r="D151" s="5"/>
    </row>
    <row r="152" spans="2:16" ht="15">
      <c r="B152" s="6"/>
      <c r="C152" s="7"/>
      <c r="D152" s="5"/>
    </row>
    <row r="153" spans="2:16" ht="15">
      <c r="B153" s="6"/>
      <c r="C153" s="7"/>
      <c r="D153" s="5"/>
    </row>
    <row r="154" spans="2:16" ht="15">
      <c r="B154" s="6"/>
      <c r="C154" s="7"/>
      <c r="D154" s="5"/>
    </row>
    <row r="155" spans="2:16" ht="15">
      <c r="B155" s="6"/>
      <c r="C155" s="7"/>
      <c r="D155" s="5"/>
    </row>
    <row r="156" spans="2:16" ht="15">
      <c r="B156" s="6"/>
      <c r="C156" s="7"/>
      <c r="D156" s="5"/>
    </row>
    <row r="157" spans="2:16" ht="15">
      <c r="B157" s="6"/>
      <c r="C157" s="7"/>
      <c r="D157" s="5"/>
    </row>
    <row r="158" spans="2:16" ht="15">
      <c r="B158" s="6"/>
      <c r="C158" s="7"/>
      <c r="D158" s="5"/>
    </row>
    <row r="159" spans="2:16" ht="15">
      <c r="B159" s="6"/>
      <c r="C159" s="7"/>
      <c r="D159" s="5"/>
    </row>
    <row r="160" spans="2:16" ht="15">
      <c r="B160" s="6"/>
      <c r="C160" s="7"/>
      <c r="D160" s="5"/>
    </row>
    <row r="161" spans="2:4" ht="15">
      <c r="B161" s="6"/>
      <c r="C161" s="7"/>
      <c r="D161" s="5"/>
    </row>
    <row r="162" spans="2:4" ht="15">
      <c r="B162" s="6"/>
      <c r="C162" s="7"/>
      <c r="D162" s="5"/>
    </row>
    <row r="163" spans="2:4" ht="15">
      <c r="B163" s="6"/>
      <c r="C163" s="7"/>
      <c r="D163" s="5"/>
    </row>
    <row r="164" spans="2:4" ht="15">
      <c r="B164" s="6"/>
      <c r="C164" s="7"/>
      <c r="D164" s="5"/>
    </row>
    <row r="165" spans="2:4" ht="15">
      <c r="B165" s="6"/>
      <c r="C165" s="7"/>
      <c r="D165" s="5"/>
    </row>
    <row r="166" spans="2:4" ht="15">
      <c r="B166" s="6"/>
      <c r="C166" s="7"/>
      <c r="D166" s="5"/>
    </row>
    <row r="167" spans="2:4" ht="15">
      <c r="B167" s="6"/>
      <c r="C167" s="7"/>
      <c r="D167" s="5"/>
    </row>
    <row r="168" spans="2:4" ht="15">
      <c r="B168" s="6"/>
      <c r="C168" s="7"/>
      <c r="D168" s="5"/>
    </row>
    <row r="169" spans="2:4" ht="15">
      <c r="B169" s="6"/>
      <c r="C169" s="7"/>
      <c r="D169" s="5"/>
    </row>
    <row r="170" spans="2:4" ht="15">
      <c r="B170" s="6"/>
      <c r="C170" s="7"/>
      <c r="D170" s="5"/>
    </row>
    <row r="171" spans="2:4" ht="15">
      <c r="B171" s="6"/>
      <c r="C171" s="7"/>
      <c r="D171" s="5"/>
    </row>
    <row r="172" spans="2:4" ht="15">
      <c r="B172" s="6"/>
      <c r="C172" s="7"/>
      <c r="D172" s="5"/>
    </row>
    <row r="173" spans="2:4" ht="15">
      <c r="B173" s="6"/>
      <c r="C173" s="7"/>
      <c r="D173" s="5"/>
    </row>
    <row r="174" spans="2:4" ht="15">
      <c r="B174" s="6"/>
      <c r="C174" s="7"/>
      <c r="D174" s="5"/>
    </row>
    <row r="175" spans="2:4" ht="15">
      <c r="B175" s="6"/>
      <c r="C175" s="7"/>
      <c r="D175" s="5"/>
    </row>
    <row r="176" spans="2:4" ht="15">
      <c r="B176" s="6"/>
      <c r="C176" s="7"/>
      <c r="D176" s="5"/>
    </row>
    <row r="177" spans="2:4" ht="15">
      <c r="B177" s="6"/>
      <c r="C177" s="7"/>
      <c r="D177" s="5"/>
    </row>
    <row r="178" spans="2:4" ht="15">
      <c r="B178" s="6"/>
      <c r="C178" s="7"/>
      <c r="D178" s="5"/>
    </row>
    <row r="179" spans="2:4" ht="15">
      <c r="B179" s="6"/>
      <c r="C179" s="7"/>
      <c r="D179" s="5"/>
    </row>
    <row r="180" spans="2:4" ht="15">
      <c r="B180" s="6"/>
      <c r="C180" s="7"/>
      <c r="D180" s="5"/>
    </row>
    <row r="181" spans="2:4" ht="15">
      <c r="B181" s="6"/>
      <c r="C181" s="7"/>
      <c r="D181" s="5"/>
    </row>
    <row r="182" spans="2:4" ht="15">
      <c r="B182" s="6"/>
      <c r="C182" s="7"/>
      <c r="D182" s="5"/>
    </row>
    <row r="183" spans="2:4" ht="15">
      <c r="B183" s="6"/>
      <c r="C183" s="7"/>
      <c r="D183" s="5"/>
    </row>
    <row r="184" spans="2:4" ht="15">
      <c r="B184" s="6"/>
      <c r="C184" s="7"/>
      <c r="D184" s="5"/>
    </row>
    <row r="185" spans="2:4" ht="15">
      <c r="B185" s="6"/>
      <c r="C185" s="7"/>
      <c r="D185" s="5"/>
    </row>
    <row r="186" spans="2:4" ht="15">
      <c r="B186" s="6"/>
      <c r="C186" s="7"/>
      <c r="D186" s="5"/>
    </row>
    <row r="187" spans="2:4" ht="15">
      <c r="B187" s="6"/>
      <c r="C187" s="7"/>
      <c r="D187" s="5"/>
    </row>
    <row r="188" spans="2:4" ht="15">
      <c r="B188" s="6"/>
      <c r="C188" s="7"/>
      <c r="D188" s="5"/>
    </row>
    <row r="189" spans="2:4" ht="15">
      <c r="B189" s="6"/>
      <c r="C189" s="7"/>
      <c r="D189" s="5"/>
    </row>
    <row r="190" spans="2:4" ht="15">
      <c r="B190" s="6"/>
      <c r="C190" s="7"/>
      <c r="D190" s="5"/>
    </row>
    <row r="191" spans="2:4" ht="15">
      <c r="B191" s="6"/>
      <c r="C191" s="7"/>
      <c r="D191" s="5"/>
    </row>
    <row r="192" spans="2:4" ht="15">
      <c r="B192" s="6"/>
      <c r="C192" s="7"/>
      <c r="D192" s="5"/>
    </row>
    <row r="193" spans="2:4" ht="15">
      <c r="B193" s="6"/>
      <c r="C193" s="7"/>
      <c r="D193" s="5"/>
    </row>
    <row r="194" spans="2:4" ht="15">
      <c r="B194" s="6"/>
      <c r="C194" s="7"/>
      <c r="D194" s="5"/>
    </row>
    <row r="195" spans="2:4" ht="15">
      <c r="B195" s="6"/>
      <c r="C195" s="7"/>
      <c r="D195" s="5"/>
    </row>
    <row r="196" spans="2:4" ht="15">
      <c r="B196" s="6"/>
      <c r="C196" s="7"/>
      <c r="D196" s="5"/>
    </row>
    <row r="197" spans="2:4" ht="15">
      <c r="B197" s="6"/>
      <c r="C197" s="7"/>
      <c r="D197" s="5"/>
    </row>
    <row r="198" spans="2:4" ht="15">
      <c r="B198" s="6"/>
      <c r="C198" s="7"/>
      <c r="D198" s="5"/>
    </row>
    <row r="199" spans="2:4" ht="15">
      <c r="B199" s="6"/>
      <c r="C199" s="7"/>
      <c r="D199" s="5"/>
    </row>
    <row r="200" spans="2:4" ht="15">
      <c r="B200" s="6"/>
      <c r="C200" s="7"/>
      <c r="D200" s="5"/>
    </row>
    <row r="201" spans="2:4" ht="15">
      <c r="B201" s="6"/>
      <c r="C201" s="7"/>
      <c r="D201" s="5"/>
    </row>
    <row r="202" spans="2:4" ht="15">
      <c r="B202" s="6"/>
      <c r="C202" s="7"/>
      <c r="D202" s="5"/>
    </row>
    <row r="203" spans="2:4" ht="15">
      <c r="B203" s="6"/>
      <c r="C203" s="7"/>
      <c r="D203" s="5"/>
    </row>
    <row r="204" spans="2:4" ht="15">
      <c r="B204" s="6"/>
      <c r="C204" s="7"/>
      <c r="D204" s="5"/>
    </row>
    <row r="205" spans="2:4" ht="15">
      <c r="B205" s="6"/>
      <c r="C205" s="7"/>
      <c r="D205" s="5"/>
    </row>
    <row r="206" spans="2:4" ht="15">
      <c r="B206" s="6"/>
      <c r="C206" s="7"/>
      <c r="D206" s="5"/>
    </row>
    <row r="207" spans="2:4" ht="15">
      <c r="B207" s="6"/>
      <c r="C207" s="7"/>
      <c r="D207" s="5"/>
    </row>
    <row r="208" spans="2:4" ht="15">
      <c r="B208" s="6"/>
      <c r="C208" s="7"/>
      <c r="D208" s="5"/>
    </row>
    <row r="209" spans="2:4" ht="15">
      <c r="B209" s="6"/>
      <c r="C209" s="7"/>
      <c r="D209" s="5"/>
    </row>
    <row r="210" spans="2:4" ht="15">
      <c r="B210" s="6"/>
      <c r="C210" s="7"/>
      <c r="D210" s="5"/>
    </row>
    <row r="211" spans="2:4" ht="15">
      <c r="B211" s="6"/>
      <c r="C211" s="7"/>
      <c r="D211" s="5"/>
    </row>
    <row r="212" spans="2:4" ht="15">
      <c r="B212" s="6"/>
      <c r="C212" s="7"/>
      <c r="D212" s="5"/>
    </row>
    <row r="213" spans="2:4" ht="15">
      <c r="B213" s="6"/>
      <c r="C213" s="7"/>
      <c r="D213" s="5"/>
    </row>
    <row r="214" spans="2:4" ht="15">
      <c r="B214" s="6"/>
      <c r="C214" s="7"/>
      <c r="D214" s="5"/>
    </row>
    <row r="215" spans="2:4" ht="15">
      <c r="B215" s="6"/>
      <c r="C215" s="7"/>
      <c r="D215" s="5"/>
    </row>
    <row r="216" spans="2:4" ht="15">
      <c r="B216" s="6"/>
      <c r="C216" s="7"/>
      <c r="D216" s="5"/>
    </row>
    <row r="217" spans="2:4" ht="15">
      <c r="B217" s="6"/>
      <c r="C217" s="7"/>
      <c r="D217" s="5"/>
    </row>
    <row r="218" spans="2:4" ht="15">
      <c r="B218" s="6"/>
      <c r="C218" s="7"/>
      <c r="D218" s="5"/>
    </row>
    <row r="219" spans="2:4" ht="15">
      <c r="B219" s="6"/>
      <c r="C219" s="7"/>
      <c r="D219" s="5"/>
    </row>
    <row r="220" spans="2:4" ht="15">
      <c r="B220" s="6"/>
      <c r="C220" s="7"/>
      <c r="D220" s="5"/>
    </row>
    <row r="221" spans="2:4" ht="15">
      <c r="B221" s="6"/>
      <c r="C221" s="7"/>
      <c r="D221" s="5"/>
    </row>
    <row r="222" spans="2:4" ht="15">
      <c r="B222" s="6"/>
      <c r="C222" s="7"/>
      <c r="D222" s="5"/>
    </row>
    <row r="223" spans="2:4" ht="15">
      <c r="B223" s="6"/>
      <c r="C223" s="7"/>
      <c r="D223" s="5"/>
    </row>
    <row r="224" spans="2:4" ht="15">
      <c r="B224" s="6"/>
      <c r="C224" s="7"/>
      <c r="D224" s="5"/>
    </row>
    <row r="225" spans="2:4" ht="15">
      <c r="B225" s="6"/>
      <c r="C225" s="7"/>
      <c r="D225" s="5"/>
    </row>
    <row r="226" spans="2:4" ht="15">
      <c r="B226" s="6"/>
      <c r="C226" s="7"/>
      <c r="D226" s="5"/>
    </row>
    <row r="227" spans="2:4" ht="15">
      <c r="B227" s="6"/>
      <c r="C227" s="7"/>
      <c r="D227" s="5"/>
    </row>
    <row r="228" spans="2:4" ht="15">
      <c r="B228" s="6"/>
      <c r="C228" s="7"/>
      <c r="D228" s="5"/>
    </row>
    <row r="229" spans="2:4" ht="15">
      <c r="B229" s="6"/>
      <c r="C229" s="7"/>
      <c r="D229" s="5"/>
    </row>
    <row r="230" spans="2:4" ht="15">
      <c r="B230" s="6"/>
      <c r="C230" s="7"/>
      <c r="D230" s="5"/>
    </row>
    <row r="231" spans="2:4" ht="15">
      <c r="B231" s="6"/>
      <c r="C231" s="7"/>
      <c r="D231" s="5"/>
    </row>
    <row r="232" spans="2:4" ht="15">
      <c r="B232" s="6"/>
      <c r="C232" s="7"/>
      <c r="D232" s="5"/>
    </row>
    <row r="233" spans="2:4" ht="15">
      <c r="B233" s="6"/>
      <c r="C233" s="7"/>
      <c r="D233" s="5"/>
    </row>
    <row r="234" spans="2:4" ht="15">
      <c r="B234" s="6"/>
      <c r="C234" s="7"/>
      <c r="D234" s="5"/>
    </row>
    <row r="235" spans="2:4" ht="15">
      <c r="B235" s="6"/>
      <c r="C235" s="7"/>
      <c r="D235" s="5"/>
    </row>
    <row r="236" spans="2:4" ht="15">
      <c r="B236" s="6"/>
      <c r="C236" s="7"/>
      <c r="D236" s="5"/>
    </row>
    <row r="237" spans="2:4" ht="15">
      <c r="B237" s="6"/>
      <c r="C237" s="7"/>
      <c r="D237" s="5"/>
    </row>
    <row r="238" spans="2:4" ht="15">
      <c r="B238" s="6"/>
      <c r="C238" s="7"/>
      <c r="D238" s="5"/>
    </row>
    <row r="239" spans="2:4" ht="15">
      <c r="B239" s="6"/>
      <c r="C239" s="7"/>
      <c r="D239" s="5"/>
    </row>
    <row r="240" spans="2:4" ht="15">
      <c r="B240" s="6"/>
      <c r="C240" s="7"/>
      <c r="D240" s="5"/>
    </row>
    <row r="241" spans="2:11" ht="15">
      <c r="B241" s="6"/>
      <c r="C241" s="7"/>
      <c r="D241" s="5"/>
    </row>
    <row r="242" spans="2:11" ht="15">
      <c r="B242" s="6"/>
      <c r="C242" s="7"/>
      <c r="D242" s="5"/>
    </row>
    <row r="243" spans="2:11" ht="15">
      <c r="B243" s="6"/>
      <c r="C243" s="7"/>
      <c r="D243" s="5"/>
    </row>
    <row r="244" spans="2:11" ht="15">
      <c r="B244" s="6"/>
      <c r="C244" s="7"/>
      <c r="D244" s="5"/>
    </row>
    <row r="245" spans="2:11" ht="15">
      <c r="B245" s="6"/>
      <c r="C245" s="7"/>
      <c r="D245" s="5"/>
    </row>
    <row r="246" spans="2:11" ht="15">
      <c r="B246" s="6"/>
      <c r="C246" s="7"/>
      <c r="D246" s="5"/>
    </row>
    <row r="247" spans="2:11" ht="15">
      <c r="B247" s="6"/>
      <c r="C247" s="7"/>
      <c r="D247" s="5"/>
    </row>
    <row r="248" spans="2:11" ht="15">
      <c r="B248" s="6"/>
      <c r="C248" s="7"/>
      <c r="D248" s="5"/>
    </row>
    <row r="249" spans="2:11" ht="15">
      <c r="B249" s="6"/>
      <c r="C249" s="7"/>
      <c r="D249" s="5"/>
      <c r="G249" s="12"/>
      <c r="K249" s="7"/>
    </row>
    <row r="250" spans="2:11" ht="15">
      <c r="B250" s="6"/>
      <c r="C250" s="7"/>
      <c r="D250" s="5"/>
      <c r="G250" s="12"/>
      <c r="K250" s="7"/>
    </row>
    <row r="251" spans="2:11" ht="15">
      <c r="B251" s="6"/>
      <c r="C251" s="7"/>
      <c r="D251" s="5"/>
      <c r="G251" s="12"/>
      <c r="K251" s="7"/>
    </row>
    <row r="252" spans="2:11" ht="15">
      <c r="B252" s="6"/>
      <c r="C252" s="7"/>
      <c r="D252" s="5"/>
      <c r="G252" s="12"/>
      <c r="K252" s="7"/>
    </row>
    <row r="253" spans="2:11" ht="15">
      <c r="B253" s="6"/>
      <c r="C253" s="7"/>
      <c r="D253" s="5"/>
      <c r="G253" s="12"/>
      <c r="K253" s="7"/>
    </row>
    <row r="254" spans="2:11" ht="15">
      <c r="B254" s="6"/>
      <c r="C254" s="7"/>
      <c r="D254" s="5"/>
      <c r="G254" s="12"/>
      <c r="K254" s="7"/>
    </row>
    <row r="255" spans="2:11" ht="15">
      <c r="B255" s="6"/>
      <c r="C255" s="7"/>
      <c r="D255" s="5"/>
      <c r="G255" s="12"/>
      <c r="K255" s="7"/>
    </row>
    <row r="256" spans="2:11" ht="15">
      <c r="B256" s="6"/>
      <c r="C256" s="7"/>
      <c r="D256" s="5"/>
      <c r="G256" s="12"/>
      <c r="K256" s="7"/>
    </row>
    <row r="257" spans="1:11" ht="15">
      <c r="B257" s="6"/>
      <c r="C257" s="7"/>
      <c r="D257" s="5"/>
      <c r="G257" s="12"/>
      <c r="K257" s="7"/>
    </row>
    <row r="258" spans="1:11" ht="15">
      <c r="B258" s="6"/>
      <c r="C258" s="7"/>
      <c r="D258" s="5"/>
      <c r="G258" s="12"/>
      <c r="K258" s="7"/>
    </row>
    <row r="259" spans="1:11" ht="15">
      <c r="B259" s="6"/>
      <c r="C259" s="7"/>
      <c r="D259" s="5"/>
      <c r="G259" s="12"/>
      <c r="K259" s="7"/>
    </row>
    <row r="260" spans="1:11" ht="15">
      <c r="B260" s="6"/>
      <c r="C260" s="7"/>
      <c r="D260" s="5"/>
      <c r="G260" s="12"/>
      <c r="K260" s="7"/>
    </row>
    <row r="261" spans="1:11" ht="15">
      <c r="B261" s="6"/>
      <c r="C261" s="7"/>
      <c r="D261" s="5"/>
      <c r="G261" s="12"/>
      <c r="K261" s="7"/>
    </row>
    <row r="262" spans="1:11" ht="15">
      <c r="B262" s="6"/>
      <c r="C262" s="7"/>
      <c r="D262" s="5"/>
      <c r="G262" s="12"/>
      <c r="K262" s="7"/>
    </row>
    <row r="263" spans="1:11" ht="15">
      <c r="B263" s="6"/>
      <c r="C263" s="7"/>
      <c r="D263" s="5"/>
      <c r="G263" s="12"/>
      <c r="K263" s="7"/>
    </row>
    <row r="264" spans="1:11" ht="15">
      <c r="B264" s="6"/>
      <c r="C264" s="7"/>
      <c r="D264" s="5"/>
      <c r="G264" s="12"/>
      <c r="K264" s="7"/>
    </row>
    <row r="265" spans="1:11" ht="15">
      <c r="B265" s="6"/>
      <c r="C265" s="7"/>
      <c r="D265" s="5"/>
      <c r="G265" s="12"/>
      <c r="K265" s="7"/>
    </row>
    <row r="266" spans="1:11" ht="15">
      <c r="B266" s="6"/>
      <c r="C266" s="7"/>
      <c r="D266" s="5"/>
      <c r="G266" s="12"/>
      <c r="K266" s="7"/>
    </row>
    <row r="267" spans="1:11" ht="15">
      <c r="B267" s="6"/>
      <c r="C267" s="7"/>
      <c r="D267" s="5"/>
      <c r="G267" s="12"/>
      <c r="K267" s="7"/>
    </row>
    <row r="268" spans="1:11" ht="15">
      <c r="B268" s="6"/>
      <c r="C268" s="7"/>
      <c r="D268" s="5"/>
      <c r="G268" s="12"/>
      <c r="K268" s="7"/>
    </row>
    <row r="269" spans="1:11" ht="15">
      <c r="B269" s="6"/>
      <c r="C269" s="7"/>
      <c r="D269" s="5"/>
      <c r="G269" s="12"/>
      <c r="K269" s="7"/>
    </row>
    <row r="270" spans="1:11" ht="15">
      <c r="B270" s="6"/>
      <c r="C270" s="7"/>
      <c r="D270" s="5"/>
      <c r="G270" s="12"/>
      <c r="K270" s="7"/>
    </row>
    <row r="271" spans="1:11" ht="15">
      <c r="A271" s="13"/>
      <c r="B271" s="6"/>
      <c r="C271" s="14"/>
      <c r="D271" s="5"/>
      <c r="G271" s="12"/>
    </row>
    <row r="272" spans="1:11" ht="15">
      <c r="A272" s="13"/>
      <c r="B272" s="6"/>
      <c r="C272" s="14"/>
      <c r="D272" s="5"/>
      <c r="G272" s="12"/>
    </row>
    <row r="273" spans="1:7" ht="15">
      <c r="A273" s="13"/>
      <c r="B273" s="6"/>
      <c r="C273" s="15"/>
      <c r="D273" s="5"/>
      <c r="G273" s="12"/>
    </row>
    <row r="274" spans="1:7" ht="15">
      <c r="A274" s="13"/>
      <c r="B274" s="6"/>
      <c r="C274" s="14"/>
      <c r="D274" s="5"/>
      <c r="G274" s="12"/>
    </row>
    <row r="275" spans="1:7" ht="15">
      <c r="A275" s="13"/>
      <c r="B275" s="6"/>
      <c r="C275" s="14"/>
      <c r="D275" s="5"/>
      <c r="G275" s="12"/>
    </row>
    <row r="276" spans="1:7" ht="15">
      <c r="A276" s="13"/>
      <c r="B276" s="6"/>
      <c r="C276" s="14"/>
      <c r="D276" s="5"/>
      <c r="G276" s="12"/>
    </row>
    <row r="277" spans="1:7" ht="15">
      <c r="A277" s="13"/>
      <c r="B277" s="6"/>
      <c r="C277" s="14"/>
      <c r="D277" s="5"/>
      <c r="G277" s="12"/>
    </row>
    <row r="278" spans="1:7" ht="15">
      <c r="A278" s="13"/>
      <c r="B278" s="6"/>
      <c r="C278" s="14"/>
      <c r="D278" s="5"/>
      <c r="G278" s="12"/>
    </row>
    <row r="279" spans="1:7" ht="15">
      <c r="A279" s="13"/>
      <c r="B279" s="6"/>
      <c r="C279" s="14"/>
      <c r="D279" s="5"/>
      <c r="G279" s="12"/>
    </row>
    <row r="280" spans="1:7" ht="15">
      <c r="A280" s="13"/>
      <c r="B280" s="6"/>
      <c r="C280" s="14"/>
      <c r="D280" s="5"/>
      <c r="G280" s="12"/>
    </row>
    <row r="281" spans="1:7" ht="15">
      <c r="A281" s="13"/>
      <c r="B281" s="6"/>
      <c r="C281" s="14"/>
      <c r="D281" s="5"/>
      <c r="G281" s="12"/>
    </row>
    <row r="282" spans="1:7" ht="15">
      <c r="A282" s="13"/>
      <c r="B282" s="6"/>
      <c r="C282" s="14"/>
      <c r="D282" s="5"/>
      <c r="G282" s="12"/>
    </row>
    <row r="283" spans="1:7" ht="15">
      <c r="A283" s="13"/>
      <c r="B283" s="6"/>
      <c r="C283" s="14"/>
      <c r="D283" s="5"/>
      <c r="G283" s="12"/>
    </row>
    <row r="284" spans="1:7" ht="15">
      <c r="A284" s="13"/>
      <c r="B284" s="6"/>
      <c r="C284" s="14"/>
      <c r="D284" s="5"/>
      <c r="G284" s="12"/>
    </row>
    <row r="285" spans="1:7" ht="15">
      <c r="A285" s="13"/>
      <c r="B285" s="6"/>
      <c r="C285" s="14"/>
      <c r="D285" s="5"/>
      <c r="G285" s="12"/>
    </row>
    <row r="286" spans="1:7" ht="15">
      <c r="A286" s="13"/>
      <c r="B286" s="6"/>
      <c r="C286" s="14"/>
      <c r="D286" s="5"/>
      <c r="G286" s="12"/>
    </row>
    <row r="287" spans="1:7" ht="15">
      <c r="A287" s="13"/>
      <c r="B287" s="6"/>
      <c r="C287" s="14"/>
      <c r="D287" s="5"/>
      <c r="G287" s="12"/>
    </row>
    <row r="288" spans="1:7" ht="15">
      <c r="A288" s="13"/>
      <c r="B288" s="6"/>
      <c r="C288" s="14"/>
      <c r="D288" s="5"/>
      <c r="G288" s="12"/>
    </row>
    <row r="289" spans="1:7" ht="15">
      <c r="A289" s="13"/>
      <c r="B289" s="6"/>
      <c r="C289" s="14"/>
      <c r="D289" s="5"/>
      <c r="G289" s="12"/>
    </row>
    <row r="290" spans="1:7" ht="15">
      <c r="A290" s="13"/>
      <c r="B290" s="6"/>
      <c r="C290" s="14"/>
      <c r="D290" s="5"/>
      <c r="G290" s="12"/>
    </row>
    <row r="291" spans="1:7" ht="15">
      <c r="A291" s="13"/>
      <c r="B291" s="6"/>
      <c r="C291" s="14"/>
      <c r="D291" s="5"/>
      <c r="G291" s="12"/>
    </row>
    <row r="292" spans="1:7" ht="15">
      <c r="A292" s="13"/>
      <c r="B292" s="6"/>
      <c r="C292" s="14"/>
      <c r="D292" s="5"/>
      <c r="G292" s="12"/>
    </row>
    <row r="293" spans="1:7" ht="15">
      <c r="A293" s="13"/>
      <c r="B293" s="6"/>
      <c r="C293" s="14"/>
      <c r="D293" s="5"/>
      <c r="G293" s="12"/>
    </row>
    <row r="294" spans="1:7" ht="15">
      <c r="A294" s="13"/>
      <c r="B294" s="6"/>
      <c r="C294" s="14"/>
      <c r="D294" s="5"/>
      <c r="G294" s="12"/>
    </row>
    <row r="295" spans="1:7" ht="15">
      <c r="A295" s="13"/>
      <c r="B295" s="6"/>
      <c r="C295" s="14"/>
      <c r="D295" s="5"/>
      <c r="G295" s="12"/>
    </row>
    <row r="296" spans="1:7" ht="15">
      <c r="A296" s="13"/>
      <c r="B296" s="6"/>
      <c r="C296" s="14"/>
      <c r="D296" s="5"/>
      <c r="G296" s="12"/>
    </row>
    <row r="297" spans="1:7" ht="15">
      <c r="A297" s="13"/>
      <c r="B297" s="6"/>
      <c r="C297" s="14"/>
      <c r="D297" s="5"/>
      <c r="G297" s="12"/>
    </row>
    <row r="298" spans="1:7" ht="15">
      <c r="A298" s="13"/>
      <c r="B298" s="6"/>
      <c r="C298" s="14"/>
      <c r="D298" s="5"/>
      <c r="G298" s="12"/>
    </row>
    <row r="299" spans="1:7" ht="15">
      <c r="A299" s="13"/>
      <c r="B299" s="6"/>
      <c r="C299" s="14"/>
      <c r="D299" s="5"/>
      <c r="G299" s="12"/>
    </row>
    <row r="300" spans="1:7" ht="15">
      <c r="A300" s="13"/>
      <c r="B300" s="6"/>
      <c r="C300" s="14"/>
      <c r="D300" s="5"/>
      <c r="G300" s="12"/>
    </row>
    <row r="301" spans="1:7" ht="15">
      <c r="A301" s="13"/>
      <c r="B301" s="6"/>
      <c r="C301" s="14"/>
      <c r="D301" s="5"/>
      <c r="G301" s="12"/>
    </row>
    <row r="302" spans="1:7" ht="15">
      <c r="A302" s="13"/>
      <c r="B302" s="6"/>
      <c r="C302" s="14"/>
      <c r="D302" s="5"/>
      <c r="G302" s="12"/>
    </row>
    <row r="303" spans="1:7" ht="15">
      <c r="A303" s="13"/>
      <c r="B303" s="6"/>
      <c r="C303" s="14"/>
      <c r="D303" s="5"/>
      <c r="G303" s="12"/>
    </row>
    <row r="304" spans="1:7" ht="15">
      <c r="A304" s="13"/>
      <c r="B304" s="6"/>
      <c r="C304" s="14"/>
      <c r="D304" s="5"/>
      <c r="G304" s="12"/>
    </row>
    <row r="305" spans="1:14" ht="15">
      <c r="A305" s="13"/>
      <c r="B305" s="6"/>
      <c r="C305" s="14"/>
      <c r="D305" s="5"/>
      <c r="G305" s="12"/>
    </row>
    <row r="306" spans="1:14" ht="15">
      <c r="A306" s="13"/>
      <c r="B306" s="6"/>
      <c r="C306" s="14"/>
      <c r="D306" s="5"/>
      <c r="G306" s="12"/>
    </row>
    <row r="307" spans="1:14" ht="15">
      <c r="A307" s="13"/>
      <c r="B307" s="6"/>
      <c r="C307" s="14"/>
      <c r="D307" s="5"/>
      <c r="G307" s="12"/>
    </row>
    <row r="308" spans="1:14" ht="15">
      <c r="A308" s="13"/>
      <c r="B308" s="6"/>
      <c r="C308" s="14"/>
      <c r="D308" s="5"/>
      <c r="G308" s="12"/>
    </row>
    <row r="309" spans="1:14" ht="15">
      <c r="A309" s="13"/>
      <c r="B309" s="6"/>
      <c r="C309" s="14"/>
      <c r="D309" s="5"/>
      <c r="G309" s="12"/>
      <c r="M309" s="8"/>
      <c r="N309" s="8"/>
    </row>
    <row r="310" spans="1:14" ht="15">
      <c r="A310" s="13"/>
      <c r="B310" s="6"/>
      <c r="C310" s="14"/>
      <c r="D310" s="5"/>
      <c r="G310" s="12"/>
      <c r="M310" s="8"/>
      <c r="N310" s="8"/>
    </row>
    <row r="311" spans="1:14" ht="15">
      <c r="B311" s="6"/>
      <c r="C311" s="7"/>
      <c r="D311" s="5"/>
      <c r="G311" s="12"/>
      <c r="K311" s="7"/>
      <c r="M311" s="8"/>
      <c r="N311" s="8"/>
    </row>
    <row r="312" spans="1:14" ht="15">
      <c r="B312" s="6"/>
      <c r="C312" s="7"/>
      <c r="D312" s="5"/>
      <c r="G312" s="12"/>
      <c r="K312" s="7"/>
    </row>
    <row r="313" spans="1:14" ht="15">
      <c r="B313" s="6"/>
      <c r="C313" s="7"/>
      <c r="D313" s="5"/>
      <c r="G313" s="12"/>
      <c r="K313" s="7"/>
    </row>
    <row r="314" spans="1:14" ht="15">
      <c r="B314" s="6"/>
      <c r="C314" s="7"/>
      <c r="D314" s="5"/>
      <c r="G314" s="12"/>
      <c r="K314" s="7"/>
    </row>
    <row r="315" spans="1:14" ht="15">
      <c r="B315" s="6"/>
      <c r="C315" s="7"/>
      <c r="D315" s="5"/>
      <c r="G315" s="12"/>
      <c r="K315" s="7"/>
    </row>
    <row r="316" spans="1:14" ht="15">
      <c r="B316" s="6"/>
      <c r="C316" s="7"/>
      <c r="D316" s="5"/>
      <c r="G316" s="12"/>
      <c r="K316" s="7"/>
    </row>
    <row r="317" spans="1:14" ht="15">
      <c r="B317" s="6"/>
      <c r="C317" s="7"/>
      <c r="D317" s="5"/>
      <c r="G317" s="12"/>
      <c r="K317" s="7"/>
    </row>
    <row r="318" spans="1:14" ht="15">
      <c r="B318" s="6"/>
      <c r="C318" s="7"/>
      <c r="D318" s="5"/>
      <c r="G318" s="12"/>
      <c r="K318" s="7"/>
    </row>
    <row r="319" spans="1:14" ht="15">
      <c r="B319" s="6"/>
      <c r="C319" s="7"/>
      <c r="D319" s="5"/>
      <c r="G319" s="12"/>
      <c r="K319" s="7"/>
    </row>
    <row r="320" spans="1:14" ht="15">
      <c r="B320" s="6"/>
      <c r="C320" s="7"/>
      <c r="D320" s="5"/>
      <c r="G320" s="12"/>
      <c r="K320" s="7"/>
    </row>
    <row r="321" spans="2:11" ht="15">
      <c r="B321" s="6"/>
      <c r="C321" s="7"/>
      <c r="D321" s="5"/>
      <c r="G321" s="12"/>
      <c r="K321" s="7"/>
    </row>
    <row r="322" spans="2:11" ht="15">
      <c r="B322" s="6"/>
      <c r="C322" s="7"/>
      <c r="D322" s="5"/>
      <c r="G322" s="12"/>
      <c r="K322" s="7"/>
    </row>
    <row r="323" spans="2:11" ht="15">
      <c r="B323" s="6"/>
      <c r="C323" s="7"/>
      <c r="D323" s="5"/>
      <c r="G323" s="12"/>
      <c r="K323" s="7"/>
    </row>
    <row r="324" spans="2:11" ht="15">
      <c r="B324" s="6"/>
      <c r="C324" s="7"/>
      <c r="D324" s="5"/>
      <c r="G324" s="12"/>
      <c r="K324" s="7"/>
    </row>
    <row r="325" spans="2:11" ht="15">
      <c r="B325" s="6"/>
      <c r="C325" s="7"/>
      <c r="D325" s="5"/>
      <c r="G325" s="12"/>
      <c r="K325" s="7"/>
    </row>
    <row r="326" spans="2:11" ht="15">
      <c r="B326" s="6"/>
      <c r="C326" s="7"/>
      <c r="D326" s="5"/>
      <c r="G326" s="12"/>
      <c r="K326" s="7"/>
    </row>
    <row r="327" spans="2:11" ht="15">
      <c r="B327" s="6"/>
      <c r="C327" s="7"/>
      <c r="D327" s="5"/>
      <c r="G327" s="12"/>
      <c r="K327" s="7"/>
    </row>
    <row r="328" spans="2:11" ht="15">
      <c r="B328" s="6"/>
      <c r="C328" s="7"/>
      <c r="D328" s="5"/>
      <c r="G328" s="12"/>
      <c r="K328" s="7"/>
    </row>
    <row r="329" spans="2:11" ht="15">
      <c r="B329" s="6"/>
      <c r="C329" s="7"/>
      <c r="D329" s="5"/>
      <c r="G329" s="12"/>
      <c r="K329" s="7"/>
    </row>
    <row r="330" spans="2:11" ht="15">
      <c r="B330" s="6"/>
      <c r="C330" s="7"/>
      <c r="D330" s="5"/>
      <c r="G330" s="12"/>
      <c r="K330" s="7"/>
    </row>
    <row r="331" spans="2:11" ht="15">
      <c r="B331" s="6"/>
      <c r="C331" s="7"/>
      <c r="D331" s="5"/>
      <c r="G331" s="12"/>
      <c r="K331" s="7"/>
    </row>
    <row r="332" spans="2:11" ht="15">
      <c r="B332" s="6"/>
      <c r="C332" s="7"/>
      <c r="D332" s="5"/>
      <c r="G332" s="12"/>
      <c r="K332" s="7"/>
    </row>
    <row r="333" spans="2:11" ht="15">
      <c r="B333" s="6"/>
      <c r="C333" s="7"/>
      <c r="D333" s="5"/>
      <c r="G333" s="12"/>
      <c r="K333" s="7"/>
    </row>
    <row r="334" spans="2:11" ht="15">
      <c r="B334" s="6"/>
      <c r="C334" s="7"/>
      <c r="D334" s="5"/>
      <c r="G334" s="12"/>
      <c r="K334" s="7"/>
    </row>
    <row r="335" spans="2:11" ht="15">
      <c r="B335" s="6"/>
      <c r="C335" s="7"/>
      <c r="D335" s="5"/>
      <c r="G335" s="12"/>
      <c r="K335" s="7"/>
    </row>
    <row r="336" spans="2:11" ht="15">
      <c r="B336" s="6"/>
      <c r="C336" s="7"/>
      <c r="D336" s="5"/>
      <c r="G336" s="12"/>
      <c r="K336" s="7"/>
    </row>
    <row r="337" spans="2:11" ht="15">
      <c r="B337" s="6"/>
      <c r="C337" s="7"/>
      <c r="D337" s="5"/>
      <c r="G337" s="12"/>
      <c r="K337" s="7"/>
    </row>
    <row r="338" spans="2:11" ht="15">
      <c r="B338" s="6"/>
      <c r="C338" s="7"/>
      <c r="D338" s="5"/>
      <c r="G338" s="12"/>
      <c r="K338" s="7"/>
    </row>
    <row r="339" spans="2:11" ht="15">
      <c r="B339" s="6"/>
      <c r="C339" s="7"/>
      <c r="D339" s="5"/>
      <c r="G339" s="12"/>
      <c r="K339" s="7"/>
    </row>
    <row r="340" spans="2:11" ht="15">
      <c r="B340" s="6"/>
      <c r="C340" s="7"/>
      <c r="D340" s="5"/>
      <c r="G340" s="12"/>
      <c r="K340" s="7"/>
    </row>
    <row r="341" spans="2:11" ht="15">
      <c r="B341" s="6"/>
      <c r="C341" s="7"/>
      <c r="D341" s="5"/>
      <c r="G341" s="12"/>
      <c r="K341" s="7"/>
    </row>
    <row r="342" spans="2:11" ht="15">
      <c r="B342" s="6"/>
      <c r="C342" s="7"/>
      <c r="D342" s="5"/>
      <c r="G342" s="12"/>
      <c r="K342" s="7"/>
    </row>
    <row r="343" spans="2:11" ht="15">
      <c r="B343" s="6"/>
      <c r="C343" s="7"/>
      <c r="D343" s="5"/>
      <c r="G343" s="12"/>
      <c r="K343" s="7"/>
    </row>
    <row r="344" spans="2:11" ht="15">
      <c r="B344" s="6"/>
      <c r="C344" s="7"/>
      <c r="D344" s="5"/>
      <c r="G344" s="12"/>
      <c r="K344" s="7"/>
    </row>
    <row r="345" spans="2:11" ht="15">
      <c r="B345" s="6"/>
      <c r="C345" s="7"/>
      <c r="D345" s="5"/>
      <c r="G345" s="12"/>
      <c r="K345" s="7"/>
    </row>
    <row r="346" spans="2:11" ht="15">
      <c r="B346" s="6"/>
      <c r="C346" s="7"/>
      <c r="D346" s="5"/>
      <c r="G346" s="12"/>
      <c r="K346" s="7"/>
    </row>
    <row r="347" spans="2:11" ht="15">
      <c r="B347" s="6"/>
      <c r="C347" s="7"/>
      <c r="D347" s="5"/>
      <c r="G347" s="12"/>
      <c r="K347" s="7"/>
    </row>
    <row r="348" spans="2:11" ht="15">
      <c r="B348" s="6"/>
      <c r="C348" s="7"/>
      <c r="D348" s="5"/>
      <c r="G348" s="12"/>
      <c r="K348" s="7"/>
    </row>
    <row r="349" spans="2:11" ht="15">
      <c r="B349" s="6"/>
      <c r="C349" s="7"/>
      <c r="D349" s="5"/>
      <c r="G349" s="12"/>
      <c r="K349" s="7"/>
    </row>
    <row r="350" spans="2:11" ht="15">
      <c r="B350" s="6"/>
      <c r="C350" s="7"/>
      <c r="D350" s="5"/>
      <c r="G350" s="12"/>
      <c r="K350" s="7"/>
    </row>
    <row r="351" spans="2:11" ht="15">
      <c r="B351" s="6"/>
      <c r="C351" s="7"/>
      <c r="D351" s="5"/>
      <c r="G351" s="12"/>
      <c r="K351" s="7"/>
    </row>
    <row r="352" spans="2:11" ht="15">
      <c r="B352" s="6"/>
      <c r="C352" s="7"/>
      <c r="D352" s="5"/>
      <c r="G352" s="12"/>
      <c r="K352" s="7"/>
    </row>
    <row r="353" spans="2:11" ht="15">
      <c r="B353" s="6"/>
      <c r="C353" s="7"/>
      <c r="D353" s="5"/>
      <c r="G353" s="12"/>
      <c r="K353" s="7"/>
    </row>
    <row r="354" spans="2:11" ht="15">
      <c r="B354" s="6"/>
      <c r="C354" s="7"/>
      <c r="D354" s="5"/>
      <c r="G354" s="12"/>
      <c r="K354" s="7"/>
    </row>
    <row r="355" spans="2:11" ht="15">
      <c r="B355" s="6"/>
      <c r="C355" s="7"/>
      <c r="D355" s="5"/>
      <c r="G355" s="12"/>
      <c r="K355" s="7"/>
    </row>
    <row r="356" spans="2:11" ht="15">
      <c r="B356" s="6"/>
      <c r="C356" s="7"/>
      <c r="D356" s="5"/>
      <c r="G356" s="12"/>
      <c r="K356" s="7"/>
    </row>
    <row r="357" spans="2:11" ht="15">
      <c r="B357" s="6"/>
      <c r="C357" s="7"/>
      <c r="D357" s="5"/>
      <c r="G357" s="12"/>
      <c r="K357" s="7"/>
    </row>
    <row r="358" spans="2:11" ht="15">
      <c r="B358" s="6"/>
      <c r="C358" s="7"/>
      <c r="D358" s="5"/>
      <c r="G358" s="12"/>
      <c r="K358" s="7"/>
    </row>
    <row r="359" spans="2:11" ht="15">
      <c r="B359" s="6"/>
      <c r="C359" s="7"/>
      <c r="D359" s="5"/>
      <c r="G359" s="12"/>
      <c r="K359" s="7"/>
    </row>
    <row r="360" spans="2:11" ht="15">
      <c r="B360" s="6"/>
      <c r="C360" s="7"/>
      <c r="D360" s="5"/>
      <c r="G360" s="12"/>
      <c r="K360" s="7"/>
    </row>
    <row r="361" spans="2:11" ht="15">
      <c r="B361" s="6"/>
      <c r="C361" s="7"/>
      <c r="D361" s="5"/>
      <c r="G361" s="12"/>
      <c r="K361" s="7"/>
    </row>
    <row r="362" spans="2:11" ht="15">
      <c r="B362" s="6"/>
      <c r="C362" s="7"/>
      <c r="D362" s="5"/>
      <c r="G362" s="12"/>
      <c r="K362" s="7"/>
    </row>
    <row r="363" spans="2:11" ht="15">
      <c r="B363" s="6"/>
      <c r="C363" s="7"/>
      <c r="D363" s="5"/>
      <c r="G363" s="12"/>
      <c r="K363" s="7"/>
    </row>
    <row r="364" spans="2:11" ht="15">
      <c r="B364" s="6"/>
      <c r="C364" s="7"/>
      <c r="D364" s="5"/>
      <c r="G364" s="12"/>
      <c r="K364" s="7"/>
    </row>
    <row r="365" spans="2:11" ht="15">
      <c r="B365" s="6"/>
      <c r="C365" s="7"/>
      <c r="D365" s="5"/>
      <c r="G365" s="12"/>
      <c r="K365" s="7"/>
    </row>
    <row r="366" spans="2:11" ht="15">
      <c r="B366" s="6"/>
      <c r="C366" s="7"/>
      <c r="D366" s="5"/>
      <c r="G366" s="12"/>
      <c r="K366" s="7"/>
    </row>
    <row r="367" spans="2:11" ht="15">
      <c r="B367" s="6"/>
      <c r="C367" s="7"/>
      <c r="D367" s="5"/>
      <c r="G367" s="12"/>
      <c r="K367" s="7"/>
    </row>
    <row r="368" spans="2:11" ht="15">
      <c r="B368" s="6"/>
      <c r="C368" s="7"/>
      <c r="D368" s="5"/>
      <c r="G368" s="12"/>
      <c r="K368" s="7"/>
    </row>
    <row r="369" spans="2:11" ht="15">
      <c r="B369" s="6"/>
      <c r="C369" s="7"/>
      <c r="D369" s="5"/>
      <c r="G369" s="12"/>
      <c r="K369" s="7"/>
    </row>
    <row r="370" spans="2:11" ht="15">
      <c r="B370" s="6"/>
      <c r="C370" s="7"/>
      <c r="D370" s="5"/>
      <c r="G370" s="12"/>
      <c r="K370" s="7"/>
    </row>
    <row r="371" spans="2:11" ht="15">
      <c r="B371" s="6"/>
      <c r="C371" s="7"/>
      <c r="D371" s="5"/>
      <c r="G371" s="12"/>
      <c r="K371" s="7"/>
    </row>
    <row r="372" spans="2:11" ht="15">
      <c r="B372" s="6"/>
      <c r="C372" s="7"/>
      <c r="D372" s="5"/>
      <c r="G372" s="12"/>
      <c r="K372" s="7"/>
    </row>
    <row r="373" spans="2:11" ht="15">
      <c r="B373" s="6"/>
      <c r="C373" s="7"/>
      <c r="D373" s="5"/>
      <c r="G373" s="12"/>
      <c r="K373" s="7"/>
    </row>
    <row r="374" spans="2:11" ht="15">
      <c r="B374" s="6"/>
      <c r="C374" s="7"/>
      <c r="D374" s="5"/>
      <c r="G374" s="12"/>
      <c r="K374" s="7"/>
    </row>
    <row r="375" spans="2:11" ht="15">
      <c r="B375" s="6"/>
      <c r="C375" s="7"/>
      <c r="D375" s="5"/>
      <c r="G375" s="12"/>
      <c r="K375" s="7"/>
    </row>
    <row r="376" spans="2:11" ht="15">
      <c r="B376" s="6"/>
      <c r="C376" s="7"/>
      <c r="D376" s="5"/>
      <c r="G376" s="12"/>
      <c r="K376" s="7"/>
    </row>
    <row r="377" spans="2:11" ht="15">
      <c r="B377" s="6"/>
      <c r="C377" s="7"/>
      <c r="D377" s="5"/>
      <c r="G377" s="12"/>
      <c r="K377" s="7"/>
    </row>
    <row r="378" spans="2:11" ht="15">
      <c r="B378" s="6"/>
      <c r="C378" s="7"/>
      <c r="D378" s="5"/>
      <c r="G378" s="12"/>
      <c r="K378" s="7"/>
    </row>
    <row r="379" spans="2:11" ht="15">
      <c r="B379" s="6"/>
      <c r="C379" s="7"/>
      <c r="D379" s="5"/>
      <c r="G379" s="12"/>
      <c r="K379" s="7"/>
    </row>
    <row r="380" spans="2:11" ht="15">
      <c r="B380" s="6"/>
      <c r="C380" s="7"/>
      <c r="D380" s="5"/>
      <c r="G380" s="12"/>
      <c r="K380" s="7"/>
    </row>
    <row r="381" spans="2:11" ht="15">
      <c r="B381" s="6"/>
      <c r="C381" s="7"/>
      <c r="D381" s="5"/>
      <c r="G381" s="12"/>
      <c r="K381" s="7"/>
    </row>
    <row r="382" spans="2:11" ht="15">
      <c r="B382" s="6"/>
      <c r="C382" s="7"/>
      <c r="D382" s="5"/>
      <c r="G382" s="12"/>
      <c r="K382" s="7"/>
    </row>
    <row r="383" spans="2:11" ht="15">
      <c r="B383" s="6"/>
      <c r="C383" s="7"/>
      <c r="D383" s="5"/>
      <c r="G383" s="12"/>
      <c r="K383" s="7"/>
    </row>
    <row r="384" spans="2:11" ht="15">
      <c r="B384" s="6"/>
      <c r="C384" s="7"/>
      <c r="D384" s="5"/>
      <c r="G384" s="12"/>
      <c r="K384" s="7"/>
    </row>
    <row r="385" spans="2:11" ht="15">
      <c r="B385" s="6"/>
      <c r="C385" s="7"/>
      <c r="D385" s="5"/>
      <c r="G385" s="12"/>
      <c r="K385" s="7"/>
    </row>
    <row r="386" spans="2:11" ht="15">
      <c r="B386" s="6"/>
      <c r="C386" s="7"/>
      <c r="D386" s="5"/>
      <c r="G386" s="12"/>
      <c r="K386" s="7"/>
    </row>
    <row r="387" spans="2:11" ht="15">
      <c r="B387" s="6"/>
      <c r="C387" s="7"/>
      <c r="D387" s="5"/>
      <c r="G387" s="12"/>
      <c r="K387" s="7"/>
    </row>
    <row r="388" spans="2:11" ht="15">
      <c r="B388" s="6"/>
      <c r="C388" s="7"/>
      <c r="D388" s="5"/>
      <c r="G388" s="12"/>
      <c r="K388" s="7"/>
    </row>
    <row r="389" spans="2:11" ht="15">
      <c r="B389" s="6"/>
      <c r="C389" s="7"/>
      <c r="D389" s="5"/>
      <c r="G389" s="12"/>
      <c r="K389" s="7"/>
    </row>
    <row r="390" spans="2:11" ht="15">
      <c r="B390" s="6"/>
      <c r="C390" s="7"/>
      <c r="D390" s="5"/>
      <c r="G390" s="12"/>
      <c r="K390" s="7"/>
    </row>
    <row r="391" spans="2:11" ht="15">
      <c r="B391" s="6"/>
      <c r="C391" s="7"/>
      <c r="D391" s="5"/>
      <c r="G391" s="12"/>
      <c r="K391" s="7"/>
    </row>
    <row r="392" spans="2:11" ht="15">
      <c r="B392" s="6"/>
      <c r="C392" s="7"/>
      <c r="D392" s="5"/>
      <c r="G392" s="12"/>
      <c r="K392" s="7"/>
    </row>
    <row r="393" spans="2:11" ht="15">
      <c r="B393" s="6"/>
      <c r="C393" s="7"/>
      <c r="D393" s="5"/>
      <c r="G393" s="12"/>
      <c r="K393" s="7"/>
    </row>
    <row r="394" spans="2:11" ht="15">
      <c r="B394" s="6"/>
      <c r="C394" s="7"/>
      <c r="D394" s="5"/>
      <c r="G394" s="12"/>
      <c r="K394" s="7"/>
    </row>
    <row r="395" spans="2:11" ht="15">
      <c r="B395" s="6"/>
      <c r="C395" s="7"/>
      <c r="D395" s="5"/>
      <c r="G395" s="12"/>
      <c r="K395" s="7"/>
    </row>
    <row r="396" spans="2:11" ht="15">
      <c r="B396" s="6"/>
      <c r="C396" s="7"/>
      <c r="D396" s="5"/>
      <c r="G396" s="12"/>
      <c r="K396" s="7"/>
    </row>
    <row r="397" spans="2:11" ht="15">
      <c r="B397" s="6"/>
      <c r="C397" s="7"/>
      <c r="D397" s="5"/>
      <c r="G397" s="12"/>
      <c r="K397" s="7"/>
    </row>
    <row r="398" spans="2:11" ht="15">
      <c r="B398" s="6"/>
      <c r="C398" s="7"/>
      <c r="D398" s="5"/>
      <c r="G398" s="12"/>
      <c r="K398" s="7"/>
    </row>
    <row r="399" spans="2:11" ht="15">
      <c r="B399" s="6"/>
      <c r="C399" s="7"/>
      <c r="D399" s="5"/>
      <c r="G399" s="12"/>
      <c r="K399" s="7"/>
    </row>
    <row r="400" spans="2:11" ht="15">
      <c r="B400" s="6"/>
      <c r="C400" s="7"/>
      <c r="D400" s="5"/>
      <c r="G400" s="12"/>
      <c r="K400" s="15"/>
    </row>
    <row r="401" spans="2:11" ht="15">
      <c r="B401" s="6"/>
      <c r="C401" s="7"/>
      <c r="D401" s="5"/>
      <c r="G401" s="12"/>
      <c r="K401" s="15"/>
    </row>
    <row r="402" spans="2:11" ht="15">
      <c r="B402" s="6"/>
      <c r="C402" s="7"/>
      <c r="D402" s="5"/>
      <c r="G402" s="12"/>
      <c r="K402" s="15"/>
    </row>
    <row r="403" spans="2:11" ht="15">
      <c r="B403" s="6"/>
      <c r="C403" s="7"/>
      <c r="D403" s="5"/>
      <c r="G403" s="12"/>
      <c r="K403" s="15"/>
    </row>
    <row r="404" spans="2:11" ht="15">
      <c r="B404" s="6"/>
      <c r="C404" s="7"/>
      <c r="D404" s="5"/>
      <c r="G404" s="12"/>
      <c r="K404" s="15"/>
    </row>
    <row r="405" spans="2:11" ht="15">
      <c r="B405" s="6"/>
      <c r="C405" s="7"/>
      <c r="D405" s="5"/>
      <c r="G405" s="12"/>
      <c r="K405" s="7"/>
    </row>
    <row r="406" spans="2:11" ht="15">
      <c r="B406" s="6"/>
      <c r="C406" s="7"/>
      <c r="D406" s="5"/>
      <c r="G406" s="12"/>
      <c r="K406" s="7"/>
    </row>
    <row r="407" spans="2:11" ht="15">
      <c r="B407" s="6"/>
      <c r="C407" s="7"/>
      <c r="D407" s="5"/>
      <c r="G407" s="12"/>
      <c r="K407" s="7"/>
    </row>
    <row r="408" spans="2:11" ht="15">
      <c r="B408" s="6"/>
      <c r="C408" s="7"/>
      <c r="D408" s="5"/>
      <c r="G408" s="12"/>
      <c r="K408" s="7"/>
    </row>
    <row r="409" spans="2:11" ht="15">
      <c r="B409" s="6"/>
      <c r="C409" s="7"/>
      <c r="D409" s="5"/>
      <c r="G409" s="12"/>
      <c r="K409" s="7"/>
    </row>
    <row r="410" spans="2:11" ht="15">
      <c r="B410" s="6"/>
      <c r="C410" s="7"/>
      <c r="D410" s="5"/>
      <c r="G410" s="12"/>
      <c r="K410" s="15"/>
    </row>
    <row r="411" spans="2:11" ht="15">
      <c r="B411" s="6"/>
      <c r="C411" s="7"/>
      <c r="D411" s="5"/>
      <c r="G411" s="12"/>
      <c r="K411" s="15"/>
    </row>
    <row r="412" spans="2:11" ht="15">
      <c r="B412" s="6"/>
      <c r="C412" s="7"/>
      <c r="D412" s="5"/>
      <c r="G412" s="12"/>
      <c r="K412" s="15"/>
    </row>
    <row r="413" spans="2:11" ht="15">
      <c r="B413" s="6"/>
      <c r="C413" s="7"/>
      <c r="D413" s="5"/>
      <c r="G413" s="12"/>
      <c r="K413" s="15"/>
    </row>
    <row r="414" spans="2:11" ht="15">
      <c r="B414" s="6"/>
      <c r="C414" s="7"/>
      <c r="D414" s="5"/>
      <c r="G414" s="12"/>
      <c r="K414" s="15"/>
    </row>
    <row r="415" spans="2:11" ht="15">
      <c r="B415" s="6"/>
      <c r="C415" s="7"/>
      <c r="D415" s="5"/>
      <c r="G415" s="12"/>
      <c r="K415" s="15"/>
    </row>
    <row r="416" spans="2:11" ht="15">
      <c r="B416" s="6"/>
      <c r="C416" s="7"/>
      <c r="D416" s="5"/>
      <c r="G416" s="12"/>
      <c r="K416" s="15"/>
    </row>
    <row r="417" spans="2:11" ht="15">
      <c r="B417" s="6"/>
      <c r="C417" s="7"/>
      <c r="D417" s="5"/>
      <c r="G417" s="12"/>
      <c r="K417" s="15"/>
    </row>
    <row r="418" spans="2:11" ht="15">
      <c r="B418" s="6"/>
      <c r="C418" s="7"/>
      <c r="D418" s="5"/>
      <c r="G418" s="12"/>
      <c r="K418" s="15"/>
    </row>
    <row r="419" spans="2:11" ht="15">
      <c r="B419" s="6"/>
      <c r="C419" s="7"/>
      <c r="D419" s="5"/>
      <c r="G419" s="12"/>
      <c r="K419" s="15"/>
    </row>
    <row r="420" spans="2:11" ht="15">
      <c r="B420" s="6"/>
      <c r="C420" s="7"/>
      <c r="D420" s="5"/>
      <c r="G420" s="12"/>
      <c r="K420" s="15"/>
    </row>
    <row r="421" spans="2:11" ht="15">
      <c r="B421" s="6"/>
      <c r="C421" s="7"/>
      <c r="D421" s="5"/>
      <c r="G421" s="12"/>
      <c r="K421" s="15"/>
    </row>
    <row r="422" spans="2:11" ht="15">
      <c r="B422" s="6"/>
      <c r="C422" s="7"/>
      <c r="D422" s="5"/>
      <c r="G422" s="12"/>
      <c r="K422" s="15"/>
    </row>
    <row r="423" spans="2:11" ht="15">
      <c r="B423" s="6"/>
      <c r="C423" s="7"/>
      <c r="D423" s="5"/>
      <c r="G423" s="12"/>
      <c r="K423" s="15"/>
    </row>
    <row r="424" spans="2:11" ht="15">
      <c r="B424" s="6"/>
      <c r="C424" s="7"/>
      <c r="D424" s="5"/>
      <c r="G424" s="12"/>
      <c r="K424" s="15"/>
    </row>
    <row r="425" spans="2:11" ht="15">
      <c r="B425" s="6"/>
      <c r="C425" s="7"/>
      <c r="D425" s="5"/>
      <c r="G425" s="12"/>
      <c r="K425" s="7"/>
    </row>
    <row r="426" spans="2:11" ht="15">
      <c r="B426" s="6"/>
      <c r="C426" s="7"/>
      <c r="D426" s="5"/>
      <c r="G426" s="12"/>
      <c r="K426" s="7"/>
    </row>
    <row r="427" spans="2:11" ht="15">
      <c r="B427" s="6"/>
      <c r="C427" s="7"/>
      <c r="D427" s="5"/>
      <c r="G427" s="12"/>
      <c r="K427" s="7"/>
    </row>
    <row r="428" spans="2:11" ht="15">
      <c r="B428" s="6"/>
      <c r="C428" s="7"/>
      <c r="D428" s="5"/>
      <c r="G428" s="12"/>
      <c r="K428" s="7"/>
    </row>
    <row r="429" spans="2:11" ht="15">
      <c r="B429" s="6"/>
      <c r="C429" s="7"/>
      <c r="D429" s="5"/>
      <c r="G429" s="12"/>
      <c r="K429" s="7"/>
    </row>
    <row r="430" spans="2:11" ht="15">
      <c r="B430" s="6"/>
      <c r="C430" s="7"/>
      <c r="D430" s="5"/>
      <c r="G430" s="12"/>
      <c r="K430" s="7"/>
    </row>
    <row r="431" spans="2:11" ht="15">
      <c r="B431" s="6"/>
      <c r="C431" s="7"/>
      <c r="D431" s="5"/>
      <c r="G431" s="12"/>
      <c r="K431" s="7"/>
    </row>
    <row r="432" spans="2:11" ht="15">
      <c r="B432" s="6"/>
      <c r="C432" s="7"/>
      <c r="D432" s="5"/>
      <c r="G432" s="12"/>
      <c r="K432" s="7"/>
    </row>
    <row r="433" spans="2:11" ht="15">
      <c r="B433" s="6"/>
      <c r="C433" s="7"/>
      <c r="D433" s="5"/>
      <c r="G433" s="12"/>
      <c r="K433" s="7"/>
    </row>
    <row r="434" spans="2:11" ht="15">
      <c r="B434" s="6"/>
      <c r="C434" s="7"/>
      <c r="D434" s="5"/>
      <c r="G434" s="12"/>
      <c r="K434" s="7"/>
    </row>
    <row r="435" spans="2:11" ht="15">
      <c r="B435" s="6"/>
      <c r="C435" s="7"/>
      <c r="D435" s="5"/>
      <c r="G435" s="12"/>
      <c r="K435" s="15"/>
    </row>
    <row r="436" spans="2:11" ht="15">
      <c r="B436" s="6"/>
      <c r="C436" s="7"/>
      <c r="D436" s="5"/>
      <c r="G436" s="12"/>
      <c r="K436" s="15"/>
    </row>
    <row r="437" spans="2:11" ht="15">
      <c r="B437" s="6"/>
      <c r="C437" s="7"/>
      <c r="D437" s="5"/>
      <c r="G437" s="12"/>
      <c r="K437" s="15"/>
    </row>
    <row r="438" spans="2:11" ht="15">
      <c r="B438" s="6"/>
      <c r="C438" s="7"/>
      <c r="D438" s="5"/>
      <c r="G438" s="12"/>
      <c r="K438" s="15"/>
    </row>
    <row r="439" spans="2:11" ht="15">
      <c r="B439" s="6"/>
      <c r="C439" s="7"/>
      <c r="D439" s="5"/>
      <c r="G439" s="12"/>
      <c r="K439" s="15"/>
    </row>
    <row r="440" spans="2:11" ht="15">
      <c r="B440" s="6"/>
      <c r="C440" s="7"/>
      <c r="D440" s="5"/>
      <c r="G440" s="12"/>
      <c r="K440" s="15"/>
    </row>
    <row r="441" spans="2:11" ht="15">
      <c r="B441" s="6"/>
      <c r="C441" s="7"/>
      <c r="D441" s="5"/>
      <c r="G441" s="12"/>
      <c r="K441" s="15"/>
    </row>
    <row r="442" spans="2:11" ht="15">
      <c r="B442" s="6"/>
      <c r="C442" s="7"/>
      <c r="D442" s="5"/>
      <c r="G442" s="12"/>
      <c r="K442" s="15"/>
    </row>
    <row r="443" spans="2:11" ht="15">
      <c r="B443" s="6"/>
      <c r="C443" s="7"/>
      <c r="D443" s="5"/>
      <c r="G443" s="12"/>
      <c r="K443" s="15"/>
    </row>
    <row r="444" spans="2:11" ht="15">
      <c r="B444" s="6"/>
      <c r="C444" s="7"/>
      <c r="D444" s="5"/>
      <c r="G444" s="12"/>
      <c r="K444" s="15"/>
    </row>
    <row r="445" spans="2:11" ht="15">
      <c r="B445" s="6"/>
      <c r="C445" s="7"/>
      <c r="D445" s="5"/>
      <c r="G445" s="12"/>
      <c r="K445" s="15"/>
    </row>
    <row r="446" spans="2:11" ht="15">
      <c r="B446" s="6"/>
      <c r="C446" s="7"/>
      <c r="D446" s="5"/>
      <c r="G446" s="12"/>
      <c r="K446" s="15"/>
    </row>
    <row r="447" spans="2:11" ht="15">
      <c r="B447" s="6"/>
      <c r="C447" s="7"/>
      <c r="D447" s="5"/>
      <c r="G447" s="12"/>
      <c r="K447" s="15"/>
    </row>
    <row r="448" spans="2:11" ht="15">
      <c r="B448" s="6"/>
      <c r="C448" s="7"/>
      <c r="D448" s="5"/>
      <c r="G448" s="12"/>
      <c r="K448" s="15"/>
    </row>
    <row r="449" spans="2:11" ht="15">
      <c r="B449" s="6"/>
      <c r="C449" s="7"/>
      <c r="D449" s="5"/>
      <c r="G449" s="12"/>
      <c r="K449" s="15"/>
    </row>
    <row r="450" spans="2:11" ht="15">
      <c r="B450" s="6"/>
      <c r="C450" s="7"/>
      <c r="D450" s="5"/>
      <c r="G450" s="12"/>
      <c r="K450" s="15"/>
    </row>
    <row r="451" spans="2:11" ht="15">
      <c r="B451" s="6"/>
      <c r="C451" s="7"/>
      <c r="D451" s="5"/>
      <c r="G451" s="12"/>
      <c r="K451" s="15"/>
    </row>
    <row r="452" spans="2:11" ht="15">
      <c r="B452" s="6"/>
      <c r="C452" s="7"/>
      <c r="D452" s="5"/>
      <c r="G452" s="12"/>
      <c r="K452" s="15"/>
    </row>
    <row r="453" spans="2:11" ht="15">
      <c r="B453" s="6"/>
      <c r="C453" s="7"/>
      <c r="D453" s="5"/>
      <c r="G453" s="12"/>
      <c r="K453" s="15"/>
    </row>
    <row r="454" spans="2:11" ht="15">
      <c r="B454" s="6"/>
      <c r="C454" s="7"/>
      <c r="D454" s="5"/>
      <c r="G454" s="12"/>
      <c r="K454" s="15"/>
    </row>
    <row r="455" spans="2:11" ht="15">
      <c r="B455" s="6"/>
      <c r="D455" s="5"/>
      <c r="E455" s="12"/>
    </row>
    <row r="456" spans="2:11" ht="15">
      <c r="B456" s="6"/>
      <c r="D456" s="5"/>
      <c r="E456" s="12"/>
    </row>
    <row r="457" spans="2:11" ht="15">
      <c r="B457" s="6"/>
      <c r="D457" s="5"/>
    </row>
    <row r="458" spans="2:11" ht="15">
      <c r="B458" s="6"/>
      <c r="D458" s="5"/>
      <c r="E458" s="12"/>
    </row>
    <row r="459" spans="2:11" ht="15">
      <c r="B459" s="6"/>
      <c r="D459" s="5"/>
      <c r="E459" s="12"/>
    </row>
    <row r="460" spans="2:11" ht="15">
      <c r="B460" s="6"/>
      <c r="D460" s="5"/>
    </row>
    <row r="461" spans="2:11" ht="15">
      <c r="B461" s="6"/>
      <c r="D461" s="5"/>
      <c r="E461" s="12"/>
    </row>
    <row r="462" spans="2:11" ht="15">
      <c r="B462" s="6"/>
      <c r="D462" s="5"/>
      <c r="E462" s="12"/>
    </row>
    <row r="463" spans="2:11" ht="15">
      <c r="B463" s="6"/>
      <c r="D463" s="5"/>
    </row>
    <row r="464" spans="2:11" ht="15">
      <c r="B464" s="16"/>
      <c r="D464" s="5"/>
      <c r="K464" s="17"/>
    </row>
    <row r="465" spans="2:11" ht="15">
      <c r="B465" s="16"/>
      <c r="D465" s="5"/>
      <c r="K465" s="17"/>
    </row>
    <row r="466" spans="2:11" ht="15">
      <c r="B466" s="16"/>
      <c r="D466" s="5"/>
      <c r="K466" s="17"/>
    </row>
    <row r="467" spans="2:11" ht="15">
      <c r="B467" s="16"/>
      <c r="D467" s="5"/>
      <c r="K467" s="17"/>
    </row>
    <row r="468" spans="2:11" ht="15">
      <c r="B468" s="16"/>
      <c r="D468" s="5"/>
      <c r="K468" s="17"/>
    </row>
    <row r="469" spans="2:11" ht="15">
      <c r="B469" s="16"/>
      <c r="D469" s="5"/>
      <c r="K469" s="17"/>
    </row>
    <row r="470" spans="2:11" ht="15">
      <c r="B470" s="16"/>
      <c r="D470" s="5"/>
      <c r="K470" s="17"/>
    </row>
    <row r="471" spans="2:11" ht="15">
      <c r="B471" s="16"/>
      <c r="D471" s="5"/>
      <c r="K471" s="17"/>
    </row>
    <row r="472" spans="2:11" ht="15">
      <c r="B472" s="16"/>
      <c r="D472" s="5"/>
      <c r="K472" s="17"/>
    </row>
    <row r="473" spans="2:11" ht="15">
      <c r="B473" s="16"/>
      <c r="D473" s="5"/>
      <c r="K473" s="17"/>
    </row>
    <row r="474" spans="2:11" ht="15">
      <c r="B474" s="16"/>
      <c r="D474" s="5"/>
      <c r="K474" s="17"/>
    </row>
    <row r="475" spans="2:11" ht="15">
      <c r="B475" s="16"/>
      <c r="D475" s="5"/>
      <c r="K475" s="17"/>
    </row>
    <row r="476" spans="2:11" ht="15">
      <c r="B476" s="16"/>
      <c r="D476" s="5"/>
      <c r="K476" s="17"/>
    </row>
    <row r="477" spans="2:11" ht="15">
      <c r="B477" s="16"/>
      <c r="D477" s="5"/>
      <c r="K477" s="17"/>
    </row>
    <row r="478" spans="2:11" ht="15">
      <c r="B478" s="16"/>
      <c r="D478" s="5"/>
      <c r="K478" s="17"/>
    </row>
    <row r="479" spans="2:11" ht="15">
      <c r="B479" s="16"/>
      <c r="D479" s="5"/>
      <c r="K479" s="17"/>
    </row>
    <row r="480" spans="2:11" ht="15">
      <c r="B480" s="16"/>
      <c r="D480" s="5"/>
      <c r="K480" s="17"/>
    </row>
    <row r="481" spans="2:11" ht="15">
      <c r="B481" s="16"/>
      <c r="D481" s="5"/>
      <c r="K481" s="17"/>
    </row>
    <row r="482" spans="2:11" ht="15">
      <c r="B482" s="16"/>
      <c r="D482" s="5"/>
      <c r="K482" s="17"/>
    </row>
    <row r="483" spans="2:11" ht="15">
      <c r="B483" s="16"/>
      <c r="D483" s="5"/>
      <c r="K483" s="17"/>
    </row>
    <row r="484" spans="2:11" ht="15">
      <c r="B484" s="16"/>
      <c r="D484" s="5"/>
      <c r="K484" s="17"/>
    </row>
    <row r="485" spans="2:11" ht="15">
      <c r="B485" s="16"/>
      <c r="D485" s="5"/>
      <c r="K485" s="17"/>
    </row>
    <row r="486" spans="2:11" ht="15">
      <c r="B486" s="16"/>
      <c r="D486" s="5"/>
      <c r="K486" s="17"/>
    </row>
    <row r="487" spans="2:11" ht="15">
      <c r="B487" s="16"/>
      <c r="D487" s="5"/>
      <c r="K487" s="17"/>
    </row>
    <row r="488" spans="2:11" ht="15">
      <c r="B488" s="16"/>
      <c r="D488" s="5"/>
      <c r="K488" s="17"/>
    </row>
    <row r="489" spans="2:11" ht="15">
      <c r="B489" s="16"/>
      <c r="D489" s="5"/>
      <c r="K489" s="17"/>
    </row>
    <row r="490" spans="2:11" ht="15">
      <c r="B490" s="16"/>
      <c r="D490" s="5"/>
      <c r="K490" s="17"/>
    </row>
    <row r="491" spans="2:11" ht="15">
      <c r="B491" s="16"/>
      <c r="D491" s="5"/>
      <c r="K491" s="17"/>
    </row>
    <row r="492" spans="2:11" ht="15">
      <c r="B492" s="16"/>
      <c r="D492" s="5"/>
      <c r="K492" s="17"/>
    </row>
    <row r="493" spans="2:11" ht="15">
      <c r="B493" s="16"/>
      <c r="D493" s="5"/>
      <c r="K493" s="17"/>
    </row>
    <row r="494" spans="2:11" ht="15">
      <c r="B494" s="16"/>
      <c r="D494" s="5"/>
      <c r="K494" s="17"/>
    </row>
    <row r="495" spans="2:11" ht="15">
      <c r="B495" s="16"/>
      <c r="D495" s="5"/>
      <c r="K495" s="17"/>
    </row>
    <row r="496" spans="2:11" ht="15">
      <c r="B496" s="16"/>
      <c r="D496" s="5"/>
      <c r="K496" s="17"/>
    </row>
    <row r="497" spans="2:11" ht="15">
      <c r="B497" s="16"/>
      <c r="D497" s="5"/>
      <c r="K497" s="17"/>
    </row>
    <row r="498" spans="2:11" ht="15">
      <c r="B498" s="16"/>
      <c r="D498" s="5"/>
      <c r="K498" s="17"/>
    </row>
    <row r="499" spans="2:11" ht="15">
      <c r="B499" s="16"/>
      <c r="D499" s="5"/>
      <c r="K499" s="17"/>
    </row>
    <row r="500" spans="2:11" ht="15">
      <c r="B500" s="16"/>
      <c r="D500" s="5"/>
      <c r="K500" s="17"/>
    </row>
    <row r="501" spans="2:11" ht="15">
      <c r="B501" s="16"/>
      <c r="D501" s="5"/>
      <c r="K501" s="17"/>
    </row>
    <row r="502" spans="2:11" ht="15">
      <c r="B502" s="16"/>
      <c r="D502" s="5"/>
      <c r="K502" s="17"/>
    </row>
    <row r="503" spans="2:11" ht="15">
      <c r="B503" s="16"/>
      <c r="D503" s="5"/>
      <c r="K503" s="17"/>
    </row>
    <row r="504" spans="2:11" ht="15">
      <c r="B504" s="16"/>
      <c r="D504" s="5"/>
      <c r="K504" s="17"/>
    </row>
    <row r="505" spans="2:11" ht="15">
      <c r="B505" s="16"/>
      <c r="D505" s="5"/>
      <c r="K505" s="17"/>
    </row>
    <row r="506" spans="2:11" ht="15">
      <c r="B506" s="16"/>
      <c r="D506" s="5"/>
      <c r="K506" s="17"/>
    </row>
    <row r="507" spans="2:11" ht="15">
      <c r="B507" s="16"/>
      <c r="D507" s="5"/>
      <c r="K507" s="17"/>
    </row>
    <row r="508" spans="2:11" ht="15">
      <c r="B508" s="16"/>
      <c r="D508" s="5"/>
      <c r="K508" s="17"/>
    </row>
    <row r="509" spans="2:11" ht="15">
      <c r="B509" s="16"/>
      <c r="D509" s="5"/>
      <c r="K509" s="17"/>
    </row>
    <row r="510" spans="2:11" ht="15">
      <c r="B510" s="16"/>
      <c r="D510" s="5"/>
      <c r="K510" s="17"/>
    </row>
    <row r="511" spans="2:11">
      <c r="B511" s="16"/>
    </row>
    <row r="512" spans="2:11">
      <c r="B512" s="16"/>
    </row>
    <row r="513" spans="2:2">
      <c r="B513" s="16"/>
    </row>
    <row r="514" spans="2:2">
      <c r="B514" s="16"/>
    </row>
    <row r="515" spans="2:2">
      <c r="B515" s="16"/>
    </row>
    <row r="516" spans="2:2">
      <c r="B516" s="16"/>
    </row>
    <row r="517" spans="2:2">
      <c r="B517" s="16"/>
    </row>
    <row r="518" spans="2:2">
      <c r="B518" s="16"/>
    </row>
    <row r="519" spans="2:2">
      <c r="B519" s="16"/>
    </row>
    <row r="520" spans="2:2">
      <c r="B520" s="16"/>
    </row>
    <row r="521" spans="2:2">
      <c r="B521" s="16"/>
    </row>
    <row r="522" spans="2:2">
      <c r="B522" s="16"/>
    </row>
    <row r="523" spans="2:2">
      <c r="B523" s="16"/>
    </row>
    <row r="524" spans="2:2">
      <c r="B524" s="16"/>
    </row>
    <row r="525" spans="2:2">
      <c r="B525" s="16"/>
    </row>
    <row r="526" spans="2:2">
      <c r="B526" s="16"/>
    </row>
    <row r="527" spans="2:2">
      <c r="B527" s="16"/>
    </row>
    <row r="528" spans="2:2">
      <c r="B528" s="16"/>
    </row>
    <row r="529" spans="2:2">
      <c r="B529" s="16"/>
    </row>
    <row r="530" spans="2:2">
      <c r="B530" s="16"/>
    </row>
    <row r="531" spans="2:2">
      <c r="B531" s="16"/>
    </row>
    <row r="532" spans="2:2">
      <c r="B532" s="16"/>
    </row>
    <row r="533" spans="2:2">
      <c r="B533" s="16"/>
    </row>
    <row r="534" spans="2:2">
      <c r="B534" s="16"/>
    </row>
    <row r="535" spans="2:2">
      <c r="B535" s="16"/>
    </row>
    <row r="536" spans="2:2">
      <c r="B536" s="16"/>
    </row>
    <row r="537" spans="2:2">
      <c r="B537" s="16"/>
    </row>
    <row r="538" spans="2:2">
      <c r="B538" s="16"/>
    </row>
    <row r="539" spans="2:2">
      <c r="B539" s="16"/>
    </row>
    <row r="540" spans="2:2">
      <c r="B540" s="16"/>
    </row>
    <row r="541" spans="2:2">
      <c r="B541" s="16"/>
    </row>
    <row r="542" spans="2:2">
      <c r="B542" s="16"/>
    </row>
    <row r="543" spans="2:2">
      <c r="B543" s="16"/>
    </row>
    <row r="544" spans="2:2">
      <c r="B544" s="16"/>
    </row>
    <row r="545" spans="2:2">
      <c r="B545" s="16"/>
    </row>
    <row r="546" spans="2:2">
      <c r="B546" s="16"/>
    </row>
    <row r="547" spans="2:2">
      <c r="B547" s="16"/>
    </row>
    <row r="548" spans="2:2">
      <c r="B548" s="16"/>
    </row>
    <row r="549" spans="2:2">
      <c r="B549" s="16"/>
    </row>
    <row r="550" spans="2:2">
      <c r="B550" s="16"/>
    </row>
    <row r="551" spans="2:2">
      <c r="B551" s="16"/>
    </row>
    <row r="552" spans="2:2">
      <c r="B552" s="16"/>
    </row>
    <row r="553" spans="2:2">
      <c r="B553" s="16"/>
    </row>
    <row r="554" spans="2:2">
      <c r="B554" s="16"/>
    </row>
    <row r="555" spans="2:2">
      <c r="B555" s="16"/>
    </row>
    <row r="556" spans="2:2">
      <c r="B556" s="16"/>
    </row>
    <row r="557" spans="2:2">
      <c r="B557" s="16"/>
    </row>
    <row r="558" spans="2:2">
      <c r="B558" s="16"/>
    </row>
    <row r="559" spans="2:2">
      <c r="B559" s="16"/>
    </row>
    <row r="560" spans="2:2">
      <c r="B560" s="16"/>
    </row>
    <row r="561" spans="2:2">
      <c r="B561" s="16"/>
    </row>
    <row r="562" spans="2:2">
      <c r="B562" s="16"/>
    </row>
    <row r="563" spans="2:2">
      <c r="B563" s="16"/>
    </row>
    <row r="564" spans="2:2">
      <c r="B564" s="16"/>
    </row>
    <row r="565" spans="2:2">
      <c r="B565" s="16"/>
    </row>
    <row r="566" spans="2:2">
      <c r="B566" s="16"/>
    </row>
    <row r="567" spans="2:2">
      <c r="B567" s="16"/>
    </row>
    <row r="568" spans="2:2">
      <c r="B568" s="16"/>
    </row>
    <row r="569" spans="2:2">
      <c r="B569" s="16"/>
    </row>
    <row r="570" spans="2:2">
      <c r="B570" s="16"/>
    </row>
    <row r="571" spans="2:2">
      <c r="B571" s="16"/>
    </row>
    <row r="572" spans="2:2">
      <c r="B572" s="16"/>
    </row>
    <row r="573" spans="2:2">
      <c r="B573" s="16"/>
    </row>
    <row r="574" spans="2:2">
      <c r="B574" s="16"/>
    </row>
    <row r="575" spans="2:2">
      <c r="B575" s="16"/>
    </row>
    <row r="576" spans="2:2">
      <c r="B576" s="16"/>
    </row>
  </sheetData>
  <sortState xmlns:xlrd2="http://schemas.microsoft.com/office/spreadsheetml/2017/richdata2" ref="A2:M413">
    <sortCondition ref="A77:A413"/>
    <sortCondition ref="C77:C413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1B9BB-C67B-4D38-98F9-9107CFF691C0}">
  <dimension ref="A1:T106"/>
  <sheetViews>
    <sheetView workbookViewId="0">
      <selection activeCell="R1" sqref="R1"/>
    </sheetView>
  </sheetViews>
  <sheetFormatPr defaultRowHeight="12.75"/>
  <cols>
    <col min="4" max="4" width="10.140625" bestFit="1" customWidth="1"/>
    <col min="5" max="6" width="10.140625" customWidth="1"/>
  </cols>
  <sheetData>
    <row r="1" spans="1:20">
      <c r="A1" t="s">
        <v>3</v>
      </c>
      <c r="B1" t="s">
        <v>18</v>
      </c>
      <c r="C1" t="s">
        <v>0</v>
      </c>
      <c r="D1" t="s">
        <v>29</v>
      </c>
      <c r="E1" t="s">
        <v>28</v>
      </c>
      <c r="F1" t="s">
        <v>9</v>
      </c>
      <c r="G1" t="s">
        <v>4</v>
      </c>
      <c r="H1" t="s">
        <v>19</v>
      </c>
      <c r="I1" t="s">
        <v>1</v>
      </c>
      <c r="J1" t="s">
        <v>20</v>
      </c>
      <c r="K1" t="s">
        <v>21</v>
      </c>
      <c r="L1" t="s">
        <v>22</v>
      </c>
    </row>
    <row r="2" spans="1:20">
      <c r="A2" t="s">
        <v>4</v>
      </c>
      <c r="B2">
        <v>1984.5</v>
      </c>
      <c r="C2" s="18">
        <v>30682</v>
      </c>
      <c r="D2" s="18">
        <v>26830</v>
      </c>
      <c r="E2" s="2">
        <f>B2-(1973+T$5)</f>
        <v>11.041068638837487</v>
      </c>
      <c r="F2" s="18">
        <f>D$2+(E2*365.2422)</f>
        <v>30862.66420000001</v>
      </c>
      <c r="G2">
        <v>7.3317299999999994</v>
      </c>
    </row>
    <row r="3" spans="1:20">
      <c r="A3" t="s">
        <v>4</v>
      </c>
      <c r="B3">
        <v>1985.5</v>
      </c>
      <c r="E3" s="2">
        <f t="shared" ref="E3:E66" si="0">B3-(1973+T$5)</f>
        <v>12.041068638837487</v>
      </c>
      <c r="F3" s="18">
        <f t="shared" ref="F3:F66" si="1">D$2+(E3*365.2422)</f>
        <v>31227.906400000011</v>
      </c>
      <c r="G3">
        <v>9.4645800000000015</v>
      </c>
    </row>
    <row r="4" spans="1:20">
      <c r="A4" t="s">
        <v>4</v>
      </c>
      <c r="B4">
        <v>1986.5</v>
      </c>
      <c r="E4" s="2">
        <f t="shared" si="0"/>
        <v>13.041068638837487</v>
      </c>
      <c r="F4" s="18">
        <f t="shared" si="1"/>
        <v>31593.148600000008</v>
      </c>
      <c r="G4">
        <v>12.95025</v>
      </c>
    </row>
    <row r="5" spans="1:20">
      <c r="A5" t="s">
        <v>4</v>
      </c>
      <c r="B5">
        <v>1987.5</v>
      </c>
      <c r="E5" s="2">
        <f t="shared" si="0"/>
        <v>14.041068638837487</v>
      </c>
      <c r="F5" s="18">
        <f t="shared" si="1"/>
        <v>31958.390800000008</v>
      </c>
      <c r="G5">
        <v>19.08222</v>
      </c>
      <c r="Q5">
        <v>0.5</v>
      </c>
      <c r="R5">
        <f>Q5*365.2422</f>
        <v>182.62110000000001</v>
      </c>
      <c r="S5">
        <f>R5-15</f>
        <v>167.62110000000001</v>
      </c>
      <c r="T5">
        <f>S5/365.2422</f>
        <v>0.45893136116253819</v>
      </c>
    </row>
    <row r="6" spans="1:20">
      <c r="A6" t="s">
        <v>4</v>
      </c>
      <c r="B6">
        <v>1984.5</v>
      </c>
      <c r="E6" s="2">
        <f t="shared" si="0"/>
        <v>11.041068638837487</v>
      </c>
      <c r="F6" s="18">
        <f t="shared" si="1"/>
        <v>30862.66420000001</v>
      </c>
      <c r="H6">
        <v>25.327769999999997</v>
      </c>
    </row>
    <row r="7" spans="1:20">
      <c r="A7" t="s">
        <v>4</v>
      </c>
      <c r="B7">
        <v>1985.5</v>
      </c>
      <c r="E7" s="2">
        <f t="shared" si="0"/>
        <v>12.041068638837487</v>
      </c>
      <c r="F7" s="18">
        <f t="shared" si="1"/>
        <v>31227.906400000011</v>
      </c>
      <c r="H7">
        <v>32.802599999999998</v>
      </c>
    </row>
    <row r="8" spans="1:20">
      <c r="A8" t="s">
        <v>4</v>
      </c>
      <c r="B8">
        <v>1986.5</v>
      </c>
      <c r="E8" s="2">
        <f t="shared" si="0"/>
        <v>13.041068638837487</v>
      </c>
      <c r="F8" s="18">
        <f t="shared" si="1"/>
        <v>31593.148600000008</v>
      </c>
      <c r="H8">
        <v>39.6111</v>
      </c>
    </row>
    <row r="9" spans="1:20">
      <c r="A9" t="s">
        <v>4</v>
      </c>
      <c r="B9">
        <v>1987.5</v>
      </c>
      <c r="E9" s="2">
        <f t="shared" si="0"/>
        <v>14.041068638837487</v>
      </c>
      <c r="F9" s="18">
        <f t="shared" si="1"/>
        <v>31958.390800000008</v>
      </c>
      <c r="H9">
        <v>48.4191</v>
      </c>
    </row>
    <row r="10" spans="1:20">
      <c r="A10" t="s">
        <v>4</v>
      </c>
      <c r="B10">
        <f>1984.66</f>
        <v>1984.66</v>
      </c>
      <c r="E10" s="2">
        <f t="shared" si="0"/>
        <v>11.201068638837569</v>
      </c>
      <c r="F10" s="18">
        <f t="shared" si="1"/>
        <v>30921.102952000037</v>
      </c>
      <c r="I10">
        <v>7.3021000000000003</v>
      </c>
      <c r="J10">
        <v>80</v>
      </c>
      <c r="K10">
        <v>1.0699999999999999E-2</v>
      </c>
      <c r="L10">
        <f>I10*K10*1000</f>
        <v>78.132469999999998</v>
      </c>
    </row>
    <row r="11" spans="1:20">
      <c r="A11" t="s">
        <v>4</v>
      </c>
      <c r="B11">
        <f t="shared" ref="B11:B21" si="2">B10+0.25</f>
        <v>1984.91</v>
      </c>
      <c r="E11" s="2">
        <f t="shared" si="0"/>
        <v>11.451068638837569</v>
      </c>
      <c r="F11" s="18">
        <f t="shared" si="1"/>
        <v>31012.413502000039</v>
      </c>
      <c r="I11">
        <v>10.3697</v>
      </c>
    </row>
    <row r="12" spans="1:20">
      <c r="A12" t="s">
        <v>4</v>
      </c>
      <c r="B12">
        <f t="shared" si="2"/>
        <v>1985.16</v>
      </c>
      <c r="E12" s="2">
        <f t="shared" si="0"/>
        <v>11.701068638837569</v>
      </c>
      <c r="F12" s="18">
        <f t="shared" si="1"/>
        <v>31103.724052000041</v>
      </c>
      <c r="I12">
        <v>10.1015</v>
      </c>
    </row>
    <row r="13" spans="1:20">
      <c r="A13" t="s">
        <v>4</v>
      </c>
      <c r="B13">
        <f t="shared" si="2"/>
        <v>1985.41</v>
      </c>
      <c r="E13" s="2">
        <f t="shared" si="0"/>
        <v>11.951068638837569</v>
      </c>
      <c r="F13" s="18">
        <f t="shared" si="1"/>
        <v>31195.03460200004</v>
      </c>
      <c r="I13">
        <v>8.9478299999999997</v>
      </c>
    </row>
    <row r="14" spans="1:20">
      <c r="A14" t="s">
        <v>4</v>
      </c>
      <c r="B14">
        <f t="shared" si="2"/>
        <v>1985.66</v>
      </c>
      <c r="E14" s="2">
        <f t="shared" si="0"/>
        <v>12.201068638837569</v>
      </c>
      <c r="F14" s="18">
        <f t="shared" si="1"/>
        <v>31286.345152000038</v>
      </c>
      <c r="I14">
        <v>8.9017499999999998</v>
      </c>
      <c r="J14">
        <v>115</v>
      </c>
      <c r="K14">
        <v>1.0500000000000001E-2</v>
      </c>
      <c r="L14">
        <f>I14*K14*1000</f>
        <v>93.468375000000009</v>
      </c>
    </row>
    <row r="15" spans="1:20">
      <c r="A15" t="s">
        <v>4</v>
      </c>
      <c r="B15">
        <f t="shared" si="2"/>
        <v>1985.91</v>
      </c>
      <c r="E15" s="2">
        <f t="shared" si="0"/>
        <v>12.451068638837569</v>
      </c>
      <c r="F15" s="18">
        <f t="shared" si="1"/>
        <v>31377.65570200004</v>
      </c>
      <c r="I15">
        <v>10.4175</v>
      </c>
    </row>
    <row r="16" spans="1:20">
      <c r="A16" t="s">
        <v>4</v>
      </c>
      <c r="B16">
        <f t="shared" si="2"/>
        <v>1986.16</v>
      </c>
      <c r="E16" s="2">
        <f t="shared" si="0"/>
        <v>12.701068638837569</v>
      </c>
      <c r="F16" s="18">
        <f t="shared" si="1"/>
        <v>31468.966252000038</v>
      </c>
      <c r="I16">
        <v>11.263400000000001</v>
      </c>
    </row>
    <row r="17" spans="1:12">
      <c r="A17" t="s">
        <v>4</v>
      </c>
      <c r="B17">
        <f t="shared" si="2"/>
        <v>1986.41</v>
      </c>
      <c r="E17" s="2">
        <f t="shared" si="0"/>
        <v>12.951068638837569</v>
      </c>
      <c r="F17" s="18">
        <f t="shared" si="1"/>
        <v>31560.27680200004</v>
      </c>
      <c r="I17">
        <v>10.106400000000001</v>
      </c>
    </row>
    <row r="18" spans="1:12">
      <c r="A18" t="s">
        <v>4</v>
      </c>
      <c r="B18">
        <f t="shared" si="2"/>
        <v>1986.66</v>
      </c>
      <c r="E18" s="2">
        <f t="shared" si="0"/>
        <v>13.201068638837569</v>
      </c>
      <c r="F18" s="18">
        <f t="shared" si="1"/>
        <v>31651.587352000039</v>
      </c>
      <c r="I18">
        <v>10.063599999999999</v>
      </c>
      <c r="J18">
        <v>120</v>
      </c>
      <c r="K18">
        <v>1.03E-2</v>
      </c>
      <c r="L18">
        <f>I18*K18*1000</f>
        <v>103.65508</v>
      </c>
    </row>
    <row r="19" spans="1:12">
      <c r="A19" t="s">
        <v>4</v>
      </c>
      <c r="B19">
        <f t="shared" si="2"/>
        <v>1986.91</v>
      </c>
      <c r="E19" s="2">
        <f t="shared" si="0"/>
        <v>13.451068638837569</v>
      </c>
      <c r="F19" s="18">
        <f t="shared" si="1"/>
        <v>31742.897902000041</v>
      </c>
      <c r="I19">
        <v>11.5761</v>
      </c>
    </row>
    <row r="20" spans="1:12">
      <c r="A20" t="s">
        <v>4</v>
      </c>
      <c r="B20">
        <f t="shared" si="2"/>
        <v>1987.16</v>
      </c>
      <c r="E20" s="2">
        <f t="shared" si="0"/>
        <v>13.701068638837569</v>
      </c>
      <c r="F20" s="18">
        <f t="shared" si="1"/>
        <v>31834.208452000039</v>
      </c>
      <c r="I20">
        <v>12.422000000000001</v>
      </c>
    </row>
    <row r="21" spans="1:12">
      <c r="A21" t="s">
        <v>4</v>
      </c>
      <c r="B21">
        <f t="shared" si="2"/>
        <v>1987.41</v>
      </c>
      <c r="E21" s="2">
        <f t="shared" si="0"/>
        <v>13.951068638837569</v>
      </c>
      <c r="F21" s="18">
        <f t="shared" si="1"/>
        <v>31925.519002000037</v>
      </c>
      <c r="I21">
        <v>11.4872</v>
      </c>
    </row>
    <row r="22" spans="1:12">
      <c r="A22" t="s">
        <v>4</v>
      </c>
      <c r="B22">
        <v>1987.66</v>
      </c>
      <c r="E22" s="2">
        <f t="shared" si="0"/>
        <v>14.201068638837569</v>
      </c>
      <c r="F22" s="18">
        <f t="shared" si="1"/>
        <v>32016.829552000039</v>
      </c>
      <c r="J22">
        <v>130</v>
      </c>
      <c r="K22">
        <v>0.01</v>
      </c>
      <c r="L22">
        <f>I21*K22*1000</f>
        <v>114.872</v>
      </c>
    </row>
    <row r="23" spans="1:12">
      <c r="A23" t="s">
        <v>5</v>
      </c>
      <c r="B23">
        <v>1984.5</v>
      </c>
      <c r="E23" s="2">
        <f t="shared" si="0"/>
        <v>11.041068638837487</v>
      </c>
      <c r="F23" s="18">
        <f t="shared" si="1"/>
        <v>30862.66420000001</v>
      </c>
      <c r="G23">
        <v>9.3333300000000001</v>
      </c>
    </row>
    <row r="24" spans="1:12">
      <c r="A24" t="s">
        <v>5</v>
      </c>
      <c r="B24">
        <v>1985.5</v>
      </c>
      <c r="E24" s="2">
        <f t="shared" si="0"/>
        <v>12.041068638837487</v>
      </c>
      <c r="F24" s="18">
        <f t="shared" si="1"/>
        <v>31227.906400000011</v>
      </c>
      <c r="G24">
        <v>14.00001</v>
      </c>
    </row>
    <row r="25" spans="1:12">
      <c r="A25" t="s">
        <v>5</v>
      </c>
      <c r="B25">
        <v>1986.5</v>
      </c>
      <c r="E25" s="2">
        <f t="shared" si="0"/>
        <v>13.041068638837487</v>
      </c>
      <c r="F25" s="18">
        <f t="shared" si="1"/>
        <v>31593.148600000008</v>
      </c>
      <c r="G25">
        <v>18</v>
      </c>
    </row>
    <row r="26" spans="1:12">
      <c r="A26" t="s">
        <v>5</v>
      </c>
      <c r="B26">
        <v>1987.5</v>
      </c>
      <c r="E26" s="2">
        <f t="shared" si="0"/>
        <v>14.041068638837487</v>
      </c>
      <c r="F26" s="18">
        <f t="shared" si="1"/>
        <v>31958.390800000008</v>
      </c>
      <c r="G26">
        <v>23.33334</v>
      </c>
    </row>
    <row r="27" spans="1:12">
      <c r="A27" t="s">
        <v>5</v>
      </c>
      <c r="B27">
        <v>1984.5</v>
      </c>
      <c r="E27" s="2">
        <f t="shared" si="0"/>
        <v>11.041068638837487</v>
      </c>
      <c r="F27" s="18">
        <f t="shared" si="1"/>
        <v>30862.66420000001</v>
      </c>
      <c r="H27">
        <v>26.66667</v>
      </c>
    </row>
    <row r="28" spans="1:12">
      <c r="A28" t="s">
        <v>5</v>
      </c>
      <c r="B28">
        <v>1985.5</v>
      </c>
      <c r="E28" s="2">
        <f t="shared" si="0"/>
        <v>12.041068638837487</v>
      </c>
      <c r="F28" s="18">
        <f t="shared" si="1"/>
        <v>31227.906400000011</v>
      </c>
      <c r="H28">
        <v>33.999899999999997</v>
      </c>
    </row>
    <row r="29" spans="1:12">
      <c r="A29" t="s">
        <v>5</v>
      </c>
      <c r="B29">
        <v>1986.5</v>
      </c>
      <c r="E29" s="2">
        <f t="shared" si="0"/>
        <v>13.041068638837487</v>
      </c>
      <c r="F29" s="18">
        <f t="shared" si="1"/>
        <v>31593.148600000008</v>
      </c>
      <c r="H29">
        <v>42</v>
      </c>
    </row>
    <row r="30" spans="1:12">
      <c r="A30" t="s">
        <v>5</v>
      </c>
      <c r="B30">
        <v>1987.5</v>
      </c>
      <c r="E30" s="2">
        <f t="shared" si="0"/>
        <v>14.041068638837487</v>
      </c>
      <c r="F30" s="18">
        <f t="shared" si="1"/>
        <v>31958.390800000008</v>
      </c>
      <c r="H30">
        <v>50.000099999999996</v>
      </c>
    </row>
    <row r="31" spans="1:12">
      <c r="A31" t="s">
        <v>5</v>
      </c>
      <c r="B31">
        <f>1984.66</f>
        <v>1984.66</v>
      </c>
      <c r="E31" s="2">
        <f t="shared" si="0"/>
        <v>11.201068638837569</v>
      </c>
      <c r="F31" s="18">
        <f t="shared" si="1"/>
        <v>30921.102952000037</v>
      </c>
      <c r="I31">
        <v>8</v>
      </c>
      <c r="J31">
        <v>150</v>
      </c>
      <c r="K31">
        <v>1.52E-2</v>
      </c>
      <c r="L31">
        <f>I31*K31*1000</f>
        <v>121.6</v>
      </c>
    </row>
    <row r="32" spans="1:12">
      <c r="A32" t="s">
        <v>5</v>
      </c>
      <c r="B32">
        <f t="shared" ref="B32:B42" si="3">B31+0.25</f>
        <v>1984.91</v>
      </c>
      <c r="E32" s="2">
        <f t="shared" si="0"/>
        <v>11.451068638837569</v>
      </c>
      <c r="F32" s="18">
        <f t="shared" si="1"/>
        <v>31012.413502000039</v>
      </c>
      <c r="I32">
        <v>11.777799999999999</v>
      </c>
    </row>
    <row r="33" spans="1:12">
      <c r="A33" t="s">
        <v>5</v>
      </c>
      <c r="B33">
        <f t="shared" si="3"/>
        <v>1985.16</v>
      </c>
      <c r="E33" s="2">
        <f t="shared" si="0"/>
        <v>11.701068638837569</v>
      </c>
      <c r="F33" s="18">
        <f t="shared" si="1"/>
        <v>31103.724052000041</v>
      </c>
      <c r="I33">
        <v>11.1111</v>
      </c>
    </row>
    <row r="34" spans="1:12">
      <c r="A34" t="s">
        <v>5</v>
      </c>
      <c r="B34">
        <f t="shared" si="3"/>
        <v>1985.41</v>
      </c>
      <c r="E34" s="2">
        <f t="shared" si="0"/>
        <v>11.951068638837569</v>
      </c>
      <c r="F34" s="18">
        <f t="shared" si="1"/>
        <v>31195.03460200004</v>
      </c>
      <c r="I34">
        <v>10</v>
      </c>
    </row>
    <row r="35" spans="1:12">
      <c r="A35" t="s">
        <v>5</v>
      </c>
      <c r="B35">
        <f t="shared" si="3"/>
        <v>1985.66</v>
      </c>
      <c r="E35" s="2">
        <f t="shared" si="0"/>
        <v>12.201068638837569</v>
      </c>
      <c r="F35" s="18">
        <f t="shared" si="1"/>
        <v>31286.345152000038</v>
      </c>
      <c r="I35">
        <v>9.3333300000000001</v>
      </c>
      <c r="J35">
        <v>155</v>
      </c>
      <c r="K35">
        <v>1.2999999999999999E-2</v>
      </c>
      <c r="L35">
        <f>I35*K35*1000</f>
        <v>121.33328999999999</v>
      </c>
    </row>
    <row r="36" spans="1:12">
      <c r="A36" t="s">
        <v>5</v>
      </c>
      <c r="B36">
        <f t="shared" si="3"/>
        <v>1985.91</v>
      </c>
      <c r="E36" s="2">
        <f t="shared" si="0"/>
        <v>12.451068638837569</v>
      </c>
      <c r="F36" s="18">
        <f t="shared" si="1"/>
        <v>31377.65570200004</v>
      </c>
      <c r="I36">
        <v>11.777799999999999</v>
      </c>
    </row>
    <row r="37" spans="1:12">
      <c r="A37" t="s">
        <v>5</v>
      </c>
      <c r="B37">
        <f t="shared" si="3"/>
        <v>1986.16</v>
      </c>
      <c r="E37" s="2">
        <f t="shared" si="0"/>
        <v>12.701068638837569</v>
      </c>
      <c r="F37" s="18">
        <f t="shared" si="1"/>
        <v>31468.966252000038</v>
      </c>
      <c r="I37">
        <v>12.4444</v>
      </c>
    </row>
    <row r="38" spans="1:12">
      <c r="A38" t="s">
        <v>5</v>
      </c>
      <c r="B38">
        <f t="shared" si="3"/>
        <v>1986.41</v>
      </c>
      <c r="E38" s="2">
        <f t="shared" si="0"/>
        <v>12.951068638837569</v>
      </c>
      <c r="F38" s="18">
        <f t="shared" si="1"/>
        <v>31560.27680200004</v>
      </c>
      <c r="I38">
        <v>11.1111</v>
      </c>
    </row>
    <row r="39" spans="1:12">
      <c r="A39" t="s">
        <v>5</v>
      </c>
      <c r="B39">
        <f t="shared" si="3"/>
        <v>1986.66</v>
      </c>
      <c r="E39" s="2">
        <f t="shared" si="0"/>
        <v>13.201068638837569</v>
      </c>
      <c r="F39" s="18">
        <f t="shared" si="1"/>
        <v>31651.587352000039</v>
      </c>
      <c r="I39">
        <v>10.8889</v>
      </c>
      <c r="J39">
        <v>135</v>
      </c>
      <c r="K39">
        <v>1.0699999999999999E-2</v>
      </c>
      <c r="L39">
        <f>I39*K39*1000</f>
        <v>116.51123</v>
      </c>
    </row>
    <row r="40" spans="1:12">
      <c r="A40" t="s">
        <v>5</v>
      </c>
      <c r="B40">
        <f t="shared" si="3"/>
        <v>1986.91</v>
      </c>
      <c r="E40" s="2">
        <f t="shared" si="0"/>
        <v>13.451068638837569</v>
      </c>
      <c r="F40" s="18">
        <f t="shared" si="1"/>
        <v>31742.897902000041</v>
      </c>
      <c r="I40">
        <v>12.4444</v>
      </c>
    </row>
    <row r="41" spans="1:12">
      <c r="A41" t="s">
        <v>5</v>
      </c>
      <c r="B41">
        <f t="shared" si="3"/>
        <v>1987.16</v>
      </c>
      <c r="E41" s="2">
        <f t="shared" si="0"/>
        <v>13.701068638837569</v>
      </c>
      <c r="F41" s="18">
        <f t="shared" si="1"/>
        <v>31834.208452000039</v>
      </c>
      <c r="I41">
        <v>13.333299999999999</v>
      </c>
    </row>
    <row r="42" spans="1:12">
      <c r="A42" t="s">
        <v>5</v>
      </c>
      <c r="B42">
        <f t="shared" si="3"/>
        <v>1987.41</v>
      </c>
      <c r="E42" s="2">
        <f t="shared" si="0"/>
        <v>13.951068638837569</v>
      </c>
      <c r="F42" s="18">
        <f t="shared" si="1"/>
        <v>31925.519002000037</v>
      </c>
      <c r="I42">
        <v>12.666700000000001</v>
      </c>
    </row>
    <row r="43" spans="1:12">
      <c r="A43" t="s">
        <v>5</v>
      </c>
      <c r="B43">
        <v>1987.66</v>
      </c>
      <c r="E43" s="2">
        <f t="shared" si="0"/>
        <v>14.201068638837569</v>
      </c>
      <c r="F43" s="18">
        <f t="shared" si="1"/>
        <v>32016.829552000039</v>
      </c>
      <c r="J43">
        <v>135</v>
      </c>
      <c r="K43">
        <v>0.01</v>
      </c>
      <c r="L43">
        <f>I42*K43*1000</f>
        <v>126.667</v>
      </c>
    </row>
    <row r="44" spans="1:12">
      <c r="A44" t="s">
        <v>6</v>
      </c>
      <c r="B44">
        <v>1984.5</v>
      </c>
      <c r="E44" s="2">
        <f t="shared" si="0"/>
        <v>11.041068638837487</v>
      </c>
      <c r="F44" s="18">
        <f t="shared" si="1"/>
        <v>30862.66420000001</v>
      </c>
      <c r="G44">
        <v>6.6663000000000006</v>
      </c>
    </row>
    <row r="45" spans="1:12">
      <c r="A45" t="s">
        <v>6</v>
      </c>
      <c r="B45">
        <v>1985.5</v>
      </c>
      <c r="E45" s="2">
        <f t="shared" si="0"/>
        <v>12.041068638837487</v>
      </c>
      <c r="F45" s="18">
        <f t="shared" si="1"/>
        <v>31227.906400000011</v>
      </c>
      <c r="G45">
        <v>8.4044699999999999</v>
      </c>
    </row>
    <row r="46" spans="1:12">
      <c r="A46" t="s">
        <v>6</v>
      </c>
      <c r="B46">
        <v>1986.5</v>
      </c>
      <c r="E46" s="2">
        <f t="shared" si="0"/>
        <v>13.041068638837487</v>
      </c>
      <c r="F46" s="18">
        <f t="shared" si="1"/>
        <v>31593.148600000008</v>
      </c>
      <c r="G46">
        <v>10.14264</v>
      </c>
    </row>
    <row r="47" spans="1:12">
      <c r="A47" t="s">
        <v>6</v>
      </c>
      <c r="B47">
        <v>1987.5</v>
      </c>
      <c r="E47" s="2">
        <f t="shared" si="0"/>
        <v>14.041068638837487</v>
      </c>
      <c r="F47" s="18">
        <f t="shared" si="1"/>
        <v>31958.390800000008</v>
      </c>
      <c r="G47">
        <v>17.21388</v>
      </c>
    </row>
    <row r="48" spans="1:12">
      <c r="A48" t="s">
        <v>6</v>
      </c>
      <c r="B48">
        <v>1984.5</v>
      </c>
      <c r="E48" s="2">
        <f t="shared" si="0"/>
        <v>11.041068638837487</v>
      </c>
      <c r="F48" s="18">
        <f t="shared" si="1"/>
        <v>30862.66420000001</v>
      </c>
      <c r="H48">
        <v>23.99868</v>
      </c>
    </row>
    <row r="49" spans="1:12">
      <c r="A49" t="s">
        <v>6</v>
      </c>
      <c r="B49">
        <v>1985.5</v>
      </c>
      <c r="E49" s="2">
        <f t="shared" si="0"/>
        <v>12.041068638837487</v>
      </c>
      <c r="F49" s="18">
        <f t="shared" si="1"/>
        <v>31227.906400000011</v>
      </c>
      <c r="H49">
        <v>35.7363</v>
      </c>
    </row>
    <row r="50" spans="1:12">
      <c r="A50" t="s">
        <v>6</v>
      </c>
      <c r="B50">
        <v>1986.5</v>
      </c>
      <c r="E50" s="2">
        <f t="shared" si="0"/>
        <v>13.041068638837487</v>
      </c>
      <c r="F50" s="18">
        <f t="shared" si="1"/>
        <v>31593.148600000008</v>
      </c>
      <c r="H50">
        <v>48.807300000000005</v>
      </c>
    </row>
    <row r="51" spans="1:12">
      <c r="A51" t="s">
        <v>6</v>
      </c>
      <c r="B51">
        <v>1987.5</v>
      </c>
      <c r="E51" s="2">
        <f t="shared" si="0"/>
        <v>14.041068638837487</v>
      </c>
      <c r="F51" s="18">
        <f t="shared" si="1"/>
        <v>31958.390800000008</v>
      </c>
      <c r="H51">
        <v>62.544599999999996</v>
      </c>
    </row>
    <row r="52" spans="1:12">
      <c r="A52" t="s">
        <v>6</v>
      </c>
      <c r="B52">
        <f>1984.66</f>
        <v>1984.66</v>
      </c>
      <c r="E52" s="2">
        <f t="shared" si="0"/>
        <v>11.201068638837569</v>
      </c>
      <c r="F52" s="18">
        <f t="shared" si="1"/>
        <v>30921.102952000037</v>
      </c>
      <c r="I52">
        <v>6.8737000000000004</v>
      </c>
      <c r="J52">
        <v>75</v>
      </c>
      <c r="K52">
        <v>1.01E-2</v>
      </c>
      <c r="L52">
        <f>I52*K52*1000</f>
        <v>69.424369999999996</v>
      </c>
    </row>
    <row r="53" spans="1:12">
      <c r="A53" t="s">
        <v>6</v>
      </c>
      <c r="B53">
        <f t="shared" ref="B53:B63" si="4">B52+0.25</f>
        <v>1984.91</v>
      </c>
      <c r="E53" s="2">
        <f t="shared" si="0"/>
        <v>11.451068638837569</v>
      </c>
      <c r="F53" s="18">
        <f t="shared" si="1"/>
        <v>31012.413502000039</v>
      </c>
      <c r="I53">
        <v>9.0744000000000007</v>
      </c>
    </row>
    <row r="54" spans="1:12">
      <c r="A54" t="s">
        <v>6</v>
      </c>
      <c r="B54">
        <f t="shared" si="4"/>
        <v>1985.16</v>
      </c>
      <c r="E54" s="2">
        <f t="shared" si="0"/>
        <v>11.701068638837569</v>
      </c>
      <c r="F54" s="18">
        <f t="shared" si="1"/>
        <v>31103.724052000041</v>
      </c>
      <c r="I54">
        <v>10.8307</v>
      </c>
    </row>
    <row r="55" spans="1:12">
      <c r="A55" t="s">
        <v>6</v>
      </c>
      <c r="B55">
        <f t="shared" si="4"/>
        <v>1985.41</v>
      </c>
      <c r="E55" s="2">
        <f t="shared" si="0"/>
        <v>11.951068638837569</v>
      </c>
      <c r="F55" s="18">
        <f t="shared" si="1"/>
        <v>31195.03460200004</v>
      </c>
      <c r="I55">
        <v>10.1427</v>
      </c>
    </row>
    <row r="56" spans="1:12">
      <c r="A56" t="s">
        <v>6</v>
      </c>
      <c r="B56">
        <f t="shared" si="4"/>
        <v>1985.66</v>
      </c>
      <c r="E56" s="2">
        <f t="shared" si="0"/>
        <v>12.201068638837569</v>
      </c>
      <c r="F56" s="18">
        <f t="shared" si="1"/>
        <v>31286.345152000038</v>
      </c>
      <c r="I56">
        <v>9.2324199999999994</v>
      </c>
      <c r="J56">
        <v>110</v>
      </c>
      <c r="K56">
        <v>8.9999999999999993E-3</v>
      </c>
      <c r="L56">
        <f>I56*K56*1000</f>
        <v>83.091779999999986</v>
      </c>
    </row>
    <row r="57" spans="1:12">
      <c r="A57" t="s">
        <v>6</v>
      </c>
      <c r="B57">
        <f t="shared" si="4"/>
        <v>1985.91</v>
      </c>
      <c r="E57" s="2">
        <f t="shared" si="0"/>
        <v>12.451068638837569</v>
      </c>
      <c r="F57" s="18">
        <f t="shared" si="1"/>
        <v>31377.65570200004</v>
      </c>
      <c r="I57">
        <v>10.5426</v>
      </c>
    </row>
    <row r="58" spans="1:12">
      <c r="A58" t="s">
        <v>6</v>
      </c>
      <c r="B58">
        <f t="shared" si="4"/>
        <v>1986.16</v>
      </c>
      <c r="E58" s="2">
        <f t="shared" si="0"/>
        <v>12.701068638837569</v>
      </c>
      <c r="F58" s="18">
        <f t="shared" si="1"/>
        <v>31468.966252000038</v>
      </c>
      <c r="I58">
        <v>11.8545</v>
      </c>
    </row>
    <row r="59" spans="1:12">
      <c r="A59" t="s">
        <v>6</v>
      </c>
      <c r="B59">
        <f t="shared" si="4"/>
        <v>1986.41</v>
      </c>
      <c r="E59" s="2">
        <f t="shared" si="0"/>
        <v>12.951068638837569</v>
      </c>
      <c r="F59" s="18">
        <f t="shared" si="1"/>
        <v>31560.27680200004</v>
      </c>
      <c r="I59">
        <v>11.3887</v>
      </c>
    </row>
    <row r="60" spans="1:12">
      <c r="A60" t="s">
        <v>6</v>
      </c>
      <c r="B60">
        <f t="shared" si="4"/>
        <v>1986.66</v>
      </c>
      <c r="E60" s="2">
        <f t="shared" si="0"/>
        <v>13.201068638837569</v>
      </c>
      <c r="F60" s="18">
        <f t="shared" si="1"/>
        <v>31651.587352000039</v>
      </c>
      <c r="I60">
        <v>11.1434</v>
      </c>
      <c r="J60">
        <v>100</v>
      </c>
      <c r="K60">
        <v>8.0999999999999996E-3</v>
      </c>
      <c r="L60">
        <f>I60*K60*1000</f>
        <v>90.261539999999982</v>
      </c>
    </row>
    <row r="61" spans="1:12">
      <c r="A61" t="s">
        <v>6</v>
      </c>
      <c r="B61">
        <f t="shared" si="4"/>
        <v>1986.91</v>
      </c>
      <c r="E61" s="2">
        <f t="shared" si="0"/>
        <v>13.451068638837569</v>
      </c>
      <c r="F61" s="18">
        <f t="shared" si="1"/>
        <v>31742.897902000041</v>
      </c>
      <c r="I61">
        <v>12.2331</v>
      </c>
    </row>
    <row r="62" spans="1:12">
      <c r="A62" t="s">
        <v>6</v>
      </c>
      <c r="B62">
        <f t="shared" si="4"/>
        <v>1987.16</v>
      </c>
      <c r="E62" s="2">
        <f t="shared" si="0"/>
        <v>13.701068638837569</v>
      </c>
      <c r="F62" s="18">
        <f t="shared" si="1"/>
        <v>31834.208452000039</v>
      </c>
      <c r="I62">
        <v>13.9894</v>
      </c>
    </row>
    <row r="63" spans="1:12">
      <c r="A63" t="s">
        <v>6</v>
      </c>
      <c r="B63">
        <f t="shared" si="4"/>
        <v>1987.41</v>
      </c>
      <c r="E63" s="2">
        <f t="shared" si="0"/>
        <v>13.951068638837569</v>
      </c>
      <c r="F63" s="18">
        <f t="shared" si="1"/>
        <v>31925.519002000037</v>
      </c>
      <c r="I63">
        <v>13.2997</v>
      </c>
    </row>
    <row r="64" spans="1:12">
      <c r="A64" t="s">
        <v>6</v>
      </c>
      <c r="B64">
        <v>1987.66</v>
      </c>
      <c r="E64" s="2">
        <f t="shared" si="0"/>
        <v>14.201068638837569</v>
      </c>
      <c r="F64" s="18">
        <f t="shared" si="1"/>
        <v>32016.829552000039</v>
      </c>
      <c r="J64">
        <v>100</v>
      </c>
      <c r="K64">
        <v>7.1999999999999998E-3</v>
      </c>
      <c r="L64">
        <f>I63*K64*1000</f>
        <v>95.757840000000002</v>
      </c>
    </row>
    <row r="65" spans="1:12">
      <c r="A65" t="s">
        <v>7</v>
      </c>
      <c r="B65">
        <v>1984.5</v>
      </c>
      <c r="E65" s="2">
        <f t="shared" si="0"/>
        <v>11.041068638837487</v>
      </c>
      <c r="F65" s="18">
        <f t="shared" si="1"/>
        <v>30862.66420000001</v>
      </c>
      <c r="G65">
        <v>9.3328199999999999</v>
      </c>
    </row>
    <row r="66" spans="1:12">
      <c r="A66" t="s">
        <v>7</v>
      </c>
      <c r="B66">
        <v>1985.5</v>
      </c>
      <c r="E66" s="2">
        <f t="shared" si="0"/>
        <v>12.041068638837487</v>
      </c>
      <c r="F66" s="18">
        <f t="shared" si="1"/>
        <v>31227.906400000011</v>
      </c>
      <c r="G66">
        <v>15.070770000000001</v>
      </c>
    </row>
    <row r="67" spans="1:12">
      <c r="A67" t="s">
        <v>7</v>
      </c>
      <c r="B67">
        <v>1986.5</v>
      </c>
      <c r="E67" s="2">
        <f t="shared" ref="E67:E106" si="5">B67-(1973+T$5)</f>
        <v>13.041068638837487</v>
      </c>
      <c r="F67" s="18">
        <f t="shared" ref="F67:F106" si="6">D$2+(E67*365.2422)</f>
        <v>31593.148600000008</v>
      </c>
      <c r="G67">
        <v>21.475349999999999</v>
      </c>
    </row>
    <row r="68" spans="1:12">
      <c r="A68" t="s">
        <v>7</v>
      </c>
      <c r="B68">
        <v>1987.5</v>
      </c>
      <c r="E68" s="2">
        <f t="shared" si="5"/>
        <v>14.041068638837487</v>
      </c>
      <c r="F68" s="18">
        <f t="shared" si="6"/>
        <v>31958.390800000008</v>
      </c>
      <c r="G68">
        <v>27.87501</v>
      </c>
    </row>
    <row r="69" spans="1:12">
      <c r="A69" t="s">
        <v>7</v>
      </c>
      <c r="B69">
        <v>1984.5</v>
      </c>
      <c r="E69" s="2">
        <f t="shared" si="5"/>
        <v>11.041068638837487</v>
      </c>
      <c r="F69" s="18">
        <f t="shared" si="6"/>
        <v>30862.66420000001</v>
      </c>
      <c r="H69">
        <v>28.660170000000001</v>
      </c>
    </row>
    <row r="70" spans="1:12">
      <c r="A70" t="s">
        <v>7</v>
      </c>
      <c r="B70">
        <v>1985.5</v>
      </c>
      <c r="E70" s="2">
        <f t="shared" si="5"/>
        <v>12.041068638837487</v>
      </c>
      <c r="F70" s="18">
        <f t="shared" si="6"/>
        <v>31227.906400000011</v>
      </c>
      <c r="H70">
        <v>43.064399999999999</v>
      </c>
    </row>
    <row r="71" spans="1:12">
      <c r="A71" t="s">
        <v>7</v>
      </c>
      <c r="B71">
        <v>1986.5</v>
      </c>
      <c r="E71" s="2">
        <f t="shared" si="5"/>
        <v>13.041068638837487</v>
      </c>
      <c r="F71" s="18">
        <f t="shared" si="6"/>
        <v>31593.148600000008</v>
      </c>
      <c r="H71">
        <v>60.139800000000008</v>
      </c>
    </row>
    <row r="72" spans="1:12">
      <c r="A72" t="s">
        <v>7</v>
      </c>
      <c r="B72">
        <v>1987.5</v>
      </c>
      <c r="E72" s="2">
        <f t="shared" si="5"/>
        <v>14.041068638837487</v>
      </c>
      <c r="F72" s="18">
        <f t="shared" si="6"/>
        <v>31958.390800000008</v>
      </c>
      <c r="H72">
        <v>77.210700000000003</v>
      </c>
    </row>
    <row r="73" spans="1:12">
      <c r="A73" t="s">
        <v>7</v>
      </c>
      <c r="B73">
        <f>1984.66</f>
        <v>1984.66</v>
      </c>
      <c r="E73" s="2">
        <f t="shared" si="5"/>
        <v>11.201068638837569</v>
      </c>
      <c r="F73" s="18">
        <f t="shared" si="6"/>
        <v>30921.102952000037</v>
      </c>
      <c r="I73">
        <v>8.2069600000000005</v>
      </c>
      <c r="J73">
        <v>180</v>
      </c>
      <c r="K73">
        <v>1.7999999999999999E-2</v>
      </c>
      <c r="L73">
        <f>I73*K73*1000</f>
        <v>147.72528</v>
      </c>
    </row>
    <row r="74" spans="1:12">
      <c r="A74" t="s">
        <v>7</v>
      </c>
      <c r="B74">
        <f t="shared" ref="B74:B84" si="7">B73+0.25</f>
        <v>1984.91</v>
      </c>
      <c r="E74" s="2">
        <f t="shared" si="5"/>
        <v>11.451068638837569</v>
      </c>
      <c r="F74" s="18">
        <f t="shared" si="6"/>
        <v>31012.413502000039</v>
      </c>
      <c r="I74">
        <v>12.405900000000001</v>
      </c>
    </row>
    <row r="75" spans="1:12">
      <c r="A75" t="s">
        <v>7</v>
      </c>
      <c r="B75">
        <f t="shared" si="7"/>
        <v>1985.16</v>
      </c>
      <c r="E75" s="2">
        <f t="shared" si="5"/>
        <v>11.701068638837569</v>
      </c>
      <c r="F75" s="18">
        <f t="shared" si="6"/>
        <v>31103.724052000041</v>
      </c>
      <c r="I75">
        <v>14.828799999999999</v>
      </c>
    </row>
    <row r="76" spans="1:12">
      <c r="A76" t="s">
        <v>7</v>
      </c>
      <c r="B76">
        <f t="shared" si="7"/>
        <v>1985.41</v>
      </c>
      <c r="E76" s="2">
        <f t="shared" si="5"/>
        <v>11.951068638837569</v>
      </c>
      <c r="F76" s="18">
        <f t="shared" si="6"/>
        <v>31195.03460200004</v>
      </c>
      <c r="I76">
        <v>13.0297</v>
      </c>
    </row>
    <row r="77" spans="1:12">
      <c r="A77" t="s">
        <v>7</v>
      </c>
      <c r="B77">
        <f t="shared" si="7"/>
        <v>1985.66</v>
      </c>
      <c r="E77" s="2">
        <f t="shared" si="5"/>
        <v>12.201068638837569</v>
      </c>
      <c r="F77" s="18">
        <f t="shared" si="6"/>
        <v>31286.345152000038</v>
      </c>
      <c r="I77">
        <v>11.4529</v>
      </c>
      <c r="J77">
        <v>225</v>
      </c>
      <c r="K77">
        <v>1.37E-2</v>
      </c>
      <c r="L77">
        <f>I77*K77*1000</f>
        <v>156.90473</v>
      </c>
    </row>
    <row r="78" spans="1:12">
      <c r="A78" t="s">
        <v>7</v>
      </c>
      <c r="B78">
        <f t="shared" si="7"/>
        <v>1985.91</v>
      </c>
      <c r="E78" s="2">
        <f t="shared" si="5"/>
        <v>12.451068638837569</v>
      </c>
      <c r="F78" s="18">
        <f t="shared" si="6"/>
        <v>31377.65570200004</v>
      </c>
      <c r="I78">
        <v>13.209199999999999</v>
      </c>
    </row>
    <row r="79" spans="1:12">
      <c r="A79" t="s">
        <v>7</v>
      </c>
      <c r="B79">
        <f t="shared" si="7"/>
        <v>1986.16</v>
      </c>
      <c r="E79" s="2">
        <f t="shared" si="5"/>
        <v>12.701068638837569</v>
      </c>
      <c r="F79" s="18">
        <f t="shared" si="6"/>
        <v>31468.966252000038</v>
      </c>
      <c r="I79">
        <v>14.521000000000001</v>
      </c>
    </row>
    <row r="80" spans="1:12">
      <c r="A80" t="s">
        <v>7</v>
      </c>
      <c r="B80">
        <f t="shared" si="7"/>
        <v>1986.41</v>
      </c>
      <c r="E80" s="2">
        <f t="shared" si="5"/>
        <v>12.951068638837569</v>
      </c>
      <c r="F80" s="18">
        <f t="shared" si="6"/>
        <v>31560.27680200004</v>
      </c>
      <c r="I80">
        <v>13.610799999999999</v>
      </c>
    </row>
    <row r="81" spans="1:12">
      <c r="A81" t="s">
        <v>7</v>
      </c>
      <c r="B81">
        <f t="shared" si="7"/>
        <v>1986.66</v>
      </c>
      <c r="E81" s="2">
        <f t="shared" si="5"/>
        <v>13.201068638837569</v>
      </c>
      <c r="F81" s="18">
        <f t="shared" si="6"/>
        <v>31651.587352000039</v>
      </c>
      <c r="I81">
        <v>13.365500000000001</v>
      </c>
      <c r="J81">
        <v>180</v>
      </c>
      <c r="K81">
        <v>1.0999999999999999E-2</v>
      </c>
      <c r="L81">
        <f>I81*K81*1000</f>
        <v>147.0205</v>
      </c>
    </row>
    <row r="82" spans="1:12">
      <c r="A82" t="s">
        <v>7</v>
      </c>
      <c r="B82">
        <f t="shared" si="7"/>
        <v>1986.91</v>
      </c>
      <c r="E82" s="2">
        <f t="shared" si="5"/>
        <v>13.451068638837569</v>
      </c>
      <c r="F82" s="18">
        <f t="shared" si="6"/>
        <v>31742.897902000041</v>
      </c>
      <c r="I82">
        <v>14.6774</v>
      </c>
    </row>
    <row r="83" spans="1:12">
      <c r="A83" t="s">
        <v>7</v>
      </c>
      <c r="B83">
        <f t="shared" si="7"/>
        <v>1987.16</v>
      </c>
      <c r="E83" s="2">
        <f t="shared" si="5"/>
        <v>13.701068638837569</v>
      </c>
      <c r="F83" s="18">
        <f t="shared" si="6"/>
        <v>31834.208452000039</v>
      </c>
      <c r="I83">
        <v>17.098700000000001</v>
      </c>
    </row>
    <row r="84" spans="1:12">
      <c r="A84" t="s">
        <v>7</v>
      </c>
      <c r="B84">
        <f t="shared" si="7"/>
        <v>1987.41</v>
      </c>
      <c r="E84" s="2">
        <f t="shared" si="5"/>
        <v>13.951068638837569</v>
      </c>
      <c r="F84" s="18">
        <f t="shared" si="6"/>
        <v>31925.519002000037</v>
      </c>
      <c r="I84">
        <v>15.521800000000001</v>
      </c>
    </row>
    <row r="85" spans="1:12">
      <c r="A85" t="s">
        <v>7</v>
      </c>
      <c r="B85">
        <v>1987.66</v>
      </c>
      <c r="E85" s="2">
        <f t="shared" si="5"/>
        <v>14.201068638837569</v>
      </c>
      <c r="F85" s="18">
        <f t="shared" si="6"/>
        <v>32016.829552000039</v>
      </c>
      <c r="J85">
        <v>175</v>
      </c>
      <c r="K85">
        <v>0.01</v>
      </c>
      <c r="L85">
        <f>I84*K85*1000</f>
        <v>155.21800000000002</v>
      </c>
    </row>
    <row r="86" spans="1:12">
      <c r="A86" t="s">
        <v>23</v>
      </c>
      <c r="B86">
        <v>1984.5</v>
      </c>
      <c r="E86" s="2">
        <f t="shared" si="5"/>
        <v>11.041068638837487</v>
      </c>
      <c r="F86" s="18">
        <f t="shared" si="6"/>
        <v>30862.66420000001</v>
      </c>
      <c r="G86">
        <v>7.941180000000001</v>
      </c>
    </row>
    <row r="87" spans="1:12">
      <c r="A87" t="s">
        <v>23</v>
      </c>
      <c r="B87">
        <v>1985.5</v>
      </c>
      <c r="E87" s="2">
        <f t="shared" si="5"/>
        <v>12.041068638837487</v>
      </c>
      <c r="F87" s="18">
        <f t="shared" si="6"/>
        <v>31227.906400000011</v>
      </c>
      <c r="G87">
        <v>13.89705</v>
      </c>
    </row>
    <row r="88" spans="1:12">
      <c r="A88" t="s">
        <v>23</v>
      </c>
      <c r="B88">
        <v>1986.5</v>
      </c>
      <c r="E88" s="2">
        <f t="shared" si="5"/>
        <v>13.041068638837487</v>
      </c>
      <c r="F88" s="18">
        <f t="shared" si="6"/>
        <v>31593.148600000008</v>
      </c>
      <c r="G88">
        <v>20.514720000000001</v>
      </c>
    </row>
    <row r="89" spans="1:12">
      <c r="A89" t="s">
        <v>23</v>
      </c>
      <c r="B89">
        <v>1987.5</v>
      </c>
      <c r="E89" s="2">
        <f t="shared" si="5"/>
        <v>14.041068638837487</v>
      </c>
      <c r="F89" s="18">
        <f t="shared" si="6"/>
        <v>31958.390800000008</v>
      </c>
      <c r="G89">
        <v>24.485279999999996</v>
      </c>
    </row>
    <row r="90" spans="1:12">
      <c r="A90" t="s">
        <v>23</v>
      </c>
      <c r="B90">
        <v>1984.5</v>
      </c>
      <c r="E90" s="2">
        <f t="shared" si="5"/>
        <v>11.041068638837487</v>
      </c>
      <c r="F90" s="18">
        <f t="shared" si="6"/>
        <v>30862.66420000001</v>
      </c>
      <c r="H90">
        <v>27.132359999999998</v>
      </c>
    </row>
    <row r="91" spans="1:12">
      <c r="A91" t="s">
        <v>23</v>
      </c>
      <c r="B91">
        <v>1985.5</v>
      </c>
      <c r="E91" s="2">
        <f t="shared" si="5"/>
        <v>12.041068638837487</v>
      </c>
      <c r="F91" s="18">
        <f t="shared" si="6"/>
        <v>31227.906400000011</v>
      </c>
      <c r="H91">
        <v>44.338200000000001</v>
      </c>
    </row>
    <row r="92" spans="1:12">
      <c r="A92" t="s">
        <v>23</v>
      </c>
      <c r="B92">
        <v>1986.5</v>
      </c>
      <c r="E92" s="2">
        <f t="shared" si="5"/>
        <v>13.041068638837487</v>
      </c>
      <c r="F92" s="18">
        <f t="shared" si="6"/>
        <v>31593.148600000008</v>
      </c>
      <c r="H92">
        <v>62.2059</v>
      </c>
    </row>
    <row r="93" spans="1:12">
      <c r="A93" t="s">
        <v>23</v>
      </c>
      <c r="B93">
        <v>1987.5</v>
      </c>
      <c r="E93" s="2">
        <f t="shared" si="5"/>
        <v>14.041068638837487</v>
      </c>
      <c r="F93" s="18">
        <f t="shared" si="6"/>
        <v>31958.390800000008</v>
      </c>
      <c r="H93">
        <v>83.382300000000001</v>
      </c>
    </row>
    <row r="94" spans="1:12">
      <c r="A94" t="s">
        <v>23</v>
      </c>
      <c r="B94">
        <f>1984.66</f>
        <v>1984.66</v>
      </c>
      <c r="E94" s="2">
        <f t="shared" si="5"/>
        <v>11.201068638837569</v>
      </c>
      <c r="F94" s="18">
        <f t="shared" si="6"/>
        <v>30921.102952000037</v>
      </c>
      <c r="I94">
        <v>7.7205899999999996</v>
      </c>
      <c r="J94">
        <v>85</v>
      </c>
      <c r="K94">
        <v>1.17E-2</v>
      </c>
      <c r="L94">
        <f>I94*K94*1000</f>
        <v>90.330903000000006</v>
      </c>
    </row>
    <row r="95" spans="1:12">
      <c r="A95" t="s">
        <v>23</v>
      </c>
      <c r="B95">
        <f t="shared" ref="B95:B105" si="8">B94+0.25</f>
        <v>1984.91</v>
      </c>
      <c r="E95" s="2">
        <f t="shared" si="5"/>
        <v>11.451068638837569</v>
      </c>
      <c r="F95" s="18">
        <f t="shared" si="6"/>
        <v>31012.413502000039</v>
      </c>
      <c r="I95">
        <v>10.367599999999999</v>
      </c>
    </row>
    <row r="96" spans="1:12">
      <c r="A96" t="s">
        <v>23</v>
      </c>
      <c r="B96">
        <f t="shared" si="8"/>
        <v>1985.16</v>
      </c>
      <c r="E96" s="2">
        <f t="shared" si="5"/>
        <v>11.701068638837569</v>
      </c>
      <c r="F96" s="18">
        <f t="shared" si="6"/>
        <v>31103.724052000041</v>
      </c>
      <c r="I96">
        <v>12.3529</v>
      </c>
    </row>
    <row r="97" spans="1:12">
      <c r="A97" t="s">
        <v>23</v>
      </c>
      <c r="B97">
        <f t="shared" si="8"/>
        <v>1985.41</v>
      </c>
      <c r="E97" s="2">
        <f t="shared" si="5"/>
        <v>11.951068638837569</v>
      </c>
      <c r="F97" s="18">
        <f t="shared" si="6"/>
        <v>31195.03460200004</v>
      </c>
      <c r="I97">
        <v>11.6912</v>
      </c>
    </row>
    <row r="98" spans="1:12">
      <c r="A98" t="s">
        <v>23</v>
      </c>
      <c r="B98">
        <f t="shared" si="8"/>
        <v>1985.66</v>
      </c>
      <c r="E98" s="2">
        <f t="shared" si="5"/>
        <v>12.201068638837569</v>
      </c>
      <c r="F98" s="18">
        <f t="shared" si="6"/>
        <v>31286.345152000038</v>
      </c>
      <c r="I98">
        <v>11.25</v>
      </c>
      <c r="J98">
        <v>190</v>
      </c>
      <c r="K98">
        <v>1.52E-2</v>
      </c>
      <c r="L98">
        <f>I98*K98*1000</f>
        <v>171</v>
      </c>
    </row>
    <row r="99" spans="1:12">
      <c r="A99" t="s">
        <v>23</v>
      </c>
      <c r="B99">
        <f t="shared" si="8"/>
        <v>1985.91</v>
      </c>
      <c r="E99" s="2">
        <f t="shared" si="5"/>
        <v>12.451068638837569</v>
      </c>
      <c r="F99" s="18">
        <f t="shared" si="6"/>
        <v>31377.65570200004</v>
      </c>
      <c r="I99">
        <v>14.117599999999999</v>
      </c>
    </row>
    <row r="100" spans="1:12">
      <c r="A100" t="s">
        <v>23</v>
      </c>
      <c r="B100">
        <f t="shared" si="8"/>
        <v>1986.16</v>
      </c>
      <c r="E100" s="2">
        <f t="shared" si="5"/>
        <v>12.701068638837569</v>
      </c>
      <c r="F100" s="18">
        <f t="shared" si="6"/>
        <v>31468.966252000038</v>
      </c>
      <c r="I100">
        <v>16.102900000000002</v>
      </c>
    </row>
    <row r="101" spans="1:12">
      <c r="A101" t="s">
        <v>23</v>
      </c>
      <c r="B101">
        <f t="shared" si="8"/>
        <v>1986.41</v>
      </c>
      <c r="E101" s="2">
        <f t="shared" si="5"/>
        <v>12.951068638837569</v>
      </c>
      <c r="F101" s="18">
        <f t="shared" si="6"/>
        <v>31560.27680200004</v>
      </c>
      <c r="I101">
        <v>14.338200000000001</v>
      </c>
    </row>
    <row r="102" spans="1:12">
      <c r="A102" t="s">
        <v>23</v>
      </c>
      <c r="B102">
        <f t="shared" si="8"/>
        <v>1986.66</v>
      </c>
      <c r="E102" s="2">
        <f t="shared" si="5"/>
        <v>13.201068638837569</v>
      </c>
      <c r="F102" s="18">
        <f t="shared" si="6"/>
        <v>31651.587352000039</v>
      </c>
      <c r="I102">
        <v>13.235300000000001</v>
      </c>
      <c r="J102">
        <v>235</v>
      </c>
      <c r="K102">
        <v>1.46E-2</v>
      </c>
      <c r="L102">
        <f>I102*K102*1000</f>
        <v>193.23538000000002</v>
      </c>
    </row>
    <row r="103" spans="1:12">
      <c r="A103" t="s">
        <v>23</v>
      </c>
      <c r="B103">
        <f t="shared" si="8"/>
        <v>1986.91</v>
      </c>
      <c r="E103" s="2">
        <f t="shared" si="5"/>
        <v>13.451068638837569</v>
      </c>
      <c r="F103" s="18">
        <f t="shared" si="6"/>
        <v>31742.897902000041</v>
      </c>
      <c r="I103">
        <v>15.220599999999999</v>
      </c>
    </row>
    <row r="104" spans="1:12">
      <c r="A104" t="s">
        <v>23</v>
      </c>
      <c r="B104">
        <f t="shared" si="8"/>
        <v>1987.16</v>
      </c>
      <c r="E104" s="2">
        <f t="shared" si="5"/>
        <v>13.701068638837569</v>
      </c>
      <c r="F104" s="18">
        <f t="shared" si="6"/>
        <v>31834.208452000039</v>
      </c>
      <c r="I104">
        <v>18.088200000000001</v>
      </c>
    </row>
    <row r="105" spans="1:12">
      <c r="A105" t="s">
        <v>23</v>
      </c>
      <c r="B105">
        <f t="shared" si="8"/>
        <v>1987.41</v>
      </c>
      <c r="E105" s="2">
        <f t="shared" si="5"/>
        <v>13.951068638837569</v>
      </c>
      <c r="F105" s="18">
        <f t="shared" si="6"/>
        <v>31925.519002000037</v>
      </c>
      <c r="I105">
        <v>16.102900000000002</v>
      </c>
    </row>
    <row r="106" spans="1:12">
      <c r="A106" t="s">
        <v>23</v>
      </c>
      <c r="B106">
        <v>1987.66</v>
      </c>
      <c r="E106" s="2">
        <f t="shared" si="5"/>
        <v>14.201068638837569</v>
      </c>
      <c r="F106" s="18">
        <f t="shared" si="6"/>
        <v>32016.829552000039</v>
      </c>
      <c r="J106">
        <v>255</v>
      </c>
      <c r="K106">
        <v>1.41E-2</v>
      </c>
      <c r="L106">
        <f>I105*K106*1000</f>
        <v>227.05089000000004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BFG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Smethurst, Philip (L&amp;W, Sandy Bay)</cp:lastModifiedBy>
  <dcterms:created xsi:type="dcterms:W3CDTF">1996-10-14T23:33:28Z</dcterms:created>
  <dcterms:modified xsi:type="dcterms:W3CDTF">2020-05-15T01:15:53Z</dcterms:modified>
</cp:coreProperties>
</file>