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SWIM3 etc" sheetId="3" r:id="rId1"/>
    <sheet name="SB09944" sheetId="2" r:id="rId2"/>
    <sheet name="SB09943" sheetId="4" r:id="rId3"/>
    <sheet name="SB08219" sheetId="5" r:id="rId4"/>
  </sheets>
  <calcPr calcId="145621"/>
</workbook>
</file>

<file path=xl/calcChain.xml><?xml version="1.0" encoding="utf-8"?>
<calcChain xmlns="http://schemas.openxmlformats.org/spreadsheetml/2006/main">
  <c r="Q17" i="3" l="1"/>
  <c r="P17" i="3"/>
  <c r="Q16" i="3"/>
  <c r="P16" i="3"/>
  <c r="Q15" i="3"/>
  <c r="P15" i="3"/>
  <c r="Q14" i="3"/>
  <c r="P14" i="3"/>
  <c r="Q13" i="3"/>
  <c r="P13" i="3"/>
  <c r="R9" i="3"/>
  <c r="R8" i="3"/>
  <c r="R7" i="3"/>
  <c r="R6" i="3"/>
  <c r="R5" i="3"/>
  <c r="R4" i="3"/>
  <c r="R3" i="3"/>
  <c r="R2" i="3"/>
  <c r="Q2" i="3"/>
  <c r="Q9" i="3"/>
  <c r="Q8" i="3"/>
  <c r="Q7" i="3"/>
  <c r="Q6" i="3"/>
  <c r="Q5" i="3"/>
  <c r="Q3" i="3"/>
  <c r="Q4" i="3"/>
  <c r="W28" i="3" l="1"/>
  <c r="W25" i="3"/>
  <c r="W26" i="3" s="1"/>
  <c r="V25" i="3"/>
  <c r="V26" i="3" s="1"/>
  <c r="W24" i="3"/>
  <c r="W23" i="3"/>
  <c r="W20" i="3"/>
  <c r="W21" i="3" s="1"/>
  <c r="W22" i="3" s="1"/>
  <c r="W19" i="3"/>
  <c r="X18" i="3"/>
  <c r="X19" i="3" s="1"/>
  <c r="W18" i="3"/>
  <c r="X17" i="3"/>
  <c r="X16" i="3"/>
  <c r="W16" i="3"/>
  <c r="W17" i="3" s="1"/>
  <c r="X15" i="3"/>
  <c r="W15" i="3"/>
  <c r="V15" i="3"/>
  <c r="V16" i="3" s="1"/>
  <c r="V17" i="3" s="1"/>
  <c r="G17" i="3"/>
  <c r="G16" i="3"/>
  <c r="G15" i="3"/>
  <c r="G14" i="3"/>
  <c r="G13" i="3"/>
  <c r="V9" i="3"/>
  <c r="H17" i="3"/>
  <c r="F17" i="3"/>
  <c r="E17" i="3"/>
  <c r="D17" i="3"/>
  <c r="C17" i="3" s="1"/>
  <c r="B17" i="3"/>
  <c r="H16" i="3"/>
  <c r="F16" i="3"/>
  <c r="E16" i="3"/>
  <c r="D16" i="3"/>
  <c r="C16" i="3"/>
  <c r="B16" i="3"/>
  <c r="H15" i="3"/>
  <c r="F15" i="3"/>
  <c r="E15" i="3"/>
  <c r="D15" i="3"/>
  <c r="C15" i="3" s="1"/>
  <c r="B15" i="3"/>
  <c r="H14" i="3"/>
  <c r="F14" i="3"/>
  <c r="E14" i="3"/>
  <c r="D14" i="3"/>
  <c r="C14" i="3"/>
  <c r="B14" i="3"/>
  <c r="N17" i="3"/>
  <c r="M17" i="3"/>
  <c r="O17" i="3" s="1"/>
  <c r="L17" i="3"/>
  <c r="X25" i="3" s="1"/>
  <c r="X26" i="3" s="1"/>
  <c r="K17" i="3"/>
  <c r="N16" i="3"/>
  <c r="M16" i="3"/>
  <c r="L16" i="3"/>
  <c r="X23" i="3" s="1"/>
  <c r="X24" i="3" s="1"/>
  <c r="K16" i="3"/>
  <c r="N15" i="3"/>
  <c r="M15" i="3"/>
  <c r="O15" i="3" s="1"/>
  <c r="V20" i="3" s="1"/>
  <c r="V21" i="3" s="1"/>
  <c r="V22" i="3" s="1"/>
  <c r="L15" i="3"/>
  <c r="X20" i="3" s="1"/>
  <c r="X21" i="3" s="1"/>
  <c r="X22" i="3" s="1"/>
  <c r="K15" i="3"/>
  <c r="N14" i="3"/>
  <c r="M14" i="3"/>
  <c r="O14" i="3" s="1"/>
  <c r="V18" i="3" s="1"/>
  <c r="L14" i="3"/>
  <c r="K14" i="3"/>
  <c r="N13" i="3"/>
  <c r="M13" i="3"/>
  <c r="O13" i="3" s="1"/>
  <c r="L13" i="3"/>
  <c r="K13" i="3"/>
  <c r="H13" i="3"/>
  <c r="F13" i="3"/>
  <c r="E13" i="3"/>
  <c r="D13" i="3"/>
  <c r="C13" i="3"/>
  <c r="B13" i="3"/>
  <c r="E65" i="2"/>
  <c r="E64" i="2"/>
  <c r="E63" i="2"/>
  <c r="E62" i="2"/>
  <c r="E61" i="2"/>
  <c r="E60" i="2"/>
  <c r="E59" i="2"/>
  <c r="E58" i="2"/>
  <c r="H65" i="2"/>
  <c r="H64" i="2"/>
  <c r="H63" i="2"/>
  <c r="H62" i="2"/>
  <c r="H61" i="2"/>
  <c r="H60" i="2"/>
  <c r="H59" i="2"/>
  <c r="H58" i="2"/>
  <c r="G65" i="2"/>
  <c r="G64" i="2"/>
  <c r="G63" i="2"/>
  <c r="G62" i="2"/>
  <c r="G61" i="2"/>
  <c r="G60" i="2"/>
  <c r="G59" i="2"/>
  <c r="G58" i="2"/>
  <c r="F65" i="2"/>
  <c r="F64" i="2"/>
  <c r="F63" i="2"/>
  <c r="F62" i="2"/>
  <c r="F61" i="2"/>
  <c r="F60" i="2"/>
  <c r="F59" i="2"/>
  <c r="F58" i="2"/>
  <c r="V19" i="3" l="1"/>
  <c r="V28" i="3" s="1"/>
  <c r="X28" i="3"/>
  <c r="O16" i="3"/>
  <c r="V23" i="3" s="1"/>
  <c r="V24" i="3" s="1"/>
</calcChain>
</file>

<file path=xl/comments1.xml><?xml version="1.0" encoding="utf-8"?>
<comments xmlns="http://schemas.openxmlformats.org/spreadsheetml/2006/main">
  <authors>
    <author>Snow, Val</author>
  </authors>
  <commentList>
    <comment ref="Q1" authorId="0">
      <text>
        <r>
          <rPr>
            <b/>
            <sz val="8"/>
            <color indexed="81"/>
            <rFont val="Tahoma"/>
            <family val="2"/>
          </rPr>
          <t xml:space="preserve">Snow, Val: </t>
        </r>
        <r>
          <rPr>
            <sz val="11"/>
            <color indexed="81"/>
            <rFont val="Tahoma"/>
            <family val="2"/>
          </rPr>
          <t xml:space="preserve">Vogeler, I., Cichota, R., Snow, V.O., Dutton, T., Daly, B., 2011. Pedotransfer functions for estimating ammonium adsorption in soils. Soil Sci. Soc. Amer. J. 75, 324–331.
</t>
        </r>
      </text>
    </comment>
    <comment ref="V1" authorId="0">
      <text>
        <r>
          <rPr>
            <b/>
            <sz val="8"/>
            <color indexed="81"/>
            <rFont val="Tahoma"/>
            <charset val="1"/>
          </rPr>
          <t xml:space="preserve">Snow, Val: </t>
        </r>
        <r>
          <rPr>
            <sz val="11"/>
            <color indexed="81"/>
            <rFont val="Tahoma"/>
            <family val="2"/>
          </rPr>
          <t>Vogeler, I., 2007. Hydraulic Conductivity Measurements in the Taupo Land Disposal Test Pits 1 and 2 (View Road). HortResearch Client Report No. 21332. HortResearch, Palmerston North, New Zealand, p. 31.</t>
        </r>
      </text>
    </comment>
  </commentList>
</comments>
</file>

<file path=xl/sharedStrings.xml><?xml version="1.0" encoding="utf-8"?>
<sst xmlns="http://schemas.openxmlformats.org/spreadsheetml/2006/main" count="1886" uniqueCount="455">
  <si>
    <t>Ident</t>
  </si>
  <si>
    <t>Fabno</t>
  </si>
  <si>
    <t>Horizon number</t>
  </si>
  <si>
    <t>Moist top (cm)</t>
  </si>
  <si>
    <t>Moist base (cm)</t>
  </si>
  <si>
    <t>Moist thickness (cm)</t>
  </si>
  <si>
    <t>Moist depth (cm)</t>
  </si>
  <si>
    <t>Whole soil method</t>
  </si>
  <si>
    <t>Fine earth method</t>
  </si>
  <si>
    <t>Water content (%)</t>
  </si>
  <si>
    <t>Stones over 2mm (v/v %)</t>
  </si>
  <si>
    <t>Dry bulk density (t/m3)</t>
  </si>
  <si>
    <t>Fine earth dry BD (t/m3)</t>
  </si>
  <si>
    <t>Particle density (t/m3)</t>
  </si>
  <si>
    <t>Total porosity (%)</t>
  </si>
  <si>
    <t>Macro porosity (%)</t>
  </si>
  <si>
    <t>COLE</t>
  </si>
  <si>
    <t>0#025 bar (v/v %)</t>
  </si>
  <si>
    <t>0#05 bar (v/v %)</t>
  </si>
  <si>
    <t>0#1 bar (v/v %)</t>
  </si>
  <si>
    <t>0#2 bar (v/v %)</t>
  </si>
  <si>
    <t>0#4 bar (v/v %)</t>
  </si>
  <si>
    <t>1 bar (v/v %)</t>
  </si>
  <si>
    <t>15 bar (v/v %)</t>
  </si>
  <si>
    <t>Read avail water (v/v%)</t>
  </si>
  <si>
    <t>Total avail water (v/v %)</t>
  </si>
  <si>
    <t>Field moist water (v/v %)</t>
  </si>
  <si>
    <t>SB09944</t>
  </si>
  <si>
    <t>1853A</t>
  </si>
  <si>
    <t>Undisturbed core sample</t>
  </si>
  <si>
    <t>1853B</t>
  </si>
  <si>
    <t>1854A</t>
  </si>
  <si>
    <t>1854B</t>
  </si>
  <si>
    <t>1855A</t>
  </si>
  <si>
    <t>20-23</t>
  </si>
  <si>
    <t>1855B</t>
  </si>
  <si>
    <t>24-27</t>
  </si>
  <si>
    <t>1856A</t>
  </si>
  <si>
    <t>39-42</t>
  </si>
  <si>
    <t>1856B</t>
  </si>
  <si>
    <t>43-46</t>
  </si>
  <si>
    <t>1857A</t>
  </si>
  <si>
    <t>60-63</t>
  </si>
  <si>
    <t>1857B</t>
  </si>
  <si>
    <t>64-67</t>
  </si>
  <si>
    <t>1858A</t>
  </si>
  <si>
    <t>78-81</t>
  </si>
  <si>
    <t>1858B</t>
  </si>
  <si>
    <t>82-85</t>
  </si>
  <si>
    <t>1859A</t>
  </si>
  <si>
    <t>95-98</t>
  </si>
  <si>
    <t>1859B</t>
  </si>
  <si>
    <t>99-102</t>
  </si>
  <si>
    <t>1860A</t>
  </si>
  <si>
    <t>108-111</t>
  </si>
  <si>
    <t>1860B</t>
  </si>
  <si>
    <t>112-115</t>
  </si>
  <si>
    <t>1-4</t>
  </si>
  <si>
    <t>12-15</t>
  </si>
  <si>
    <t>Sample id</t>
  </si>
  <si>
    <t>Lab letter</t>
  </si>
  <si>
    <t>PH H2O</t>
  </si>
  <si>
    <t>PH KCl</t>
  </si>
  <si>
    <t>PH NaF</t>
  </si>
  <si>
    <t>PH Moist</t>
  </si>
  <si>
    <t>PH CaCl</t>
  </si>
  <si>
    <t>Carbon (%)</t>
  </si>
  <si>
    <t>Nitrogen (%)</t>
  </si>
  <si>
    <t>Carbon/Nitrogen</t>
  </si>
  <si>
    <t>P Truog Available (ug/g)</t>
  </si>
  <si>
    <t>P Olsen Available (ug/g)</t>
  </si>
  <si>
    <t>P Bray Available (ug/g)</t>
  </si>
  <si>
    <t>P acid soluble (mg%)</t>
  </si>
  <si>
    <t>P inorganic (mg%)</t>
  </si>
  <si>
    <t>P organic (mg%)</t>
  </si>
  <si>
    <t>P Total (mg%)</t>
  </si>
  <si>
    <t>P retention (%)</t>
  </si>
  <si>
    <t>CEC (me#%)</t>
  </si>
  <si>
    <t>Sum bases (me#%)</t>
  </si>
  <si>
    <t>Base saturation (%)</t>
  </si>
  <si>
    <t>Exchange Ca (me#%)</t>
  </si>
  <si>
    <t>Exchange Mg (me#%)</t>
  </si>
  <si>
    <t>Exchange K (me#%)</t>
  </si>
  <si>
    <t>Exchange Na (me#%)</t>
  </si>
  <si>
    <t>KCl extractable Al (me#%)</t>
  </si>
  <si>
    <t>Titratable acidity (me#%)</t>
  </si>
  <si>
    <t>Mgr (me#%)</t>
  </si>
  <si>
    <t>Kc (me#%)</t>
  </si>
  <si>
    <t>S Total (ug/g)</t>
  </si>
  <si>
    <t>S Phosphate extr (ug/g)</t>
  </si>
  <si>
    <t>SO4 Phosphate extr (ug/g)</t>
  </si>
  <si>
    <t>SB09944A</t>
  </si>
  <si>
    <t>A</t>
  </si>
  <si>
    <t>13.9</t>
  </si>
  <si>
    <t>49</t>
  </si>
  <si>
    <t>11.5</t>
  </si>
  <si>
    <t>SB09944B</t>
  </si>
  <si>
    <t>B</t>
  </si>
  <si>
    <t>5.49</t>
  </si>
  <si>
    <t>26</t>
  </si>
  <si>
    <t>4.8</t>
  </si>
  <si>
    <t>SB09944C</t>
  </si>
  <si>
    <t>C</t>
  </si>
  <si>
    <t>7.09</t>
  </si>
  <si>
    <t>41</t>
  </si>
  <si>
    <t>6.6</t>
  </si>
  <si>
    <t>SB09944D</t>
  </si>
  <si>
    <t>D</t>
  </si>
  <si>
    <t>7.45</t>
  </si>
  <si>
    <t>62</t>
  </si>
  <si>
    <t>6.8</t>
  </si>
  <si>
    <t>SB09944E</t>
  </si>
  <si>
    <t>E</t>
  </si>
  <si>
    <t>8.48</t>
  </si>
  <si>
    <t>66</t>
  </si>
  <si>
    <t>7.7</t>
  </si>
  <si>
    <t>SB09944F</t>
  </si>
  <si>
    <t>F</t>
  </si>
  <si>
    <t>7.52</t>
  </si>
  <si>
    <t>65</t>
  </si>
  <si>
    <t>6.9</t>
  </si>
  <si>
    <t>SB09944G</t>
  </si>
  <si>
    <t>G</t>
  </si>
  <si>
    <t>4.47</t>
  </si>
  <si>
    <t>69</t>
  </si>
  <si>
    <t>4.1</t>
  </si>
  <si>
    <t>SB09944H</t>
  </si>
  <si>
    <t>H</t>
  </si>
  <si>
    <t>1.18</t>
  </si>
  <si>
    <t>74</t>
  </si>
  <si>
    <t>1.0</t>
  </si>
  <si>
    <t>SB09944Z</t>
  </si>
  <si>
    <t>Z</t>
  </si>
  <si>
    <t>18.6</t>
  </si>
  <si>
    <t>16.0</t>
  </si>
  <si>
    <t>Field ident</t>
  </si>
  <si>
    <t>Designation</t>
  </si>
  <si>
    <t>FAO Designation</t>
  </si>
  <si>
    <t>New Zealand Designation</t>
  </si>
  <si>
    <t>Top</t>
  </si>
  <si>
    <t>Base</t>
  </si>
  <si>
    <t>Thickness</t>
  </si>
  <si>
    <t>Depth</t>
  </si>
  <si>
    <t>Moisture</t>
  </si>
  <si>
    <t>Matrix colour code</t>
  </si>
  <si>
    <t>Matrix colour</t>
  </si>
  <si>
    <t>Secondary matrix col code</t>
  </si>
  <si>
    <t>Secondary matrix colour</t>
  </si>
  <si>
    <t>Ped face colour code</t>
  </si>
  <si>
    <t>Ped face colour</t>
  </si>
  <si>
    <t>Rubbed colour code</t>
  </si>
  <si>
    <t>Rubbed colour</t>
  </si>
  <si>
    <t>Mottle abundance</t>
  </si>
  <si>
    <t>Mottle size</t>
  </si>
  <si>
    <t>Mottle contrast</t>
  </si>
  <si>
    <t>Mottle colour code</t>
  </si>
  <si>
    <t>Mottle colour</t>
  </si>
  <si>
    <t>Secondary mottle abund</t>
  </si>
  <si>
    <t>Secondary mottle size</t>
  </si>
  <si>
    <t>Secondary mottle contrast</t>
  </si>
  <si>
    <t>Secondary mottle col code</t>
  </si>
  <si>
    <t>Secondary mottle colour</t>
  </si>
  <si>
    <t>Texture modifier</t>
  </si>
  <si>
    <t>Texture</t>
  </si>
  <si>
    <t>Primary structure grade</t>
  </si>
  <si>
    <t>Primary structure size</t>
  </si>
  <si>
    <t>Primary structure type</t>
  </si>
  <si>
    <t>Structure link</t>
  </si>
  <si>
    <t>Secondary structure grade</t>
  </si>
  <si>
    <t>Secondary structure size</t>
  </si>
  <si>
    <t>Secondary structure type</t>
  </si>
  <si>
    <t>Stickiness</t>
  </si>
  <si>
    <t>Plasticity</t>
  </si>
  <si>
    <t>Auger consistence</t>
  </si>
  <si>
    <t>Soil strength</t>
  </si>
  <si>
    <t>Ped strength</t>
  </si>
  <si>
    <t>Failure</t>
  </si>
  <si>
    <t>Cementation</t>
  </si>
  <si>
    <t>Penetration resistance</t>
  </si>
  <si>
    <t>Coatings abundance</t>
  </si>
  <si>
    <t>Coatings distinctness</t>
  </si>
  <si>
    <t>Coatings type</t>
  </si>
  <si>
    <t>Coatings colour code</t>
  </si>
  <si>
    <t>Coatings colour</t>
  </si>
  <si>
    <t>Pan continuity</t>
  </si>
  <si>
    <t>Pan kind</t>
  </si>
  <si>
    <t>Live roots abundance</t>
  </si>
  <si>
    <t>Live roots size</t>
  </si>
  <si>
    <t>Stone abundance</t>
  </si>
  <si>
    <t>Stone weathering</t>
  </si>
  <si>
    <t>Stone rounding</t>
  </si>
  <si>
    <t>Stone size</t>
  </si>
  <si>
    <t>Stone parent rk modifier</t>
  </si>
  <si>
    <t>Stone parent rock</t>
  </si>
  <si>
    <t>Boundary distinctness</t>
  </si>
  <si>
    <t>Boundary shape</t>
  </si>
  <si>
    <t>Horizon Notes</t>
  </si>
  <si>
    <t>Ap1</t>
  </si>
  <si>
    <t>0 - 6</t>
  </si>
  <si>
    <t>10YR 3/3</t>
  </si>
  <si>
    <t>dark brown</t>
  </si>
  <si>
    <t>silt loam</t>
  </si>
  <si>
    <t>moderately developed</t>
  </si>
  <si>
    <t>medium</t>
  </si>
  <si>
    <t>nut</t>
  </si>
  <si>
    <t>breaking to</t>
  </si>
  <si>
    <t>strongly developed</t>
  </si>
  <si>
    <t>fine</t>
  </si>
  <si>
    <t>crumb</t>
  </si>
  <si>
    <t>non</t>
  </si>
  <si>
    <t>moderately weak</t>
  </si>
  <si>
    <t>brittle</t>
  </si>
  <si>
    <t>abundant</t>
  </si>
  <si>
    <t>diffuse</t>
  </si>
  <si>
    <t>wavy</t>
  </si>
  <si>
    <t>Ap2</t>
  </si>
  <si>
    <t>coarse</t>
  </si>
  <si>
    <t>very weak</t>
  </si>
  <si>
    <t>many</t>
  </si>
  <si>
    <t>sharp</t>
  </si>
  <si>
    <t>B/A</t>
  </si>
  <si>
    <t>BA</t>
  </si>
  <si>
    <t>AB</t>
  </si>
  <si>
    <t>17 - 31</t>
  </si>
  <si>
    <t>10YR 5/6</t>
  </si>
  <si>
    <t>yellowish brown</t>
  </si>
  <si>
    <t>very fine</t>
  </si>
  <si>
    <t>Bw1</t>
  </si>
  <si>
    <t>31 - 55</t>
  </si>
  <si>
    <t>Bw2</t>
  </si>
  <si>
    <t>55 - 73</t>
  </si>
  <si>
    <t>few</t>
  </si>
  <si>
    <t>Bw3</t>
  </si>
  <si>
    <t>73 - 91</t>
  </si>
  <si>
    <t>10YR 6/6</t>
  </si>
  <si>
    <t>brownish yellow</t>
  </si>
  <si>
    <t>rounded</t>
  </si>
  <si>
    <t>gravels</t>
  </si>
  <si>
    <t>rhyolite</t>
  </si>
  <si>
    <t>distinct</t>
  </si>
  <si>
    <t>2Cg</t>
  </si>
  <si>
    <t>2Cu(g)</t>
  </si>
  <si>
    <t>91 - 107</t>
  </si>
  <si>
    <t>10YR 6/4</t>
  </si>
  <si>
    <t>light yellowish brown</t>
  </si>
  <si>
    <t>common</t>
  </si>
  <si>
    <t>gravelly</t>
  </si>
  <si>
    <t>sand</t>
  </si>
  <si>
    <t>single grain</t>
  </si>
  <si>
    <t>weakly developed</t>
  </si>
  <si>
    <t>2C</t>
  </si>
  <si>
    <t>2Cu</t>
  </si>
  <si>
    <t>130+</t>
  </si>
  <si>
    <t>107 - 130+</t>
  </si>
  <si>
    <t>10YR 6/3</t>
  </si>
  <si>
    <t>pale brown</t>
  </si>
  <si>
    <t>coarse sand</t>
  </si>
  <si>
    <t>loose</t>
  </si>
  <si>
    <t>6-17</t>
  </si>
  <si>
    <t>970   P31</t>
  </si>
  <si>
    <t>6</t>
  </si>
  <si>
    <t/>
  </si>
  <si>
    <t>17</t>
  </si>
  <si>
    <t>6 - 17</t>
  </si>
  <si>
    <t>31</t>
  </si>
  <si>
    <t>55</t>
  </si>
  <si>
    <t>73</t>
  </si>
  <si>
    <t>91</t>
  </si>
  <si>
    <t>107</t>
  </si>
  <si>
    <t>4</t>
  </si>
  <si>
    <t>11</t>
  </si>
  <si>
    <t>8-11</t>
  </si>
  <si>
    <t>15</t>
  </si>
  <si>
    <t>23</t>
  </si>
  <si>
    <t>27</t>
  </si>
  <si>
    <t>42</t>
  </si>
  <si>
    <t>46</t>
  </si>
  <si>
    <t>63</t>
  </si>
  <si>
    <t>67</t>
  </si>
  <si>
    <t>81</t>
  </si>
  <si>
    <t>85</t>
  </si>
  <si>
    <t>98</t>
  </si>
  <si>
    <t>102</t>
  </si>
  <si>
    <t>111</t>
  </si>
  <si>
    <t>115</t>
  </si>
  <si>
    <t>Coarse sand (%)</t>
  </si>
  <si>
    <t>Medium sand (%)</t>
  </si>
  <si>
    <t>Fine sand (%)</t>
  </si>
  <si>
    <t>Sand (%)</t>
  </si>
  <si>
    <t>Silt (%)</t>
  </si>
  <si>
    <t>Fine earth fraction (%)</t>
  </si>
  <si>
    <t>Small particle method</t>
  </si>
  <si>
    <t>Fine Total</t>
  </si>
  <si>
    <t>Fine clay (%)</t>
  </si>
  <si>
    <t>FE 2 (%)</t>
  </si>
  <si>
    <t>FE 5-6 (%)</t>
  </si>
  <si>
    <t>FE 5 (%)</t>
  </si>
  <si>
    <t>FE 6 (%)</t>
  </si>
  <si>
    <t>FE 10 (%)</t>
  </si>
  <si>
    <t>FE 20 (%)</t>
  </si>
  <si>
    <t>FE 40 (%)</t>
  </si>
  <si>
    <t>FE 50 (%)</t>
  </si>
  <si>
    <t>FE 60 (%)</t>
  </si>
  <si>
    <t>FE 63 (%)</t>
  </si>
  <si>
    <t>FE 100 (%)</t>
  </si>
  <si>
    <t>FE 125 (%)</t>
  </si>
  <si>
    <t>FE 200 (%)</t>
  </si>
  <si>
    <t>FE 250 (%)</t>
  </si>
  <si>
    <t>FE 500 (%)</t>
  </si>
  <si>
    <t>FE 600 (%)</t>
  </si>
  <si>
    <t>FE 1000 (%)</t>
  </si>
  <si>
    <t>Derived</t>
  </si>
  <si>
    <t>WS2 (%)</t>
  </si>
  <si>
    <t>WS3P35 (%)</t>
  </si>
  <si>
    <t>WS4P75 (%)</t>
  </si>
  <si>
    <t>WS6P7 (%)</t>
  </si>
  <si>
    <t>WS9P5 (%)</t>
  </si>
  <si>
    <t>WS13P2 (%)</t>
  </si>
  <si>
    <t>WS19 (%)</t>
  </si>
  <si>
    <t>WS38 (%)</t>
  </si>
  <si>
    <t>WS76 (%)</t>
  </si>
  <si>
    <t>Sample dry mass (kg)</t>
  </si>
  <si>
    <t>Maximum stone size (mm)</t>
  </si>
  <si>
    <t>AD 15 bar water (w/w %)</t>
  </si>
  <si>
    <t>FM 15 bar water (%)</t>
  </si>
  <si>
    <t>Sedigraph adjusted</t>
  </si>
  <si>
    <t>*</t>
  </si>
  <si>
    <t>Sedigraph - Best Technical Estimate</t>
  </si>
  <si>
    <t>0-20</t>
  </si>
  <si>
    <t>BD</t>
  </si>
  <si>
    <t>Sat</t>
  </si>
  <si>
    <t>AirDry</t>
  </si>
  <si>
    <t>DUL</t>
  </si>
  <si>
    <t>LL15</t>
  </si>
  <si>
    <t>Ksat</t>
  </si>
  <si>
    <t>OC</t>
  </si>
  <si>
    <t>Fbiom</t>
  </si>
  <si>
    <t>Finert</t>
  </si>
  <si>
    <t>pH</t>
  </si>
  <si>
    <t>CEC</t>
  </si>
  <si>
    <t>Sand</t>
  </si>
  <si>
    <t>Silt</t>
  </si>
  <si>
    <t>Clay</t>
  </si>
  <si>
    <t>0-6</t>
  </si>
  <si>
    <t>17-31</t>
  </si>
  <si>
    <t>31-55</t>
  </si>
  <si>
    <t>55-70</t>
  </si>
  <si>
    <t>Ksat mm/hr</t>
  </si>
  <si>
    <t>20-40</t>
  </si>
  <si>
    <t>40-53</t>
  </si>
  <si>
    <t>53-67</t>
  </si>
  <si>
    <t>Ksatg mm/hr</t>
  </si>
  <si>
    <t>0-1</t>
  </si>
  <si>
    <t>15-20</t>
  </si>
  <si>
    <t>20-25</t>
  </si>
  <si>
    <t>25-30</t>
  </si>
  <si>
    <t>30-40</t>
  </si>
  <si>
    <t>40-50</t>
  </si>
  <si>
    <t>50-60</t>
  </si>
  <si>
    <t>60-70</t>
  </si>
  <si>
    <t>1-3</t>
  </si>
  <si>
    <t>3-6</t>
  </si>
  <si>
    <t>6-10</t>
  </si>
  <si>
    <t>10-15</t>
  </si>
  <si>
    <t>Depth Range</t>
  </si>
  <si>
    <t>17.61 17.61 17.61 16.36 16.36 16.42 16.42 16.42 29.03 29.03 18.44 18.44</t>
  </si>
  <si>
    <t>5.7 5.7 5.7 5.3 5.3 5.9 5.9 5.9 6.6 6.6 6.7 6.7</t>
  </si>
  <si>
    <t>28.2 28.2 28.2 21 21 17.3 17.3 17.3 12 12 12.9 12.9</t>
  </si>
  <si>
    <t>SB09943</t>
  </si>
  <si>
    <t>1844</t>
  </si>
  <si>
    <t>0-17</t>
  </si>
  <si>
    <t>Volume-weight sampling using sand replacement to measure volume</t>
  </si>
  <si>
    <t>Reconstituted core from fine-earth fraction</t>
  </si>
  <si>
    <t>1845</t>
  </si>
  <si>
    <t>28</t>
  </si>
  <si>
    <t>17-28</t>
  </si>
  <si>
    <t>1846</t>
  </si>
  <si>
    <t>52</t>
  </si>
  <si>
    <t>28-52</t>
  </si>
  <si>
    <t>361   071201</t>
  </si>
  <si>
    <t>Ap</t>
  </si>
  <si>
    <t>A1</t>
  </si>
  <si>
    <t xml:space="preserve">    0-17</t>
  </si>
  <si>
    <t>moist;</t>
  </si>
  <si>
    <t>10YR 3/2</t>
  </si>
  <si>
    <t>very dark greyish brown</t>
  </si>
  <si>
    <t>stony</t>
  </si>
  <si>
    <t>plus</t>
  </si>
  <si>
    <t>granular</t>
  </si>
  <si>
    <t>slightly</t>
  </si>
  <si>
    <t>soft</t>
  </si>
  <si>
    <t>weakly weathered</t>
  </si>
  <si>
    <t>subrounded</t>
  </si>
  <si>
    <t>stones</t>
  </si>
  <si>
    <t>greywacke</t>
  </si>
  <si>
    <t>irregular</t>
  </si>
  <si>
    <t>no NaF reaction.</t>
  </si>
  <si>
    <t>A3</t>
  </si>
  <si>
    <t xml:space="preserve">   17-28</t>
  </si>
  <si>
    <t>firm</t>
  </si>
  <si>
    <t>indistinct</t>
  </si>
  <si>
    <t>common distinct organo/Fe-Mn coatings (5YR 3/4)</t>
  </si>
  <si>
    <t>B21</t>
  </si>
  <si>
    <t xml:space="preserve">   28-52</t>
  </si>
  <si>
    <t>7.5YR 5/8</t>
  </si>
  <si>
    <t>strong brown</t>
  </si>
  <si>
    <t>faint</t>
  </si>
  <si>
    <t>clay</t>
  </si>
  <si>
    <t>B22</t>
  </si>
  <si>
    <t>75</t>
  </si>
  <si>
    <t xml:space="preserve">   52-75</t>
  </si>
  <si>
    <t>10YR 5/8</t>
  </si>
  <si>
    <t>prominent</t>
  </si>
  <si>
    <t>5YR 3/2</t>
  </si>
  <si>
    <t>dark reddish brown</t>
  </si>
  <si>
    <t>coating are on peds</t>
  </si>
  <si>
    <t>Cu</t>
  </si>
  <si>
    <t>75+</t>
  </si>
  <si>
    <t xml:space="preserve">   75-75+</t>
  </si>
  <si>
    <t>2.5Y 5/6</t>
  </si>
  <si>
    <t>light olive brown</t>
  </si>
  <si>
    <t>massive</t>
  </si>
  <si>
    <t>5YR 3/3</t>
  </si>
  <si>
    <t>5YR 3/3 coatings around stones; with sand texture</t>
  </si>
  <si>
    <t>SB08219</t>
  </si>
  <si>
    <t>SB    8219</t>
  </si>
  <si>
    <t>A11</t>
  </si>
  <si>
    <t>7</t>
  </si>
  <si>
    <t>0 - 7</t>
  </si>
  <si>
    <t>fine sandy loam</t>
  </si>
  <si>
    <t>matted with roots</t>
  </si>
  <si>
    <t>A12</t>
  </si>
  <si>
    <t>Au</t>
  </si>
  <si>
    <t>Ah</t>
  </si>
  <si>
    <t>7 - 15</t>
  </si>
  <si>
    <t>10YR 2/2</t>
  </si>
  <si>
    <t>very dark brown</t>
  </si>
  <si>
    <t>many fine clean quartz grains</t>
  </si>
  <si>
    <t>20</t>
  </si>
  <si>
    <t>15 - 20</t>
  </si>
  <si>
    <t>sandy loam</t>
  </si>
  <si>
    <t>second colour = 7.5YR 4/4, structure also breaking to crumb</t>
  </si>
  <si>
    <t>43</t>
  </si>
  <si>
    <t>20 - 43</t>
  </si>
  <si>
    <t>7.5YR 5/6</t>
  </si>
  <si>
    <t>structure also breaks to single grain</t>
  </si>
  <si>
    <t>53</t>
  </si>
  <si>
    <t>43 - 53</t>
  </si>
  <si>
    <t>coarse sandy loam</t>
  </si>
  <si>
    <t>Dr</t>
  </si>
  <si>
    <t>53 - 74</t>
  </si>
  <si>
    <t>84</t>
  </si>
  <si>
    <t>74 - 84</t>
  </si>
  <si>
    <t>Exco</t>
  </si>
  <si>
    <t>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</si>
</sst>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8"/>
      <color indexed="81"/>
      <name val="Tahoma"/>
      <charset val="1"/>
    </font>
    <font>
      <sz val="11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3" borderId="1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2" fillId="0" borderId="0" xfId="1" applyAlignment="1"/>
    <xf numFmtId="0" fontId="1" fillId="4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right"/>
    </xf>
    <xf numFmtId="0" fontId="1" fillId="0" borderId="3" xfId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 applyFont="1" applyFill="1" applyBorder="1" applyAlignment="1"/>
    <xf numFmtId="0" fontId="0" fillId="0" borderId="0" xfId="0" quotePrefix="1" applyAlignment="1">
      <alignment vertical="center" wrapText="1"/>
    </xf>
    <xf numFmtId="0" fontId="0" fillId="0" borderId="0" xfId="0" quotePrefix="1"/>
    <xf numFmtId="0" fontId="1" fillId="0" borderId="0" xfId="1" applyFont="1" applyFill="1" applyBorder="1" applyAlignment="1">
      <alignment horizontal="right"/>
    </xf>
    <xf numFmtId="0" fontId="1" fillId="3" borderId="1" xfId="2" applyFont="1" applyFill="1" applyBorder="1" applyAlignment="1">
      <alignment horizontal="center"/>
    </xf>
    <xf numFmtId="0" fontId="1" fillId="0" borderId="2" xfId="2" applyFont="1" applyFill="1" applyBorder="1" applyAlignment="1"/>
    <xf numFmtId="0" fontId="1" fillId="0" borderId="2" xfId="2" applyFont="1" applyFill="1" applyBorder="1" applyAlignment="1">
      <alignment horizontal="right"/>
    </xf>
    <xf numFmtId="0" fontId="2" fillId="0" borderId="0" xfId="2" applyAlignment="1"/>
    <xf numFmtId="0" fontId="1" fillId="3" borderId="1" xfId="3" applyFont="1" applyFill="1" applyBorder="1" applyAlignment="1">
      <alignment horizontal="center"/>
    </xf>
    <xf numFmtId="0" fontId="1" fillId="0" borderId="2" xfId="3" applyFont="1" applyFill="1" applyBorder="1" applyAlignment="1"/>
    <xf numFmtId="0" fontId="1" fillId="0" borderId="2" xfId="3" applyFont="1" applyFill="1" applyBorder="1" applyAlignment="1">
      <alignment horizontal="right"/>
    </xf>
    <xf numFmtId="0" fontId="1" fillId="3" borderId="0" xfId="1" applyFont="1" applyFill="1" applyBorder="1" applyAlignment="1">
      <alignment horizontal="center"/>
    </xf>
  </cellXfs>
  <cellStyles count="4">
    <cellStyle name="Normal" xfId="0" builtinId="0"/>
    <cellStyle name="Normal_SB08219" xfId="3"/>
    <cellStyle name="Normal_SB09943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O23" sqref="O23"/>
    </sheetView>
  </sheetViews>
  <sheetFormatPr defaultRowHeight="15" x14ac:dyDescent="0.25"/>
  <sheetData>
    <row r="1" spans="1:24" x14ac:dyDescent="0.25">
      <c r="A1" s="1" t="s">
        <v>0</v>
      </c>
      <c r="B1" s="1" t="s">
        <v>138</v>
      </c>
      <c r="C1" s="1" t="s">
        <v>139</v>
      </c>
      <c r="D1" s="1" t="s">
        <v>140</v>
      </c>
      <c r="E1" s="1" t="s">
        <v>61</v>
      </c>
      <c r="F1" s="1" t="s">
        <v>66</v>
      </c>
      <c r="G1" s="1" t="s">
        <v>67</v>
      </c>
      <c r="H1" s="1" t="s">
        <v>68</v>
      </c>
      <c r="I1" s="1" t="s">
        <v>77</v>
      </c>
      <c r="J1" s="1" t="s">
        <v>288</v>
      </c>
      <c r="K1" s="1" t="s">
        <v>289</v>
      </c>
      <c r="L1" s="1" t="s">
        <v>11</v>
      </c>
      <c r="M1" s="1" t="s">
        <v>14</v>
      </c>
      <c r="N1" s="1" t="s">
        <v>18</v>
      </c>
      <c r="O1" s="1" t="s">
        <v>23</v>
      </c>
      <c r="P1" s="21"/>
      <c r="Q1" s="21" t="s">
        <v>453</v>
      </c>
      <c r="R1" s="21" t="s">
        <v>454</v>
      </c>
      <c r="S1" s="21"/>
      <c r="V1" s="10" t="s">
        <v>347</v>
      </c>
    </row>
    <row r="2" spans="1:24" x14ac:dyDescent="0.25">
      <c r="A2" s="3" t="s">
        <v>27</v>
      </c>
      <c r="B2" s="3" t="s">
        <v>197</v>
      </c>
      <c r="C2" s="4">
        <v>0</v>
      </c>
      <c r="D2" s="3" t="s">
        <v>260</v>
      </c>
      <c r="E2" s="4">
        <v>5.7</v>
      </c>
      <c r="F2" s="4">
        <v>8.1999999999999993</v>
      </c>
      <c r="G2" s="4">
        <v>0.77</v>
      </c>
      <c r="H2" s="4">
        <v>11</v>
      </c>
      <c r="I2" s="4">
        <v>28.2</v>
      </c>
      <c r="J2" s="4">
        <v>33.770000000000003</v>
      </c>
      <c r="K2" s="4">
        <v>48.62</v>
      </c>
      <c r="L2" s="8">
        <v>0.86499999999999999</v>
      </c>
      <c r="M2" s="8">
        <v>62.374843909637875</v>
      </c>
      <c r="N2" s="8">
        <v>56.5</v>
      </c>
      <c r="O2" s="8">
        <v>23.1</v>
      </c>
      <c r="P2" s="13"/>
      <c r="Q2" s="13">
        <f>30.841-1.263*I2+1.235*(100-J2-K2)</f>
        <v>16.972749999999994</v>
      </c>
      <c r="R2" s="13">
        <f>0.46+0.013*I2-0.006*(100-J2-K2)</f>
        <v>0.72094000000000003</v>
      </c>
      <c r="S2" s="13"/>
      <c r="U2" s="12" t="s">
        <v>328</v>
      </c>
      <c r="V2">
        <v>9</v>
      </c>
    </row>
    <row r="3" spans="1:24" x14ac:dyDescent="0.25">
      <c r="A3" s="3" t="s">
        <v>27</v>
      </c>
      <c r="B3" s="3" t="s">
        <v>215</v>
      </c>
      <c r="C3" s="4">
        <v>6</v>
      </c>
      <c r="D3" s="3" t="s">
        <v>262</v>
      </c>
      <c r="E3" s="4">
        <v>5.3</v>
      </c>
      <c r="F3" s="4">
        <v>5.5</v>
      </c>
      <c r="G3" s="4">
        <v>0.55000000000000004</v>
      </c>
      <c r="H3" s="4">
        <v>10</v>
      </c>
      <c r="I3" s="4">
        <v>21</v>
      </c>
      <c r="J3" s="4">
        <v>33.909999999999997</v>
      </c>
      <c r="K3" s="4">
        <v>49.73</v>
      </c>
      <c r="L3" s="8">
        <v>0.83499999999999996</v>
      </c>
      <c r="M3" s="8">
        <v>65.145148370019513</v>
      </c>
      <c r="N3" s="8">
        <v>51.5</v>
      </c>
      <c r="O3" s="8">
        <v>20.700000000000003</v>
      </c>
      <c r="P3" s="13"/>
      <c r="Q3" s="13">
        <f t="shared" ref="Q3:Q9" si="0">30.841-1.263*I3+1.235*(100-J3-K3)</f>
        <v>24.522600000000015</v>
      </c>
      <c r="R3" s="13">
        <f t="shared" ref="R3:R9" si="1">0.46+0.013*I3-0.006*(100-J3-K3)</f>
        <v>0.63483999999999996</v>
      </c>
      <c r="S3" s="13"/>
      <c r="U3" t="s">
        <v>348</v>
      </c>
      <c r="V3">
        <v>90</v>
      </c>
    </row>
    <row r="4" spans="1:24" x14ac:dyDescent="0.25">
      <c r="A4" s="3" t="s">
        <v>27</v>
      </c>
      <c r="B4" s="3" t="s">
        <v>222</v>
      </c>
      <c r="C4" s="4">
        <v>17</v>
      </c>
      <c r="D4" s="3" t="s">
        <v>264</v>
      </c>
      <c r="E4" s="4">
        <v>5.9</v>
      </c>
      <c r="F4" s="4">
        <v>3.3</v>
      </c>
      <c r="G4" s="4">
        <v>0.32</v>
      </c>
      <c r="H4" s="4">
        <v>10</v>
      </c>
      <c r="I4" s="4">
        <v>17.3</v>
      </c>
      <c r="J4" s="4">
        <v>35.909999999999997</v>
      </c>
      <c r="K4" s="4">
        <v>47.67</v>
      </c>
      <c r="L4" s="8">
        <v>0.80499999999999994</v>
      </c>
      <c r="M4" s="8">
        <v>66.352197851728619</v>
      </c>
      <c r="N4" s="8">
        <v>51.35</v>
      </c>
      <c r="O4" s="8">
        <v>20.5</v>
      </c>
      <c r="P4" s="13"/>
      <c r="Q4" s="13">
        <f>30.841-1.263*I4+1.235*(100-J4-K4)</f>
        <v>29.269800000000007</v>
      </c>
      <c r="R4" s="13">
        <f t="shared" si="1"/>
        <v>0.58638000000000001</v>
      </c>
      <c r="S4" s="13"/>
      <c r="U4" t="s">
        <v>349</v>
      </c>
      <c r="V4">
        <v>137</v>
      </c>
    </row>
    <row r="5" spans="1:24" x14ac:dyDescent="0.25">
      <c r="A5" s="3" t="s">
        <v>27</v>
      </c>
      <c r="B5" s="3" t="s">
        <v>227</v>
      </c>
      <c r="C5" s="4">
        <v>31</v>
      </c>
      <c r="D5" s="3" t="s">
        <v>265</v>
      </c>
      <c r="E5" s="4">
        <v>6.6</v>
      </c>
      <c r="F5" s="4">
        <v>1.7</v>
      </c>
      <c r="G5" s="4">
        <v>0.15</v>
      </c>
      <c r="H5" s="4">
        <v>11</v>
      </c>
      <c r="I5" s="4">
        <v>12</v>
      </c>
      <c r="J5" s="4">
        <v>46.26</v>
      </c>
      <c r="K5" s="4">
        <v>24.71</v>
      </c>
      <c r="L5" s="8">
        <v>0.83</v>
      </c>
      <c r="M5" s="8">
        <v>66.657684550221859</v>
      </c>
      <c r="N5" s="8">
        <v>47.45</v>
      </c>
      <c r="O5" s="8">
        <v>26.4</v>
      </c>
      <c r="P5" s="13"/>
      <c r="Q5" s="13">
        <f t="shared" ref="Q5:Q9" si="2">30.841-1.263*I5+1.235*(100-J5-K5)</f>
        <v>51.537050000000008</v>
      </c>
      <c r="R5" s="13">
        <f t="shared" si="1"/>
        <v>0.44181999999999999</v>
      </c>
      <c r="S5" s="13"/>
      <c r="U5" t="s">
        <v>350</v>
      </c>
      <c r="V5">
        <v>224</v>
      </c>
    </row>
    <row r="6" spans="1:24" x14ac:dyDescent="0.25">
      <c r="A6" s="3" t="s">
        <v>27</v>
      </c>
      <c r="B6" s="3" t="s">
        <v>229</v>
      </c>
      <c r="C6" s="4">
        <v>55</v>
      </c>
      <c r="D6" s="3" t="s">
        <v>266</v>
      </c>
      <c r="E6" s="4">
        <v>6.7</v>
      </c>
      <c r="F6" s="4">
        <v>1.7</v>
      </c>
      <c r="G6" s="4">
        <v>0.14000000000000001</v>
      </c>
      <c r="H6" s="4">
        <v>12</v>
      </c>
      <c r="I6" s="4">
        <v>12.9</v>
      </c>
      <c r="J6" s="4">
        <v>53.54</v>
      </c>
      <c r="K6" s="4">
        <v>28.02</v>
      </c>
      <c r="L6" s="8">
        <v>0.82</v>
      </c>
      <c r="M6" s="8">
        <v>67.16058744431443</v>
      </c>
      <c r="N6" s="8">
        <v>48.1</v>
      </c>
      <c r="O6" s="8">
        <v>29</v>
      </c>
      <c r="P6" s="13"/>
      <c r="Q6" s="13">
        <f t="shared" si="2"/>
        <v>37.321700000000007</v>
      </c>
      <c r="R6" s="13">
        <f t="shared" si="1"/>
        <v>0.51706000000000008</v>
      </c>
      <c r="S6" s="13"/>
    </row>
    <row r="7" spans="1:24" x14ac:dyDescent="0.25">
      <c r="A7" s="3" t="s">
        <v>27</v>
      </c>
      <c r="B7" s="3" t="s">
        <v>232</v>
      </c>
      <c r="C7" s="4">
        <v>73</v>
      </c>
      <c r="D7" s="3" t="s">
        <v>267</v>
      </c>
      <c r="E7" s="4">
        <v>6.7</v>
      </c>
      <c r="F7" s="4">
        <v>1.2</v>
      </c>
      <c r="G7" s="4">
        <v>0.12</v>
      </c>
      <c r="H7" s="4">
        <v>10</v>
      </c>
      <c r="I7" s="4">
        <v>11.6</v>
      </c>
      <c r="J7" s="4">
        <v>45.98</v>
      </c>
      <c r="K7" s="4">
        <v>21.38</v>
      </c>
      <c r="L7" s="8">
        <v>0.81499999999999995</v>
      </c>
      <c r="M7" s="8">
        <v>67.413304223709261</v>
      </c>
      <c r="N7" s="8">
        <v>47.95</v>
      </c>
      <c r="O7" s="8">
        <v>29.2</v>
      </c>
      <c r="P7" s="13"/>
      <c r="Q7" s="13">
        <f t="shared" si="2"/>
        <v>56.500600000000006</v>
      </c>
      <c r="R7" s="13">
        <f t="shared" si="1"/>
        <v>0.41496</v>
      </c>
      <c r="S7" s="13"/>
      <c r="U7" s="10" t="s">
        <v>142</v>
      </c>
      <c r="V7" t="s">
        <v>351</v>
      </c>
    </row>
    <row r="8" spans="1:24" x14ac:dyDescent="0.25">
      <c r="A8" s="3" t="s">
        <v>27</v>
      </c>
      <c r="B8" s="3" t="s">
        <v>241</v>
      </c>
      <c r="C8" s="4">
        <v>91</v>
      </c>
      <c r="D8" s="3" t="s">
        <v>268</v>
      </c>
      <c r="E8" s="4">
        <v>6.7</v>
      </c>
      <c r="F8" s="4">
        <v>0.7</v>
      </c>
      <c r="G8" s="4">
        <v>7.0000000000000007E-2</v>
      </c>
      <c r="H8" s="4">
        <v>10</v>
      </c>
      <c r="I8" s="4">
        <v>6.5</v>
      </c>
      <c r="J8" s="4">
        <v>63.84</v>
      </c>
      <c r="K8" s="4">
        <v>26.67</v>
      </c>
      <c r="L8" s="8">
        <v>0.99</v>
      </c>
      <c r="M8" s="8">
        <v>61.067693306349298</v>
      </c>
      <c r="N8" s="8">
        <v>46.2</v>
      </c>
      <c r="O8" s="8">
        <v>25.55</v>
      </c>
      <c r="P8" s="13"/>
      <c r="Q8" s="13">
        <f t="shared" si="2"/>
        <v>34.351649999999999</v>
      </c>
      <c r="R8" s="13">
        <f t="shared" si="1"/>
        <v>0.48755999999999999</v>
      </c>
      <c r="S8" s="13"/>
      <c r="U8" s="11" t="s">
        <v>343</v>
      </c>
      <c r="V8" s="13">
        <v>9</v>
      </c>
    </row>
    <row r="9" spans="1:24" x14ac:dyDescent="0.25">
      <c r="A9" s="3" t="s">
        <v>27</v>
      </c>
      <c r="B9" s="3" t="s">
        <v>251</v>
      </c>
      <c r="C9" s="4">
        <v>107</v>
      </c>
      <c r="D9" s="3" t="s">
        <v>252</v>
      </c>
      <c r="E9" s="4">
        <v>6.7</v>
      </c>
      <c r="F9" s="4">
        <v>0.1</v>
      </c>
      <c r="G9" s="4">
        <v>0.01</v>
      </c>
      <c r="H9" s="5"/>
      <c r="I9" s="4">
        <v>1.6</v>
      </c>
      <c r="J9" s="4">
        <v>93.21</v>
      </c>
      <c r="K9" s="4">
        <v>5.79</v>
      </c>
      <c r="L9" s="8">
        <v>1.46</v>
      </c>
      <c r="M9" s="8">
        <v>46.29129186468105</v>
      </c>
      <c r="N9" s="8">
        <v>14</v>
      </c>
      <c r="O9" s="8">
        <v>5.9</v>
      </c>
      <c r="P9" s="13"/>
      <c r="Q9" s="13">
        <f t="shared" si="2"/>
        <v>30.055200000000006</v>
      </c>
      <c r="R9" s="13">
        <f t="shared" si="1"/>
        <v>0.47479999999999994</v>
      </c>
      <c r="S9" s="13"/>
      <c r="U9" s="11" t="s">
        <v>258</v>
      </c>
      <c r="V9">
        <f>AVERAGE(V2:V3)</f>
        <v>49.5</v>
      </c>
    </row>
    <row r="10" spans="1:24" x14ac:dyDescent="0.25">
      <c r="E10" s="4"/>
      <c r="F10" s="4"/>
      <c r="G10" s="4"/>
      <c r="H10" s="4"/>
      <c r="I10" s="4"/>
      <c r="U10" s="9" t="s">
        <v>344</v>
      </c>
      <c r="V10">
        <v>90</v>
      </c>
    </row>
    <row r="11" spans="1:24" x14ac:dyDescent="0.25">
      <c r="U11" s="9" t="s">
        <v>345</v>
      </c>
      <c r="V11">
        <v>147</v>
      </c>
    </row>
    <row r="12" spans="1:24" x14ac:dyDescent="0.25">
      <c r="A12" s="10" t="s">
        <v>142</v>
      </c>
      <c r="B12" s="10" t="s">
        <v>329</v>
      </c>
      <c r="C12" t="s">
        <v>331</v>
      </c>
      <c r="D12" s="10" t="s">
        <v>333</v>
      </c>
      <c r="E12" s="10" t="s">
        <v>332</v>
      </c>
      <c r="F12" s="10" t="s">
        <v>330</v>
      </c>
      <c r="G12" s="10" t="s">
        <v>334</v>
      </c>
      <c r="H12" s="10" t="s">
        <v>335</v>
      </c>
      <c r="I12" s="10" t="s">
        <v>336</v>
      </c>
      <c r="J12" s="10" t="s">
        <v>337</v>
      </c>
      <c r="K12" s="10" t="s">
        <v>338</v>
      </c>
      <c r="L12" s="10" t="s">
        <v>339</v>
      </c>
      <c r="M12" s="10" t="s">
        <v>340</v>
      </c>
      <c r="N12" s="10" t="s">
        <v>341</v>
      </c>
      <c r="O12" s="10" t="s">
        <v>342</v>
      </c>
      <c r="P12" s="21" t="s">
        <v>453</v>
      </c>
      <c r="Q12" s="21" t="s">
        <v>454</v>
      </c>
      <c r="R12" s="10"/>
      <c r="S12" s="10"/>
      <c r="U12" s="9" t="s">
        <v>346</v>
      </c>
      <c r="V12">
        <v>224</v>
      </c>
    </row>
    <row r="13" spans="1:24" x14ac:dyDescent="0.25">
      <c r="A13" s="11" t="s">
        <v>343</v>
      </c>
      <c r="B13" s="9">
        <f>L2</f>
        <v>0.86499999999999999</v>
      </c>
      <c r="C13" s="9">
        <f>ROUND(D13/3,3)</f>
        <v>7.6999999999999999E-2</v>
      </c>
      <c r="D13" s="9">
        <f>ROUND(O2/100,3)</f>
        <v>0.23100000000000001</v>
      </c>
      <c r="E13" s="9">
        <f>ROUND(N2/100,3)</f>
        <v>0.56499999999999995</v>
      </c>
      <c r="F13" s="9">
        <f>ROUND(M2/100*0.93,3)</f>
        <v>0.57999999999999996</v>
      </c>
      <c r="G13" s="9">
        <f>V8*24</f>
        <v>216</v>
      </c>
      <c r="H13" s="9">
        <f>ROUND(F2,3)</f>
        <v>8.1999999999999993</v>
      </c>
      <c r="I13" s="9">
        <v>0.08</v>
      </c>
      <c r="J13" s="9">
        <v>0.57999999999999996</v>
      </c>
      <c r="K13" s="9">
        <f>ROUND(E2,3)</f>
        <v>5.7</v>
      </c>
      <c r="L13" s="9">
        <f>ROUND(I2,3)</f>
        <v>28.2</v>
      </c>
      <c r="M13" s="9">
        <f>ROUND(J2,3)</f>
        <v>33.770000000000003</v>
      </c>
      <c r="N13" s="9">
        <f>ROUND(K2,3)</f>
        <v>48.62</v>
      </c>
      <c r="O13" s="9">
        <f>100-M13-N13</f>
        <v>17.609999999999992</v>
      </c>
      <c r="P13" s="9">
        <f>ROUND(Q2,3)</f>
        <v>16.972999999999999</v>
      </c>
      <c r="Q13" s="9">
        <f t="shared" ref="Q13:Q17" si="3">ROUND(R2,3)</f>
        <v>0.72099999999999997</v>
      </c>
      <c r="R13" s="9"/>
      <c r="S13" s="9"/>
    </row>
    <row r="14" spans="1:24" x14ac:dyDescent="0.25">
      <c r="A14" s="11" t="s">
        <v>258</v>
      </c>
      <c r="B14" s="9">
        <f t="shared" ref="B14:B17" si="4">L3</f>
        <v>0.83499999999999996</v>
      </c>
      <c r="C14" s="9">
        <f t="shared" ref="C14:C17" si="5">ROUND(D14/3,3)</f>
        <v>6.9000000000000006E-2</v>
      </c>
      <c r="D14" s="9">
        <f t="shared" ref="D14:D17" si="6">ROUND(O3/100,3)</f>
        <v>0.20699999999999999</v>
      </c>
      <c r="E14" s="9">
        <f t="shared" ref="E14:E17" si="7">ROUND(N3/100,3)</f>
        <v>0.51500000000000001</v>
      </c>
      <c r="F14" s="9">
        <f t="shared" ref="F14:F17" si="8">ROUND(M3/100*0.93,3)</f>
        <v>0.60599999999999998</v>
      </c>
      <c r="G14" s="9">
        <f t="shared" ref="G14:G17" si="9">V9*24</f>
        <v>1188</v>
      </c>
      <c r="H14" s="9">
        <f t="shared" ref="H14:H17" si="10">ROUND(F3,3)</f>
        <v>5.5</v>
      </c>
      <c r="I14" s="9">
        <v>0.02</v>
      </c>
      <c r="J14" s="9">
        <v>0.7</v>
      </c>
      <c r="K14" s="9">
        <f t="shared" ref="K14:K17" si="11">ROUND(E3,3)</f>
        <v>5.3</v>
      </c>
      <c r="L14" s="9">
        <f t="shared" ref="L14:N14" si="12">ROUND(I3,3)</f>
        <v>21</v>
      </c>
      <c r="M14" s="9">
        <f t="shared" si="12"/>
        <v>33.909999999999997</v>
      </c>
      <c r="N14" s="9">
        <f t="shared" si="12"/>
        <v>49.73</v>
      </c>
      <c r="O14" s="9">
        <f t="shared" ref="O14:O17" si="13">100-M14-N14</f>
        <v>16.360000000000007</v>
      </c>
      <c r="P14" s="9">
        <f t="shared" ref="P14:Q14" si="14">ROUND(Q3,3)</f>
        <v>24.523</v>
      </c>
      <c r="Q14" s="9">
        <f t="shared" si="3"/>
        <v>0.63500000000000001</v>
      </c>
      <c r="R14" s="9"/>
      <c r="S14" s="9"/>
      <c r="U14" t="s">
        <v>364</v>
      </c>
      <c r="V14" t="s">
        <v>342</v>
      </c>
      <c r="W14" t="s">
        <v>338</v>
      </c>
      <c r="X14" t="s">
        <v>339</v>
      </c>
    </row>
    <row r="15" spans="1:24" x14ac:dyDescent="0.25">
      <c r="A15" s="9" t="s">
        <v>344</v>
      </c>
      <c r="B15" s="9">
        <f t="shared" si="4"/>
        <v>0.80499999999999994</v>
      </c>
      <c r="C15" s="9">
        <f t="shared" si="5"/>
        <v>6.8000000000000005E-2</v>
      </c>
      <c r="D15" s="9">
        <f t="shared" si="6"/>
        <v>0.20499999999999999</v>
      </c>
      <c r="E15" s="9">
        <f t="shared" si="7"/>
        <v>0.51400000000000001</v>
      </c>
      <c r="F15" s="9">
        <f t="shared" si="8"/>
        <v>0.61699999999999999</v>
      </c>
      <c r="G15" s="9">
        <f t="shared" si="9"/>
        <v>2160</v>
      </c>
      <c r="H15" s="9">
        <f t="shared" si="10"/>
        <v>3.3</v>
      </c>
      <c r="I15" s="9">
        <v>1.4999999999999999E-2</v>
      </c>
      <c r="J15" s="9">
        <v>0.77</v>
      </c>
      <c r="K15" s="9">
        <f t="shared" si="11"/>
        <v>5.9</v>
      </c>
      <c r="L15" s="9">
        <f t="shared" ref="L15:N15" si="15">ROUND(I4,3)</f>
        <v>17.3</v>
      </c>
      <c r="M15" s="9">
        <f t="shared" si="15"/>
        <v>35.909999999999997</v>
      </c>
      <c r="N15" s="9">
        <f t="shared" si="15"/>
        <v>47.67</v>
      </c>
      <c r="O15" s="9">
        <f t="shared" si="13"/>
        <v>16.420000000000002</v>
      </c>
      <c r="P15" s="9">
        <f t="shared" ref="P15:Q15" si="16">ROUND(Q4,3)</f>
        <v>29.27</v>
      </c>
      <c r="Q15" s="9">
        <f t="shared" si="3"/>
        <v>0.58599999999999997</v>
      </c>
      <c r="R15" s="9"/>
      <c r="S15" s="9"/>
      <c r="U15" s="9" t="s">
        <v>352</v>
      </c>
      <c r="V15">
        <f>O13</f>
        <v>17.609999999999992</v>
      </c>
      <c r="W15">
        <f>K13</f>
        <v>5.7</v>
      </c>
      <c r="X15">
        <f>L13</f>
        <v>28.2</v>
      </c>
    </row>
    <row r="16" spans="1:24" x14ac:dyDescent="0.25">
      <c r="A16" s="9" t="s">
        <v>345</v>
      </c>
      <c r="B16" s="9">
        <f t="shared" si="4"/>
        <v>0.83</v>
      </c>
      <c r="C16" s="9">
        <f t="shared" si="5"/>
        <v>8.7999999999999995E-2</v>
      </c>
      <c r="D16" s="9">
        <f t="shared" si="6"/>
        <v>0.26400000000000001</v>
      </c>
      <c r="E16" s="9">
        <f t="shared" si="7"/>
        <v>0.47499999999999998</v>
      </c>
      <c r="F16" s="9">
        <f t="shared" si="8"/>
        <v>0.62</v>
      </c>
      <c r="G16" s="9">
        <f t="shared" si="9"/>
        <v>3528</v>
      </c>
      <c r="H16" s="9">
        <f t="shared" si="10"/>
        <v>1.7</v>
      </c>
      <c r="I16" s="9">
        <v>0.01</v>
      </c>
      <c r="J16" s="9">
        <v>0.9</v>
      </c>
      <c r="K16" s="9">
        <f t="shared" si="11"/>
        <v>6.6</v>
      </c>
      <c r="L16" s="9">
        <f t="shared" ref="L16:N16" si="17">ROUND(I5,3)</f>
        <v>12</v>
      </c>
      <c r="M16" s="9">
        <f t="shared" si="17"/>
        <v>46.26</v>
      </c>
      <c r="N16" s="9">
        <f t="shared" si="17"/>
        <v>24.71</v>
      </c>
      <c r="O16" s="9">
        <f t="shared" si="13"/>
        <v>29.03</v>
      </c>
      <c r="P16" s="9">
        <f t="shared" ref="P16:Q16" si="18">ROUND(Q5,3)</f>
        <v>51.536999999999999</v>
      </c>
      <c r="Q16" s="9">
        <f t="shared" si="3"/>
        <v>0.442</v>
      </c>
      <c r="R16" s="9"/>
      <c r="S16" s="9"/>
      <c r="U16" s="9" t="s">
        <v>360</v>
      </c>
      <c r="V16">
        <f t="shared" ref="V16:X17" si="19">V15</f>
        <v>17.609999999999992</v>
      </c>
      <c r="W16">
        <f t="shared" si="19"/>
        <v>5.7</v>
      </c>
      <c r="X16">
        <f t="shared" si="19"/>
        <v>28.2</v>
      </c>
    </row>
    <row r="17" spans="1:24" x14ac:dyDescent="0.25">
      <c r="A17" s="9" t="s">
        <v>346</v>
      </c>
      <c r="B17" s="9">
        <f t="shared" si="4"/>
        <v>0.82</v>
      </c>
      <c r="C17" s="9">
        <f t="shared" si="5"/>
        <v>9.7000000000000003E-2</v>
      </c>
      <c r="D17" s="9">
        <f t="shared" si="6"/>
        <v>0.28999999999999998</v>
      </c>
      <c r="E17" s="9">
        <f t="shared" si="7"/>
        <v>0.48099999999999998</v>
      </c>
      <c r="F17" s="9">
        <f t="shared" si="8"/>
        <v>0.625</v>
      </c>
      <c r="G17" s="9">
        <f t="shared" si="9"/>
        <v>5376</v>
      </c>
      <c r="H17" s="9">
        <f t="shared" si="10"/>
        <v>1.7</v>
      </c>
      <c r="I17" s="9">
        <v>0.01</v>
      </c>
      <c r="J17" s="9">
        <v>0.95</v>
      </c>
      <c r="K17" s="9">
        <f t="shared" si="11"/>
        <v>6.7</v>
      </c>
      <c r="L17" s="9">
        <f t="shared" ref="L17:N17" si="20">ROUND(I6,3)</f>
        <v>12.9</v>
      </c>
      <c r="M17" s="9">
        <f t="shared" si="20"/>
        <v>53.54</v>
      </c>
      <c r="N17" s="9">
        <f t="shared" si="20"/>
        <v>28.02</v>
      </c>
      <c r="O17" s="9">
        <f t="shared" si="13"/>
        <v>18.440000000000001</v>
      </c>
      <c r="P17" s="9">
        <f t="shared" ref="P17:Q17" si="21">ROUND(Q6,3)</f>
        <v>37.322000000000003</v>
      </c>
      <c r="Q17" s="9">
        <f t="shared" si="3"/>
        <v>0.51700000000000002</v>
      </c>
      <c r="R17" s="9"/>
      <c r="S17" s="9"/>
      <c r="U17" s="9" t="s">
        <v>361</v>
      </c>
      <c r="V17">
        <f t="shared" si="19"/>
        <v>17.609999999999992</v>
      </c>
      <c r="W17">
        <f t="shared" si="19"/>
        <v>5.7</v>
      </c>
      <c r="X17">
        <f t="shared" si="19"/>
        <v>28.2</v>
      </c>
    </row>
    <row r="18" spans="1:24" x14ac:dyDescent="0.25">
      <c r="U18" s="9" t="s">
        <v>362</v>
      </c>
      <c r="V18">
        <f>O14</f>
        <v>16.360000000000007</v>
      </c>
      <c r="W18">
        <f>K14</f>
        <v>5.3</v>
      </c>
      <c r="X18">
        <f>L14</f>
        <v>21</v>
      </c>
    </row>
    <row r="19" spans="1:24" x14ac:dyDescent="0.25">
      <c r="U19" s="9" t="s">
        <v>363</v>
      </c>
      <c r="V19">
        <f>V18</f>
        <v>16.360000000000007</v>
      </c>
      <c r="W19">
        <f>W18</f>
        <v>5.3</v>
      </c>
      <c r="X19">
        <f>X18</f>
        <v>21</v>
      </c>
    </row>
    <row r="20" spans="1:24" x14ac:dyDescent="0.25">
      <c r="U20" s="9" t="s">
        <v>353</v>
      </c>
      <c r="V20">
        <f>O15</f>
        <v>16.420000000000002</v>
      </c>
      <c r="W20">
        <f>K15</f>
        <v>5.9</v>
      </c>
      <c r="X20">
        <f>L15</f>
        <v>17.3</v>
      </c>
    </row>
    <row r="21" spans="1:24" x14ac:dyDescent="0.25">
      <c r="U21" s="9" t="s">
        <v>354</v>
      </c>
      <c r="V21">
        <f t="shared" ref="V21:X22" si="22">V20</f>
        <v>16.420000000000002</v>
      </c>
      <c r="W21">
        <f t="shared" si="22"/>
        <v>5.9</v>
      </c>
      <c r="X21">
        <f t="shared" si="22"/>
        <v>17.3</v>
      </c>
    </row>
    <row r="22" spans="1:24" x14ac:dyDescent="0.25">
      <c r="U22" s="9" t="s">
        <v>355</v>
      </c>
      <c r="V22">
        <f t="shared" si="22"/>
        <v>16.420000000000002</v>
      </c>
      <c r="W22">
        <f t="shared" si="22"/>
        <v>5.9</v>
      </c>
      <c r="X22">
        <f t="shared" si="22"/>
        <v>17.3</v>
      </c>
    </row>
    <row r="23" spans="1:24" x14ac:dyDescent="0.25">
      <c r="U23" s="9" t="s">
        <v>356</v>
      </c>
      <c r="V23">
        <f>O16</f>
        <v>29.03</v>
      </c>
      <c r="W23">
        <f>K16</f>
        <v>6.6</v>
      </c>
      <c r="X23">
        <f>L16</f>
        <v>12</v>
      </c>
    </row>
    <row r="24" spans="1:24" x14ac:dyDescent="0.25">
      <c r="U24" s="9" t="s">
        <v>357</v>
      </c>
      <c r="V24">
        <f>V23</f>
        <v>29.03</v>
      </c>
      <c r="W24">
        <f>W23</f>
        <v>6.6</v>
      </c>
      <c r="X24">
        <f>X23</f>
        <v>12</v>
      </c>
    </row>
    <row r="25" spans="1:24" x14ac:dyDescent="0.25">
      <c r="U25" s="9" t="s">
        <v>358</v>
      </c>
      <c r="V25">
        <f>O17</f>
        <v>18.440000000000001</v>
      </c>
      <c r="W25">
        <f>K17</f>
        <v>6.7</v>
      </c>
      <c r="X25">
        <f>L17</f>
        <v>12.9</v>
      </c>
    </row>
    <row r="26" spans="1:24" x14ac:dyDescent="0.25">
      <c r="U26" s="9" t="s">
        <v>359</v>
      </c>
      <c r="V26">
        <f>V25</f>
        <v>18.440000000000001</v>
      </c>
      <c r="W26">
        <f>W25</f>
        <v>6.7</v>
      </c>
      <c r="X26">
        <f>X25</f>
        <v>12.9</v>
      </c>
    </row>
    <row r="27" spans="1:24" x14ac:dyDescent="0.25">
      <c r="U27" s="9"/>
    </row>
    <row r="28" spans="1:24" x14ac:dyDescent="0.25">
      <c r="U28" s="9"/>
      <c r="V28" t="str">
        <f>V15&amp;" "&amp;V16&amp;" "&amp;V17&amp;" "&amp;V18&amp;" "&amp;V19&amp;" "&amp;V20&amp;" "&amp;V21&amp;" "&amp;V22&amp;" "&amp;V23&amp;" "&amp;V24&amp;" "&amp;V25&amp;" "&amp;V26</f>
        <v>17.61 17.61 17.61 16.36 16.36 16.42 16.42 16.42 29.03 29.03 18.44 18.44</v>
      </c>
      <c r="W28" t="str">
        <f>W15&amp;" "&amp;W16&amp;" "&amp;W17&amp;" "&amp;W18&amp;" "&amp;W19&amp;" "&amp;W20&amp;" "&amp;W21&amp;" "&amp;W22&amp;" "&amp;W23&amp;" "&amp;W24&amp;" "&amp;W25&amp;" "&amp;W26</f>
        <v>5.7 5.7 5.7 5.3 5.3 5.9 5.9 5.9 6.6 6.6 6.7 6.7</v>
      </c>
      <c r="X28" t="str">
        <f>X15&amp;" "&amp;X16&amp;" "&amp;X17&amp;" "&amp;X18&amp;" "&amp;X19&amp;" "&amp;X20&amp;" "&amp;X21&amp;" "&amp;X22&amp;" "&amp;X23&amp;" "&amp;X24&amp;" "&amp;X25&amp;" "&amp;X26</f>
        <v>28.2 28.2 28.2 21 21 17.3 17.3 17.3 12 12 12.9 12.9</v>
      </c>
    </row>
    <row r="29" spans="1:24" x14ac:dyDescent="0.25">
      <c r="U29" s="9"/>
    </row>
    <row r="30" spans="1:24" x14ac:dyDescent="0.25">
      <c r="U30" t="s">
        <v>342</v>
      </c>
      <c r="V30" t="s">
        <v>365</v>
      </c>
    </row>
    <row r="31" spans="1:24" x14ac:dyDescent="0.25">
      <c r="U31" t="s">
        <v>338</v>
      </c>
      <c r="V31" t="s">
        <v>366</v>
      </c>
    </row>
    <row r="32" spans="1:24" x14ac:dyDescent="0.25">
      <c r="U32" t="s">
        <v>339</v>
      </c>
      <c r="V32" t="s">
        <v>367</v>
      </c>
    </row>
    <row r="33" spans="21:21" x14ac:dyDescent="0.25">
      <c r="U33" s="9"/>
    </row>
    <row r="34" spans="21:21" x14ac:dyDescent="0.25">
      <c r="U34" s="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opLeftCell="A49" zoomScaleNormal="100" workbookViewId="0">
      <selection activeCell="A57" sqref="A57:H65"/>
    </sheetView>
  </sheetViews>
  <sheetFormatPr defaultRowHeight="15" x14ac:dyDescent="0.25"/>
  <cols>
    <col min="1" max="16384" width="9.140625" style="2"/>
  </cols>
  <sheetData>
    <row r="1" spans="1:64" x14ac:dyDescent="0.25">
      <c r="A1" s="1" t="s">
        <v>0</v>
      </c>
      <c r="B1" s="1" t="s">
        <v>2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  <c r="AM1" s="1" t="s">
        <v>171</v>
      </c>
      <c r="AN1" s="1" t="s">
        <v>172</v>
      </c>
      <c r="AO1" s="1" t="s">
        <v>173</v>
      </c>
      <c r="AP1" s="1" t="s">
        <v>174</v>
      </c>
      <c r="AQ1" s="1" t="s">
        <v>175</v>
      </c>
      <c r="AR1" s="1" t="s">
        <v>176</v>
      </c>
      <c r="AS1" s="1" t="s">
        <v>177</v>
      </c>
      <c r="AT1" s="1" t="s">
        <v>178</v>
      </c>
      <c r="AU1" s="1" t="s">
        <v>179</v>
      </c>
      <c r="AV1" s="1" t="s">
        <v>180</v>
      </c>
      <c r="AW1" s="1" t="s">
        <v>181</v>
      </c>
      <c r="AX1" s="1" t="s">
        <v>182</v>
      </c>
      <c r="AY1" s="1" t="s">
        <v>183</v>
      </c>
      <c r="AZ1" s="1" t="s">
        <v>184</v>
      </c>
      <c r="BA1" s="1" t="s">
        <v>185</v>
      </c>
      <c r="BB1" s="1" t="s">
        <v>186</v>
      </c>
      <c r="BC1" s="1" t="s">
        <v>187</v>
      </c>
      <c r="BD1" s="1" t="s">
        <v>188</v>
      </c>
      <c r="BE1" s="1" t="s">
        <v>189</v>
      </c>
      <c r="BF1" s="1" t="s">
        <v>190</v>
      </c>
      <c r="BG1" s="1" t="s">
        <v>191</v>
      </c>
      <c r="BH1" s="1" t="s">
        <v>192</v>
      </c>
      <c r="BI1" s="1" t="s">
        <v>193</v>
      </c>
      <c r="BJ1" s="1" t="s">
        <v>194</v>
      </c>
      <c r="BK1" s="1" t="s">
        <v>195</v>
      </c>
      <c r="BL1" s="1" t="s">
        <v>196</v>
      </c>
    </row>
    <row r="2" spans="1:64" x14ac:dyDescent="0.25">
      <c r="A2" s="3" t="s">
        <v>27</v>
      </c>
      <c r="B2" s="4">
        <v>1</v>
      </c>
      <c r="C2" s="3" t="s">
        <v>259</v>
      </c>
      <c r="D2" s="3" t="s">
        <v>197</v>
      </c>
      <c r="E2" s="3" t="s">
        <v>197</v>
      </c>
      <c r="F2" s="3" t="s">
        <v>197</v>
      </c>
      <c r="G2" s="4">
        <v>0</v>
      </c>
      <c r="H2" s="3" t="s">
        <v>260</v>
      </c>
      <c r="I2" s="4">
        <v>6</v>
      </c>
      <c r="J2" s="3" t="s">
        <v>198</v>
      </c>
      <c r="K2" s="3" t="s">
        <v>261</v>
      </c>
      <c r="L2" s="3" t="s">
        <v>199</v>
      </c>
      <c r="M2" s="3" t="s">
        <v>200</v>
      </c>
      <c r="N2" s="3" t="s">
        <v>261</v>
      </c>
      <c r="O2" s="3" t="s">
        <v>261</v>
      </c>
      <c r="P2" s="3" t="s">
        <v>261</v>
      </c>
      <c r="Q2" s="3" t="s">
        <v>261</v>
      </c>
      <c r="R2" s="3" t="s">
        <v>261</v>
      </c>
      <c r="S2" s="3" t="s">
        <v>261</v>
      </c>
      <c r="T2" s="3" t="s">
        <v>261</v>
      </c>
      <c r="U2" s="3" t="s">
        <v>261</v>
      </c>
      <c r="V2" s="3" t="s">
        <v>261</v>
      </c>
      <c r="W2" s="3" t="s">
        <v>261</v>
      </c>
      <c r="X2" s="3" t="s">
        <v>261</v>
      </c>
      <c r="Y2" s="3" t="s">
        <v>261</v>
      </c>
      <c r="Z2" s="3" t="s">
        <v>261</v>
      </c>
      <c r="AA2" s="3" t="s">
        <v>261</v>
      </c>
      <c r="AB2" s="3" t="s">
        <v>261</v>
      </c>
      <c r="AC2" s="3" t="s">
        <v>261</v>
      </c>
      <c r="AD2" s="3" t="s">
        <v>261</v>
      </c>
      <c r="AE2" s="3" t="s">
        <v>201</v>
      </c>
      <c r="AF2" s="3" t="s">
        <v>202</v>
      </c>
      <c r="AG2" s="3" t="s">
        <v>203</v>
      </c>
      <c r="AH2" s="3" t="s">
        <v>204</v>
      </c>
      <c r="AI2" s="3" t="s">
        <v>205</v>
      </c>
      <c r="AJ2" s="3" t="s">
        <v>206</v>
      </c>
      <c r="AK2" s="3" t="s">
        <v>207</v>
      </c>
      <c r="AL2" s="3" t="s">
        <v>208</v>
      </c>
      <c r="AM2" s="3" t="s">
        <v>209</v>
      </c>
      <c r="AN2" s="3" t="s">
        <v>261</v>
      </c>
      <c r="AO2" s="3" t="s">
        <v>261</v>
      </c>
      <c r="AP2" s="3" t="s">
        <v>210</v>
      </c>
      <c r="AQ2" s="3" t="s">
        <v>210</v>
      </c>
      <c r="AR2" s="3" t="s">
        <v>211</v>
      </c>
      <c r="AS2" s="3" t="s">
        <v>261</v>
      </c>
      <c r="AT2" s="3" t="s">
        <v>261</v>
      </c>
      <c r="AU2" s="3" t="s">
        <v>261</v>
      </c>
      <c r="AV2" s="3" t="s">
        <v>261</v>
      </c>
      <c r="AW2" s="3" t="s">
        <v>261</v>
      </c>
      <c r="AX2" s="3" t="s">
        <v>261</v>
      </c>
      <c r="AY2" s="3" t="s">
        <v>261</v>
      </c>
      <c r="AZ2" s="3" t="s">
        <v>261</v>
      </c>
      <c r="BA2" s="3" t="s">
        <v>261</v>
      </c>
      <c r="BB2" s="3" t="s">
        <v>212</v>
      </c>
      <c r="BC2" s="3" t="s">
        <v>207</v>
      </c>
      <c r="BD2" s="3" t="s">
        <v>261</v>
      </c>
      <c r="BE2" s="3" t="s">
        <v>261</v>
      </c>
      <c r="BF2" s="3" t="s">
        <v>261</v>
      </c>
      <c r="BG2" s="3" t="s">
        <v>261</v>
      </c>
      <c r="BH2" s="3" t="s">
        <v>261</v>
      </c>
      <c r="BI2" s="3" t="s">
        <v>261</v>
      </c>
      <c r="BJ2" s="3" t="s">
        <v>213</v>
      </c>
      <c r="BK2" s="3" t="s">
        <v>214</v>
      </c>
      <c r="BL2" s="3" t="s">
        <v>261</v>
      </c>
    </row>
    <row r="3" spans="1:64" x14ac:dyDescent="0.25">
      <c r="A3" s="3" t="s">
        <v>27</v>
      </c>
      <c r="B3" s="4">
        <v>2</v>
      </c>
      <c r="C3" s="3" t="s">
        <v>259</v>
      </c>
      <c r="D3" s="3" t="s">
        <v>215</v>
      </c>
      <c r="E3" s="3" t="s">
        <v>215</v>
      </c>
      <c r="F3" s="3" t="s">
        <v>215</v>
      </c>
      <c r="G3" s="4">
        <v>6</v>
      </c>
      <c r="H3" s="3" t="s">
        <v>262</v>
      </c>
      <c r="I3" s="4">
        <v>11</v>
      </c>
      <c r="J3" s="3" t="s">
        <v>263</v>
      </c>
      <c r="K3" s="3" t="s">
        <v>261</v>
      </c>
      <c r="L3" s="3" t="s">
        <v>199</v>
      </c>
      <c r="M3" s="3" t="s">
        <v>200</v>
      </c>
      <c r="N3" s="3" t="s">
        <v>261</v>
      </c>
      <c r="O3" s="3" t="s">
        <v>261</v>
      </c>
      <c r="P3" s="3" t="s">
        <v>261</v>
      </c>
      <c r="Q3" s="3" t="s">
        <v>261</v>
      </c>
      <c r="R3" s="3" t="s">
        <v>261</v>
      </c>
      <c r="S3" s="3" t="s">
        <v>261</v>
      </c>
      <c r="T3" s="3" t="s">
        <v>261</v>
      </c>
      <c r="U3" s="3" t="s">
        <v>261</v>
      </c>
      <c r="V3" s="3" t="s">
        <v>261</v>
      </c>
      <c r="W3" s="3" t="s">
        <v>261</v>
      </c>
      <c r="X3" s="3" t="s">
        <v>261</v>
      </c>
      <c r="Y3" s="3" t="s">
        <v>261</v>
      </c>
      <c r="Z3" s="3" t="s">
        <v>261</v>
      </c>
      <c r="AA3" s="3" t="s">
        <v>261</v>
      </c>
      <c r="AB3" s="3" t="s">
        <v>261</v>
      </c>
      <c r="AC3" s="3" t="s">
        <v>261</v>
      </c>
      <c r="AD3" s="3" t="s">
        <v>261</v>
      </c>
      <c r="AE3" s="3" t="s">
        <v>201</v>
      </c>
      <c r="AF3" s="3" t="s">
        <v>202</v>
      </c>
      <c r="AG3" s="3" t="s">
        <v>216</v>
      </c>
      <c r="AH3" s="3" t="s">
        <v>204</v>
      </c>
      <c r="AI3" s="3" t="s">
        <v>205</v>
      </c>
      <c r="AJ3" s="3" t="s">
        <v>206</v>
      </c>
      <c r="AK3" s="3" t="s">
        <v>207</v>
      </c>
      <c r="AL3" s="3" t="s">
        <v>208</v>
      </c>
      <c r="AM3" s="3" t="s">
        <v>209</v>
      </c>
      <c r="AN3" s="3" t="s">
        <v>261</v>
      </c>
      <c r="AO3" s="3" t="s">
        <v>261</v>
      </c>
      <c r="AP3" s="3" t="s">
        <v>210</v>
      </c>
      <c r="AQ3" s="3" t="s">
        <v>217</v>
      </c>
      <c r="AR3" s="3" t="s">
        <v>211</v>
      </c>
      <c r="AS3" s="3" t="s">
        <v>261</v>
      </c>
      <c r="AT3" s="3" t="s">
        <v>261</v>
      </c>
      <c r="AU3" s="3" t="s">
        <v>261</v>
      </c>
      <c r="AV3" s="3" t="s">
        <v>261</v>
      </c>
      <c r="AW3" s="3" t="s">
        <v>261</v>
      </c>
      <c r="AX3" s="3" t="s">
        <v>261</v>
      </c>
      <c r="AY3" s="3" t="s">
        <v>261</v>
      </c>
      <c r="AZ3" s="3" t="s">
        <v>261</v>
      </c>
      <c r="BA3" s="3" t="s">
        <v>261</v>
      </c>
      <c r="BB3" s="3" t="s">
        <v>218</v>
      </c>
      <c r="BC3" s="3" t="s">
        <v>207</v>
      </c>
      <c r="BD3" s="3" t="s">
        <v>261</v>
      </c>
      <c r="BE3" s="3" t="s">
        <v>261</v>
      </c>
      <c r="BF3" s="3" t="s">
        <v>261</v>
      </c>
      <c r="BG3" s="3" t="s">
        <v>261</v>
      </c>
      <c r="BH3" s="3" t="s">
        <v>261</v>
      </c>
      <c r="BI3" s="3" t="s">
        <v>261</v>
      </c>
      <c r="BJ3" s="3" t="s">
        <v>219</v>
      </c>
      <c r="BK3" s="3" t="s">
        <v>214</v>
      </c>
      <c r="BL3" s="3" t="s">
        <v>261</v>
      </c>
    </row>
    <row r="4" spans="1:64" x14ac:dyDescent="0.25">
      <c r="A4" s="3" t="s">
        <v>27</v>
      </c>
      <c r="B4" s="4">
        <v>3</v>
      </c>
      <c r="C4" s="3" t="s">
        <v>259</v>
      </c>
      <c r="D4" s="3" t="s">
        <v>220</v>
      </c>
      <c r="E4" s="3" t="s">
        <v>221</v>
      </c>
      <c r="F4" s="3" t="s">
        <v>222</v>
      </c>
      <c r="G4" s="4">
        <v>17</v>
      </c>
      <c r="H4" s="3" t="s">
        <v>264</v>
      </c>
      <c r="I4" s="4">
        <v>14</v>
      </c>
      <c r="J4" s="3" t="s">
        <v>223</v>
      </c>
      <c r="K4" s="3" t="s">
        <v>261</v>
      </c>
      <c r="L4" s="3" t="s">
        <v>224</v>
      </c>
      <c r="M4" s="3" t="s">
        <v>225</v>
      </c>
      <c r="N4" s="3" t="s">
        <v>261</v>
      </c>
      <c r="O4" s="3" t="s">
        <v>261</v>
      </c>
      <c r="P4" s="3" t="s">
        <v>261</v>
      </c>
      <c r="Q4" s="3" t="s">
        <v>261</v>
      </c>
      <c r="R4" s="3" t="s">
        <v>261</v>
      </c>
      <c r="S4" s="3" t="s">
        <v>261</v>
      </c>
      <c r="T4" s="3" t="s">
        <v>261</v>
      </c>
      <c r="U4" s="3" t="s">
        <v>261</v>
      </c>
      <c r="V4" s="3" t="s">
        <v>261</v>
      </c>
      <c r="W4" s="3" t="s">
        <v>261</v>
      </c>
      <c r="X4" s="3" t="s">
        <v>261</v>
      </c>
      <c r="Y4" s="3" t="s">
        <v>261</v>
      </c>
      <c r="Z4" s="3" t="s">
        <v>261</v>
      </c>
      <c r="AA4" s="3" t="s">
        <v>261</v>
      </c>
      <c r="AB4" s="3" t="s">
        <v>261</v>
      </c>
      <c r="AC4" s="3" t="s">
        <v>261</v>
      </c>
      <c r="AD4" s="3" t="s">
        <v>261</v>
      </c>
      <c r="AE4" s="3" t="s">
        <v>201</v>
      </c>
      <c r="AF4" s="3" t="s">
        <v>202</v>
      </c>
      <c r="AG4" s="3" t="s">
        <v>216</v>
      </c>
      <c r="AH4" s="3" t="s">
        <v>204</v>
      </c>
      <c r="AI4" s="3" t="s">
        <v>205</v>
      </c>
      <c r="AJ4" s="3" t="s">
        <v>206</v>
      </c>
      <c r="AK4" s="3" t="s">
        <v>226</v>
      </c>
      <c r="AL4" s="3" t="s">
        <v>208</v>
      </c>
      <c r="AM4" s="3" t="s">
        <v>209</v>
      </c>
      <c r="AN4" s="3" t="s">
        <v>261</v>
      </c>
      <c r="AO4" s="3" t="s">
        <v>261</v>
      </c>
      <c r="AP4" s="3" t="s">
        <v>210</v>
      </c>
      <c r="AQ4" s="3" t="s">
        <v>210</v>
      </c>
      <c r="AR4" s="3" t="s">
        <v>211</v>
      </c>
      <c r="AS4" s="3" t="s">
        <v>261</v>
      </c>
      <c r="AT4" s="3" t="s">
        <v>261</v>
      </c>
      <c r="AU4" s="3" t="s">
        <v>261</v>
      </c>
      <c r="AV4" s="3" t="s">
        <v>261</v>
      </c>
      <c r="AW4" s="3" t="s">
        <v>261</v>
      </c>
      <c r="AX4" s="3" t="s">
        <v>261</v>
      </c>
      <c r="AY4" s="3" t="s">
        <v>261</v>
      </c>
      <c r="AZ4" s="3" t="s">
        <v>261</v>
      </c>
      <c r="BA4" s="3" t="s">
        <v>261</v>
      </c>
      <c r="BB4" s="3" t="s">
        <v>218</v>
      </c>
      <c r="BC4" s="3" t="s">
        <v>207</v>
      </c>
      <c r="BD4" s="3" t="s">
        <v>261</v>
      </c>
      <c r="BE4" s="3" t="s">
        <v>261</v>
      </c>
      <c r="BF4" s="3" t="s">
        <v>261</v>
      </c>
      <c r="BG4" s="3" t="s">
        <v>261</v>
      </c>
      <c r="BH4" s="3" t="s">
        <v>261</v>
      </c>
      <c r="BI4" s="3" t="s">
        <v>261</v>
      </c>
      <c r="BJ4" s="3" t="s">
        <v>213</v>
      </c>
      <c r="BK4" s="3" t="s">
        <v>214</v>
      </c>
      <c r="BL4" s="3" t="s">
        <v>261</v>
      </c>
    </row>
    <row r="5" spans="1:64" x14ac:dyDescent="0.25">
      <c r="A5" s="3" t="s">
        <v>27</v>
      </c>
      <c r="B5" s="4">
        <v>4</v>
      </c>
      <c r="C5" s="3" t="s">
        <v>259</v>
      </c>
      <c r="D5" s="3" t="s">
        <v>227</v>
      </c>
      <c r="E5" s="3" t="s">
        <v>227</v>
      </c>
      <c r="F5" s="3" t="s">
        <v>227</v>
      </c>
      <c r="G5" s="4">
        <v>31</v>
      </c>
      <c r="H5" s="3" t="s">
        <v>265</v>
      </c>
      <c r="I5" s="4">
        <v>24</v>
      </c>
      <c r="J5" s="3" t="s">
        <v>228</v>
      </c>
      <c r="K5" s="3" t="s">
        <v>261</v>
      </c>
      <c r="L5" s="3" t="s">
        <v>224</v>
      </c>
      <c r="M5" s="3" t="s">
        <v>225</v>
      </c>
      <c r="N5" s="3" t="s">
        <v>261</v>
      </c>
      <c r="O5" s="3" t="s">
        <v>261</v>
      </c>
      <c r="P5" s="3" t="s">
        <v>261</v>
      </c>
      <c r="Q5" s="3" t="s">
        <v>261</v>
      </c>
      <c r="R5" s="3" t="s">
        <v>261</v>
      </c>
      <c r="S5" s="3" t="s">
        <v>261</v>
      </c>
      <c r="T5" s="3" t="s">
        <v>261</v>
      </c>
      <c r="U5" s="3" t="s">
        <v>261</v>
      </c>
      <c r="V5" s="3" t="s">
        <v>261</v>
      </c>
      <c r="W5" s="3" t="s">
        <v>261</v>
      </c>
      <c r="X5" s="3" t="s">
        <v>261</v>
      </c>
      <c r="Y5" s="3" t="s">
        <v>261</v>
      </c>
      <c r="Z5" s="3" t="s">
        <v>261</v>
      </c>
      <c r="AA5" s="3" t="s">
        <v>261</v>
      </c>
      <c r="AB5" s="3" t="s">
        <v>261</v>
      </c>
      <c r="AC5" s="3" t="s">
        <v>261</v>
      </c>
      <c r="AD5" s="3" t="s">
        <v>261</v>
      </c>
      <c r="AE5" s="3" t="s">
        <v>201</v>
      </c>
      <c r="AF5" s="3" t="s">
        <v>202</v>
      </c>
      <c r="AG5" s="3" t="s">
        <v>216</v>
      </c>
      <c r="AH5" s="3" t="s">
        <v>204</v>
      </c>
      <c r="AI5" s="3" t="s">
        <v>205</v>
      </c>
      <c r="AJ5" s="3" t="s">
        <v>206</v>
      </c>
      <c r="AK5" s="3" t="s">
        <v>226</v>
      </c>
      <c r="AL5" s="3" t="s">
        <v>208</v>
      </c>
      <c r="AM5" s="3" t="s">
        <v>209</v>
      </c>
      <c r="AN5" s="3" t="s">
        <v>261</v>
      </c>
      <c r="AO5" s="3" t="s">
        <v>261</v>
      </c>
      <c r="AP5" s="3" t="s">
        <v>210</v>
      </c>
      <c r="AQ5" s="3" t="s">
        <v>210</v>
      </c>
      <c r="AR5" s="3" t="s">
        <v>211</v>
      </c>
      <c r="AS5" s="3" t="s">
        <v>261</v>
      </c>
      <c r="AT5" s="3" t="s">
        <v>261</v>
      </c>
      <c r="AU5" s="3" t="s">
        <v>261</v>
      </c>
      <c r="AV5" s="3" t="s">
        <v>261</v>
      </c>
      <c r="AW5" s="3" t="s">
        <v>261</v>
      </c>
      <c r="AX5" s="3" t="s">
        <v>261</v>
      </c>
      <c r="AY5" s="3" t="s">
        <v>261</v>
      </c>
      <c r="AZ5" s="3" t="s">
        <v>261</v>
      </c>
      <c r="BA5" s="3" t="s">
        <v>261</v>
      </c>
      <c r="BB5" s="3" t="s">
        <v>218</v>
      </c>
      <c r="BC5" s="3" t="s">
        <v>207</v>
      </c>
      <c r="BD5" s="3" t="s">
        <v>261</v>
      </c>
      <c r="BE5" s="3" t="s">
        <v>261</v>
      </c>
      <c r="BF5" s="3" t="s">
        <v>261</v>
      </c>
      <c r="BG5" s="3" t="s">
        <v>261</v>
      </c>
      <c r="BH5" s="3" t="s">
        <v>261</v>
      </c>
      <c r="BI5" s="3" t="s">
        <v>261</v>
      </c>
      <c r="BJ5" s="3" t="s">
        <v>213</v>
      </c>
      <c r="BK5" s="3" t="s">
        <v>214</v>
      </c>
      <c r="BL5" s="3" t="s">
        <v>261</v>
      </c>
    </row>
    <row r="6" spans="1:64" x14ac:dyDescent="0.25">
      <c r="A6" s="3" t="s">
        <v>27</v>
      </c>
      <c r="B6" s="4">
        <v>5</v>
      </c>
      <c r="C6" s="3" t="s">
        <v>259</v>
      </c>
      <c r="D6" s="3" t="s">
        <v>229</v>
      </c>
      <c r="E6" s="3" t="s">
        <v>229</v>
      </c>
      <c r="F6" s="3" t="s">
        <v>229</v>
      </c>
      <c r="G6" s="4">
        <v>55</v>
      </c>
      <c r="H6" s="3" t="s">
        <v>266</v>
      </c>
      <c r="I6" s="4">
        <v>18</v>
      </c>
      <c r="J6" s="3" t="s">
        <v>230</v>
      </c>
      <c r="K6" s="3" t="s">
        <v>261</v>
      </c>
      <c r="L6" s="3" t="s">
        <v>224</v>
      </c>
      <c r="M6" s="3" t="s">
        <v>225</v>
      </c>
      <c r="N6" s="3" t="s">
        <v>261</v>
      </c>
      <c r="O6" s="3" t="s">
        <v>261</v>
      </c>
      <c r="P6" s="3" t="s">
        <v>261</v>
      </c>
      <c r="Q6" s="3" t="s">
        <v>261</v>
      </c>
      <c r="R6" s="3" t="s">
        <v>261</v>
      </c>
      <c r="S6" s="3" t="s">
        <v>261</v>
      </c>
      <c r="T6" s="3" t="s">
        <v>261</v>
      </c>
      <c r="U6" s="3" t="s">
        <v>261</v>
      </c>
      <c r="V6" s="3" t="s">
        <v>261</v>
      </c>
      <c r="W6" s="3" t="s">
        <v>261</v>
      </c>
      <c r="X6" s="3" t="s">
        <v>261</v>
      </c>
      <c r="Y6" s="3" t="s">
        <v>261</v>
      </c>
      <c r="Z6" s="3" t="s">
        <v>261</v>
      </c>
      <c r="AA6" s="3" t="s">
        <v>261</v>
      </c>
      <c r="AB6" s="3" t="s">
        <v>261</v>
      </c>
      <c r="AC6" s="3" t="s">
        <v>261</v>
      </c>
      <c r="AD6" s="3" t="s">
        <v>261</v>
      </c>
      <c r="AE6" s="3" t="s">
        <v>201</v>
      </c>
      <c r="AF6" s="3" t="s">
        <v>202</v>
      </c>
      <c r="AG6" s="3" t="s">
        <v>216</v>
      </c>
      <c r="AH6" s="3" t="s">
        <v>204</v>
      </c>
      <c r="AI6" s="3" t="s">
        <v>205</v>
      </c>
      <c r="AJ6" s="3" t="s">
        <v>206</v>
      </c>
      <c r="AK6" s="3" t="s">
        <v>226</v>
      </c>
      <c r="AL6" s="3" t="s">
        <v>208</v>
      </c>
      <c r="AM6" s="3" t="s">
        <v>209</v>
      </c>
      <c r="AN6" s="3" t="s">
        <v>261</v>
      </c>
      <c r="AO6" s="3" t="s">
        <v>261</v>
      </c>
      <c r="AP6" s="3" t="s">
        <v>210</v>
      </c>
      <c r="AQ6" s="3" t="s">
        <v>210</v>
      </c>
      <c r="AR6" s="3" t="s">
        <v>211</v>
      </c>
      <c r="AS6" s="3" t="s">
        <v>261</v>
      </c>
      <c r="AT6" s="3" t="s">
        <v>261</v>
      </c>
      <c r="AU6" s="3" t="s">
        <v>261</v>
      </c>
      <c r="AV6" s="3" t="s">
        <v>261</v>
      </c>
      <c r="AW6" s="3" t="s">
        <v>261</v>
      </c>
      <c r="AX6" s="3" t="s">
        <v>261</v>
      </c>
      <c r="AY6" s="3" t="s">
        <v>261</v>
      </c>
      <c r="AZ6" s="3" t="s">
        <v>261</v>
      </c>
      <c r="BA6" s="3" t="s">
        <v>261</v>
      </c>
      <c r="BB6" s="3" t="s">
        <v>231</v>
      </c>
      <c r="BC6" s="3" t="s">
        <v>207</v>
      </c>
      <c r="BD6" s="3" t="s">
        <v>261</v>
      </c>
      <c r="BE6" s="3" t="s">
        <v>261</v>
      </c>
      <c r="BF6" s="3" t="s">
        <v>261</v>
      </c>
      <c r="BG6" s="3" t="s">
        <v>261</v>
      </c>
      <c r="BH6" s="3" t="s">
        <v>261</v>
      </c>
      <c r="BI6" s="3" t="s">
        <v>261</v>
      </c>
      <c r="BJ6" s="3" t="s">
        <v>213</v>
      </c>
      <c r="BK6" s="3" t="s">
        <v>214</v>
      </c>
      <c r="BL6" s="3" t="s">
        <v>261</v>
      </c>
    </row>
    <row r="7" spans="1:64" x14ac:dyDescent="0.25">
      <c r="A7" s="3" t="s">
        <v>27</v>
      </c>
      <c r="B7" s="4">
        <v>6</v>
      </c>
      <c r="C7" s="3" t="s">
        <v>259</v>
      </c>
      <c r="D7" s="3" t="s">
        <v>232</v>
      </c>
      <c r="E7" s="3" t="s">
        <v>232</v>
      </c>
      <c r="F7" s="3" t="s">
        <v>232</v>
      </c>
      <c r="G7" s="4">
        <v>73</v>
      </c>
      <c r="H7" s="3" t="s">
        <v>267</v>
      </c>
      <c r="I7" s="4">
        <v>18</v>
      </c>
      <c r="J7" s="3" t="s">
        <v>233</v>
      </c>
      <c r="K7" s="3" t="s">
        <v>261</v>
      </c>
      <c r="L7" s="3" t="s">
        <v>234</v>
      </c>
      <c r="M7" s="3" t="s">
        <v>235</v>
      </c>
      <c r="N7" s="3" t="s">
        <v>261</v>
      </c>
      <c r="O7" s="3" t="s">
        <v>261</v>
      </c>
      <c r="P7" s="3" t="s">
        <v>261</v>
      </c>
      <c r="Q7" s="3" t="s">
        <v>261</v>
      </c>
      <c r="R7" s="3" t="s">
        <v>261</v>
      </c>
      <c r="S7" s="3" t="s">
        <v>261</v>
      </c>
      <c r="T7" s="3" t="s">
        <v>261</v>
      </c>
      <c r="U7" s="3" t="s">
        <v>261</v>
      </c>
      <c r="V7" s="3" t="s">
        <v>261</v>
      </c>
      <c r="W7" s="3" t="s">
        <v>261</v>
      </c>
      <c r="X7" s="3" t="s">
        <v>261</v>
      </c>
      <c r="Y7" s="3" t="s">
        <v>261</v>
      </c>
      <c r="Z7" s="3" t="s">
        <v>261</v>
      </c>
      <c r="AA7" s="3" t="s">
        <v>261</v>
      </c>
      <c r="AB7" s="3" t="s">
        <v>261</v>
      </c>
      <c r="AC7" s="3" t="s">
        <v>261</v>
      </c>
      <c r="AD7" s="3" t="s">
        <v>261</v>
      </c>
      <c r="AE7" s="3" t="s">
        <v>201</v>
      </c>
      <c r="AF7" s="3" t="s">
        <v>202</v>
      </c>
      <c r="AG7" s="3" t="s">
        <v>216</v>
      </c>
      <c r="AH7" s="3" t="s">
        <v>204</v>
      </c>
      <c r="AI7" s="3" t="s">
        <v>205</v>
      </c>
      <c r="AJ7" s="3" t="s">
        <v>202</v>
      </c>
      <c r="AK7" s="3" t="s">
        <v>203</v>
      </c>
      <c r="AL7" s="3" t="s">
        <v>208</v>
      </c>
      <c r="AM7" s="3" t="s">
        <v>209</v>
      </c>
      <c r="AN7" s="3" t="s">
        <v>261</v>
      </c>
      <c r="AO7" s="3" t="s">
        <v>261</v>
      </c>
      <c r="AP7" s="3" t="s">
        <v>210</v>
      </c>
      <c r="AQ7" s="3" t="s">
        <v>210</v>
      </c>
      <c r="AR7" s="3" t="s">
        <v>211</v>
      </c>
      <c r="AS7" s="3" t="s">
        <v>261</v>
      </c>
      <c r="AT7" s="3" t="s">
        <v>261</v>
      </c>
      <c r="AU7" s="3" t="s">
        <v>261</v>
      </c>
      <c r="AV7" s="3" t="s">
        <v>261</v>
      </c>
      <c r="AW7" s="3" t="s">
        <v>261</v>
      </c>
      <c r="AX7" s="3" t="s">
        <v>261</v>
      </c>
      <c r="AY7" s="3" t="s">
        <v>261</v>
      </c>
      <c r="AZ7" s="3" t="s">
        <v>261</v>
      </c>
      <c r="BA7" s="3" t="s">
        <v>261</v>
      </c>
      <c r="BB7" s="3" t="s">
        <v>231</v>
      </c>
      <c r="BC7" s="3" t="s">
        <v>207</v>
      </c>
      <c r="BD7" s="3" t="s">
        <v>231</v>
      </c>
      <c r="BE7" s="3" t="s">
        <v>261</v>
      </c>
      <c r="BF7" s="3" t="s">
        <v>236</v>
      </c>
      <c r="BG7" s="3" t="s">
        <v>237</v>
      </c>
      <c r="BH7" s="3" t="s">
        <v>261</v>
      </c>
      <c r="BI7" s="3" t="s">
        <v>238</v>
      </c>
      <c r="BJ7" s="3" t="s">
        <v>239</v>
      </c>
      <c r="BK7" s="3" t="s">
        <v>214</v>
      </c>
      <c r="BL7" s="3" t="s">
        <v>261</v>
      </c>
    </row>
    <row r="8" spans="1:64" x14ac:dyDescent="0.25">
      <c r="A8" s="3" t="s">
        <v>27</v>
      </c>
      <c r="B8" s="4">
        <v>7</v>
      </c>
      <c r="C8" s="3" t="s">
        <v>259</v>
      </c>
      <c r="D8" s="3" t="s">
        <v>240</v>
      </c>
      <c r="E8" s="3" t="s">
        <v>240</v>
      </c>
      <c r="F8" s="3" t="s">
        <v>241</v>
      </c>
      <c r="G8" s="4">
        <v>91</v>
      </c>
      <c r="H8" s="3" t="s">
        <v>268</v>
      </c>
      <c r="I8" s="4">
        <v>16</v>
      </c>
      <c r="J8" s="3" t="s">
        <v>242</v>
      </c>
      <c r="K8" s="3" t="s">
        <v>261</v>
      </c>
      <c r="L8" s="3" t="s">
        <v>243</v>
      </c>
      <c r="M8" s="3" t="s">
        <v>244</v>
      </c>
      <c r="N8" s="3" t="s">
        <v>261</v>
      </c>
      <c r="O8" s="3" t="s">
        <v>261</v>
      </c>
      <c r="P8" s="3" t="s">
        <v>261</v>
      </c>
      <c r="Q8" s="3" t="s">
        <v>261</v>
      </c>
      <c r="R8" s="3" t="s">
        <v>261</v>
      </c>
      <c r="S8" s="3" t="s">
        <v>261</v>
      </c>
      <c r="T8" s="3" t="s">
        <v>245</v>
      </c>
      <c r="U8" s="3" t="s">
        <v>216</v>
      </c>
      <c r="V8" s="3" t="s">
        <v>239</v>
      </c>
      <c r="W8" s="3" t="s">
        <v>224</v>
      </c>
      <c r="X8" s="3" t="s">
        <v>225</v>
      </c>
      <c r="Y8" s="3" t="s">
        <v>261</v>
      </c>
      <c r="Z8" s="3" t="s">
        <v>261</v>
      </c>
      <c r="AA8" s="3" t="s">
        <v>261</v>
      </c>
      <c r="AB8" s="3" t="s">
        <v>261</v>
      </c>
      <c r="AC8" s="3" t="s">
        <v>261</v>
      </c>
      <c r="AD8" s="3" t="s">
        <v>246</v>
      </c>
      <c r="AE8" s="3" t="s">
        <v>247</v>
      </c>
      <c r="AF8" s="3" t="s">
        <v>248</v>
      </c>
      <c r="AG8" s="3" t="s">
        <v>261</v>
      </c>
      <c r="AH8" s="3" t="s">
        <v>261</v>
      </c>
      <c r="AI8" s="3" t="s">
        <v>205</v>
      </c>
      <c r="AJ8" s="3" t="s">
        <v>249</v>
      </c>
      <c r="AK8" s="3" t="s">
        <v>203</v>
      </c>
      <c r="AL8" s="3" t="s">
        <v>204</v>
      </c>
      <c r="AM8" s="3" t="s">
        <v>261</v>
      </c>
      <c r="AN8" s="3" t="s">
        <v>261</v>
      </c>
      <c r="AO8" s="3" t="s">
        <v>261</v>
      </c>
      <c r="AP8" s="3" t="s">
        <v>217</v>
      </c>
      <c r="AQ8" s="3" t="s">
        <v>217</v>
      </c>
      <c r="AR8" s="3" t="s">
        <v>261</v>
      </c>
      <c r="AS8" s="3" t="s">
        <v>261</v>
      </c>
      <c r="AT8" s="3" t="s">
        <v>261</v>
      </c>
      <c r="AU8" s="3" t="s">
        <v>261</v>
      </c>
      <c r="AV8" s="3" t="s">
        <v>261</v>
      </c>
      <c r="AW8" s="3" t="s">
        <v>261</v>
      </c>
      <c r="AX8" s="3" t="s">
        <v>261</v>
      </c>
      <c r="AY8" s="3" t="s">
        <v>261</v>
      </c>
      <c r="AZ8" s="3" t="s">
        <v>261</v>
      </c>
      <c r="BA8" s="3" t="s">
        <v>261</v>
      </c>
      <c r="BB8" s="3" t="s">
        <v>261</v>
      </c>
      <c r="BC8" s="3" t="s">
        <v>261</v>
      </c>
      <c r="BD8" s="3" t="s">
        <v>218</v>
      </c>
      <c r="BE8" s="3" t="s">
        <v>261</v>
      </c>
      <c r="BF8" s="3" t="s">
        <v>236</v>
      </c>
      <c r="BG8" s="3" t="s">
        <v>237</v>
      </c>
      <c r="BH8" s="3" t="s">
        <v>261</v>
      </c>
      <c r="BI8" s="3" t="s">
        <v>238</v>
      </c>
      <c r="BJ8" s="3" t="s">
        <v>213</v>
      </c>
      <c r="BK8" s="3" t="s">
        <v>214</v>
      </c>
      <c r="BL8" s="3" t="s">
        <v>261</v>
      </c>
    </row>
    <row r="9" spans="1:64" x14ac:dyDescent="0.25">
      <c r="A9" s="3" t="s">
        <v>27</v>
      </c>
      <c r="B9" s="4">
        <v>8</v>
      </c>
      <c r="C9" s="3" t="s">
        <v>259</v>
      </c>
      <c r="D9" s="3" t="s">
        <v>250</v>
      </c>
      <c r="E9" s="3" t="s">
        <v>251</v>
      </c>
      <c r="F9" s="3" t="s">
        <v>251</v>
      </c>
      <c r="G9" s="4">
        <v>107</v>
      </c>
      <c r="H9" s="3" t="s">
        <v>252</v>
      </c>
      <c r="I9" s="4">
        <v>23</v>
      </c>
      <c r="J9" s="3" t="s">
        <v>253</v>
      </c>
      <c r="K9" s="3" t="s">
        <v>261</v>
      </c>
      <c r="L9" s="3" t="s">
        <v>254</v>
      </c>
      <c r="M9" s="3" t="s">
        <v>255</v>
      </c>
      <c r="N9" s="3" t="s">
        <v>261</v>
      </c>
      <c r="O9" s="3" t="s">
        <v>261</v>
      </c>
      <c r="P9" s="3" t="s">
        <v>261</v>
      </c>
      <c r="Q9" s="3" t="s">
        <v>261</v>
      </c>
      <c r="R9" s="3" t="s">
        <v>261</v>
      </c>
      <c r="S9" s="3" t="s">
        <v>261</v>
      </c>
      <c r="T9" s="3" t="s">
        <v>261</v>
      </c>
      <c r="U9" s="3" t="s">
        <v>261</v>
      </c>
      <c r="V9" s="3" t="s">
        <v>261</v>
      </c>
      <c r="W9" s="3" t="s">
        <v>261</v>
      </c>
      <c r="X9" s="3" t="s">
        <v>261</v>
      </c>
      <c r="Y9" s="3" t="s">
        <v>261</v>
      </c>
      <c r="Z9" s="3" t="s">
        <v>261</v>
      </c>
      <c r="AA9" s="3" t="s">
        <v>261</v>
      </c>
      <c r="AB9" s="3" t="s">
        <v>261</v>
      </c>
      <c r="AC9" s="3" t="s">
        <v>261</v>
      </c>
      <c r="AD9" s="3" t="s">
        <v>246</v>
      </c>
      <c r="AE9" s="3" t="s">
        <v>256</v>
      </c>
      <c r="AF9" s="3" t="s">
        <v>248</v>
      </c>
      <c r="AG9" s="3" t="s">
        <v>261</v>
      </c>
      <c r="AH9" s="3" t="s">
        <v>261</v>
      </c>
      <c r="AI9" s="3" t="s">
        <v>261</v>
      </c>
      <c r="AJ9" s="3" t="s">
        <v>261</v>
      </c>
      <c r="AK9" s="3" t="s">
        <v>261</v>
      </c>
      <c r="AL9" s="3" t="s">
        <v>261</v>
      </c>
      <c r="AM9" s="3" t="s">
        <v>261</v>
      </c>
      <c r="AN9" s="3" t="s">
        <v>261</v>
      </c>
      <c r="AO9" s="3" t="s">
        <v>261</v>
      </c>
      <c r="AP9" s="3" t="s">
        <v>257</v>
      </c>
      <c r="AQ9" s="3" t="s">
        <v>261</v>
      </c>
      <c r="AR9" s="3" t="s">
        <v>261</v>
      </c>
      <c r="AS9" s="3" t="s">
        <v>261</v>
      </c>
      <c r="AT9" s="3" t="s">
        <v>261</v>
      </c>
      <c r="AU9" s="3" t="s">
        <v>261</v>
      </c>
      <c r="AV9" s="3" t="s">
        <v>261</v>
      </c>
      <c r="AW9" s="3" t="s">
        <v>261</v>
      </c>
      <c r="AX9" s="3" t="s">
        <v>261</v>
      </c>
      <c r="AY9" s="3" t="s">
        <v>261</v>
      </c>
      <c r="AZ9" s="3" t="s">
        <v>261</v>
      </c>
      <c r="BA9" s="3" t="s">
        <v>261</v>
      </c>
      <c r="BB9" s="3" t="s">
        <v>261</v>
      </c>
      <c r="BC9" s="3" t="s">
        <v>261</v>
      </c>
      <c r="BD9" s="3" t="s">
        <v>218</v>
      </c>
      <c r="BE9" s="3" t="s">
        <v>261</v>
      </c>
      <c r="BF9" s="3" t="s">
        <v>236</v>
      </c>
      <c r="BG9" s="3" t="s">
        <v>237</v>
      </c>
      <c r="BH9" s="3" t="s">
        <v>261</v>
      </c>
      <c r="BI9" s="3" t="s">
        <v>238</v>
      </c>
      <c r="BJ9" s="3" t="s">
        <v>261</v>
      </c>
      <c r="BK9" s="3" t="s">
        <v>261</v>
      </c>
      <c r="BL9" s="3" t="s">
        <v>261</v>
      </c>
    </row>
    <row r="13" spans="1:64" x14ac:dyDescent="0.25">
      <c r="A13" s="1" t="s">
        <v>59</v>
      </c>
      <c r="B13" s="1" t="s">
        <v>0</v>
      </c>
      <c r="C13" s="1" t="s">
        <v>60</v>
      </c>
      <c r="D13" s="1" t="s">
        <v>2</v>
      </c>
      <c r="E13" s="1" t="s">
        <v>61</v>
      </c>
      <c r="F13" s="1" t="s">
        <v>62</v>
      </c>
      <c r="G13" s="1" t="s">
        <v>63</v>
      </c>
      <c r="H13" s="1" t="s">
        <v>64</v>
      </c>
      <c r="I13" s="1" t="s">
        <v>65</v>
      </c>
      <c r="J13" s="1" t="s">
        <v>66</v>
      </c>
      <c r="K13" s="1" t="s">
        <v>67</v>
      </c>
      <c r="L13" s="1" t="s">
        <v>68</v>
      </c>
      <c r="M13" s="1" t="s">
        <v>69</v>
      </c>
      <c r="N13" s="1" t="s">
        <v>70</v>
      </c>
      <c r="O13" s="1" t="s">
        <v>71</v>
      </c>
      <c r="P13" s="1" t="s">
        <v>72</v>
      </c>
      <c r="Q13" s="1" t="s">
        <v>73</v>
      </c>
      <c r="R13" s="1" t="s">
        <v>74</v>
      </c>
      <c r="S13" s="1" t="s">
        <v>75</v>
      </c>
      <c r="T13" s="1" t="s">
        <v>76</v>
      </c>
      <c r="U13" s="1" t="s">
        <v>77</v>
      </c>
      <c r="V13" s="1" t="s">
        <v>78</v>
      </c>
      <c r="W13" s="1" t="s">
        <v>79</v>
      </c>
      <c r="X13" s="1" t="s">
        <v>80</v>
      </c>
      <c r="Y13" s="1" t="s">
        <v>81</v>
      </c>
      <c r="Z13" s="1" t="s">
        <v>82</v>
      </c>
      <c r="AA13" s="1" t="s">
        <v>83</v>
      </c>
      <c r="AB13" s="1" t="s">
        <v>84</v>
      </c>
      <c r="AC13" s="1" t="s">
        <v>85</v>
      </c>
      <c r="AD13" s="1" t="s">
        <v>86</v>
      </c>
      <c r="AE13" s="1" t="s">
        <v>87</v>
      </c>
      <c r="AF13" s="1" t="s">
        <v>88</v>
      </c>
      <c r="AG13" s="1" t="s">
        <v>89</v>
      </c>
      <c r="AH13" s="1" t="s">
        <v>90</v>
      </c>
    </row>
    <row r="14" spans="1:64" x14ac:dyDescent="0.25">
      <c r="A14" s="3" t="s">
        <v>91</v>
      </c>
      <c r="B14" s="3" t="s">
        <v>27</v>
      </c>
      <c r="C14" s="3" t="s">
        <v>92</v>
      </c>
      <c r="D14" s="4">
        <v>1</v>
      </c>
      <c r="E14" s="4">
        <v>5.7</v>
      </c>
      <c r="F14" s="4">
        <v>4.9000000000000004</v>
      </c>
      <c r="G14" s="4">
        <v>10.7</v>
      </c>
      <c r="H14" s="5"/>
      <c r="I14" s="5"/>
      <c r="J14" s="4">
        <v>8.1999999999999993</v>
      </c>
      <c r="K14" s="4">
        <v>0.77</v>
      </c>
      <c r="L14" s="4">
        <v>11</v>
      </c>
      <c r="M14" s="5"/>
      <c r="N14" s="5"/>
      <c r="O14" s="5"/>
      <c r="P14" s="4">
        <v>123</v>
      </c>
      <c r="Q14" s="4">
        <v>140</v>
      </c>
      <c r="R14" s="4">
        <v>100</v>
      </c>
      <c r="S14" s="4">
        <v>240</v>
      </c>
      <c r="T14" s="4">
        <v>85</v>
      </c>
      <c r="U14" s="4">
        <v>28.2</v>
      </c>
      <c r="V14" s="3" t="s">
        <v>93</v>
      </c>
      <c r="W14" s="3" t="s">
        <v>94</v>
      </c>
      <c r="X14" s="3" t="s">
        <v>95</v>
      </c>
      <c r="Y14" s="4">
        <v>1.04</v>
      </c>
      <c r="Z14" s="4">
        <v>1.06</v>
      </c>
      <c r="AA14" s="4">
        <v>0.28999999999999998</v>
      </c>
      <c r="AB14" s="4">
        <v>0.2</v>
      </c>
      <c r="AC14" s="4">
        <v>43.6</v>
      </c>
      <c r="AD14" s="4">
        <v>2.1</v>
      </c>
      <c r="AE14" s="4">
        <v>0.16</v>
      </c>
      <c r="AF14" s="5"/>
      <c r="AG14" s="5"/>
      <c r="AH14" s="4">
        <v>84</v>
      </c>
    </row>
    <row r="15" spans="1:64" x14ac:dyDescent="0.25">
      <c r="A15" s="3" t="s">
        <v>96</v>
      </c>
      <c r="B15" s="3" t="s">
        <v>27</v>
      </c>
      <c r="C15" s="3" t="s">
        <v>97</v>
      </c>
      <c r="D15" s="4">
        <v>2</v>
      </c>
      <c r="E15" s="4">
        <v>5.3</v>
      </c>
      <c r="F15" s="4">
        <v>4.5999999999999996</v>
      </c>
      <c r="G15" s="4">
        <v>10.8</v>
      </c>
      <c r="H15" s="5"/>
      <c r="I15" s="5"/>
      <c r="J15" s="4">
        <v>5.5</v>
      </c>
      <c r="K15" s="4">
        <v>0.55000000000000004</v>
      </c>
      <c r="L15" s="4">
        <v>10</v>
      </c>
      <c r="M15" s="5"/>
      <c r="N15" s="5"/>
      <c r="O15" s="5"/>
      <c r="P15" s="4">
        <v>81</v>
      </c>
      <c r="Q15" s="4">
        <v>90</v>
      </c>
      <c r="R15" s="4">
        <v>79</v>
      </c>
      <c r="S15" s="4">
        <v>169</v>
      </c>
      <c r="T15" s="4">
        <v>91</v>
      </c>
      <c r="U15" s="4">
        <v>21</v>
      </c>
      <c r="V15" s="3" t="s">
        <v>98</v>
      </c>
      <c r="W15" s="3" t="s">
        <v>99</v>
      </c>
      <c r="X15" s="3" t="s">
        <v>100</v>
      </c>
      <c r="Y15" s="4">
        <v>0.23</v>
      </c>
      <c r="Z15" s="4">
        <v>0.28000000000000003</v>
      </c>
      <c r="AA15" s="4">
        <v>0.18</v>
      </c>
      <c r="AB15" s="4">
        <v>0.6</v>
      </c>
      <c r="AC15" s="4">
        <v>43.7</v>
      </c>
      <c r="AD15" s="4">
        <v>2.2999999999999998</v>
      </c>
      <c r="AE15" s="4">
        <v>0.17</v>
      </c>
      <c r="AF15" s="5"/>
      <c r="AG15" s="5"/>
      <c r="AH15" s="4">
        <v>192</v>
      </c>
    </row>
    <row r="16" spans="1:64" x14ac:dyDescent="0.25">
      <c r="A16" s="3" t="s">
        <v>101</v>
      </c>
      <c r="B16" s="3" t="s">
        <v>27</v>
      </c>
      <c r="C16" s="3" t="s">
        <v>102</v>
      </c>
      <c r="D16" s="4">
        <v>3</v>
      </c>
      <c r="E16" s="4">
        <v>5.9</v>
      </c>
      <c r="F16" s="4">
        <v>5.3</v>
      </c>
      <c r="G16" s="4">
        <v>10.9</v>
      </c>
      <c r="H16" s="5"/>
      <c r="I16" s="5"/>
      <c r="J16" s="4">
        <v>3.3</v>
      </c>
      <c r="K16" s="4">
        <v>0.32</v>
      </c>
      <c r="L16" s="4">
        <v>10</v>
      </c>
      <c r="M16" s="5"/>
      <c r="N16" s="5"/>
      <c r="O16" s="5"/>
      <c r="P16" s="4">
        <v>41</v>
      </c>
      <c r="Q16" s="4">
        <v>47</v>
      </c>
      <c r="R16" s="4">
        <v>46</v>
      </c>
      <c r="S16" s="4">
        <v>93</v>
      </c>
      <c r="T16" s="4">
        <v>96</v>
      </c>
      <c r="U16" s="4">
        <v>17.3</v>
      </c>
      <c r="V16" s="3" t="s">
        <v>103</v>
      </c>
      <c r="W16" s="3" t="s">
        <v>104</v>
      </c>
      <c r="X16" s="3" t="s">
        <v>105</v>
      </c>
      <c r="Y16" s="4">
        <v>0.22</v>
      </c>
      <c r="Z16" s="4">
        <v>0.13</v>
      </c>
      <c r="AA16" s="4">
        <v>0.14000000000000001</v>
      </c>
      <c r="AB16" s="4">
        <v>0.1</v>
      </c>
      <c r="AC16" s="4">
        <v>32.799999999999997</v>
      </c>
      <c r="AD16" s="5"/>
      <c r="AE16" s="5"/>
      <c r="AF16" s="5"/>
      <c r="AG16" s="5"/>
      <c r="AH16" s="4">
        <v>255</v>
      </c>
    </row>
    <row r="17" spans="1:44" x14ac:dyDescent="0.25">
      <c r="A17" s="3" t="s">
        <v>106</v>
      </c>
      <c r="B17" s="3" t="s">
        <v>27</v>
      </c>
      <c r="C17" s="3" t="s">
        <v>107</v>
      </c>
      <c r="D17" s="4">
        <v>4</v>
      </c>
      <c r="E17" s="4">
        <v>6.6</v>
      </c>
      <c r="F17" s="4">
        <v>6</v>
      </c>
      <c r="G17" s="4">
        <v>10.9</v>
      </c>
      <c r="H17" s="5"/>
      <c r="I17" s="5"/>
      <c r="J17" s="4">
        <v>1.7</v>
      </c>
      <c r="K17" s="4">
        <v>0.15</v>
      </c>
      <c r="L17" s="4">
        <v>11</v>
      </c>
      <c r="M17" s="5"/>
      <c r="N17" s="5"/>
      <c r="O17" s="5"/>
      <c r="P17" s="4">
        <v>38</v>
      </c>
      <c r="Q17" s="4">
        <v>44</v>
      </c>
      <c r="R17" s="4">
        <v>20</v>
      </c>
      <c r="S17" s="4">
        <v>64</v>
      </c>
      <c r="T17" s="4">
        <v>96</v>
      </c>
      <c r="U17" s="4">
        <v>12</v>
      </c>
      <c r="V17" s="3" t="s">
        <v>108</v>
      </c>
      <c r="W17" s="3" t="s">
        <v>109</v>
      </c>
      <c r="X17" s="3" t="s">
        <v>110</v>
      </c>
      <c r="Y17" s="4">
        <v>0.4</v>
      </c>
      <c r="Z17" s="4">
        <v>7.0000000000000007E-2</v>
      </c>
      <c r="AA17" s="4">
        <v>0.18</v>
      </c>
      <c r="AB17" s="4">
        <v>0</v>
      </c>
      <c r="AC17" s="4">
        <v>22.5</v>
      </c>
      <c r="AD17" s="5"/>
      <c r="AE17" s="5"/>
      <c r="AF17" s="5"/>
      <c r="AG17" s="5"/>
      <c r="AH17" s="4">
        <v>355</v>
      </c>
    </row>
    <row r="18" spans="1:44" x14ac:dyDescent="0.25">
      <c r="A18" s="3" t="s">
        <v>111</v>
      </c>
      <c r="B18" s="3" t="s">
        <v>27</v>
      </c>
      <c r="C18" s="3" t="s">
        <v>112</v>
      </c>
      <c r="D18" s="4">
        <v>5</v>
      </c>
      <c r="E18" s="4">
        <v>6.7</v>
      </c>
      <c r="F18" s="4">
        <v>6.1</v>
      </c>
      <c r="G18" s="4">
        <v>10.8</v>
      </c>
      <c r="H18" s="5"/>
      <c r="I18" s="5"/>
      <c r="J18" s="4">
        <v>1.7</v>
      </c>
      <c r="K18" s="4">
        <v>0.14000000000000001</v>
      </c>
      <c r="L18" s="4">
        <v>12</v>
      </c>
      <c r="M18" s="5"/>
      <c r="N18" s="5"/>
      <c r="O18" s="5"/>
      <c r="P18" s="4">
        <v>41</v>
      </c>
      <c r="Q18" s="4">
        <v>48</v>
      </c>
      <c r="R18" s="4">
        <v>21</v>
      </c>
      <c r="S18" s="4">
        <v>69</v>
      </c>
      <c r="T18" s="4">
        <v>96</v>
      </c>
      <c r="U18" s="4">
        <v>12.9</v>
      </c>
      <c r="V18" s="3" t="s">
        <v>113</v>
      </c>
      <c r="W18" s="3" t="s">
        <v>114</v>
      </c>
      <c r="X18" s="3" t="s">
        <v>115</v>
      </c>
      <c r="Y18" s="4">
        <v>0.59</v>
      </c>
      <c r="Z18" s="4">
        <v>7.0000000000000007E-2</v>
      </c>
      <c r="AA18" s="4">
        <v>0.12</v>
      </c>
      <c r="AB18" s="4">
        <v>0</v>
      </c>
      <c r="AC18" s="4">
        <v>22.3</v>
      </c>
      <c r="AD18" s="5"/>
      <c r="AE18" s="5"/>
      <c r="AF18" s="5"/>
      <c r="AG18" s="5"/>
      <c r="AH18" s="4">
        <v>265</v>
      </c>
    </row>
    <row r="19" spans="1:44" x14ac:dyDescent="0.25">
      <c r="A19" s="3" t="s">
        <v>116</v>
      </c>
      <c r="B19" s="3" t="s">
        <v>27</v>
      </c>
      <c r="C19" s="3" t="s">
        <v>117</v>
      </c>
      <c r="D19" s="4">
        <v>6</v>
      </c>
      <c r="E19" s="4">
        <v>6.7</v>
      </c>
      <c r="F19" s="4">
        <v>6.1</v>
      </c>
      <c r="G19" s="4">
        <v>10.8</v>
      </c>
      <c r="H19" s="5"/>
      <c r="I19" s="5"/>
      <c r="J19" s="4">
        <v>1.2</v>
      </c>
      <c r="K19" s="4">
        <v>0.12</v>
      </c>
      <c r="L19" s="4">
        <v>10</v>
      </c>
      <c r="M19" s="5"/>
      <c r="N19" s="5"/>
      <c r="O19" s="5"/>
      <c r="P19" s="4">
        <v>38</v>
      </c>
      <c r="Q19" s="4">
        <v>42</v>
      </c>
      <c r="R19" s="4">
        <v>19</v>
      </c>
      <c r="S19" s="4">
        <v>61</v>
      </c>
      <c r="T19" s="4">
        <v>94</v>
      </c>
      <c r="U19" s="4">
        <v>11.6</v>
      </c>
      <c r="V19" s="3" t="s">
        <v>118</v>
      </c>
      <c r="W19" s="3" t="s">
        <v>119</v>
      </c>
      <c r="X19" s="3" t="s">
        <v>120</v>
      </c>
      <c r="Y19" s="4">
        <v>0.3</v>
      </c>
      <c r="Z19" s="4">
        <v>0.08</v>
      </c>
      <c r="AA19" s="4">
        <v>0.24</v>
      </c>
      <c r="AB19" s="4">
        <v>0.1</v>
      </c>
      <c r="AC19" s="4">
        <v>20.100000000000001</v>
      </c>
      <c r="AD19" s="5"/>
      <c r="AE19" s="5"/>
      <c r="AF19" s="5"/>
      <c r="AG19" s="5"/>
      <c r="AH19" s="4">
        <v>174</v>
      </c>
    </row>
    <row r="20" spans="1:44" x14ac:dyDescent="0.25">
      <c r="A20" s="3" t="s">
        <v>121</v>
      </c>
      <c r="B20" s="3" t="s">
        <v>27</v>
      </c>
      <c r="C20" s="3" t="s">
        <v>122</v>
      </c>
      <c r="D20" s="4">
        <v>7</v>
      </c>
      <c r="E20" s="4">
        <v>6.7</v>
      </c>
      <c r="F20" s="4">
        <v>6</v>
      </c>
      <c r="G20" s="4">
        <v>10.7</v>
      </c>
      <c r="H20" s="5"/>
      <c r="I20" s="5"/>
      <c r="J20" s="4">
        <v>0.7</v>
      </c>
      <c r="K20" s="4">
        <v>7.0000000000000007E-2</v>
      </c>
      <c r="L20" s="4">
        <v>10</v>
      </c>
      <c r="M20" s="5"/>
      <c r="N20" s="5"/>
      <c r="O20" s="5"/>
      <c r="P20" s="4">
        <v>26</v>
      </c>
      <c r="Q20" s="4">
        <v>31</v>
      </c>
      <c r="R20" s="4">
        <v>13</v>
      </c>
      <c r="S20" s="4">
        <v>44</v>
      </c>
      <c r="T20" s="4">
        <v>76</v>
      </c>
      <c r="U20" s="4">
        <v>6.5</v>
      </c>
      <c r="V20" s="3" t="s">
        <v>123</v>
      </c>
      <c r="W20" s="3" t="s">
        <v>124</v>
      </c>
      <c r="X20" s="3" t="s">
        <v>125</v>
      </c>
      <c r="Y20" s="4">
        <v>0.2</v>
      </c>
      <c r="Z20" s="4">
        <v>7.0000000000000007E-2</v>
      </c>
      <c r="AA20" s="4">
        <v>0.1</v>
      </c>
      <c r="AB20" s="4">
        <v>0</v>
      </c>
      <c r="AC20" s="4">
        <v>14</v>
      </c>
      <c r="AD20" s="5"/>
      <c r="AE20" s="5"/>
      <c r="AF20" s="5"/>
      <c r="AG20" s="5"/>
      <c r="AH20" s="4">
        <v>83</v>
      </c>
    </row>
    <row r="21" spans="1:44" x14ac:dyDescent="0.25">
      <c r="A21" s="3" t="s">
        <v>126</v>
      </c>
      <c r="B21" s="3" t="s">
        <v>27</v>
      </c>
      <c r="C21" s="3" t="s">
        <v>127</v>
      </c>
      <c r="D21" s="4">
        <v>8</v>
      </c>
      <c r="E21" s="4">
        <v>6.7</v>
      </c>
      <c r="F21" s="4">
        <v>5.9</v>
      </c>
      <c r="G21" s="4">
        <v>9.6</v>
      </c>
      <c r="H21" s="5"/>
      <c r="I21" s="5"/>
      <c r="J21" s="4">
        <v>0.1</v>
      </c>
      <c r="K21" s="4">
        <v>0.01</v>
      </c>
      <c r="L21" s="5"/>
      <c r="M21" s="5"/>
      <c r="N21" s="5"/>
      <c r="O21" s="5"/>
      <c r="P21" s="4">
        <v>18</v>
      </c>
      <c r="Q21" s="4">
        <v>26</v>
      </c>
      <c r="R21" s="4">
        <v>5</v>
      </c>
      <c r="S21" s="4">
        <v>31</v>
      </c>
      <c r="T21" s="4">
        <v>18</v>
      </c>
      <c r="U21" s="4">
        <v>1.6</v>
      </c>
      <c r="V21" s="3" t="s">
        <v>128</v>
      </c>
      <c r="W21" s="3" t="s">
        <v>129</v>
      </c>
      <c r="X21" s="3" t="s">
        <v>130</v>
      </c>
      <c r="Y21" s="4">
        <v>0.06</v>
      </c>
      <c r="Z21" s="4">
        <v>0.03</v>
      </c>
      <c r="AA21" s="4">
        <v>0.09</v>
      </c>
      <c r="AB21" s="4">
        <v>0.1</v>
      </c>
      <c r="AC21" s="4">
        <v>4.5</v>
      </c>
      <c r="AD21" s="5"/>
      <c r="AE21" s="5"/>
      <c r="AF21" s="5"/>
      <c r="AG21" s="5"/>
      <c r="AH21" s="4">
        <v>12</v>
      </c>
    </row>
    <row r="22" spans="1:44" x14ac:dyDescent="0.25">
      <c r="A22" s="3" t="s">
        <v>131</v>
      </c>
      <c r="B22" s="3" t="s">
        <v>27</v>
      </c>
      <c r="C22" s="3" t="s">
        <v>132</v>
      </c>
      <c r="D22" s="4">
        <v>99</v>
      </c>
      <c r="E22" s="4">
        <v>5.8</v>
      </c>
      <c r="F22" s="4">
        <v>5.0999999999999996</v>
      </c>
      <c r="G22" s="4">
        <v>10.7</v>
      </c>
      <c r="H22" s="5"/>
      <c r="I22" s="5"/>
      <c r="J22" s="4">
        <v>7.7</v>
      </c>
      <c r="K22" s="4">
        <v>0.75</v>
      </c>
      <c r="L22" s="4">
        <v>10</v>
      </c>
      <c r="M22" s="5"/>
      <c r="N22" s="5"/>
      <c r="O22" s="5"/>
      <c r="P22" s="4">
        <v>120</v>
      </c>
      <c r="Q22" s="4">
        <v>119</v>
      </c>
      <c r="R22" s="4">
        <v>106</v>
      </c>
      <c r="S22" s="4">
        <v>225</v>
      </c>
      <c r="T22" s="4">
        <v>84</v>
      </c>
      <c r="U22" s="4">
        <v>28.5</v>
      </c>
      <c r="V22" s="3" t="s">
        <v>133</v>
      </c>
      <c r="W22" s="3" t="s">
        <v>119</v>
      </c>
      <c r="X22" s="3" t="s">
        <v>134</v>
      </c>
      <c r="Y22" s="4">
        <v>1.29</v>
      </c>
      <c r="Z22" s="4">
        <v>0.91</v>
      </c>
      <c r="AA22" s="4">
        <v>0.36</v>
      </c>
      <c r="AB22" s="4">
        <v>0.1</v>
      </c>
      <c r="AC22" s="4">
        <v>40.299999999999997</v>
      </c>
      <c r="AD22" s="5"/>
      <c r="AE22" s="5"/>
      <c r="AF22" s="5"/>
      <c r="AG22" s="5"/>
      <c r="AH22" s="4">
        <v>61</v>
      </c>
    </row>
    <row r="25" spans="1:44" x14ac:dyDescent="0.25">
      <c r="A25" s="1" t="s">
        <v>59</v>
      </c>
      <c r="B25" s="1" t="s">
        <v>0</v>
      </c>
      <c r="C25" s="1" t="s">
        <v>60</v>
      </c>
      <c r="D25" s="1" t="s">
        <v>2</v>
      </c>
      <c r="E25" s="1" t="s">
        <v>285</v>
      </c>
      <c r="F25" s="1" t="s">
        <v>286</v>
      </c>
      <c r="G25" s="1" t="s">
        <v>287</v>
      </c>
      <c r="H25" s="1" t="s">
        <v>288</v>
      </c>
      <c r="I25" s="1" t="s">
        <v>289</v>
      </c>
      <c r="J25" s="1" t="s">
        <v>290</v>
      </c>
      <c r="K25" s="1" t="s">
        <v>291</v>
      </c>
      <c r="L25" s="1" t="s">
        <v>292</v>
      </c>
      <c r="M25" s="1" t="s">
        <v>293</v>
      </c>
      <c r="N25" s="1" t="s">
        <v>294</v>
      </c>
      <c r="O25" s="1" t="s">
        <v>295</v>
      </c>
      <c r="P25" s="1" t="s">
        <v>296</v>
      </c>
      <c r="Q25" s="1" t="s">
        <v>297</v>
      </c>
      <c r="R25" s="1" t="s">
        <v>298</v>
      </c>
      <c r="S25" s="1" t="s">
        <v>299</v>
      </c>
      <c r="T25" s="1" t="s">
        <v>300</v>
      </c>
      <c r="U25" s="1" t="s">
        <v>301</v>
      </c>
      <c r="V25" s="1" t="s">
        <v>302</v>
      </c>
      <c r="W25" s="1" t="s">
        <v>303</v>
      </c>
      <c r="X25" s="1" t="s">
        <v>304</v>
      </c>
      <c r="Y25" s="1" t="s">
        <v>305</v>
      </c>
      <c r="Z25" s="1" t="s">
        <v>306</v>
      </c>
      <c r="AA25" s="1" t="s">
        <v>307</v>
      </c>
      <c r="AB25" s="1" t="s">
        <v>308</v>
      </c>
      <c r="AC25" s="1" t="s">
        <v>309</v>
      </c>
      <c r="AD25" s="1" t="s">
        <v>310</v>
      </c>
      <c r="AE25" s="1" t="s">
        <v>311</v>
      </c>
      <c r="AF25" s="1" t="s">
        <v>312</v>
      </c>
      <c r="AG25" s="1" t="s">
        <v>313</v>
      </c>
      <c r="AH25" s="1" t="s">
        <v>314</v>
      </c>
      <c r="AI25" s="1" t="s">
        <v>315</v>
      </c>
      <c r="AJ25" s="1" t="s">
        <v>316</v>
      </c>
      <c r="AK25" s="1" t="s">
        <v>317</v>
      </c>
      <c r="AL25" s="1" t="s">
        <v>318</v>
      </c>
      <c r="AM25" s="1" t="s">
        <v>319</v>
      </c>
      <c r="AN25" s="1" t="s">
        <v>320</v>
      </c>
      <c r="AO25" s="1" t="s">
        <v>321</v>
      </c>
      <c r="AP25" s="1" t="s">
        <v>322</v>
      </c>
      <c r="AQ25" s="1" t="s">
        <v>323</v>
      </c>
      <c r="AR25" s="1" t="s">
        <v>324</v>
      </c>
    </row>
    <row r="26" spans="1:44" x14ac:dyDescent="0.25">
      <c r="A26" s="3" t="s">
        <v>91</v>
      </c>
      <c r="B26" s="3" t="s">
        <v>27</v>
      </c>
      <c r="C26" s="3" t="s">
        <v>92</v>
      </c>
      <c r="D26" s="4">
        <v>1</v>
      </c>
      <c r="E26" s="4">
        <v>3.2108979999999998</v>
      </c>
      <c r="F26" s="4">
        <v>11.330310000000001</v>
      </c>
      <c r="G26" s="4">
        <v>19.228791999999999</v>
      </c>
      <c r="H26" s="4">
        <v>33.770000000000003</v>
      </c>
      <c r="I26" s="4">
        <v>48.62</v>
      </c>
      <c r="J26" s="4">
        <v>1</v>
      </c>
      <c r="K26" s="3" t="s">
        <v>325</v>
      </c>
      <c r="L26" s="5"/>
      <c r="M26" s="5"/>
      <c r="N26" s="4">
        <v>17.61</v>
      </c>
      <c r="O26" s="4">
        <v>29.87</v>
      </c>
      <c r="P26" s="4">
        <v>29.87</v>
      </c>
      <c r="Q26" s="4">
        <v>32.589419999999997</v>
      </c>
      <c r="R26" s="4">
        <v>40.21</v>
      </c>
      <c r="S26" s="4">
        <v>50.4</v>
      </c>
      <c r="T26" s="4">
        <v>61</v>
      </c>
      <c r="U26" s="4">
        <v>63.61</v>
      </c>
      <c r="V26" s="4">
        <v>66.23</v>
      </c>
      <c r="W26" s="4">
        <v>67</v>
      </c>
      <c r="X26" s="4">
        <v>74.384107999999998</v>
      </c>
      <c r="Y26" s="4">
        <v>78</v>
      </c>
      <c r="Z26" s="4">
        <v>85.458792000000003</v>
      </c>
      <c r="AA26" s="4">
        <v>89</v>
      </c>
      <c r="AB26" s="4">
        <v>96</v>
      </c>
      <c r="AC26" s="4">
        <v>96.789102</v>
      </c>
      <c r="AD26" s="4">
        <v>99</v>
      </c>
      <c r="AE26" s="3" t="s">
        <v>326</v>
      </c>
      <c r="AF26" s="4">
        <v>100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4">
        <v>21.7</v>
      </c>
      <c r="AR26" s="5"/>
    </row>
    <row r="27" spans="1:44" x14ac:dyDescent="0.25">
      <c r="A27" s="3" t="s">
        <v>96</v>
      </c>
      <c r="B27" s="3" t="s">
        <v>27</v>
      </c>
      <c r="C27" s="3" t="s">
        <v>97</v>
      </c>
      <c r="D27" s="4">
        <v>2</v>
      </c>
      <c r="E27" s="4">
        <v>2.473932</v>
      </c>
      <c r="F27" s="4">
        <v>10.067276</v>
      </c>
      <c r="G27" s="4">
        <v>21.368791999999999</v>
      </c>
      <c r="H27" s="4">
        <v>33.909999999999997</v>
      </c>
      <c r="I27" s="4">
        <v>49.73</v>
      </c>
      <c r="J27" s="4">
        <v>1</v>
      </c>
      <c r="K27" s="3" t="s">
        <v>325</v>
      </c>
      <c r="L27" s="5"/>
      <c r="M27" s="5"/>
      <c r="N27" s="4">
        <v>16.36</v>
      </c>
      <c r="O27" s="4">
        <v>27.53</v>
      </c>
      <c r="P27" s="4">
        <v>27.53</v>
      </c>
      <c r="Q27" s="4">
        <v>30.04954</v>
      </c>
      <c r="R27" s="4">
        <v>37.11</v>
      </c>
      <c r="S27" s="4">
        <v>49.41</v>
      </c>
      <c r="T27" s="4">
        <v>58.8</v>
      </c>
      <c r="U27" s="4">
        <v>62.366999999999997</v>
      </c>
      <c r="V27" s="4">
        <v>66.09</v>
      </c>
      <c r="W27" s="4">
        <v>67</v>
      </c>
      <c r="X27" s="4">
        <v>75.732764000000003</v>
      </c>
      <c r="Y27" s="4">
        <v>80</v>
      </c>
      <c r="Z27" s="4">
        <v>87.458792000000003</v>
      </c>
      <c r="AA27" s="4">
        <v>91</v>
      </c>
      <c r="AB27" s="4">
        <v>97</v>
      </c>
      <c r="AC27" s="4">
        <v>97.526067999999995</v>
      </c>
      <c r="AD27" s="4">
        <v>99</v>
      </c>
      <c r="AE27" s="3" t="s">
        <v>326</v>
      </c>
      <c r="AF27" s="4">
        <v>100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4">
        <v>19.399999999999999</v>
      </c>
      <c r="AR27" s="5"/>
    </row>
    <row r="28" spans="1:44" x14ac:dyDescent="0.25">
      <c r="A28" s="3" t="s">
        <v>101</v>
      </c>
      <c r="B28" s="3" t="s">
        <v>27</v>
      </c>
      <c r="C28" s="3" t="s">
        <v>102</v>
      </c>
      <c r="D28" s="4">
        <v>3</v>
      </c>
      <c r="E28" s="4">
        <v>2.473932</v>
      </c>
      <c r="F28" s="4">
        <v>11.389203999999999</v>
      </c>
      <c r="G28" s="4">
        <v>22.046863999999999</v>
      </c>
      <c r="H28" s="4">
        <v>35.909999999999997</v>
      </c>
      <c r="I28" s="4">
        <v>47.67</v>
      </c>
      <c r="J28" s="4">
        <v>1</v>
      </c>
      <c r="K28" s="3" t="s">
        <v>325</v>
      </c>
      <c r="L28" s="5"/>
      <c r="M28" s="5"/>
      <c r="N28" s="4">
        <v>16.420000000000002</v>
      </c>
      <c r="O28" s="4">
        <v>28.57</v>
      </c>
      <c r="P28" s="4">
        <v>28.57</v>
      </c>
      <c r="Q28" s="4">
        <v>31.5945</v>
      </c>
      <c r="R28" s="4">
        <v>40.07</v>
      </c>
      <c r="S28" s="4">
        <v>52.47</v>
      </c>
      <c r="T28" s="4">
        <v>61.11</v>
      </c>
      <c r="U28" s="4">
        <v>62.802149999999997</v>
      </c>
      <c r="V28" s="4">
        <v>64.09</v>
      </c>
      <c r="W28" s="4">
        <v>65</v>
      </c>
      <c r="X28" s="4">
        <v>73.733763999999994</v>
      </c>
      <c r="Y28" s="4">
        <v>78</v>
      </c>
      <c r="Z28" s="4">
        <v>86.136864000000003</v>
      </c>
      <c r="AA28" s="4">
        <v>90</v>
      </c>
      <c r="AB28" s="4">
        <v>97</v>
      </c>
      <c r="AC28" s="4">
        <v>97.526067999999995</v>
      </c>
      <c r="AD28" s="4">
        <v>99</v>
      </c>
      <c r="AE28" s="3" t="s">
        <v>326</v>
      </c>
      <c r="AF28" s="4">
        <v>100</v>
      </c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4">
        <v>17.5</v>
      </c>
      <c r="AR28" s="5"/>
    </row>
    <row r="29" spans="1:44" x14ac:dyDescent="0.25">
      <c r="A29" s="3" t="s">
        <v>106</v>
      </c>
      <c r="B29" s="3" t="s">
        <v>27</v>
      </c>
      <c r="C29" s="3" t="s">
        <v>107</v>
      </c>
      <c r="D29" s="4">
        <v>4</v>
      </c>
      <c r="E29" s="4">
        <v>3.947864</v>
      </c>
      <c r="F29" s="4">
        <v>15.593344</v>
      </c>
      <c r="G29" s="4">
        <v>26.718792000000001</v>
      </c>
      <c r="H29" s="4">
        <v>46.26</v>
      </c>
      <c r="I29" s="4">
        <v>24.71</v>
      </c>
      <c r="J29" s="4">
        <v>1</v>
      </c>
      <c r="K29" s="3" t="s">
        <v>325</v>
      </c>
      <c r="L29" s="5"/>
      <c r="M29" s="5"/>
      <c r="N29" s="4">
        <v>29.03</v>
      </c>
      <c r="O29" s="4">
        <v>34.53</v>
      </c>
      <c r="P29" s="4">
        <v>34.53</v>
      </c>
      <c r="Q29" s="4">
        <v>35.579369999999997</v>
      </c>
      <c r="R29" s="4">
        <v>38.520000000000003</v>
      </c>
      <c r="S29" s="4">
        <v>45.95</v>
      </c>
      <c r="T29" s="4">
        <v>51.42</v>
      </c>
      <c r="U29" s="4">
        <v>52.9773</v>
      </c>
      <c r="V29" s="4">
        <v>53.74</v>
      </c>
      <c r="W29" s="4">
        <v>55</v>
      </c>
      <c r="X29" s="4">
        <v>67.110404000000003</v>
      </c>
      <c r="Y29" s="4">
        <v>73</v>
      </c>
      <c r="Z29" s="4">
        <v>80.458792000000003</v>
      </c>
      <c r="AA29" s="4">
        <v>84</v>
      </c>
      <c r="AB29" s="4">
        <v>95</v>
      </c>
      <c r="AC29" s="4">
        <v>96.052136000000004</v>
      </c>
      <c r="AD29" s="4">
        <v>99</v>
      </c>
      <c r="AE29" s="3" t="s">
        <v>326</v>
      </c>
      <c r="AF29" s="4">
        <v>100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4">
        <v>14.7</v>
      </c>
      <c r="AR29" s="5"/>
    </row>
    <row r="30" spans="1:44" x14ac:dyDescent="0.25">
      <c r="A30" s="3" t="s">
        <v>111</v>
      </c>
      <c r="B30" s="3" t="s">
        <v>27</v>
      </c>
      <c r="C30" s="3" t="s">
        <v>112</v>
      </c>
      <c r="D30" s="4">
        <v>5</v>
      </c>
      <c r="E30" s="4">
        <v>4.6848299999999998</v>
      </c>
      <c r="F30" s="4">
        <v>17.856377999999999</v>
      </c>
      <c r="G30" s="4">
        <v>30.998792000000002</v>
      </c>
      <c r="H30" s="4">
        <v>53.54</v>
      </c>
      <c r="I30" s="4">
        <v>28.02</v>
      </c>
      <c r="J30" s="4">
        <v>1</v>
      </c>
      <c r="K30" s="3" t="s">
        <v>325</v>
      </c>
      <c r="L30" s="5"/>
      <c r="M30" s="5"/>
      <c r="N30" s="4">
        <v>18.440000000000001</v>
      </c>
      <c r="O30" s="4">
        <v>24.93</v>
      </c>
      <c r="P30" s="4">
        <v>24.93</v>
      </c>
      <c r="Q30" s="4">
        <v>26.360720000000001</v>
      </c>
      <c r="R30" s="4">
        <v>30.37</v>
      </c>
      <c r="S30" s="4">
        <v>37.020000000000003</v>
      </c>
      <c r="T30" s="4">
        <v>44.39</v>
      </c>
      <c r="U30" s="4">
        <v>45.960349999999998</v>
      </c>
      <c r="V30" s="4">
        <v>46.46</v>
      </c>
      <c r="W30" s="4">
        <v>48</v>
      </c>
      <c r="X30" s="4">
        <v>62.811216000000002</v>
      </c>
      <c r="Y30" s="4">
        <v>70</v>
      </c>
      <c r="Z30" s="4">
        <v>77.458792000000003</v>
      </c>
      <c r="AA30" s="4">
        <v>81</v>
      </c>
      <c r="AB30" s="4">
        <v>94</v>
      </c>
      <c r="AC30" s="4">
        <v>95.315169999999995</v>
      </c>
      <c r="AD30" s="4">
        <v>99</v>
      </c>
      <c r="AE30" s="3" t="s">
        <v>326</v>
      </c>
      <c r="AF30" s="4">
        <v>100</v>
      </c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4">
        <v>14.8</v>
      </c>
      <c r="AR30" s="5"/>
    </row>
    <row r="31" spans="1:44" x14ac:dyDescent="0.25">
      <c r="A31" s="3" t="s">
        <v>116</v>
      </c>
      <c r="B31" s="3" t="s">
        <v>27</v>
      </c>
      <c r="C31" s="3" t="s">
        <v>117</v>
      </c>
      <c r="D31" s="4">
        <v>6</v>
      </c>
      <c r="E31" s="4">
        <v>3.2108979999999998</v>
      </c>
      <c r="F31" s="4">
        <v>16.93995</v>
      </c>
      <c r="G31" s="4">
        <v>25.829152000000001</v>
      </c>
      <c r="H31" s="4">
        <v>45.98</v>
      </c>
      <c r="I31" s="4">
        <v>21.38</v>
      </c>
      <c r="J31" s="4">
        <v>1</v>
      </c>
      <c r="K31" s="3" t="s">
        <v>325</v>
      </c>
      <c r="L31" s="5"/>
      <c r="M31" s="5"/>
      <c r="N31" s="4">
        <v>32.64</v>
      </c>
      <c r="O31" s="4">
        <v>38.29</v>
      </c>
      <c r="P31" s="4">
        <v>38.29</v>
      </c>
      <c r="Q31" s="4">
        <v>39.292029999999997</v>
      </c>
      <c r="R31" s="4">
        <v>42.1</v>
      </c>
      <c r="S31" s="4">
        <v>46.56</v>
      </c>
      <c r="T31" s="4">
        <v>51.91</v>
      </c>
      <c r="U31" s="4">
        <v>53.254150000000003</v>
      </c>
      <c r="V31" s="4">
        <v>54.02</v>
      </c>
      <c r="W31" s="4">
        <v>55</v>
      </c>
      <c r="X31" s="4">
        <v>64.413092000000006</v>
      </c>
      <c r="Y31" s="4">
        <v>69</v>
      </c>
      <c r="Z31" s="4">
        <v>79.849152000000004</v>
      </c>
      <c r="AA31" s="4">
        <v>85</v>
      </c>
      <c r="AB31" s="4">
        <v>96</v>
      </c>
      <c r="AC31" s="4">
        <v>96.789102</v>
      </c>
      <c r="AD31" s="4">
        <v>99</v>
      </c>
      <c r="AE31" s="3" t="s">
        <v>326</v>
      </c>
      <c r="AF31" s="4">
        <v>100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4">
        <v>13</v>
      </c>
      <c r="AR31" s="5"/>
    </row>
    <row r="32" spans="1:44" x14ac:dyDescent="0.25">
      <c r="A32" s="3" t="s">
        <v>121</v>
      </c>
      <c r="B32" s="3" t="s">
        <v>27</v>
      </c>
      <c r="C32" s="3" t="s">
        <v>122</v>
      </c>
      <c r="D32" s="4">
        <v>7</v>
      </c>
      <c r="E32" s="4">
        <v>12.106626</v>
      </c>
      <c r="F32" s="4">
        <v>26.688078000000001</v>
      </c>
      <c r="G32" s="4">
        <v>25.045296</v>
      </c>
      <c r="H32" s="4">
        <v>63.84</v>
      </c>
      <c r="I32" s="4">
        <v>26.67</v>
      </c>
      <c r="J32" s="4">
        <v>0.89</v>
      </c>
      <c r="K32" s="3" t="s">
        <v>325</v>
      </c>
      <c r="L32" s="5"/>
      <c r="M32" s="5"/>
      <c r="N32" s="4">
        <v>9.49</v>
      </c>
      <c r="O32" s="4">
        <v>16.54</v>
      </c>
      <c r="P32" s="4">
        <v>16.54</v>
      </c>
      <c r="Q32" s="4">
        <v>17.9602</v>
      </c>
      <c r="R32" s="4">
        <v>21.94</v>
      </c>
      <c r="S32" s="4">
        <v>26.26</v>
      </c>
      <c r="T32" s="4">
        <v>32.61</v>
      </c>
      <c r="U32" s="4">
        <v>34.519649999999999</v>
      </c>
      <c r="V32" s="4">
        <v>36.159999999999997</v>
      </c>
      <c r="W32" s="4">
        <v>37</v>
      </c>
      <c r="X32" s="4">
        <v>45.073436000000001</v>
      </c>
      <c r="Y32" s="4">
        <v>49</v>
      </c>
      <c r="Z32" s="4">
        <v>61.205295999999997</v>
      </c>
      <c r="AA32" s="4">
        <v>67</v>
      </c>
      <c r="AB32" s="4">
        <v>85</v>
      </c>
      <c r="AC32" s="4">
        <v>87.893373999999994</v>
      </c>
      <c r="AD32" s="4">
        <v>96</v>
      </c>
      <c r="AE32" s="3" t="s">
        <v>326</v>
      </c>
      <c r="AF32" s="4">
        <v>89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4">
        <v>8.8000000000000007</v>
      </c>
      <c r="AR32" s="5"/>
    </row>
    <row r="33" spans="1:44" x14ac:dyDescent="0.25">
      <c r="A33" s="3" t="s">
        <v>126</v>
      </c>
      <c r="B33" s="3" t="s">
        <v>27</v>
      </c>
      <c r="C33" s="3" t="s">
        <v>127</v>
      </c>
      <c r="D33" s="4">
        <v>8</v>
      </c>
      <c r="E33" s="4">
        <v>35.319878000000003</v>
      </c>
      <c r="F33" s="4">
        <v>45.187114000000001</v>
      </c>
      <c r="G33" s="4">
        <v>12.703008000000001</v>
      </c>
      <c r="H33" s="4">
        <v>93.21</v>
      </c>
      <c r="I33" s="4">
        <v>5.79</v>
      </c>
      <c r="J33" s="4">
        <v>0.59</v>
      </c>
      <c r="K33" s="3" t="s">
        <v>327</v>
      </c>
      <c r="L33" s="5"/>
      <c r="M33" s="5"/>
      <c r="N33" s="4">
        <v>1</v>
      </c>
      <c r="O33" s="4">
        <v>2</v>
      </c>
      <c r="P33" s="4">
        <v>2</v>
      </c>
      <c r="Q33" s="4">
        <v>2.2629999999999999</v>
      </c>
      <c r="R33" s="4">
        <v>3</v>
      </c>
      <c r="S33" s="4">
        <v>5</v>
      </c>
      <c r="T33" s="4">
        <v>5</v>
      </c>
      <c r="U33" s="4">
        <v>5.87</v>
      </c>
      <c r="V33" s="4">
        <v>6.79</v>
      </c>
      <c r="W33" s="4">
        <v>7</v>
      </c>
      <c r="X33" s="4">
        <v>9.0194840000000003</v>
      </c>
      <c r="Y33" s="4">
        <v>10</v>
      </c>
      <c r="Z33" s="4">
        <v>19.493008</v>
      </c>
      <c r="AA33" s="4">
        <v>24</v>
      </c>
      <c r="AB33" s="4">
        <v>56</v>
      </c>
      <c r="AC33" s="4">
        <v>64.680121999999997</v>
      </c>
      <c r="AD33" s="4">
        <v>89</v>
      </c>
      <c r="AE33" s="3" t="s">
        <v>326</v>
      </c>
      <c r="AF33" s="4">
        <v>59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4">
        <v>2.6</v>
      </c>
      <c r="AR33" s="5"/>
    </row>
    <row r="34" spans="1:44" x14ac:dyDescent="0.25">
      <c r="A34" s="3" t="s">
        <v>131</v>
      </c>
      <c r="B34" s="3" t="s">
        <v>27</v>
      </c>
      <c r="C34" s="3" t="s">
        <v>132</v>
      </c>
      <c r="D34" s="4">
        <v>99</v>
      </c>
      <c r="E34" s="5"/>
      <c r="F34" s="5"/>
      <c r="G34" s="5"/>
      <c r="H34" s="5"/>
      <c r="I34" s="5"/>
      <c r="J34" s="5"/>
      <c r="K34" s="3" t="s">
        <v>261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3" t="s">
        <v>261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9" spans="1:4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6" t="s">
        <v>11</v>
      </c>
      <c r="M39" s="1" t="s">
        <v>12</v>
      </c>
      <c r="N39" s="1" t="s">
        <v>13</v>
      </c>
      <c r="O39" s="6" t="s">
        <v>14</v>
      </c>
      <c r="P39" s="1" t="s">
        <v>15</v>
      </c>
      <c r="Q39" s="1" t="s">
        <v>16</v>
      </c>
      <c r="R39" s="1" t="s">
        <v>17</v>
      </c>
      <c r="S39" s="6" t="s">
        <v>18</v>
      </c>
      <c r="T39" s="1" t="s">
        <v>19</v>
      </c>
      <c r="U39" s="1" t="s">
        <v>20</v>
      </c>
      <c r="V39" s="1" t="s">
        <v>21</v>
      </c>
      <c r="W39" s="1" t="s">
        <v>22</v>
      </c>
      <c r="X39" s="6" t="s">
        <v>23</v>
      </c>
      <c r="Y39" s="1" t="s">
        <v>24</v>
      </c>
      <c r="Z39" s="1" t="s">
        <v>25</v>
      </c>
      <c r="AA39" s="1" t="s">
        <v>26</v>
      </c>
    </row>
    <row r="40" spans="1:44" x14ac:dyDescent="0.25">
      <c r="A40" s="3" t="s">
        <v>27</v>
      </c>
      <c r="B40" s="3" t="s">
        <v>28</v>
      </c>
      <c r="C40" s="4">
        <v>1</v>
      </c>
      <c r="D40" s="4">
        <v>1</v>
      </c>
      <c r="E40" s="3" t="s">
        <v>269</v>
      </c>
      <c r="F40" s="4">
        <v>3</v>
      </c>
      <c r="G40" s="3" t="s">
        <v>57</v>
      </c>
      <c r="H40" s="3" t="s">
        <v>29</v>
      </c>
      <c r="I40" s="3" t="s">
        <v>29</v>
      </c>
      <c r="J40" s="4">
        <v>52</v>
      </c>
      <c r="K40" s="5"/>
      <c r="L40" s="7">
        <v>0.86</v>
      </c>
      <c r="M40" s="4">
        <v>0.86</v>
      </c>
      <c r="N40" s="4">
        <v>2.2999999999999998</v>
      </c>
      <c r="O40" s="7">
        <v>62.608695652173921</v>
      </c>
      <c r="P40" s="4">
        <v>7.0086956521739197</v>
      </c>
      <c r="Q40" s="5"/>
      <c r="R40" s="4">
        <v>57.4</v>
      </c>
      <c r="S40" s="7">
        <v>55.6</v>
      </c>
      <c r="T40" s="4">
        <v>50.9</v>
      </c>
      <c r="U40" s="4">
        <v>46.3</v>
      </c>
      <c r="V40" s="4">
        <v>43.1</v>
      </c>
      <c r="W40" s="4">
        <v>39.6</v>
      </c>
      <c r="X40" s="7">
        <v>22.9</v>
      </c>
      <c r="Y40" s="4">
        <v>11.3</v>
      </c>
      <c r="Z40" s="4">
        <v>28</v>
      </c>
      <c r="AA40" s="4">
        <v>26.627906976744178</v>
      </c>
    </row>
    <row r="41" spans="1:44" x14ac:dyDescent="0.25">
      <c r="A41" s="3" t="s">
        <v>27</v>
      </c>
      <c r="B41" s="3" t="s">
        <v>30</v>
      </c>
      <c r="C41" s="4">
        <v>1</v>
      </c>
      <c r="D41" s="4">
        <v>1</v>
      </c>
      <c r="E41" s="3" t="s">
        <v>269</v>
      </c>
      <c r="F41" s="4">
        <v>3</v>
      </c>
      <c r="G41" s="3" t="s">
        <v>57</v>
      </c>
      <c r="H41" s="3" t="s">
        <v>29</v>
      </c>
      <c r="I41" s="3" t="s">
        <v>29</v>
      </c>
      <c r="J41" s="4">
        <v>55.5</v>
      </c>
      <c r="K41" s="5"/>
      <c r="L41" s="7">
        <v>0.87</v>
      </c>
      <c r="M41" s="4">
        <v>0.87</v>
      </c>
      <c r="N41" s="4">
        <v>2.298</v>
      </c>
      <c r="O41" s="7">
        <v>62.140992167101828</v>
      </c>
      <c r="P41" s="4">
        <v>4.7409921671018296</v>
      </c>
      <c r="Q41" s="5"/>
      <c r="R41" s="4">
        <v>57.7</v>
      </c>
      <c r="S41" s="7">
        <v>57.4</v>
      </c>
      <c r="T41" s="4">
        <v>53.9</v>
      </c>
      <c r="U41" s="4">
        <v>49.5</v>
      </c>
      <c r="V41" s="4">
        <v>46</v>
      </c>
      <c r="W41" s="4">
        <v>42.9</v>
      </c>
      <c r="X41" s="7">
        <v>23.3</v>
      </c>
      <c r="Y41" s="4">
        <v>11</v>
      </c>
      <c r="Z41" s="4">
        <v>30.6</v>
      </c>
      <c r="AA41" s="4">
        <v>26.781609195402289</v>
      </c>
    </row>
    <row r="42" spans="1:44" x14ac:dyDescent="0.25">
      <c r="A42" s="3" t="s">
        <v>27</v>
      </c>
      <c r="B42" s="3" t="s">
        <v>31</v>
      </c>
      <c r="C42" s="4">
        <v>2</v>
      </c>
      <c r="D42" s="4">
        <v>8</v>
      </c>
      <c r="E42" s="3" t="s">
        <v>270</v>
      </c>
      <c r="F42" s="4">
        <v>3</v>
      </c>
      <c r="G42" s="3" t="s">
        <v>271</v>
      </c>
      <c r="H42" s="3" t="s">
        <v>29</v>
      </c>
      <c r="I42" s="3" t="s">
        <v>29</v>
      </c>
      <c r="J42" s="4">
        <v>47.4</v>
      </c>
      <c r="K42" s="5"/>
      <c r="L42" s="7">
        <v>0.85</v>
      </c>
      <c r="M42" s="4">
        <v>0.85</v>
      </c>
      <c r="N42" s="4">
        <v>2.3679999999999999</v>
      </c>
      <c r="O42" s="7">
        <v>64.104729729729726</v>
      </c>
      <c r="P42" s="4">
        <v>11.804729729729729</v>
      </c>
      <c r="Q42" s="5"/>
      <c r="R42" s="4">
        <v>57.2</v>
      </c>
      <c r="S42" s="7">
        <v>52.3</v>
      </c>
      <c r="T42" s="4">
        <v>43.7</v>
      </c>
      <c r="U42" s="4">
        <v>40.4</v>
      </c>
      <c r="V42" s="4">
        <v>36.5</v>
      </c>
      <c r="W42" s="4">
        <v>32.1</v>
      </c>
      <c r="X42" s="7">
        <v>20.3</v>
      </c>
      <c r="Y42" s="4">
        <v>11.6</v>
      </c>
      <c r="Z42" s="4">
        <v>23.4</v>
      </c>
      <c r="AA42" s="4">
        <v>23.882352941176471</v>
      </c>
    </row>
    <row r="43" spans="1:44" x14ac:dyDescent="0.25">
      <c r="A43" s="3" t="s">
        <v>27</v>
      </c>
      <c r="B43" s="3" t="s">
        <v>32</v>
      </c>
      <c r="C43" s="4">
        <v>2</v>
      </c>
      <c r="D43" s="4">
        <v>12</v>
      </c>
      <c r="E43" s="3" t="s">
        <v>272</v>
      </c>
      <c r="F43" s="4">
        <v>3</v>
      </c>
      <c r="G43" s="3" t="s">
        <v>58</v>
      </c>
      <c r="H43" s="3" t="s">
        <v>29</v>
      </c>
      <c r="I43" s="3" t="s">
        <v>29</v>
      </c>
      <c r="J43" s="4">
        <v>47.6</v>
      </c>
      <c r="K43" s="5"/>
      <c r="L43" s="7">
        <v>0.82</v>
      </c>
      <c r="M43" s="4">
        <v>0.82</v>
      </c>
      <c r="N43" s="4">
        <v>2.4249999999999998</v>
      </c>
      <c r="O43" s="7">
        <v>66.185567010309285</v>
      </c>
      <c r="P43" s="4">
        <v>15.485567010309282</v>
      </c>
      <c r="Q43" s="5"/>
      <c r="R43" s="4">
        <v>57.1</v>
      </c>
      <c r="S43" s="7">
        <v>50.7</v>
      </c>
      <c r="T43" s="4">
        <v>44.2</v>
      </c>
      <c r="U43" s="4">
        <v>39.1</v>
      </c>
      <c r="V43" s="4">
        <v>35.1</v>
      </c>
      <c r="W43" s="4">
        <v>31.4</v>
      </c>
      <c r="X43" s="7">
        <v>21.1</v>
      </c>
      <c r="Y43" s="4">
        <v>12.8</v>
      </c>
      <c r="Z43" s="4">
        <v>23.1</v>
      </c>
      <c r="AA43" s="4">
        <v>25.73170731707317</v>
      </c>
    </row>
    <row r="44" spans="1:44" x14ac:dyDescent="0.25">
      <c r="A44" s="3" t="s">
        <v>27</v>
      </c>
      <c r="B44" s="3" t="s">
        <v>33</v>
      </c>
      <c r="C44" s="4">
        <v>3</v>
      </c>
      <c r="D44" s="4">
        <v>20</v>
      </c>
      <c r="E44" s="3" t="s">
        <v>273</v>
      </c>
      <c r="F44" s="4">
        <v>3</v>
      </c>
      <c r="G44" s="3" t="s">
        <v>34</v>
      </c>
      <c r="H44" s="3" t="s">
        <v>29</v>
      </c>
      <c r="I44" s="3" t="s">
        <v>29</v>
      </c>
      <c r="J44" s="4">
        <v>50</v>
      </c>
      <c r="K44" s="5"/>
      <c r="L44" s="7">
        <v>0.79</v>
      </c>
      <c r="M44" s="4">
        <v>0.79</v>
      </c>
      <c r="N44" s="4">
        <v>2.3959999999999999</v>
      </c>
      <c r="O44" s="7">
        <v>67.028380634390658</v>
      </c>
      <c r="P44" s="4">
        <v>15.428380634390656</v>
      </c>
      <c r="Q44" s="5"/>
      <c r="R44" s="4">
        <v>60.2</v>
      </c>
      <c r="S44" s="7">
        <v>51.6</v>
      </c>
      <c r="T44" s="4">
        <v>44.7</v>
      </c>
      <c r="U44" s="4">
        <v>39.4</v>
      </c>
      <c r="V44" s="4">
        <v>35</v>
      </c>
      <c r="W44" s="4">
        <v>30.8</v>
      </c>
      <c r="X44" s="7">
        <v>19.3</v>
      </c>
      <c r="Y44" s="4">
        <v>13.9</v>
      </c>
      <c r="Z44" s="4">
        <v>25.4</v>
      </c>
      <c r="AA44" s="4">
        <v>24.430379746835438</v>
      </c>
    </row>
    <row r="45" spans="1:44" x14ac:dyDescent="0.25">
      <c r="A45" s="3" t="s">
        <v>27</v>
      </c>
      <c r="B45" s="3" t="s">
        <v>35</v>
      </c>
      <c r="C45" s="4">
        <v>3</v>
      </c>
      <c r="D45" s="4">
        <v>24</v>
      </c>
      <c r="E45" s="3" t="s">
        <v>274</v>
      </c>
      <c r="F45" s="4">
        <v>3</v>
      </c>
      <c r="G45" s="3" t="s">
        <v>36</v>
      </c>
      <c r="H45" s="3" t="s">
        <v>29</v>
      </c>
      <c r="I45" s="3" t="s">
        <v>29</v>
      </c>
      <c r="J45" s="4">
        <v>49.7</v>
      </c>
      <c r="K45" s="5"/>
      <c r="L45" s="7">
        <v>0.82</v>
      </c>
      <c r="M45" s="4">
        <v>0.82</v>
      </c>
      <c r="N45" s="4">
        <v>2.3889999999999998</v>
      </c>
      <c r="O45" s="7">
        <v>65.676015069066565</v>
      </c>
      <c r="P45" s="4">
        <v>14.576015069066564</v>
      </c>
      <c r="Q45" s="5"/>
      <c r="R45" s="4">
        <v>57.3</v>
      </c>
      <c r="S45" s="7">
        <v>51.1</v>
      </c>
      <c r="T45" s="4">
        <v>43.3</v>
      </c>
      <c r="U45" s="4">
        <v>39.9</v>
      </c>
      <c r="V45" s="4">
        <v>35.200000000000003</v>
      </c>
      <c r="W45" s="4">
        <v>30.3</v>
      </c>
      <c r="X45" s="7">
        <v>21.7</v>
      </c>
      <c r="Y45" s="4">
        <v>13</v>
      </c>
      <c r="Z45" s="4">
        <v>21.6</v>
      </c>
      <c r="AA45" s="4">
        <v>26.463414634146339</v>
      </c>
    </row>
    <row r="46" spans="1:44" x14ac:dyDescent="0.25">
      <c r="A46" s="3" t="s">
        <v>27</v>
      </c>
      <c r="B46" s="3" t="s">
        <v>37</v>
      </c>
      <c r="C46" s="4">
        <v>4</v>
      </c>
      <c r="D46" s="4">
        <v>39</v>
      </c>
      <c r="E46" s="3" t="s">
        <v>275</v>
      </c>
      <c r="F46" s="4">
        <v>3</v>
      </c>
      <c r="G46" s="3" t="s">
        <v>38</v>
      </c>
      <c r="H46" s="3" t="s">
        <v>29</v>
      </c>
      <c r="I46" s="3" t="s">
        <v>29</v>
      </c>
      <c r="J46" s="4">
        <v>48.7</v>
      </c>
      <c r="K46" s="5"/>
      <c r="L46" s="7">
        <v>0.84</v>
      </c>
      <c r="M46" s="4">
        <v>0.84</v>
      </c>
      <c r="N46" s="4">
        <v>2.4790000000000001</v>
      </c>
      <c r="O46" s="7">
        <v>66.115369100443729</v>
      </c>
      <c r="P46" s="4">
        <v>17.915369100443726</v>
      </c>
      <c r="Q46" s="5"/>
      <c r="R46" s="4">
        <v>53</v>
      </c>
      <c r="S46" s="7">
        <v>48.2</v>
      </c>
      <c r="T46" s="4">
        <v>43.7</v>
      </c>
      <c r="U46" s="4">
        <v>39.9</v>
      </c>
      <c r="V46" s="4">
        <v>36.4</v>
      </c>
      <c r="W46" s="4">
        <v>33.5</v>
      </c>
      <c r="X46" s="7">
        <v>27</v>
      </c>
      <c r="Y46" s="4">
        <v>10.199999999999999</v>
      </c>
      <c r="Z46" s="4">
        <v>16.7</v>
      </c>
      <c r="AA46" s="4">
        <v>32.142857142857139</v>
      </c>
    </row>
    <row r="47" spans="1:44" x14ac:dyDescent="0.25">
      <c r="A47" s="3" t="s">
        <v>27</v>
      </c>
      <c r="B47" s="3" t="s">
        <v>39</v>
      </c>
      <c r="C47" s="4">
        <v>4</v>
      </c>
      <c r="D47" s="4">
        <v>43</v>
      </c>
      <c r="E47" s="3" t="s">
        <v>276</v>
      </c>
      <c r="F47" s="4">
        <v>3</v>
      </c>
      <c r="G47" s="3" t="s">
        <v>40</v>
      </c>
      <c r="H47" s="3" t="s">
        <v>29</v>
      </c>
      <c r="I47" s="3" t="s">
        <v>29</v>
      </c>
      <c r="J47" s="4">
        <v>47.3</v>
      </c>
      <c r="K47" s="5"/>
      <c r="L47" s="7">
        <v>0.82</v>
      </c>
      <c r="M47" s="4">
        <v>0.82</v>
      </c>
      <c r="N47" s="4">
        <v>2.5</v>
      </c>
      <c r="O47" s="7">
        <v>67.2</v>
      </c>
      <c r="P47" s="4">
        <v>20.5</v>
      </c>
      <c r="Q47" s="5"/>
      <c r="R47" s="4">
        <v>51.9</v>
      </c>
      <c r="S47" s="7">
        <v>46.7</v>
      </c>
      <c r="T47" s="4">
        <v>41.9</v>
      </c>
      <c r="U47" s="4">
        <v>37.700000000000003</v>
      </c>
      <c r="V47" s="4">
        <v>34.299999999999997</v>
      </c>
      <c r="W47" s="4">
        <v>30.9</v>
      </c>
      <c r="X47" s="7">
        <v>25.8</v>
      </c>
      <c r="Y47" s="4">
        <v>11</v>
      </c>
      <c r="Z47" s="4">
        <v>16.100000000000001</v>
      </c>
      <c r="AA47" s="4">
        <v>31.463414634146339</v>
      </c>
    </row>
    <row r="48" spans="1:44" x14ac:dyDescent="0.25">
      <c r="A48" s="3" t="s">
        <v>27</v>
      </c>
      <c r="B48" s="3" t="s">
        <v>41</v>
      </c>
      <c r="C48" s="4">
        <v>5</v>
      </c>
      <c r="D48" s="4">
        <v>60</v>
      </c>
      <c r="E48" s="3" t="s">
        <v>277</v>
      </c>
      <c r="F48" s="4">
        <v>3</v>
      </c>
      <c r="G48" s="3" t="s">
        <v>42</v>
      </c>
      <c r="H48" s="3" t="s">
        <v>29</v>
      </c>
      <c r="I48" s="3" t="s">
        <v>29</v>
      </c>
      <c r="J48" s="4">
        <v>52.1</v>
      </c>
      <c r="K48" s="5"/>
      <c r="L48" s="7">
        <v>0.82</v>
      </c>
      <c r="M48" s="4">
        <v>0.82</v>
      </c>
      <c r="N48" s="4">
        <v>2.496</v>
      </c>
      <c r="O48" s="7">
        <v>67.147435897435898</v>
      </c>
      <c r="P48" s="4">
        <v>18.447435897435895</v>
      </c>
      <c r="Q48" s="5"/>
      <c r="R48" s="4">
        <v>52.9</v>
      </c>
      <c r="S48" s="7">
        <v>48.7</v>
      </c>
      <c r="T48" s="4">
        <v>43</v>
      </c>
      <c r="U48" s="4">
        <v>40.4</v>
      </c>
      <c r="V48" s="4">
        <v>37.200000000000003</v>
      </c>
      <c r="W48" s="4">
        <v>33.700000000000003</v>
      </c>
      <c r="X48" s="7">
        <v>28.1</v>
      </c>
      <c r="Y48" s="4">
        <v>9.3000000000000007</v>
      </c>
      <c r="Z48" s="4">
        <v>14.9</v>
      </c>
      <c r="AA48" s="4">
        <v>34.26829268292682</v>
      </c>
    </row>
    <row r="49" spans="1:27" x14ac:dyDescent="0.25">
      <c r="A49" s="3" t="s">
        <v>27</v>
      </c>
      <c r="B49" s="3" t="s">
        <v>43</v>
      </c>
      <c r="C49" s="4">
        <v>5</v>
      </c>
      <c r="D49" s="4">
        <v>64</v>
      </c>
      <c r="E49" s="3" t="s">
        <v>278</v>
      </c>
      <c r="F49" s="4">
        <v>3</v>
      </c>
      <c r="G49" s="3" t="s">
        <v>44</v>
      </c>
      <c r="H49" s="3" t="s">
        <v>29</v>
      </c>
      <c r="I49" s="3" t="s">
        <v>29</v>
      </c>
      <c r="J49" s="4">
        <v>51.3</v>
      </c>
      <c r="K49" s="5"/>
      <c r="L49" s="7">
        <v>0.82</v>
      </c>
      <c r="M49" s="4">
        <v>0.82</v>
      </c>
      <c r="N49" s="4">
        <v>2.4980000000000002</v>
      </c>
      <c r="O49" s="7">
        <v>67.173738991192963</v>
      </c>
      <c r="P49" s="4">
        <v>19.673738991192963</v>
      </c>
      <c r="Q49" s="5"/>
      <c r="R49" s="4">
        <v>51.7</v>
      </c>
      <c r="S49" s="7">
        <v>47.5</v>
      </c>
      <c r="T49" s="4">
        <v>43.8</v>
      </c>
      <c r="U49" s="4">
        <v>40.799999999999997</v>
      </c>
      <c r="V49" s="4">
        <v>38.200000000000003</v>
      </c>
      <c r="W49" s="4">
        <v>35.200000000000003</v>
      </c>
      <c r="X49" s="7">
        <v>29.9</v>
      </c>
      <c r="Y49" s="4">
        <v>8.6</v>
      </c>
      <c r="Z49" s="4">
        <v>13.9</v>
      </c>
      <c r="AA49" s="4">
        <v>36.463414634146339</v>
      </c>
    </row>
    <row r="50" spans="1:27" x14ac:dyDescent="0.25">
      <c r="A50" s="3" t="s">
        <v>27</v>
      </c>
      <c r="B50" s="3" t="s">
        <v>45</v>
      </c>
      <c r="C50" s="4">
        <v>6</v>
      </c>
      <c r="D50" s="4">
        <v>78</v>
      </c>
      <c r="E50" s="3" t="s">
        <v>279</v>
      </c>
      <c r="F50" s="4">
        <v>3</v>
      </c>
      <c r="G50" s="3" t="s">
        <v>46</v>
      </c>
      <c r="H50" s="3" t="s">
        <v>29</v>
      </c>
      <c r="I50" s="3" t="s">
        <v>29</v>
      </c>
      <c r="J50" s="4">
        <v>53.9</v>
      </c>
      <c r="K50" s="5"/>
      <c r="L50" s="7">
        <v>0.81</v>
      </c>
      <c r="M50" s="4">
        <v>0.81</v>
      </c>
      <c r="N50" s="4">
        <v>2.496</v>
      </c>
      <c r="O50" s="7">
        <v>67.548076923076934</v>
      </c>
      <c r="P50" s="4">
        <v>19.948076923076933</v>
      </c>
      <c r="Q50" s="5"/>
      <c r="R50" s="4">
        <v>51.7</v>
      </c>
      <c r="S50" s="7">
        <v>47.6</v>
      </c>
      <c r="T50" s="4">
        <v>43.9</v>
      </c>
      <c r="U50" s="4">
        <v>40.700000000000003</v>
      </c>
      <c r="V50" s="4">
        <v>37.9</v>
      </c>
      <c r="W50" s="4">
        <v>34.799999999999997</v>
      </c>
      <c r="X50" s="7">
        <v>29.5</v>
      </c>
      <c r="Y50" s="4">
        <v>9.1</v>
      </c>
      <c r="Z50" s="4">
        <v>14.4</v>
      </c>
      <c r="AA50" s="4">
        <v>36.419753086419753</v>
      </c>
    </row>
    <row r="51" spans="1:27" x14ac:dyDescent="0.25">
      <c r="A51" s="3" t="s">
        <v>27</v>
      </c>
      <c r="B51" s="3" t="s">
        <v>47</v>
      </c>
      <c r="C51" s="4">
        <v>6</v>
      </c>
      <c r="D51" s="4">
        <v>82</v>
      </c>
      <c r="E51" s="3" t="s">
        <v>280</v>
      </c>
      <c r="F51" s="4">
        <v>3</v>
      </c>
      <c r="G51" s="3" t="s">
        <v>48</v>
      </c>
      <c r="H51" s="3" t="s">
        <v>29</v>
      </c>
      <c r="I51" s="3" t="s">
        <v>29</v>
      </c>
      <c r="J51" s="4">
        <v>53.5</v>
      </c>
      <c r="K51" s="5"/>
      <c r="L51" s="7">
        <v>0.82</v>
      </c>
      <c r="M51" s="4">
        <v>0.82</v>
      </c>
      <c r="N51" s="4">
        <v>2.5059999999999998</v>
      </c>
      <c r="O51" s="7">
        <v>67.278531524341588</v>
      </c>
      <c r="P51" s="4">
        <v>18.978531524341591</v>
      </c>
      <c r="Q51" s="5"/>
      <c r="R51" s="4">
        <v>52.4</v>
      </c>
      <c r="S51" s="7">
        <v>48.3</v>
      </c>
      <c r="T51" s="4">
        <v>43.2</v>
      </c>
      <c r="U51" s="4">
        <v>40.799999999999997</v>
      </c>
      <c r="V51" s="4">
        <v>37.700000000000003</v>
      </c>
      <c r="W51" s="4">
        <v>34.299999999999997</v>
      </c>
      <c r="X51" s="7">
        <v>28.9</v>
      </c>
      <c r="Y51" s="4">
        <v>8.9</v>
      </c>
      <c r="Z51" s="4">
        <v>14.3</v>
      </c>
      <c r="AA51" s="4">
        <v>35.243902439024389</v>
      </c>
    </row>
    <row r="52" spans="1:27" x14ac:dyDescent="0.25">
      <c r="A52" s="3" t="s">
        <v>27</v>
      </c>
      <c r="B52" s="3" t="s">
        <v>49</v>
      </c>
      <c r="C52" s="4">
        <v>7</v>
      </c>
      <c r="D52" s="4">
        <v>95</v>
      </c>
      <c r="E52" s="3" t="s">
        <v>281</v>
      </c>
      <c r="F52" s="4">
        <v>3</v>
      </c>
      <c r="G52" s="3" t="s">
        <v>50</v>
      </c>
      <c r="H52" s="3" t="s">
        <v>29</v>
      </c>
      <c r="I52" s="3" t="s">
        <v>29</v>
      </c>
      <c r="J52" s="4">
        <v>46.5</v>
      </c>
      <c r="K52" s="5"/>
      <c r="L52" s="7">
        <v>0.96</v>
      </c>
      <c r="M52" s="4">
        <v>0.96</v>
      </c>
      <c r="N52" s="4">
        <v>2.5270000000000001</v>
      </c>
      <c r="O52" s="7">
        <v>62.010288880094997</v>
      </c>
      <c r="P52" s="4">
        <v>14.710288880095</v>
      </c>
      <c r="Q52" s="5"/>
      <c r="R52" s="4">
        <v>50.6</v>
      </c>
      <c r="S52" s="7">
        <v>47.3</v>
      </c>
      <c r="T52" s="4">
        <v>43.5</v>
      </c>
      <c r="U52" s="4">
        <v>39.9</v>
      </c>
      <c r="V52" s="4">
        <v>36.4</v>
      </c>
      <c r="W52" s="4">
        <v>32.5</v>
      </c>
      <c r="X52" s="7">
        <v>27</v>
      </c>
      <c r="Y52" s="4">
        <v>11</v>
      </c>
      <c r="Z52" s="4">
        <v>16.5</v>
      </c>
      <c r="AA52" s="4">
        <v>28.125</v>
      </c>
    </row>
    <row r="53" spans="1:27" x14ac:dyDescent="0.25">
      <c r="A53" s="3" t="s">
        <v>27</v>
      </c>
      <c r="B53" s="3" t="s">
        <v>51</v>
      </c>
      <c r="C53" s="4">
        <v>7</v>
      </c>
      <c r="D53" s="4">
        <v>99</v>
      </c>
      <c r="E53" s="3" t="s">
        <v>282</v>
      </c>
      <c r="F53" s="4">
        <v>3</v>
      </c>
      <c r="G53" s="3" t="s">
        <v>52</v>
      </c>
      <c r="H53" s="3" t="s">
        <v>29</v>
      </c>
      <c r="I53" s="3" t="s">
        <v>29</v>
      </c>
      <c r="J53" s="4">
        <v>41.6</v>
      </c>
      <c r="K53" s="5"/>
      <c r="L53" s="7">
        <v>1.02</v>
      </c>
      <c r="M53" s="4">
        <v>1.02</v>
      </c>
      <c r="N53" s="4">
        <v>2.5579999999999998</v>
      </c>
      <c r="O53" s="7">
        <v>60.125097732603599</v>
      </c>
      <c r="P53" s="4">
        <v>15.025097732603598</v>
      </c>
      <c r="Q53" s="5"/>
      <c r="R53" s="4">
        <v>48.5</v>
      </c>
      <c r="S53" s="7">
        <v>45.1</v>
      </c>
      <c r="T53" s="4">
        <v>41.4</v>
      </c>
      <c r="U53" s="4">
        <v>37.299999999999997</v>
      </c>
      <c r="V53" s="4">
        <v>33.6</v>
      </c>
      <c r="W53" s="4">
        <v>29.9</v>
      </c>
      <c r="X53" s="7">
        <v>24.1</v>
      </c>
      <c r="Y53" s="4">
        <v>11.5</v>
      </c>
      <c r="Z53" s="4">
        <v>17.3</v>
      </c>
      <c r="AA53" s="4">
        <v>23.627450980392151</v>
      </c>
    </row>
    <row r="54" spans="1:27" x14ac:dyDescent="0.25">
      <c r="A54" s="3" t="s">
        <v>27</v>
      </c>
      <c r="B54" s="3" t="s">
        <v>53</v>
      </c>
      <c r="C54" s="4">
        <v>8</v>
      </c>
      <c r="D54" s="4">
        <v>108</v>
      </c>
      <c r="E54" s="3" t="s">
        <v>283</v>
      </c>
      <c r="F54" s="4">
        <v>3</v>
      </c>
      <c r="G54" s="3" t="s">
        <v>54</v>
      </c>
      <c r="H54" s="3" t="s">
        <v>29</v>
      </c>
      <c r="I54" s="3" t="s">
        <v>29</v>
      </c>
      <c r="J54" s="4">
        <v>11</v>
      </c>
      <c r="K54" s="5"/>
      <c r="L54" s="7">
        <v>1.37</v>
      </c>
      <c r="M54" s="4">
        <v>1.37</v>
      </c>
      <c r="N54" s="4">
        <v>2.702</v>
      </c>
      <c r="O54" s="7">
        <v>49.296817172464898</v>
      </c>
      <c r="P54" s="4">
        <v>32.996817172464901</v>
      </c>
      <c r="Q54" s="5"/>
      <c r="R54" s="4">
        <v>21.9</v>
      </c>
      <c r="S54" s="7">
        <v>16.3</v>
      </c>
      <c r="T54" s="4">
        <v>13.4</v>
      </c>
      <c r="U54" s="4">
        <v>12.3</v>
      </c>
      <c r="V54" s="4">
        <v>11.1</v>
      </c>
      <c r="W54" s="4">
        <v>9.6</v>
      </c>
      <c r="X54" s="7">
        <v>7.4</v>
      </c>
      <c r="Y54" s="4">
        <v>3.8</v>
      </c>
      <c r="Z54" s="4">
        <v>6</v>
      </c>
      <c r="AA54" s="4">
        <v>5.4014598540145977</v>
      </c>
    </row>
    <row r="55" spans="1:27" x14ac:dyDescent="0.25">
      <c r="A55" s="3" t="s">
        <v>27</v>
      </c>
      <c r="B55" s="3" t="s">
        <v>55</v>
      </c>
      <c r="C55" s="4">
        <v>8</v>
      </c>
      <c r="D55" s="4">
        <v>112</v>
      </c>
      <c r="E55" s="3" t="s">
        <v>284</v>
      </c>
      <c r="F55" s="4">
        <v>3</v>
      </c>
      <c r="G55" s="3" t="s">
        <v>56</v>
      </c>
      <c r="H55" s="3" t="s">
        <v>29</v>
      </c>
      <c r="I55" s="3" t="s">
        <v>29</v>
      </c>
      <c r="J55" s="4">
        <v>7.1</v>
      </c>
      <c r="K55" s="5"/>
      <c r="L55" s="7">
        <v>1.55</v>
      </c>
      <c r="M55" s="4">
        <v>1.55</v>
      </c>
      <c r="N55" s="4">
        <v>2.7330000000000001</v>
      </c>
      <c r="O55" s="7">
        <v>43.285766556897201</v>
      </c>
      <c r="P55" s="4">
        <v>31.585766556897202</v>
      </c>
      <c r="Q55" s="5"/>
      <c r="R55" s="4">
        <v>15.7</v>
      </c>
      <c r="S55" s="7">
        <v>11.7</v>
      </c>
      <c r="T55" s="4">
        <v>10.3</v>
      </c>
      <c r="U55" s="4">
        <v>9.5</v>
      </c>
      <c r="V55" s="4">
        <v>8.8000000000000007</v>
      </c>
      <c r="W55" s="4">
        <v>7.9</v>
      </c>
      <c r="X55" s="7">
        <v>4.4000000000000004</v>
      </c>
      <c r="Y55" s="4">
        <v>2.4</v>
      </c>
      <c r="Z55" s="4">
        <v>5.9</v>
      </c>
      <c r="AA55" s="4">
        <v>2.8387096774193541</v>
      </c>
    </row>
    <row r="57" spans="1:27" x14ac:dyDescent="0.25">
      <c r="A57" s="1" t="s">
        <v>0</v>
      </c>
      <c r="B57" s="1" t="s">
        <v>138</v>
      </c>
      <c r="C57" s="1" t="s">
        <v>139</v>
      </c>
      <c r="D57" s="1" t="s">
        <v>140</v>
      </c>
      <c r="E57" s="1" t="s">
        <v>11</v>
      </c>
      <c r="F57" s="1" t="s">
        <v>14</v>
      </c>
      <c r="G57" s="1" t="s">
        <v>18</v>
      </c>
      <c r="H57" s="1" t="s">
        <v>23</v>
      </c>
    </row>
    <row r="58" spans="1:27" x14ac:dyDescent="0.25">
      <c r="A58" s="3" t="s">
        <v>27</v>
      </c>
      <c r="B58" s="3" t="s">
        <v>197</v>
      </c>
      <c r="C58" s="4">
        <v>0</v>
      </c>
      <c r="D58" s="3" t="s">
        <v>260</v>
      </c>
      <c r="E58" s="8">
        <f>AVERAGE(L40:L41)</f>
        <v>0.86499999999999999</v>
      </c>
      <c r="F58" s="8">
        <f>AVERAGE(O40:O41)</f>
        <v>62.374843909637875</v>
      </c>
      <c r="G58" s="8">
        <f>AVERAGE(S40:S41)</f>
        <v>56.5</v>
      </c>
      <c r="H58" s="8">
        <f>AVERAGE(X40:X41)</f>
        <v>23.1</v>
      </c>
      <c r="I58" s="8"/>
      <c r="N58" s="8"/>
      <c r="R58" s="8"/>
    </row>
    <row r="59" spans="1:27" x14ac:dyDescent="0.25">
      <c r="A59" s="3" t="s">
        <v>27</v>
      </c>
      <c r="B59" s="3" t="s">
        <v>215</v>
      </c>
      <c r="C59" s="4">
        <v>6</v>
      </c>
      <c r="D59" s="3" t="s">
        <v>262</v>
      </c>
      <c r="E59" s="8">
        <f>AVERAGE(L42:L43)</f>
        <v>0.83499999999999996</v>
      </c>
      <c r="F59" s="8">
        <f>AVERAGE(O42:O43)</f>
        <v>65.145148370019513</v>
      </c>
      <c r="G59" s="8">
        <f>AVERAGE(S42:S43)</f>
        <v>51.5</v>
      </c>
      <c r="H59" s="8">
        <f>AVERAGE(X42:X43)</f>
        <v>20.700000000000003</v>
      </c>
      <c r="I59" s="8"/>
      <c r="N59" s="8"/>
      <c r="R59" s="8"/>
    </row>
    <row r="60" spans="1:27" x14ac:dyDescent="0.25">
      <c r="A60" s="3" t="s">
        <v>27</v>
      </c>
      <c r="B60" s="3" t="s">
        <v>222</v>
      </c>
      <c r="C60" s="4">
        <v>17</v>
      </c>
      <c r="D60" s="3" t="s">
        <v>264</v>
      </c>
      <c r="E60" s="8">
        <f>AVERAGE(L44:L45)</f>
        <v>0.80499999999999994</v>
      </c>
      <c r="F60" s="8">
        <f>AVERAGE(O44:O45)</f>
        <v>66.352197851728619</v>
      </c>
      <c r="G60" s="8">
        <f>AVERAGE(S44:S45)</f>
        <v>51.35</v>
      </c>
      <c r="H60" s="8">
        <f>AVERAGE(X44:X45)</f>
        <v>20.5</v>
      </c>
      <c r="I60" s="8"/>
      <c r="N60" s="8"/>
      <c r="R60" s="8"/>
    </row>
    <row r="61" spans="1:27" x14ac:dyDescent="0.25">
      <c r="A61" s="3" t="s">
        <v>27</v>
      </c>
      <c r="B61" s="3" t="s">
        <v>227</v>
      </c>
      <c r="C61" s="4">
        <v>31</v>
      </c>
      <c r="D61" s="3" t="s">
        <v>265</v>
      </c>
      <c r="E61" s="8">
        <f>AVERAGE(L46:L47)</f>
        <v>0.83</v>
      </c>
      <c r="F61" s="8">
        <f>AVERAGE(O46:O47)</f>
        <v>66.657684550221859</v>
      </c>
      <c r="G61" s="8">
        <f>AVERAGE(S46:S47)</f>
        <v>47.45</v>
      </c>
      <c r="H61" s="8">
        <f>AVERAGE(X46:X47)</f>
        <v>26.4</v>
      </c>
      <c r="I61" s="8"/>
      <c r="N61" s="8"/>
      <c r="R61" s="8"/>
    </row>
    <row r="62" spans="1:27" x14ac:dyDescent="0.25">
      <c r="A62" s="3" t="s">
        <v>27</v>
      </c>
      <c r="B62" s="3" t="s">
        <v>229</v>
      </c>
      <c r="C62" s="4">
        <v>55</v>
      </c>
      <c r="D62" s="3" t="s">
        <v>266</v>
      </c>
      <c r="E62" s="8">
        <f>AVERAGE(L48:L49)</f>
        <v>0.82</v>
      </c>
      <c r="F62" s="8">
        <f>AVERAGE(O48:O49)</f>
        <v>67.16058744431443</v>
      </c>
      <c r="G62" s="8">
        <f>AVERAGE(S48:S49)</f>
        <v>48.1</v>
      </c>
      <c r="H62" s="8">
        <f>AVERAGE(X48:X49)</f>
        <v>29</v>
      </c>
      <c r="I62" s="8"/>
      <c r="N62" s="8"/>
      <c r="R62" s="8"/>
    </row>
    <row r="63" spans="1:27" x14ac:dyDescent="0.25">
      <c r="A63" s="3" t="s">
        <v>27</v>
      </c>
      <c r="B63" s="3" t="s">
        <v>232</v>
      </c>
      <c r="C63" s="4">
        <v>73</v>
      </c>
      <c r="D63" s="3" t="s">
        <v>267</v>
      </c>
      <c r="E63" s="8">
        <f>AVERAGE(L50:L51)</f>
        <v>0.81499999999999995</v>
      </c>
      <c r="F63" s="8">
        <f>AVERAGE(O50:O51)</f>
        <v>67.413304223709261</v>
      </c>
      <c r="G63" s="8">
        <f>AVERAGE(S50:S51)</f>
        <v>47.95</v>
      </c>
      <c r="H63" s="8">
        <f>AVERAGE(X50:X51)</f>
        <v>29.2</v>
      </c>
      <c r="I63" s="8"/>
      <c r="N63" s="8"/>
      <c r="R63" s="8"/>
    </row>
    <row r="64" spans="1:27" x14ac:dyDescent="0.25">
      <c r="A64" s="3" t="s">
        <v>27</v>
      </c>
      <c r="B64" s="3" t="s">
        <v>241</v>
      </c>
      <c r="C64" s="4">
        <v>91</v>
      </c>
      <c r="D64" s="3" t="s">
        <v>268</v>
      </c>
      <c r="E64" s="8">
        <f>AVERAGE(L52:L53)</f>
        <v>0.99</v>
      </c>
      <c r="F64" s="8">
        <f>AVERAGE(O52:O53)</f>
        <v>61.067693306349298</v>
      </c>
      <c r="G64" s="8">
        <f>AVERAGE(S52:S53)</f>
        <v>46.2</v>
      </c>
      <c r="H64" s="8">
        <f>AVERAGE(X52:X53)</f>
        <v>25.55</v>
      </c>
      <c r="I64" s="8"/>
      <c r="N64" s="8"/>
      <c r="R64" s="8"/>
    </row>
    <row r="65" spans="1:18" x14ac:dyDescent="0.25">
      <c r="A65" s="3" t="s">
        <v>27</v>
      </c>
      <c r="B65" s="3" t="s">
        <v>251</v>
      </c>
      <c r="C65" s="4">
        <v>107</v>
      </c>
      <c r="D65" s="3" t="s">
        <v>252</v>
      </c>
      <c r="E65" s="8">
        <f>AVERAGE(L54:L55)</f>
        <v>1.46</v>
      </c>
      <c r="F65" s="8">
        <f>AVERAGE(O54:O55)</f>
        <v>46.29129186468105</v>
      </c>
      <c r="G65" s="8">
        <f>AVERAGE(S54:S55)</f>
        <v>14</v>
      </c>
      <c r="H65" s="8">
        <f>AVERAGE(X54:X55)</f>
        <v>5.9</v>
      </c>
      <c r="I65" s="8"/>
      <c r="N65" s="8"/>
      <c r="R6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"/>
  <sheetViews>
    <sheetView workbookViewId="0"/>
  </sheetViews>
  <sheetFormatPr defaultRowHeight="15" x14ac:dyDescent="0.25"/>
  <cols>
    <col min="1" max="16384" width="9.140625" style="2"/>
  </cols>
  <sheetData>
    <row r="1" spans="1:6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</row>
    <row r="2" spans="1:64" x14ac:dyDescent="0.25">
      <c r="A2" s="15" t="s">
        <v>368</v>
      </c>
      <c r="B2" s="15" t="s">
        <v>369</v>
      </c>
      <c r="C2" s="16">
        <v>1</v>
      </c>
      <c r="D2" s="16">
        <v>0</v>
      </c>
      <c r="E2" s="15" t="s">
        <v>262</v>
      </c>
      <c r="F2" s="16">
        <v>17</v>
      </c>
      <c r="G2" s="15" t="s">
        <v>370</v>
      </c>
      <c r="H2" s="15" t="s">
        <v>371</v>
      </c>
      <c r="I2" s="15" t="s">
        <v>372</v>
      </c>
      <c r="J2" s="16">
        <v>19.3</v>
      </c>
      <c r="K2" s="16">
        <v>45</v>
      </c>
      <c r="L2" s="16">
        <v>1.6</v>
      </c>
      <c r="M2" s="16">
        <v>0.91</v>
      </c>
      <c r="N2" s="16">
        <v>2.29</v>
      </c>
      <c r="O2" s="16">
        <v>60.262008733624462</v>
      </c>
      <c r="P2" s="16">
        <v>0</v>
      </c>
      <c r="Q2" s="17"/>
      <c r="R2" s="17"/>
      <c r="S2" s="16">
        <v>65</v>
      </c>
      <c r="T2" s="16">
        <v>61</v>
      </c>
      <c r="U2" s="16">
        <v>59.1</v>
      </c>
      <c r="V2" s="16">
        <v>57.4</v>
      </c>
      <c r="W2" s="16">
        <v>53.3</v>
      </c>
      <c r="X2" s="16">
        <v>27.1</v>
      </c>
      <c r="Y2" s="16">
        <v>7.7</v>
      </c>
      <c r="Z2" s="16">
        <v>33.9</v>
      </c>
      <c r="AA2" s="16">
        <v>29.780219780219781</v>
      </c>
    </row>
    <row r="3" spans="1:64" x14ac:dyDescent="0.25">
      <c r="A3" s="15" t="s">
        <v>368</v>
      </c>
      <c r="B3" s="15" t="s">
        <v>373</v>
      </c>
      <c r="C3" s="16">
        <v>2</v>
      </c>
      <c r="D3" s="16">
        <v>17</v>
      </c>
      <c r="E3" s="15" t="s">
        <v>374</v>
      </c>
      <c r="F3" s="16">
        <v>11</v>
      </c>
      <c r="G3" s="15" t="s">
        <v>375</v>
      </c>
      <c r="H3" s="15" t="s">
        <v>371</v>
      </c>
      <c r="I3" s="15" t="s">
        <v>372</v>
      </c>
      <c r="J3" s="16">
        <v>15.9</v>
      </c>
      <c r="K3" s="16">
        <v>42</v>
      </c>
      <c r="L3" s="16">
        <v>1.6</v>
      </c>
      <c r="M3" s="16">
        <v>0.99</v>
      </c>
      <c r="N3" s="16">
        <v>2.5099999999999998</v>
      </c>
      <c r="O3" s="16">
        <v>60.557768924302799</v>
      </c>
      <c r="P3" s="16">
        <v>13.057768924302799</v>
      </c>
      <c r="Q3" s="17"/>
      <c r="R3" s="17"/>
      <c r="S3" s="16">
        <v>47.5</v>
      </c>
      <c r="T3" s="16">
        <v>44.5</v>
      </c>
      <c r="U3" s="16">
        <v>42.9</v>
      </c>
      <c r="V3" s="16">
        <v>41.6</v>
      </c>
      <c r="W3" s="16">
        <v>38.5</v>
      </c>
      <c r="X3" s="16">
        <v>26</v>
      </c>
      <c r="Y3" s="16">
        <v>6</v>
      </c>
      <c r="Z3" s="16">
        <v>18.5</v>
      </c>
      <c r="AA3" s="16">
        <v>26.262626262626259</v>
      </c>
    </row>
    <row r="4" spans="1:64" x14ac:dyDescent="0.25">
      <c r="A4" s="15" t="s">
        <v>368</v>
      </c>
      <c r="B4" s="15" t="s">
        <v>376</v>
      </c>
      <c r="C4" s="16">
        <v>3</v>
      </c>
      <c r="D4" s="16">
        <v>28</v>
      </c>
      <c r="E4" s="15" t="s">
        <v>377</v>
      </c>
      <c r="F4" s="16">
        <v>24</v>
      </c>
      <c r="G4" s="15" t="s">
        <v>378</v>
      </c>
      <c r="H4" s="15" t="s">
        <v>371</v>
      </c>
      <c r="I4" s="15" t="s">
        <v>372</v>
      </c>
      <c r="J4" s="16">
        <v>14.9</v>
      </c>
      <c r="K4" s="16">
        <v>48</v>
      </c>
      <c r="L4" s="16">
        <v>1.52</v>
      </c>
      <c r="M4" s="16">
        <v>1.04</v>
      </c>
      <c r="N4" s="16">
        <v>2.5499999999999998</v>
      </c>
      <c r="O4" s="16">
        <v>59.215686274509899</v>
      </c>
      <c r="P4" s="16">
        <v>4.8156862745099005</v>
      </c>
      <c r="Q4" s="17"/>
      <c r="R4" s="17"/>
      <c r="S4" s="16">
        <v>54.4</v>
      </c>
      <c r="T4" s="16">
        <v>52.4</v>
      </c>
      <c r="U4" s="16">
        <v>50.9</v>
      </c>
      <c r="V4" s="16">
        <v>49.4</v>
      </c>
      <c r="W4" s="16">
        <v>45.5</v>
      </c>
      <c r="X4" s="16">
        <v>29</v>
      </c>
      <c r="Y4" s="16">
        <v>6.9</v>
      </c>
      <c r="Z4" s="16">
        <v>23.4</v>
      </c>
      <c r="AA4" s="16">
        <v>27.88461538461538</v>
      </c>
    </row>
    <row r="7" spans="1:64" x14ac:dyDescent="0.25">
      <c r="A7" s="14" t="s">
        <v>0</v>
      </c>
      <c r="B7" s="14" t="s">
        <v>2</v>
      </c>
      <c r="C7" s="14" t="s">
        <v>135</v>
      </c>
      <c r="D7" s="14" t="s">
        <v>136</v>
      </c>
      <c r="E7" s="14" t="s">
        <v>137</v>
      </c>
      <c r="F7" s="14" t="s">
        <v>138</v>
      </c>
      <c r="G7" s="14" t="s">
        <v>139</v>
      </c>
      <c r="H7" s="14" t="s">
        <v>140</v>
      </c>
      <c r="I7" s="14" t="s">
        <v>141</v>
      </c>
      <c r="J7" s="14" t="s">
        <v>142</v>
      </c>
      <c r="K7" s="14" t="s">
        <v>143</v>
      </c>
      <c r="L7" s="14" t="s">
        <v>144</v>
      </c>
      <c r="M7" s="14" t="s">
        <v>145</v>
      </c>
      <c r="N7" s="14" t="s">
        <v>146</v>
      </c>
      <c r="O7" s="14" t="s">
        <v>147</v>
      </c>
      <c r="P7" s="14" t="s">
        <v>148</v>
      </c>
      <c r="Q7" s="14" t="s">
        <v>149</v>
      </c>
      <c r="R7" s="14" t="s">
        <v>150</v>
      </c>
      <c r="S7" s="14" t="s">
        <v>151</v>
      </c>
      <c r="T7" s="14" t="s">
        <v>152</v>
      </c>
      <c r="U7" s="14" t="s">
        <v>153</v>
      </c>
      <c r="V7" s="14" t="s">
        <v>154</v>
      </c>
      <c r="W7" s="14" t="s">
        <v>155</v>
      </c>
      <c r="X7" s="14" t="s">
        <v>156</v>
      </c>
      <c r="Y7" s="14" t="s">
        <v>157</v>
      </c>
      <c r="Z7" s="14" t="s">
        <v>158</v>
      </c>
      <c r="AA7" s="14" t="s">
        <v>159</v>
      </c>
      <c r="AB7" s="14" t="s">
        <v>160</v>
      </c>
      <c r="AC7" s="14" t="s">
        <v>161</v>
      </c>
      <c r="AD7" s="14" t="s">
        <v>162</v>
      </c>
      <c r="AE7" s="14" t="s">
        <v>163</v>
      </c>
      <c r="AF7" s="14" t="s">
        <v>164</v>
      </c>
      <c r="AG7" s="14" t="s">
        <v>165</v>
      </c>
      <c r="AH7" s="14" t="s">
        <v>166</v>
      </c>
      <c r="AI7" s="14" t="s">
        <v>167</v>
      </c>
      <c r="AJ7" s="14" t="s">
        <v>168</v>
      </c>
      <c r="AK7" s="14" t="s">
        <v>169</v>
      </c>
      <c r="AL7" s="14" t="s">
        <v>170</v>
      </c>
      <c r="AM7" s="14" t="s">
        <v>171</v>
      </c>
      <c r="AN7" s="14" t="s">
        <v>172</v>
      </c>
      <c r="AO7" s="14" t="s">
        <v>173</v>
      </c>
      <c r="AP7" s="14" t="s">
        <v>174</v>
      </c>
      <c r="AQ7" s="14" t="s">
        <v>175</v>
      </c>
      <c r="AR7" s="14" t="s">
        <v>176</v>
      </c>
      <c r="AS7" s="14" t="s">
        <v>177</v>
      </c>
      <c r="AT7" s="14" t="s">
        <v>178</v>
      </c>
      <c r="AU7" s="14" t="s">
        <v>179</v>
      </c>
      <c r="AV7" s="14" t="s">
        <v>180</v>
      </c>
      <c r="AW7" s="14" t="s">
        <v>181</v>
      </c>
      <c r="AX7" s="14" t="s">
        <v>182</v>
      </c>
      <c r="AY7" s="14" t="s">
        <v>183</v>
      </c>
      <c r="AZ7" s="14" t="s">
        <v>184</v>
      </c>
      <c r="BA7" s="14" t="s">
        <v>185</v>
      </c>
      <c r="BB7" s="14" t="s">
        <v>186</v>
      </c>
      <c r="BC7" s="14" t="s">
        <v>187</v>
      </c>
      <c r="BD7" s="14" t="s">
        <v>188</v>
      </c>
      <c r="BE7" s="14" t="s">
        <v>189</v>
      </c>
      <c r="BF7" s="14" t="s">
        <v>190</v>
      </c>
      <c r="BG7" s="14" t="s">
        <v>191</v>
      </c>
      <c r="BH7" s="14" t="s">
        <v>192</v>
      </c>
      <c r="BI7" s="14" t="s">
        <v>193</v>
      </c>
      <c r="BJ7" s="14" t="s">
        <v>194</v>
      </c>
      <c r="BK7" s="14" t="s">
        <v>195</v>
      </c>
      <c r="BL7" s="14" t="s">
        <v>196</v>
      </c>
    </row>
    <row r="8" spans="1:64" x14ac:dyDescent="0.25">
      <c r="A8" s="15" t="s">
        <v>368</v>
      </c>
      <c r="B8" s="16">
        <v>1</v>
      </c>
      <c r="C8" s="15" t="s">
        <v>379</v>
      </c>
      <c r="D8" s="15" t="s">
        <v>380</v>
      </c>
      <c r="E8" s="15" t="s">
        <v>381</v>
      </c>
      <c r="F8" s="15" t="s">
        <v>380</v>
      </c>
      <c r="G8" s="16">
        <v>0</v>
      </c>
      <c r="H8" s="15" t="s">
        <v>262</v>
      </c>
      <c r="I8" s="16">
        <v>17</v>
      </c>
      <c r="J8" s="15" t="s">
        <v>382</v>
      </c>
      <c r="K8" s="15" t="s">
        <v>383</v>
      </c>
      <c r="L8" s="15" t="s">
        <v>384</v>
      </c>
      <c r="M8" s="15" t="s">
        <v>385</v>
      </c>
      <c r="N8" s="15" t="s">
        <v>261</v>
      </c>
      <c r="O8" s="15" t="s">
        <v>261</v>
      </c>
      <c r="P8" s="15" t="s">
        <v>261</v>
      </c>
      <c r="Q8" s="15" t="s">
        <v>261</v>
      </c>
      <c r="R8" s="15" t="s">
        <v>261</v>
      </c>
      <c r="S8" s="15" t="s">
        <v>261</v>
      </c>
      <c r="T8" s="15" t="s">
        <v>261</v>
      </c>
      <c r="U8" s="15" t="s">
        <v>261</v>
      </c>
      <c r="V8" s="15" t="s">
        <v>261</v>
      </c>
      <c r="W8" s="15" t="s">
        <v>261</v>
      </c>
      <c r="X8" s="15" t="s">
        <v>261</v>
      </c>
      <c r="Y8" s="15" t="s">
        <v>261</v>
      </c>
      <c r="Z8" s="15" t="s">
        <v>261</v>
      </c>
      <c r="AA8" s="15" t="s">
        <v>261</v>
      </c>
      <c r="AB8" s="15" t="s">
        <v>261</v>
      </c>
      <c r="AC8" s="15" t="s">
        <v>261</v>
      </c>
      <c r="AD8" s="15" t="s">
        <v>386</v>
      </c>
      <c r="AE8" s="15" t="s">
        <v>201</v>
      </c>
      <c r="AF8" s="15" t="s">
        <v>202</v>
      </c>
      <c r="AG8" s="15" t="s">
        <v>207</v>
      </c>
      <c r="AH8" s="15" t="s">
        <v>204</v>
      </c>
      <c r="AI8" s="15" t="s">
        <v>387</v>
      </c>
      <c r="AJ8" s="15" t="s">
        <v>261</v>
      </c>
      <c r="AK8" s="15" t="s">
        <v>261</v>
      </c>
      <c r="AL8" s="15" t="s">
        <v>388</v>
      </c>
      <c r="AM8" s="15" t="s">
        <v>261</v>
      </c>
      <c r="AN8" s="15" t="s">
        <v>389</v>
      </c>
      <c r="AO8" s="15" t="s">
        <v>261</v>
      </c>
      <c r="AP8" s="15" t="s">
        <v>217</v>
      </c>
      <c r="AQ8" s="15" t="s">
        <v>261</v>
      </c>
      <c r="AR8" s="15" t="s">
        <v>261</v>
      </c>
      <c r="AS8" s="15" t="s">
        <v>261</v>
      </c>
      <c r="AT8" s="15" t="s">
        <v>390</v>
      </c>
      <c r="AU8" s="15" t="s">
        <v>261</v>
      </c>
      <c r="AV8" s="15" t="s">
        <v>261</v>
      </c>
      <c r="AW8" s="15" t="s">
        <v>261</v>
      </c>
      <c r="AX8" s="15" t="s">
        <v>261</v>
      </c>
      <c r="AY8" s="15" t="s">
        <v>261</v>
      </c>
      <c r="AZ8" s="15" t="s">
        <v>261</v>
      </c>
      <c r="BA8" s="15" t="s">
        <v>261</v>
      </c>
      <c r="BB8" s="15" t="s">
        <v>212</v>
      </c>
      <c r="BC8" s="15" t="s">
        <v>226</v>
      </c>
      <c r="BD8" s="15" t="s">
        <v>212</v>
      </c>
      <c r="BE8" s="15" t="s">
        <v>391</v>
      </c>
      <c r="BF8" s="15" t="s">
        <v>392</v>
      </c>
      <c r="BG8" s="15" t="s">
        <v>393</v>
      </c>
      <c r="BH8" s="15" t="s">
        <v>261</v>
      </c>
      <c r="BI8" s="15" t="s">
        <v>394</v>
      </c>
      <c r="BJ8" s="15" t="s">
        <v>239</v>
      </c>
      <c r="BK8" s="15" t="s">
        <v>395</v>
      </c>
      <c r="BL8" s="15" t="s">
        <v>396</v>
      </c>
    </row>
    <row r="9" spans="1:64" x14ac:dyDescent="0.25">
      <c r="A9" s="15" t="s">
        <v>368</v>
      </c>
      <c r="B9" s="16">
        <v>2</v>
      </c>
      <c r="C9" s="15" t="s">
        <v>379</v>
      </c>
      <c r="D9" s="15" t="s">
        <v>222</v>
      </c>
      <c r="E9" s="15" t="s">
        <v>397</v>
      </c>
      <c r="F9" s="15" t="s">
        <v>222</v>
      </c>
      <c r="G9" s="16">
        <v>17</v>
      </c>
      <c r="H9" s="15" t="s">
        <v>374</v>
      </c>
      <c r="I9" s="16">
        <v>11</v>
      </c>
      <c r="J9" s="15" t="s">
        <v>398</v>
      </c>
      <c r="K9" s="15" t="s">
        <v>383</v>
      </c>
      <c r="L9" s="15" t="s">
        <v>384</v>
      </c>
      <c r="M9" s="15" t="s">
        <v>385</v>
      </c>
      <c r="N9" s="15" t="s">
        <v>261</v>
      </c>
      <c r="O9" s="15" t="s">
        <v>261</v>
      </c>
      <c r="P9" s="15" t="s">
        <v>261</v>
      </c>
      <c r="Q9" s="15" t="s">
        <v>261</v>
      </c>
      <c r="R9" s="15" t="s">
        <v>261</v>
      </c>
      <c r="S9" s="15" t="s">
        <v>261</v>
      </c>
      <c r="T9" s="15" t="s">
        <v>261</v>
      </c>
      <c r="U9" s="15" t="s">
        <v>261</v>
      </c>
      <c r="V9" s="15" t="s">
        <v>261</v>
      </c>
      <c r="W9" s="15" t="s">
        <v>261</v>
      </c>
      <c r="X9" s="15" t="s">
        <v>261</v>
      </c>
      <c r="Y9" s="15" t="s">
        <v>261</v>
      </c>
      <c r="Z9" s="15" t="s">
        <v>261</v>
      </c>
      <c r="AA9" s="15" t="s">
        <v>261</v>
      </c>
      <c r="AB9" s="15" t="s">
        <v>261</v>
      </c>
      <c r="AC9" s="15" t="s">
        <v>261</v>
      </c>
      <c r="AD9" s="15" t="s">
        <v>386</v>
      </c>
      <c r="AE9" s="15" t="s">
        <v>201</v>
      </c>
      <c r="AF9" s="15" t="s">
        <v>202</v>
      </c>
      <c r="AG9" s="15" t="s">
        <v>207</v>
      </c>
      <c r="AH9" s="15" t="s">
        <v>204</v>
      </c>
      <c r="AI9" s="15" t="s">
        <v>387</v>
      </c>
      <c r="AJ9" s="15" t="s">
        <v>261</v>
      </c>
      <c r="AK9" s="15" t="s">
        <v>261</v>
      </c>
      <c r="AL9" s="15" t="s">
        <v>388</v>
      </c>
      <c r="AM9" s="15" t="s">
        <v>261</v>
      </c>
      <c r="AN9" s="15" t="s">
        <v>261</v>
      </c>
      <c r="AO9" s="15" t="s">
        <v>261</v>
      </c>
      <c r="AP9" s="15" t="s">
        <v>217</v>
      </c>
      <c r="AQ9" s="15" t="s">
        <v>261</v>
      </c>
      <c r="AR9" s="15" t="s">
        <v>261</v>
      </c>
      <c r="AS9" s="15" t="s">
        <v>261</v>
      </c>
      <c r="AT9" s="15" t="s">
        <v>399</v>
      </c>
      <c r="AU9" s="15" t="s">
        <v>261</v>
      </c>
      <c r="AV9" s="15" t="s">
        <v>261</v>
      </c>
      <c r="AW9" s="15" t="s">
        <v>261</v>
      </c>
      <c r="AX9" s="15" t="s">
        <v>261</v>
      </c>
      <c r="AY9" s="15" t="s">
        <v>261</v>
      </c>
      <c r="AZ9" s="15" t="s">
        <v>261</v>
      </c>
      <c r="BA9" s="15" t="s">
        <v>261</v>
      </c>
      <c r="BB9" s="15" t="s">
        <v>245</v>
      </c>
      <c r="BC9" s="15" t="s">
        <v>226</v>
      </c>
      <c r="BD9" s="15" t="s">
        <v>212</v>
      </c>
      <c r="BE9" s="15" t="s">
        <v>391</v>
      </c>
      <c r="BF9" s="15" t="s">
        <v>392</v>
      </c>
      <c r="BG9" s="15" t="s">
        <v>393</v>
      </c>
      <c r="BH9" s="15" t="s">
        <v>261</v>
      </c>
      <c r="BI9" s="15" t="s">
        <v>394</v>
      </c>
      <c r="BJ9" s="15" t="s">
        <v>400</v>
      </c>
      <c r="BK9" s="15" t="s">
        <v>214</v>
      </c>
      <c r="BL9" s="15" t="s">
        <v>401</v>
      </c>
    </row>
    <row r="10" spans="1:64" x14ac:dyDescent="0.25">
      <c r="A10" s="15" t="s">
        <v>368</v>
      </c>
      <c r="B10" s="16">
        <v>3</v>
      </c>
      <c r="C10" s="15" t="s">
        <v>379</v>
      </c>
      <c r="D10" s="15" t="s">
        <v>227</v>
      </c>
      <c r="E10" s="15" t="s">
        <v>402</v>
      </c>
      <c r="F10" s="15" t="s">
        <v>227</v>
      </c>
      <c r="G10" s="16">
        <v>28</v>
      </c>
      <c r="H10" s="15" t="s">
        <v>377</v>
      </c>
      <c r="I10" s="16">
        <v>24</v>
      </c>
      <c r="J10" s="15" t="s">
        <v>403</v>
      </c>
      <c r="K10" s="15" t="s">
        <v>383</v>
      </c>
      <c r="L10" s="15" t="s">
        <v>404</v>
      </c>
      <c r="M10" s="15" t="s">
        <v>405</v>
      </c>
      <c r="N10" s="15" t="s">
        <v>261</v>
      </c>
      <c r="O10" s="15" t="s">
        <v>261</v>
      </c>
      <c r="P10" s="15" t="s">
        <v>261</v>
      </c>
      <c r="Q10" s="15" t="s">
        <v>261</v>
      </c>
      <c r="R10" s="15" t="s">
        <v>261</v>
      </c>
      <c r="S10" s="15" t="s">
        <v>261</v>
      </c>
      <c r="T10" s="15" t="s">
        <v>261</v>
      </c>
      <c r="U10" s="15" t="s">
        <v>261</v>
      </c>
      <c r="V10" s="15" t="s">
        <v>261</v>
      </c>
      <c r="W10" s="15" t="s">
        <v>261</v>
      </c>
      <c r="X10" s="15" t="s">
        <v>261</v>
      </c>
      <c r="Y10" s="15" t="s">
        <v>261</v>
      </c>
      <c r="Z10" s="15" t="s">
        <v>261</v>
      </c>
      <c r="AA10" s="15" t="s">
        <v>261</v>
      </c>
      <c r="AB10" s="15" t="s">
        <v>261</v>
      </c>
      <c r="AC10" s="15" t="s">
        <v>261</v>
      </c>
      <c r="AD10" s="15" t="s">
        <v>386</v>
      </c>
      <c r="AE10" s="15" t="s">
        <v>201</v>
      </c>
      <c r="AF10" s="15" t="s">
        <v>202</v>
      </c>
      <c r="AG10" s="15" t="s">
        <v>203</v>
      </c>
      <c r="AH10" s="15" t="s">
        <v>204</v>
      </c>
      <c r="AI10" s="15" t="s">
        <v>205</v>
      </c>
      <c r="AJ10" s="15" t="s">
        <v>202</v>
      </c>
      <c r="AK10" s="15" t="s">
        <v>207</v>
      </c>
      <c r="AL10" s="15" t="s">
        <v>204</v>
      </c>
      <c r="AM10" s="15" t="s">
        <v>261</v>
      </c>
      <c r="AN10" s="15" t="s">
        <v>389</v>
      </c>
      <c r="AO10" s="15" t="s">
        <v>261</v>
      </c>
      <c r="AP10" s="15" t="s">
        <v>217</v>
      </c>
      <c r="AQ10" s="15" t="s">
        <v>261</v>
      </c>
      <c r="AR10" s="15" t="s">
        <v>261</v>
      </c>
      <c r="AS10" s="15" t="s">
        <v>261</v>
      </c>
      <c r="AT10" s="15" t="s">
        <v>399</v>
      </c>
      <c r="AU10" s="15" t="s">
        <v>231</v>
      </c>
      <c r="AV10" s="15" t="s">
        <v>406</v>
      </c>
      <c r="AW10" s="15" t="s">
        <v>407</v>
      </c>
      <c r="AX10" s="15" t="s">
        <v>261</v>
      </c>
      <c r="AY10" s="15" t="s">
        <v>261</v>
      </c>
      <c r="AZ10" s="15" t="s">
        <v>261</v>
      </c>
      <c r="BA10" s="15" t="s">
        <v>261</v>
      </c>
      <c r="BB10" s="15" t="s">
        <v>231</v>
      </c>
      <c r="BC10" s="15" t="s">
        <v>226</v>
      </c>
      <c r="BD10" s="15" t="s">
        <v>212</v>
      </c>
      <c r="BE10" s="15" t="s">
        <v>391</v>
      </c>
      <c r="BF10" s="15" t="s">
        <v>392</v>
      </c>
      <c r="BG10" s="15" t="s">
        <v>393</v>
      </c>
      <c r="BH10" s="15" t="s">
        <v>261</v>
      </c>
      <c r="BI10" s="15" t="s">
        <v>394</v>
      </c>
      <c r="BJ10" s="15" t="s">
        <v>213</v>
      </c>
      <c r="BK10" s="15" t="s">
        <v>261</v>
      </c>
      <c r="BL10" s="15" t="s">
        <v>261</v>
      </c>
    </row>
    <row r="11" spans="1:64" x14ac:dyDescent="0.25">
      <c r="A11" s="15" t="s">
        <v>368</v>
      </c>
      <c r="B11" s="16">
        <v>4</v>
      </c>
      <c r="C11" s="15" t="s">
        <v>379</v>
      </c>
      <c r="D11" s="15" t="s">
        <v>229</v>
      </c>
      <c r="E11" s="15" t="s">
        <v>408</v>
      </c>
      <c r="F11" s="15" t="s">
        <v>229</v>
      </c>
      <c r="G11" s="16">
        <v>52</v>
      </c>
      <c r="H11" s="15" t="s">
        <v>409</v>
      </c>
      <c r="I11" s="16">
        <v>23</v>
      </c>
      <c r="J11" s="15" t="s">
        <v>410</v>
      </c>
      <c r="K11" s="15" t="s">
        <v>383</v>
      </c>
      <c r="L11" s="15" t="s">
        <v>411</v>
      </c>
      <c r="M11" s="15" t="s">
        <v>225</v>
      </c>
      <c r="N11" s="15" t="s">
        <v>261</v>
      </c>
      <c r="O11" s="15" t="s">
        <v>261</v>
      </c>
      <c r="P11" s="15" t="s">
        <v>261</v>
      </c>
      <c r="Q11" s="15" t="s">
        <v>261</v>
      </c>
      <c r="R11" s="15" t="s">
        <v>261</v>
      </c>
      <c r="S11" s="15" t="s">
        <v>261</v>
      </c>
      <c r="T11" s="15" t="s">
        <v>261</v>
      </c>
      <c r="U11" s="15" t="s">
        <v>261</v>
      </c>
      <c r="V11" s="15" t="s">
        <v>261</v>
      </c>
      <c r="W11" s="15" t="s">
        <v>261</v>
      </c>
      <c r="X11" s="15" t="s">
        <v>261</v>
      </c>
      <c r="Y11" s="15" t="s">
        <v>261</v>
      </c>
      <c r="Z11" s="15" t="s">
        <v>261</v>
      </c>
      <c r="AA11" s="15" t="s">
        <v>261</v>
      </c>
      <c r="AB11" s="15" t="s">
        <v>261</v>
      </c>
      <c r="AC11" s="15" t="s">
        <v>261</v>
      </c>
      <c r="AD11" s="15" t="s">
        <v>386</v>
      </c>
      <c r="AE11" s="15" t="s">
        <v>201</v>
      </c>
      <c r="AF11" s="15" t="s">
        <v>202</v>
      </c>
      <c r="AG11" s="15" t="s">
        <v>203</v>
      </c>
      <c r="AH11" s="15" t="s">
        <v>204</v>
      </c>
      <c r="AI11" s="15" t="s">
        <v>205</v>
      </c>
      <c r="AJ11" s="15" t="s">
        <v>202</v>
      </c>
      <c r="AK11" s="15" t="s">
        <v>207</v>
      </c>
      <c r="AL11" s="15" t="s">
        <v>204</v>
      </c>
      <c r="AM11" s="15" t="s">
        <v>261</v>
      </c>
      <c r="AN11" s="15" t="s">
        <v>389</v>
      </c>
      <c r="AO11" s="15" t="s">
        <v>261</v>
      </c>
      <c r="AP11" s="15" t="s">
        <v>217</v>
      </c>
      <c r="AQ11" s="15" t="s">
        <v>261</v>
      </c>
      <c r="AR11" s="15" t="s">
        <v>261</v>
      </c>
      <c r="AS11" s="15" t="s">
        <v>261</v>
      </c>
      <c r="AT11" s="15" t="s">
        <v>399</v>
      </c>
      <c r="AU11" s="15" t="s">
        <v>231</v>
      </c>
      <c r="AV11" s="15" t="s">
        <v>412</v>
      </c>
      <c r="AW11" s="15" t="s">
        <v>261</v>
      </c>
      <c r="AX11" s="15" t="s">
        <v>413</v>
      </c>
      <c r="AY11" s="15" t="s">
        <v>414</v>
      </c>
      <c r="AZ11" s="15" t="s">
        <v>261</v>
      </c>
      <c r="BA11" s="15" t="s">
        <v>261</v>
      </c>
      <c r="BB11" s="15" t="s">
        <v>231</v>
      </c>
      <c r="BC11" s="15" t="s">
        <v>226</v>
      </c>
      <c r="BD11" s="15" t="s">
        <v>212</v>
      </c>
      <c r="BE11" s="15" t="s">
        <v>391</v>
      </c>
      <c r="BF11" s="15" t="s">
        <v>392</v>
      </c>
      <c r="BG11" s="15" t="s">
        <v>393</v>
      </c>
      <c r="BH11" s="15" t="s">
        <v>261</v>
      </c>
      <c r="BI11" s="15" t="s">
        <v>394</v>
      </c>
      <c r="BJ11" s="15" t="s">
        <v>400</v>
      </c>
      <c r="BK11" s="15" t="s">
        <v>395</v>
      </c>
      <c r="BL11" s="15" t="s">
        <v>415</v>
      </c>
    </row>
    <row r="12" spans="1:64" x14ac:dyDescent="0.25">
      <c r="A12" s="15" t="s">
        <v>368</v>
      </c>
      <c r="B12" s="16">
        <v>5</v>
      </c>
      <c r="C12" s="15" t="s">
        <v>379</v>
      </c>
      <c r="D12" s="15" t="s">
        <v>102</v>
      </c>
      <c r="E12" s="15" t="s">
        <v>102</v>
      </c>
      <c r="F12" s="15" t="s">
        <v>416</v>
      </c>
      <c r="G12" s="16">
        <v>75</v>
      </c>
      <c r="H12" s="15" t="s">
        <v>417</v>
      </c>
      <c r="I12" s="16">
        <v>0</v>
      </c>
      <c r="J12" s="15" t="s">
        <v>418</v>
      </c>
      <c r="K12" s="15" t="s">
        <v>383</v>
      </c>
      <c r="L12" s="15" t="s">
        <v>419</v>
      </c>
      <c r="M12" s="15" t="s">
        <v>420</v>
      </c>
      <c r="N12" s="15" t="s">
        <v>261</v>
      </c>
      <c r="O12" s="15" t="s">
        <v>261</v>
      </c>
      <c r="P12" s="15" t="s">
        <v>261</v>
      </c>
      <c r="Q12" s="15" t="s">
        <v>261</v>
      </c>
      <c r="R12" s="15" t="s">
        <v>261</v>
      </c>
      <c r="S12" s="15" t="s">
        <v>261</v>
      </c>
      <c r="T12" s="15" t="s">
        <v>261</v>
      </c>
      <c r="U12" s="15" t="s">
        <v>261</v>
      </c>
      <c r="V12" s="15" t="s">
        <v>261</v>
      </c>
      <c r="W12" s="15" t="s">
        <v>261</v>
      </c>
      <c r="X12" s="15" t="s">
        <v>261</v>
      </c>
      <c r="Y12" s="15" t="s">
        <v>261</v>
      </c>
      <c r="Z12" s="15" t="s">
        <v>261</v>
      </c>
      <c r="AA12" s="15" t="s">
        <v>261</v>
      </c>
      <c r="AB12" s="15" t="s">
        <v>261</v>
      </c>
      <c r="AC12" s="15" t="s">
        <v>261</v>
      </c>
      <c r="AD12" s="15" t="s">
        <v>386</v>
      </c>
      <c r="AE12" s="15" t="s">
        <v>201</v>
      </c>
      <c r="AF12" s="15" t="s">
        <v>421</v>
      </c>
      <c r="AG12" s="15" t="s">
        <v>261</v>
      </c>
      <c r="AH12" s="15" t="s">
        <v>261</v>
      </c>
      <c r="AI12" s="15" t="s">
        <v>261</v>
      </c>
      <c r="AJ12" s="15" t="s">
        <v>261</v>
      </c>
      <c r="AK12" s="15" t="s">
        <v>261</v>
      </c>
      <c r="AL12" s="15" t="s">
        <v>261</v>
      </c>
      <c r="AM12" s="15" t="s">
        <v>389</v>
      </c>
      <c r="AN12" s="15" t="s">
        <v>261</v>
      </c>
      <c r="AO12" s="15" t="s">
        <v>261</v>
      </c>
      <c r="AP12" s="15" t="s">
        <v>217</v>
      </c>
      <c r="AQ12" s="15" t="s">
        <v>261</v>
      </c>
      <c r="AR12" s="15" t="s">
        <v>261</v>
      </c>
      <c r="AS12" s="15" t="s">
        <v>261</v>
      </c>
      <c r="AT12" s="15" t="s">
        <v>399</v>
      </c>
      <c r="AU12" s="15" t="s">
        <v>245</v>
      </c>
      <c r="AV12" s="15" t="s">
        <v>412</v>
      </c>
      <c r="AW12" s="15" t="s">
        <v>261</v>
      </c>
      <c r="AX12" s="15" t="s">
        <v>422</v>
      </c>
      <c r="AY12" s="15" t="s">
        <v>414</v>
      </c>
      <c r="AZ12" s="15" t="s">
        <v>261</v>
      </c>
      <c r="BA12" s="15" t="s">
        <v>261</v>
      </c>
      <c r="BB12" s="15" t="s">
        <v>231</v>
      </c>
      <c r="BC12" s="15" t="s">
        <v>226</v>
      </c>
      <c r="BD12" s="15" t="s">
        <v>212</v>
      </c>
      <c r="BE12" s="15" t="s">
        <v>391</v>
      </c>
      <c r="BF12" s="15" t="s">
        <v>392</v>
      </c>
      <c r="BG12" s="15" t="s">
        <v>393</v>
      </c>
      <c r="BH12" s="15" t="s">
        <v>261</v>
      </c>
      <c r="BI12" s="15" t="s">
        <v>394</v>
      </c>
      <c r="BJ12" s="15" t="s">
        <v>261</v>
      </c>
      <c r="BK12" s="15" t="s">
        <v>261</v>
      </c>
      <c r="BL12" s="15" t="s">
        <v>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"/>
  <sheetViews>
    <sheetView workbookViewId="0"/>
  </sheetViews>
  <sheetFormatPr defaultRowHeight="15" x14ac:dyDescent="0.25"/>
  <cols>
    <col min="1" max="16384" width="9.140625" style="2"/>
  </cols>
  <sheetData>
    <row r="1" spans="1:64" x14ac:dyDescent="0.25">
      <c r="A1" s="18" t="s">
        <v>0</v>
      </c>
      <c r="B1" s="18" t="s">
        <v>2</v>
      </c>
      <c r="C1" s="18" t="s">
        <v>135</v>
      </c>
      <c r="D1" s="18" t="s">
        <v>136</v>
      </c>
      <c r="E1" s="18" t="s">
        <v>137</v>
      </c>
      <c r="F1" s="18" t="s">
        <v>138</v>
      </c>
      <c r="G1" s="18" t="s">
        <v>139</v>
      </c>
      <c r="H1" s="18" t="s">
        <v>140</v>
      </c>
      <c r="I1" s="18" t="s">
        <v>141</v>
      </c>
      <c r="J1" s="18" t="s">
        <v>142</v>
      </c>
      <c r="K1" s="18" t="s">
        <v>143</v>
      </c>
      <c r="L1" s="18" t="s">
        <v>144</v>
      </c>
      <c r="M1" s="18" t="s">
        <v>145</v>
      </c>
      <c r="N1" s="18" t="s">
        <v>146</v>
      </c>
      <c r="O1" s="18" t="s">
        <v>147</v>
      </c>
      <c r="P1" s="18" t="s">
        <v>148</v>
      </c>
      <c r="Q1" s="18" t="s">
        <v>149</v>
      </c>
      <c r="R1" s="18" t="s">
        <v>150</v>
      </c>
      <c r="S1" s="18" t="s">
        <v>151</v>
      </c>
      <c r="T1" s="18" t="s">
        <v>152</v>
      </c>
      <c r="U1" s="18" t="s">
        <v>153</v>
      </c>
      <c r="V1" s="18" t="s">
        <v>154</v>
      </c>
      <c r="W1" s="18" t="s">
        <v>155</v>
      </c>
      <c r="X1" s="18" t="s">
        <v>156</v>
      </c>
      <c r="Y1" s="18" t="s">
        <v>157</v>
      </c>
      <c r="Z1" s="18" t="s">
        <v>158</v>
      </c>
      <c r="AA1" s="18" t="s">
        <v>159</v>
      </c>
      <c r="AB1" s="18" t="s">
        <v>160</v>
      </c>
      <c r="AC1" s="18" t="s">
        <v>161</v>
      </c>
      <c r="AD1" s="18" t="s">
        <v>162</v>
      </c>
      <c r="AE1" s="18" t="s">
        <v>163</v>
      </c>
      <c r="AF1" s="18" t="s">
        <v>164</v>
      </c>
      <c r="AG1" s="18" t="s">
        <v>165</v>
      </c>
      <c r="AH1" s="18" t="s">
        <v>166</v>
      </c>
      <c r="AI1" s="18" t="s">
        <v>167</v>
      </c>
      <c r="AJ1" s="18" t="s">
        <v>168</v>
      </c>
      <c r="AK1" s="18" t="s">
        <v>169</v>
      </c>
      <c r="AL1" s="18" t="s">
        <v>170</v>
      </c>
      <c r="AM1" s="18" t="s">
        <v>171</v>
      </c>
      <c r="AN1" s="18" t="s">
        <v>172</v>
      </c>
      <c r="AO1" s="18" t="s">
        <v>173</v>
      </c>
      <c r="AP1" s="18" t="s">
        <v>174</v>
      </c>
      <c r="AQ1" s="18" t="s">
        <v>175</v>
      </c>
      <c r="AR1" s="18" t="s">
        <v>176</v>
      </c>
      <c r="AS1" s="18" t="s">
        <v>177</v>
      </c>
      <c r="AT1" s="18" t="s">
        <v>178</v>
      </c>
      <c r="AU1" s="18" t="s">
        <v>179</v>
      </c>
      <c r="AV1" s="18" t="s">
        <v>180</v>
      </c>
      <c r="AW1" s="18" t="s">
        <v>181</v>
      </c>
      <c r="AX1" s="18" t="s">
        <v>182</v>
      </c>
      <c r="AY1" s="18" t="s">
        <v>183</v>
      </c>
      <c r="AZ1" s="18" t="s">
        <v>184</v>
      </c>
      <c r="BA1" s="18" t="s">
        <v>185</v>
      </c>
      <c r="BB1" s="18" t="s">
        <v>186</v>
      </c>
      <c r="BC1" s="18" t="s">
        <v>187</v>
      </c>
      <c r="BD1" s="18" t="s">
        <v>188</v>
      </c>
      <c r="BE1" s="18" t="s">
        <v>189</v>
      </c>
      <c r="BF1" s="18" t="s">
        <v>190</v>
      </c>
      <c r="BG1" s="18" t="s">
        <v>191</v>
      </c>
      <c r="BH1" s="18" t="s">
        <v>192</v>
      </c>
      <c r="BI1" s="18" t="s">
        <v>193</v>
      </c>
      <c r="BJ1" s="18" t="s">
        <v>194</v>
      </c>
      <c r="BK1" s="18" t="s">
        <v>195</v>
      </c>
      <c r="BL1" s="18" t="s">
        <v>196</v>
      </c>
    </row>
    <row r="2" spans="1:64" x14ac:dyDescent="0.25">
      <c r="A2" s="19" t="s">
        <v>424</v>
      </c>
      <c r="B2" s="20">
        <v>1</v>
      </c>
      <c r="C2" s="19" t="s">
        <v>425</v>
      </c>
      <c r="D2" s="19" t="s">
        <v>426</v>
      </c>
      <c r="E2" s="19" t="s">
        <v>380</v>
      </c>
      <c r="F2" s="19" t="s">
        <v>380</v>
      </c>
      <c r="G2" s="20">
        <v>0</v>
      </c>
      <c r="H2" s="19" t="s">
        <v>427</v>
      </c>
      <c r="I2" s="20">
        <v>7</v>
      </c>
      <c r="J2" s="19" t="s">
        <v>428</v>
      </c>
      <c r="K2" s="19" t="s">
        <v>261</v>
      </c>
      <c r="L2" s="19" t="s">
        <v>384</v>
      </c>
      <c r="M2" s="19" t="s">
        <v>385</v>
      </c>
      <c r="N2" s="19" t="s">
        <v>261</v>
      </c>
      <c r="O2" s="19" t="s">
        <v>261</v>
      </c>
      <c r="P2" s="19" t="s">
        <v>261</v>
      </c>
      <c r="Q2" s="19" t="s">
        <v>261</v>
      </c>
      <c r="R2" s="19" t="s">
        <v>261</v>
      </c>
      <c r="S2" s="19" t="s">
        <v>261</v>
      </c>
      <c r="T2" s="19" t="s">
        <v>261</v>
      </c>
      <c r="U2" s="19" t="s">
        <v>261</v>
      </c>
      <c r="V2" s="19" t="s">
        <v>261</v>
      </c>
      <c r="W2" s="19" t="s">
        <v>261</v>
      </c>
      <c r="X2" s="19" t="s">
        <v>261</v>
      </c>
      <c r="Y2" s="19" t="s">
        <v>261</v>
      </c>
      <c r="Z2" s="19" t="s">
        <v>261</v>
      </c>
      <c r="AA2" s="19" t="s">
        <v>261</v>
      </c>
      <c r="AB2" s="19" t="s">
        <v>261</v>
      </c>
      <c r="AC2" s="19" t="s">
        <v>261</v>
      </c>
      <c r="AD2" s="19" t="s">
        <v>261</v>
      </c>
      <c r="AE2" s="19" t="s">
        <v>429</v>
      </c>
      <c r="AF2" s="19" t="s">
        <v>206</v>
      </c>
      <c r="AG2" s="19" t="s">
        <v>207</v>
      </c>
      <c r="AH2" s="19" t="s">
        <v>388</v>
      </c>
      <c r="AI2" s="19" t="s">
        <v>387</v>
      </c>
      <c r="AJ2" s="19" t="s">
        <v>261</v>
      </c>
      <c r="AK2" s="19" t="s">
        <v>261</v>
      </c>
      <c r="AL2" s="19" t="s">
        <v>208</v>
      </c>
      <c r="AM2" s="19" t="s">
        <v>261</v>
      </c>
      <c r="AN2" s="19" t="s">
        <v>261</v>
      </c>
      <c r="AO2" s="19" t="s">
        <v>261</v>
      </c>
      <c r="AP2" s="19" t="s">
        <v>217</v>
      </c>
      <c r="AQ2" s="19" t="s">
        <v>261</v>
      </c>
      <c r="AR2" s="19" t="s">
        <v>261</v>
      </c>
      <c r="AS2" s="19" t="s">
        <v>261</v>
      </c>
      <c r="AT2" s="19" t="s">
        <v>261</v>
      </c>
      <c r="AU2" s="19" t="s">
        <v>261</v>
      </c>
      <c r="AV2" s="19" t="s">
        <v>261</v>
      </c>
      <c r="AW2" s="19" t="s">
        <v>261</v>
      </c>
      <c r="AX2" s="19" t="s">
        <v>261</v>
      </c>
      <c r="AY2" s="19" t="s">
        <v>261</v>
      </c>
      <c r="AZ2" s="19" t="s">
        <v>261</v>
      </c>
      <c r="BA2" s="19" t="s">
        <v>261</v>
      </c>
      <c r="BB2" s="19" t="s">
        <v>261</v>
      </c>
      <c r="BC2" s="19" t="s">
        <v>261</v>
      </c>
      <c r="BD2" s="19" t="s">
        <v>261</v>
      </c>
      <c r="BE2" s="19" t="s">
        <v>261</v>
      </c>
      <c r="BF2" s="19" t="s">
        <v>261</v>
      </c>
      <c r="BG2" s="19" t="s">
        <v>261</v>
      </c>
      <c r="BH2" s="19" t="s">
        <v>261</v>
      </c>
      <c r="BI2" s="19" t="s">
        <v>261</v>
      </c>
      <c r="BJ2" s="19" t="s">
        <v>400</v>
      </c>
      <c r="BK2" s="19" t="s">
        <v>261</v>
      </c>
      <c r="BL2" s="19" t="s">
        <v>430</v>
      </c>
    </row>
    <row r="3" spans="1:64" x14ac:dyDescent="0.25">
      <c r="A3" s="19" t="s">
        <v>424</v>
      </c>
      <c r="B3" s="20">
        <v>2</v>
      </c>
      <c r="C3" s="19" t="s">
        <v>425</v>
      </c>
      <c r="D3" s="19" t="s">
        <v>431</v>
      </c>
      <c r="E3" s="19" t="s">
        <v>432</v>
      </c>
      <c r="F3" s="19" t="s">
        <v>433</v>
      </c>
      <c r="G3" s="20">
        <v>7</v>
      </c>
      <c r="H3" s="19" t="s">
        <v>272</v>
      </c>
      <c r="I3" s="20">
        <v>8</v>
      </c>
      <c r="J3" s="19" t="s">
        <v>434</v>
      </c>
      <c r="K3" s="19" t="s">
        <v>261</v>
      </c>
      <c r="L3" s="19" t="s">
        <v>435</v>
      </c>
      <c r="M3" s="19" t="s">
        <v>436</v>
      </c>
      <c r="N3" s="19" t="s">
        <v>261</v>
      </c>
      <c r="O3" s="19" t="s">
        <v>261</v>
      </c>
      <c r="P3" s="19" t="s">
        <v>261</v>
      </c>
      <c r="Q3" s="19" t="s">
        <v>261</v>
      </c>
      <c r="R3" s="19" t="s">
        <v>261</v>
      </c>
      <c r="S3" s="19" t="s">
        <v>261</v>
      </c>
      <c r="T3" s="19" t="s">
        <v>261</v>
      </c>
      <c r="U3" s="19" t="s">
        <v>261</v>
      </c>
      <c r="V3" s="19" t="s">
        <v>261</v>
      </c>
      <c r="W3" s="19" t="s">
        <v>261</v>
      </c>
      <c r="X3" s="19" t="s">
        <v>261</v>
      </c>
      <c r="Y3" s="19" t="s">
        <v>261</v>
      </c>
      <c r="Z3" s="19" t="s">
        <v>261</v>
      </c>
      <c r="AA3" s="19" t="s">
        <v>261</v>
      </c>
      <c r="AB3" s="19" t="s">
        <v>261</v>
      </c>
      <c r="AC3" s="19" t="s">
        <v>261</v>
      </c>
      <c r="AD3" s="19" t="s">
        <v>261</v>
      </c>
      <c r="AE3" s="19" t="s">
        <v>429</v>
      </c>
      <c r="AF3" s="19" t="s">
        <v>206</v>
      </c>
      <c r="AG3" s="19" t="s">
        <v>203</v>
      </c>
      <c r="AH3" s="19" t="s">
        <v>388</v>
      </c>
      <c r="AI3" s="19" t="s">
        <v>387</v>
      </c>
      <c r="AJ3" s="19" t="s">
        <v>261</v>
      </c>
      <c r="AK3" s="19" t="s">
        <v>261</v>
      </c>
      <c r="AL3" s="19" t="s">
        <v>208</v>
      </c>
      <c r="AM3" s="19" t="s">
        <v>261</v>
      </c>
      <c r="AN3" s="19" t="s">
        <v>261</v>
      </c>
      <c r="AO3" s="19" t="s">
        <v>261</v>
      </c>
      <c r="AP3" s="19" t="s">
        <v>217</v>
      </c>
      <c r="AQ3" s="19" t="s">
        <v>261</v>
      </c>
      <c r="AR3" s="19" t="s">
        <v>261</v>
      </c>
      <c r="AS3" s="19" t="s">
        <v>261</v>
      </c>
      <c r="AT3" s="19" t="s">
        <v>261</v>
      </c>
      <c r="AU3" s="19" t="s">
        <v>261</v>
      </c>
      <c r="AV3" s="19" t="s">
        <v>261</v>
      </c>
      <c r="AW3" s="19" t="s">
        <v>261</v>
      </c>
      <c r="AX3" s="19" t="s">
        <v>261</v>
      </c>
      <c r="AY3" s="19" t="s">
        <v>261</v>
      </c>
      <c r="AZ3" s="19" t="s">
        <v>261</v>
      </c>
      <c r="BA3" s="19" t="s">
        <v>261</v>
      </c>
      <c r="BB3" s="19" t="s">
        <v>212</v>
      </c>
      <c r="BC3" s="19" t="s">
        <v>207</v>
      </c>
      <c r="BD3" s="19" t="s">
        <v>261</v>
      </c>
      <c r="BE3" s="19" t="s">
        <v>261</v>
      </c>
      <c r="BF3" s="19" t="s">
        <v>261</v>
      </c>
      <c r="BG3" s="19" t="s">
        <v>261</v>
      </c>
      <c r="BH3" s="19" t="s">
        <v>261</v>
      </c>
      <c r="BI3" s="19" t="s">
        <v>261</v>
      </c>
      <c r="BJ3" s="19" t="s">
        <v>239</v>
      </c>
      <c r="BK3" s="19" t="s">
        <v>395</v>
      </c>
      <c r="BL3" s="19" t="s">
        <v>437</v>
      </c>
    </row>
    <row r="4" spans="1:64" x14ac:dyDescent="0.25">
      <c r="A4" s="19" t="s">
        <v>424</v>
      </c>
      <c r="B4" s="20">
        <v>3</v>
      </c>
      <c r="C4" s="19" t="s">
        <v>425</v>
      </c>
      <c r="D4" s="19" t="s">
        <v>222</v>
      </c>
      <c r="E4" s="19" t="s">
        <v>222</v>
      </c>
      <c r="F4" s="19" t="s">
        <v>222</v>
      </c>
      <c r="G4" s="20">
        <v>15</v>
      </c>
      <c r="H4" s="19" t="s">
        <v>438</v>
      </c>
      <c r="I4" s="20">
        <v>5</v>
      </c>
      <c r="J4" s="19" t="s">
        <v>439</v>
      </c>
      <c r="K4" s="19" t="s">
        <v>261</v>
      </c>
      <c r="L4" s="19" t="s">
        <v>384</v>
      </c>
      <c r="M4" s="19" t="s">
        <v>385</v>
      </c>
      <c r="N4" s="19" t="s">
        <v>261</v>
      </c>
      <c r="O4" s="19" t="s">
        <v>261</v>
      </c>
      <c r="P4" s="19" t="s">
        <v>261</v>
      </c>
      <c r="Q4" s="19" t="s">
        <v>261</v>
      </c>
      <c r="R4" s="19" t="s">
        <v>261</v>
      </c>
      <c r="S4" s="19" t="s">
        <v>261</v>
      </c>
      <c r="T4" s="19" t="s">
        <v>261</v>
      </c>
      <c r="U4" s="19" t="s">
        <v>261</v>
      </c>
      <c r="V4" s="19" t="s">
        <v>261</v>
      </c>
      <c r="W4" s="19" t="s">
        <v>261</v>
      </c>
      <c r="X4" s="19" t="s">
        <v>261</v>
      </c>
      <c r="Y4" s="19" t="s">
        <v>261</v>
      </c>
      <c r="Z4" s="19" t="s">
        <v>261</v>
      </c>
      <c r="AA4" s="19" t="s">
        <v>261</v>
      </c>
      <c r="AB4" s="19" t="s">
        <v>261</v>
      </c>
      <c r="AC4" s="19" t="s">
        <v>261</v>
      </c>
      <c r="AD4" s="19" t="s">
        <v>261</v>
      </c>
      <c r="AE4" s="19" t="s">
        <v>440</v>
      </c>
      <c r="AF4" s="19" t="s">
        <v>206</v>
      </c>
      <c r="AG4" s="19" t="s">
        <v>216</v>
      </c>
      <c r="AH4" s="19" t="s">
        <v>388</v>
      </c>
      <c r="AI4" s="19" t="s">
        <v>205</v>
      </c>
      <c r="AJ4" s="19" t="s">
        <v>261</v>
      </c>
      <c r="AK4" s="19" t="s">
        <v>207</v>
      </c>
      <c r="AL4" s="19" t="s">
        <v>388</v>
      </c>
      <c r="AM4" s="19" t="s">
        <v>261</v>
      </c>
      <c r="AN4" s="19" t="s">
        <v>261</v>
      </c>
      <c r="AO4" s="19" t="s">
        <v>261</v>
      </c>
      <c r="AP4" s="19" t="s">
        <v>217</v>
      </c>
      <c r="AQ4" s="19" t="s">
        <v>261</v>
      </c>
      <c r="AR4" s="19" t="s">
        <v>261</v>
      </c>
      <c r="AS4" s="19" t="s">
        <v>261</v>
      </c>
      <c r="AT4" s="19" t="s">
        <v>261</v>
      </c>
      <c r="AU4" s="19" t="s">
        <v>261</v>
      </c>
      <c r="AV4" s="19" t="s">
        <v>261</v>
      </c>
      <c r="AW4" s="19" t="s">
        <v>261</v>
      </c>
      <c r="AX4" s="19" t="s">
        <v>261</v>
      </c>
      <c r="AY4" s="19" t="s">
        <v>261</v>
      </c>
      <c r="AZ4" s="19" t="s">
        <v>261</v>
      </c>
      <c r="BA4" s="19" t="s">
        <v>261</v>
      </c>
      <c r="BB4" s="19" t="s">
        <v>218</v>
      </c>
      <c r="BC4" s="19" t="s">
        <v>207</v>
      </c>
      <c r="BD4" s="19" t="s">
        <v>261</v>
      </c>
      <c r="BE4" s="19" t="s">
        <v>261</v>
      </c>
      <c r="BF4" s="19" t="s">
        <v>261</v>
      </c>
      <c r="BG4" s="19" t="s">
        <v>261</v>
      </c>
      <c r="BH4" s="19" t="s">
        <v>261</v>
      </c>
      <c r="BI4" s="19" t="s">
        <v>261</v>
      </c>
      <c r="BJ4" s="19" t="s">
        <v>400</v>
      </c>
      <c r="BK4" s="19" t="s">
        <v>261</v>
      </c>
      <c r="BL4" s="19" t="s">
        <v>441</v>
      </c>
    </row>
    <row r="5" spans="1:64" x14ac:dyDescent="0.25">
      <c r="A5" s="19" t="s">
        <v>424</v>
      </c>
      <c r="B5" s="20">
        <v>4</v>
      </c>
      <c r="C5" s="19" t="s">
        <v>425</v>
      </c>
      <c r="D5" s="19" t="s">
        <v>402</v>
      </c>
      <c r="E5" s="19" t="s">
        <v>227</v>
      </c>
      <c r="F5" s="19" t="s">
        <v>227</v>
      </c>
      <c r="G5" s="20">
        <v>20</v>
      </c>
      <c r="H5" s="19" t="s">
        <v>442</v>
      </c>
      <c r="I5" s="20">
        <v>23</v>
      </c>
      <c r="J5" s="19" t="s">
        <v>443</v>
      </c>
      <c r="K5" s="19" t="s">
        <v>261</v>
      </c>
      <c r="L5" s="19" t="s">
        <v>444</v>
      </c>
      <c r="M5" s="19" t="s">
        <v>405</v>
      </c>
      <c r="N5" s="19" t="s">
        <v>261</v>
      </c>
      <c r="O5" s="19" t="s">
        <v>261</v>
      </c>
      <c r="P5" s="19" t="s">
        <v>261</v>
      </c>
      <c r="Q5" s="19" t="s">
        <v>261</v>
      </c>
      <c r="R5" s="19" t="s">
        <v>261</v>
      </c>
      <c r="S5" s="19" t="s">
        <v>261</v>
      </c>
      <c r="T5" s="19" t="s">
        <v>261</v>
      </c>
      <c r="U5" s="19" t="s">
        <v>261</v>
      </c>
      <c r="V5" s="19" t="s">
        <v>261</v>
      </c>
      <c r="W5" s="19" t="s">
        <v>261</v>
      </c>
      <c r="X5" s="19" t="s">
        <v>261</v>
      </c>
      <c r="Y5" s="19" t="s">
        <v>261</v>
      </c>
      <c r="Z5" s="19" t="s">
        <v>261</v>
      </c>
      <c r="AA5" s="19" t="s">
        <v>261</v>
      </c>
      <c r="AB5" s="19" t="s">
        <v>261</v>
      </c>
      <c r="AC5" s="19" t="s">
        <v>261</v>
      </c>
      <c r="AD5" s="19" t="s">
        <v>261</v>
      </c>
      <c r="AE5" s="19" t="s">
        <v>440</v>
      </c>
      <c r="AF5" s="19" t="s">
        <v>202</v>
      </c>
      <c r="AG5" s="19" t="s">
        <v>203</v>
      </c>
      <c r="AH5" s="19" t="s">
        <v>204</v>
      </c>
      <c r="AI5" s="19" t="s">
        <v>205</v>
      </c>
      <c r="AJ5" s="19" t="s">
        <v>261</v>
      </c>
      <c r="AK5" s="19" t="s">
        <v>207</v>
      </c>
      <c r="AL5" s="19" t="s">
        <v>208</v>
      </c>
      <c r="AM5" s="19" t="s">
        <v>261</v>
      </c>
      <c r="AN5" s="19" t="s">
        <v>261</v>
      </c>
      <c r="AO5" s="19" t="s">
        <v>261</v>
      </c>
      <c r="AP5" s="19" t="s">
        <v>217</v>
      </c>
      <c r="AQ5" s="19" t="s">
        <v>261</v>
      </c>
      <c r="AR5" s="19" t="s">
        <v>261</v>
      </c>
      <c r="AS5" s="19" t="s">
        <v>261</v>
      </c>
      <c r="AT5" s="19" t="s">
        <v>261</v>
      </c>
      <c r="AU5" s="19" t="s">
        <v>261</v>
      </c>
      <c r="AV5" s="19" t="s">
        <v>261</v>
      </c>
      <c r="AW5" s="19" t="s">
        <v>261</v>
      </c>
      <c r="AX5" s="19" t="s">
        <v>261</v>
      </c>
      <c r="AY5" s="19" t="s">
        <v>261</v>
      </c>
      <c r="AZ5" s="19" t="s">
        <v>261</v>
      </c>
      <c r="BA5" s="19" t="s">
        <v>261</v>
      </c>
      <c r="BB5" s="19" t="s">
        <v>231</v>
      </c>
      <c r="BC5" s="19" t="s">
        <v>207</v>
      </c>
      <c r="BD5" s="19" t="s">
        <v>261</v>
      </c>
      <c r="BE5" s="19" t="s">
        <v>261</v>
      </c>
      <c r="BF5" s="19" t="s">
        <v>261</v>
      </c>
      <c r="BG5" s="19" t="s">
        <v>261</v>
      </c>
      <c r="BH5" s="19" t="s">
        <v>261</v>
      </c>
      <c r="BI5" s="19" t="s">
        <v>261</v>
      </c>
      <c r="BJ5" s="19" t="s">
        <v>213</v>
      </c>
      <c r="BK5" s="19" t="s">
        <v>261</v>
      </c>
      <c r="BL5" s="19" t="s">
        <v>445</v>
      </c>
    </row>
    <row r="6" spans="1:64" x14ac:dyDescent="0.25">
      <c r="A6" s="19" t="s">
        <v>424</v>
      </c>
      <c r="B6" s="20">
        <v>5</v>
      </c>
      <c r="C6" s="19" t="s">
        <v>425</v>
      </c>
      <c r="D6" s="19" t="s">
        <v>408</v>
      </c>
      <c r="E6" s="19" t="s">
        <v>229</v>
      </c>
      <c r="F6" s="19" t="s">
        <v>229</v>
      </c>
      <c r="G6" s="20">
        <v>43</v>
      </c>
      <c r="H6" s="19" t="s">
        <v>446</v>
      </c>
      <c r="I6" s="20">
        <v>10</v>
      </c>
      <c r="J6" s="19" t="s">
        <v>447</v>
      </c>
      <c r="K6" s="19" t="s">
        <v>261</v>
      </c>
      <c r="L6" s="19" t="s">
        <v>444</v>
      </c>
      <c r="M6" s="19" t="s">
        <v>405</v>
      </c>
      <c r="N6" s="19" t="s">
        <v>261</v>
      </c>
      <c r="O6" s="19" t="s">
        <v>261</v>
      </c>
      <c r="P6" s="19" t="s">
        <v>261</v>
      </c>
      <c r="Q6" s="19" t="s">
        <v>261</v>
      </c>
      <c r="R6" s="19" t="s">
        <v>261</v>
      </c>
      <c r="S6" s="19" t="s">
        <v>261</v>
      </c>
      <c r="T6" s="19" t="s">
        <v>261</v>
      </c>
      <c r="U6" s="19" t="s">
        <v>261</v>
      </c>
      <c r="V6" s="19" t="s">
        <v>261</v>
      </c>
      <c r="W6" s="19" t="s">
        <v>261</v>
      </c>
      <c r="X6" s="19" t="s">
        <v>261</v>
      </c>
      <c r="Y6" s="19" t="s">
        <v>261</v>
      </c>
      <c r="Z6" s="19" t="s">
        <v>261</v>
      </c>
      <c r="AA6" s="19" t="s">
        <v>261</v>
      </c>
      <c r="AB6" s="19" t="s">
        <v>261</v>
      </c>
      <c r="AC6" s="19" t="s">
        <v>261</v>
      </c>
      <c r="AD6" s="19" t="s">
        <v>261</v>
      </c>
      <c r="AE6" s="19" t="s">
        <v>448</v>
      </c>
      <c r="AF6" s="19" t="s">
        <v>202</v>
      </c>
      <c r="AG6" s="19" t="s">
        <v>216</v>
      </c>
      <c r="AH6" s="19" t="s">
        <v>204</v>
      </c>
      <c r="AI6" s="19" t="s">
        <v>205</v>
      </c>
      <c r="AJ6" s="19" t="s">
        <v>261</v>
      </c>
      <c r="AK6" s="19" t="s">
        <v>207</v>
      </c>
      <c r="AL6" s="19" t="s">
        <v>208</v>
      </c>
      <c r="AM6" s="19" t="s">
        <v>261</v>
      </c>
      <c r="AN6" s="19" t="s">
        <v>261</v>
      </c>
      <c r="AO6" s="19" t="s">
        <v>261</v>
      </c>
      <c r="AP6" s="19" t="s">
        <v>217</v>
      </c>
      <c r="AQ6" s="19" t="s">
        <v>261</v>
      </c>
      <c r="AR6" s="19" t="s">
        <v>261</v>
      </c>
      <c r="AS6" s="19" t="s">
        <v>261</v>
      </c>
      <c r="AT6" s="19" t="s">
        <v>261</v>
      </c>
      <c r="AU6" s="19" t="s">
        <v>261</v>
      </c>
      <c r="AV6" s="19" t="s">
        <v>261</v>
      </c>
      <c r="AW6" s="19" t="s">
        <v>261</v>
      </c>
      <c r="AX6" s="19" t="s">
        <v>261</v>
      </c>
      <c r="AY6" s="19" t="s">
        <v>261</v>
      </c>
      <c r="AZ6" s="19" t="s">
        <v>261</v>
      </c>
      <c r="BA6" s="19" t="s">
        <v>261</v>
      </c>
      <c r="BB6" s="19" t="s">
        <v>231</v>
      </c>
      <c r="BC6" s="19" t="s">
        <v>207</v>
      </c>
      <c r="BD6" s="19" t="s">
        <v>261</v>
      </c>
      <c r="BE6" s="19" t="s">
        <v>261</v>
      </c>
      <c r="BF6" s="19" t="s">
        <v>261</v>
      </c>
      <c r="BG6" s="19" t="s">
        <v>261</v>
      </c>
      <c r="BH6" s="19" t="s">
        <v>261</v>
      </c>
      <c r="BI6" s="19" t="s">
        <v>261</v>
      </c>
      <c r="BJ6" s="19" t="s">
        <v>239</v>
      </c>
      <c r="BK6" s="19" t="s">
        <v>261</v>
      </c>
      <c r="BL6" s="19" t="s">
        <v>261</v>
      </c>
    </row>
    <row r="7" spans="1:64" x14ac:dyDescent="0.25">
      <c r="A7" s="19" t="s">
        <v>424</v>
      </c>
      <c r="B7" s="20">
        <v>6</v>
      </c>
      <c r="C7" s="19" t="s">
        <v>425</v>
      </c>
      <c r="D7" s="19" t="s">
        <v>449</v>
      </c>
      <c r="E7" s="19" t="s">
        <v>416</v>
      </c>
      <c r="F7" s="19" t="s">
        <v>416</v>
      </c>
      <c r="G7" s="20">
        <v>53</v>
      </c>
      <c r="H7" s="19" t="s">
        <v>129</v>
      </c>
      <c r="I7" s="20">
        <v>21</v>
      </c>
      <c r="J7" s="19" t="s">
        <v>450</v>
      </c>
      <c r="K7" s="19" t="s">
        <v>261</v>
      </c>
      <c r="L7" s="19" t="s">
        <v>444</v>
      </c>
      <c r="M7" s="19" t="s">
        <v>405</v>
      </c>
      <c r="N7" s="19" t="s">
        <v>261</v>
      </c>
      <c r="O7" s="19" t="s">
        <v>261</v>
      </c>
      <c r="P7" s="19" t="s">
        <v>261</v>
      </c>
      <c r="Q7" s="19" t="s">
        <v>261</v>
      </c>
      <c r="R7" s="19" t="s">
        <v>261</v>
      </c>
      <c r="S7" s="19" t="s">
        <v>261</v>
      </c>
      <c r="T7" s="19" t="s">
        <v>261</v>
      </c>
      <c r="U7" s="19" t="s">
        <v>261</v>
      </c>
      <c r="V7" s="19" t="s">
        <v>261</v>
      </c>
      <c r="W7" s="19" t="s">
        <v>261</v>
      </c>
      <c r="X7" s="19" t="s">
        <v>261</v>
      </c>
      <c r="Y7" s="19" t="s">
        <v>261</v>
      </c>
      <c r="Z7" s="19" t="s">
        <v>261</v>
      </c>
      <c r="AA7" s="19" t="s">
        <v>261</v>
      </c>
      <c r="AB7" s="19" t="s">
        <v>261</v>
      </c>
      <c r="AC7" s="19" t="s">
        <v>261</v>
      </c>
      <c r="AD7" s="19" t="s">
        <v>261</v>
      </c>
      <c r="AE7" s="19" t="s">
        <v>256</v>
      </c>
      <c r="AF7" s="19" t="s">
        <v>248</v>
      </c>
      <c r="AG7" s="19" t="s">
        <v>261</v>
      </c>
      <c r="AH7" s="19" t="s">
        <v>261</v>
      </c>
      <c r="AI7" s="19" t="s">
        <v>261</v>
      </c>
      <c r="AJ7" s="19" t="s">
        <v>261</v>
      </c>
      <c r="AK7" s="19" t="s">
        <v>261</v>
      </c>
      <c r="AL7" s="19" t="s">
        <v>261</v>
      </c>
      <c r="AM7" s="19" t="s">
        <v>261</v>
      </c>
      <c r="AN7" s="19" t="s">
        <v>261</v>
      </c>
      <c r="AO7" s="19" t="s">
        <v>261</v>
      </c>
      <c r="AP7" s="19" t="s">
        <v>257</v>
      </c>
      <c r="AQ7" s="19" t="s">
        <v>261</v>
      </c>
      <c r="AR7" s="19" t="s">
        <v>261</v>
      </c>
      <c r="AS7" s="19" t="s">
        <v>261</v>
      </c>
      <c r="AT7" s="19" t="s">
        <v>261</v>
      </c>
      <c r="AU7" s="19" t="s">
        <v>261</v>
      </c>
      <c r="AV7" s="19" t="s">
        <v>261</v>
      </c>
      <c r="AW7" s="19" t="s">
        <v>261</v>
      </c>
      <c r="AX7" s="19" t="s">
        <v>261</v>
      </c>
      <c r="AY7" s="19" t="s">
        <v>261</v>
      </c>
      <c r="AZ7" s="19" t="s">
        <v>261</v>
      </c>
      <c r="BA7" s="19" t="s">
        <v>261</v>
      </c>
      <c r="BB7" s="19" t="s">
        <v>231</v>
      </c>
      <c r="BC7" s="19" t="s">
        <v>207</v>
      </c>
      <c r="BD7" s="19" t="s">
        <v>261</v>
      </c>
      <c r="BE7" s="19" t="s">
        <v>261</v>
      </c>
      <c r="BF7" s="19" t="s">
        <v>261</v>
      </c>
      <c r="BG7" s="19" t="s">
        <v>261</v>
      </c>
      <c r="BH7" s="19" t="s">
        <v>261</v>
      </c>
      <c r="BI7" s="19" t="s">
        <v>261</v>
      </c>
      <c r="BJ7" s="19" t="s">
        <v>400</v>
      </c>
      <c r="BK7" s="19" t="s">
        <v>261</v>
      </c>
      <c r="BL7" s="19" t="s">
        <v>261</v>
      </c>
    </row>
    <row r="8" spans="1:64" x14ac:dyDescent="0.25">
      <c r="A8" s="19" t="s">
        <v>424</v>
      </c>
      <c r="B8" s="20">
        <v>7</v>
      </c>
      <c r="C8" s="19" t="s">
        <v>425</v>
      </c>
      <c r="D8" s="19" t="s">
        <v>449</v>
      </c>
      <c r="E8" s="19" t="s">
        <v>251</v>
      </c>
      <c r="F8" s="19" t="s">
        <v>251</v>
      </c>
      <c r="G8" s="20">
        <v>74</v>
      </c>
      <c r="H8" s="19" t="s">
        <v>451</v>
      </c>
      <c r="I8" s="20">
        <v>10</v>
      </c>
      <c r="J8" s="19" t="s">
        <v>452</v>
      </c>
      <c r="K8" s="19" t="s">
        <v>261</v>
      </c>
      <c r="L8" s="19" t="s">
        <v>411</v>
      </c>
      <c r="M8" s="19" t="s">
        <v>225</v>
      </c>
      <c r="N8" s="19" t="s">
        <v>261</v>
      </c>
      <c r="O8" s="19" t="s">
        <v>261</v>
      </c>
      <c r="P8" s="19" t="s">
        <v>261</v>
      </c>
      <c r="Q8" s="19" t="s">
        <v>261</v>
      </c>
      <c r="R8" s="19" t="s">
        <v>261</v>
      </c>
      <c r="S8" s="19" t="s">
        <v>261</v>
      </c>
      <c r="T8" s="19" t="s">
        <v>261</v>
      </c>
      <c r="U8" s="19" t="s">
        <v>261</v>
      </c>
      <c r="V8" s="19" t="s">
        <v>261</v>
      </c>
      <c r="W8" s="19" t="s">
        <v>261</v>
      </c>
      <c r="X8" s="19" t="s">
        <v>261</v>
      </c>
      <c r="Y8" s="19" t="s">
        <v>261</v>
      </c>
      <c r="Z8" s="19" t="s">
        <v>261</v>
      </c>
      <c r="AA8" s="19" t="s">
        <v>261</v>
      </c>
      <c r="AB8" s="19" t="s">
        <v>261</v>
      </c>
      <c r="AC8" s="19" t="s">
        <v>261</v>
      </c>
      <c r="AD8" s="19" t="s">
        <v>246</v>
      </c>
      <c r="AE8" s="19" t="s">
        <v>256</v>
      </c>
      <c r="AF8" s="19" t="s">
        <v>261</v>
      </c>
      <c r="AG8" s="19" t="s">
        <v>261</v>
      </c>
      <c r="AH8" s="19" t="s">
        <v>261</v>
      </c>
      <c r="AI8" s="19" t="s">
        <v>261</v>
      </c>
      <c r="AJ8" s="19" t="s">
        <v>261</v>
      </c>
      <c r="AK8" s="19" t="s">
        <v>261</v>
      </c>
      <c r="AL8" s="19" t="s">
        <v>261</v>
      </c>
      <c r="AM8" s="19" t="s">
        <v>261</v>
      </c>
      <c r="AN8" s="19" t="s">
        <v>261</v>
      </c>
      <c r="AO8" s="19" t="s">
        <v>261</v>
      </c>
      <c r="AP8" s="19" t="s">
        <v>257</v>
      </c>
      <c r="AQ8" s="19" t="s">
        <v>261</v>
      </c>
      <c r="AR8" s="19" t="s">
        <v>261</v>
      </c>
      <c r="AS8" s="19" t="s">
        <v>261</v>
      </c>
      <c r="AT8" s="19" t="s">
        <v>261</v>
      </c>
      <c r="AU8" s="19" t="s">
        <v>261</v>
      </c>
      <c r="AV8" s="19" t="s">
        <v>261</v>
      </c>
      <c r="AW8" s="19" t="s">
        <v>261</v>
      </c>
      <c r="AX8" s="19" t="s">
        <v>261</v>
      </c>
      <c r="AY8" s="19" t="s">
        <v>261</v>
      </c>
      <c r="AZ8" s="19" t="s">
        <v>261</v>
      </c>
      <c r="BA8" s="19" t="s">
        <v>261</v>
      </c>
      <c r="BB8" s="19" t="s">
        <v>261</v>
      </c>
      <c r="BC8" s="19" t="s">
        <v>261</v>
      </c>
      <c r="BD8" s="19" t="s">
        <v>261</v>
      </c>
      <c r="BE8" s="19" t="s">
        <v>261</v>
      </c>
      <c r="BF8" s="19" t="s">
        <v>261</v>
      </c>
      <c r="BG8" s="19" t="s">
        <v>261</v>
      </c>
      <c r="BH8" s="19" t="s">
        <v>261</v>
      </c>
      <c r="BI8" s="19" t="s">
        <v>261</v>
      </c>
      <c r="BJ8" s="19" t="s">
        <v>261</v>
      </c>
      <c r="BK8" s="19" t="s">
        <v>261</v>
      </c>
      <c r="BL8" s="19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SWIM3 etc</vt:lpstr>
      <vt:lpstr>SB09944</vt:lpstr>
      <vt:lpstr>SB09943</vt:lpstr>
      <vt:lpstr>SB08219</vt:lpstr>
    </vt:vector>
  </TitlesOfParts>
  <Company>AgResearch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Snow, Val</dc:creator>
  <cp:lastModifiedBy>Snow, Val</cp:lastModifiedBy>
  <dcterms:created xsi:type="dcterms:W3CDTF">2013-07-13T03:56:21Z</dcterms:created>
  <dcterms:modified xsi:type="dcterms:W3CDTF">2013-07-13T05:32:46Z</dcterms:modified>
</cp:coreProperties>
</file>