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zdrwila/Documents/work/repos/Inz/data/"/>
    </mc:Choice>
  </mc:AlternateContent>
  <bookViews>
    <workbookView xWindow="0" yWindow="460" windowWidth="28800" windowHeight="16100" tabRatio="500" activeTab="2"/>
  </bookViews>
  <sheets>
    <sheet name="NYC Taxis" sheetId="1" r:id="rId1"/>
    <sheet name="Github" sheetId="2" r:id="rId2"/>
    <sheet name="M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3" l="1"/>
  <c r="B29" i="3"/>
  <c r="B40" i="3"/>
  <c r="B39" i="3"/>
  <c r="B38" i="3"/>
  <c r="F44" i="2"/>
  <c r="F43" i="2"/>
  <c r="F42" i="2"/>
  <c r="F41" i="2"/>
  <c r="E44" i="2"/>
  <c r="E43" i="2"/>
  <c r="E42" i="2"/>
  <c r="E41" i="2"/>
  <c r="D44" i="2"/>
  <c r="D43" i="2"/>
  <c r="D42" i="2"/>
  <c r="D41" i="2"/>
  <c r="C44" i="2"/>
  <c r="C43" i="2"/>
  <c r="C42" i="2"/>
  <c r="C41" i="2"/>
  <c r="B41" i="2"/>
  <c r="B44" i="2"/>
  <c r="B43" i="2"/>
  <c r="B42" i="2"/>
  <c r="B50" i="1"/>
  <c r="B32" i="3"/>
  <c r="B31" i="3"/>
  <c r="B30" i="3"/>
  <c r="C24" i="2"/>
  <c r="C27" i="2"/>
  <c r="C26" i="2"/>
  <c r="C25" i="2"/>
  <c r="C23" i="2"/>
  <c r="C22" i="2"/>
  <c r="C21" i="2"/>
  <c r="C20" i="2"/>
  <c r="C19" i="2"/>
  <c r="C18" i="2"/>
  <c r="C17" i="2"/>
  <c r="C96" i="1"/>
  <c r="C97" i="1"/>
  <c r="C98" i="1"/>
  <c r="C99" i="1"/>
  <c r="C100" i="1"/>
  <c r="C101" i="1"/>
  <c r="C102" i="1"/>
  <c r="C103" i="1"/>
  <c r="C104" i="1"/>
  <c r="C105" i="1"/>
  <c r="C95" i="1"/>
  <c r="B51" i="1"/>
  <c r="F53" i="1"/>
  <c r="F52" i="1"/>
  <c r="F51" i="1"/>
  <c r="F50" i="1"/>
  <c r="E53" i="1"/>
  <c r="E52" i="1"/>
  <c r="E51" i="1"/>
  <c r="E50" i="1"/>
  <c r="D53" i="1"/>
  <c r="D52" i="1"/>
  <c r="D51" i="1"/>
  <c r="D50" i="1"/>
  <c r="C53" i="1"/>
  <c r="C52" i="1"/>
  <c r="C51" i="1"/>
  <c r="C50" i="1"/>
  <c r="B53" i="1"/>
  <c r="B52" i="1"/>
</calcChain>
</file>

<file path=xl/sharedStrings.xml><?xml version="1.0" encoding="utf-8"?>
<sst xmlns="http://schemas.openxmlformats.org/spreadsheetml/2006/main" count="147" uniqueCount="57">
  <si>
    <t>CSV</t>
  </si>
  <si>
    <t>Avro</t>
  </si>
  <si>
    <t>ORC</t>
  </si>
  <si>
    <t>ORC zlib</t>
  </si>
  <si>
    <t>ORC Snappy</t>
  </si>
  <si>
    <t>Parquet gzip</t>
  </si>
  <si>
    <t>Parqiet lzo</t>
  </si>
  <si>
    <t>Parquet Snappy</t>
  </si>
  <si>
    <t>Parquet</t>
  </si>
  <si>
    <t>Avro deflate</t>
  </si>
  <si>
    <t>Avro Snappy</t>
  </si>
  <si>
    <t>Nazwa formatu</t>
  </si>
  <si>
    <t>Wielkość pliku [MB]</t>
  </si>
  <si>
    <t>Projekcja całego zbioru</t>
  </si>
  <si>
    <t>Projekcja poszczególnych kolumn</t>
  </si>
  <si>
    <t>Projekcja poszczególnych kolumn z warunkiem</t>
  </si>
  <si>
    <t>Projekcja z użyciem funkcji agregujących</t>
  </si>
  <si>
    <t>JSON</t>
  </si>
  <si>
    <t>5394050 ns</t>
  </si>
  <si>
    <t>4080468 ns</t>
  </si>
  <si>
    <t>4762721 ns</t>
  </si>
  <si>
    <t>Projekcja z obliczeniami na kolumnach</t>
  </si>
  <si>
    <t>5806185 ns</t>
  </si>
  <si>
    <t>3037418 ns</t>
  </si>
  <si>
    <t>4157097 ns</t>
  </si>
  <si>
    <t>3932246 ns</t>
  </si>
  <si>
    <t>3467457 ns</t>
  </si>
  <si>
    <t>4010290 ns</t>
  </si>
  <si>
    <t>3293359 ns</t>
  </si>
  <si>
    <t>4145058 ns</t>
  </si>
  <si>
    <t>1996096 ns</t>
  </si>
  <si>
    <t>2654074 ns</t>
  </si>
  <si>
    <t>3265678 ns</t>
  </si>
  <si>
    <t>2522281 ns</t>
  </si>
  <si>
    <t>5061619 ns</t>
  </si>
  <si>
    <t>2686164 ns</t>
  </si>
  <si>
    <t>3486723 ns</t>
  </si>
  <si>
    <t>2280955 ns</t>
  </si>
  <si>
    <t>3471388 ns</t>
  </si>
  <si>
    <t>Przeliczone</t>
  </si>
  <si>
    <t>Czas czytania z pliku</t>
  </si>
  <si>
    <t>Czas czytania</t>
  </si>
  <si>
    <t>Czas czytania [s]</t>
  </si>
  <si>
    <t xml:space="preserve">Hive: </t>
  </si>
  <si>
    <t>0.543 seconds,</t>
  </si>
  <si>
    <t>cluster</t>
  </si>
  <si>
    <t>min</t>
  </si>
  <si>
    <t>max</t>
  </si>
  <si>
    <t>count</t>
  </si>
  <si>
    <t>Inny zbiór</t>
  </si>
  <si>
    <t>AvroSnappy</t>
  </si>
  <si>
    <t>Format</t>
  </si>
  <si>
    <t>Czas uczenia [s]</t>
  </si>
  <si>
    <t>Klasteryzacja</t>
  </si>
  <si>
    <t>Bayes</t>
  </si>
  <si>
    <t xml:space="preserve">Projekcja zagnieżdżona </t>
  </si>
  <si>
    <t>Regresja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</si>
</sst>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212121"/>
      <name val="Monaco"/>
      <family val="2"/>
    </font>
    <font>
      <sz val="12"/>
      <color rgb="FF454545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3" fillId="0" borderId="2" xfId="0" applyFont="1" applyBorder="1"/>
    <xf numFmtId="0" fontId="5" fillId="0" borderId="1" xfId="0" applyFont="1" applyBorder="1"/>
    <xf numFmtId="0" fontId="6" fillId="0" borderId="0" xfId="0" applyFont="1"/>
    <xf numFmtId="0" fontId="0" fillId="0" borderId="3" xfId="0" applyFill="1" applyBorder="1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8" fillId="0" borderId="4" xfId="0" applyFont="1" applyBorder="1"/>
    <xf numFmtId="0" fontId="3" fillId="0" borderId="5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pliku kursów</a:t>
            </a:r>
            <a:r>
              <a:rPr lang="en-US" baseline="0"/>
              <a:t> nowojorskich taksówek w różnych formatach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'NYC Taxis'!$B$1</c:f>
              <c:strCache>
                <c:ptCount val="1"/>
                <c:pt idx="0">
                  <c:v>Wielkość pliku [MB]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'NYC Taxis'!$A$2:$A$12</c:f>
              <c:strCache>
                <c:ptCount val="11"/>
                <c:pt idx="0">
                  <c:v>CSV</c:v>
                </c:pt>
                <c:pt idx="1">
                  <c:v>Avro</c:v>
                </c:pt>
                <c:pt idx="2">
                  <c:v>Parquet</c:v>
                </c:pt>
                <c:pt idx="3">
                  <c:v>ORC</c:v>
                </c:pt>
                <c:pt idx="4">
                  <c:v>Avro deflate</c:v>
                </c:pt>
                <c:pt idx="5">
                  <c:v>Avro Snappy</c:v>
                </c:pt>
                <c:pt idx="6">
                  <c:v>ORC zlib</c:v>
                </c:pt>
                <c:pt idx="7">
                  <c:v>ORC Snappy</c:v>
                </c:pt>
                <c:pt idx="8">
                  <c:v>Parquet gzip</c:v>
                </c:pt>
                <c:pt idx="9">
                  <c:v>Parqiet lzo</c:v>
                </c:pt>
                <c:pt idx="10">
                  <c:v>Parquet Snappy</c:v>
                </c:pt>
              </c:strCache>
            </c:strRef>
          </c:cat>
          <c:val>
            <c:numRef>
              <c:f>'NYC Taxis'!$B$2:$B$12</c:f>
              <c:numCache>
                <c:formatCode>0.0</c:formatCode>
                <c:ptCount val="11"/>
                <c:pt idx="0">
                  <c:v>812.4</c:v>
                </c:pt>
                <c:pt idx="1">
                  <c:v>947.1</c:v>
                </c:pt>
                <c:pt idx="2">
                  <c:v>283.7</c:v>
                </c:pt>
                <c:pt idx="3">
                  <c:v>700.1</c:v>
                </c:pt>
                <c:pt idx="4">
                  <c:v>184.5</c:v>
                </c:pt>
                <c:pt idx="5">
                  <c:v>298.4</c:v>
                </c:pt>
                <c:pt idx="6">
                  <c:v>130.3</c:v>
                </c:pt>
                <c:pt idx="7">
                  <c:v>197.9</c:v>
                </c:pt>
                <c:pt idx="8">
                  <c:v>111.4</c:v>
                </c:pt>
                <c:pt idx="9">
                  <c:v>149.1</c:v>
                </c:pt>
                <c:pt idx="10">
                  <c:v>148.9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25532944"/>
        <c:axId val="-1211635552"/>
      </c:barChart>
      <c:catAx>
        <c:axId val="-172553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635552"/>
        <c:crosses val="autoZero"/>
        <c:auto val="1"/>
        <c:lblAlgn val="ctr"/>
        <c:lblOffset val="100"/>
        <c:noMultiLvlLbl val="0"/>
      </c:catAx>
      <c:valAx>
        <c:axId val="-1211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Rozmiar pliku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Testy</a:t>
            </a:r>
            <a:r>
              <a:rPr lang="en-US" baseline="0"/>
              <a:t> czasu projekcji zbioru kursów nowojorskich taksówek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'NYC Taxis'!$A$50</c:f>
              <c:strCache>
                <c:ptCount val="1"/>
                <c:pt idx="0">
                  <c:v>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'NYC Taxis'!$B$49:$F$49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 obliczeniami na kolumnach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'NYC Taxis'!$B$50:$F$50</c:f>
              <c:numCache>
                <c:formatCode>General</c:formatCode>
                <c:ptCount val="5"/>
                <c:pt idx="0">
                  <c:v>5.806185</c:v>
                </c:pt>
                <c:pt idx="1">
                  <c:v>3.037418</c:v>
                </c:pt>
                <c:pt idx="2">
                  <c:v>4.157097</c:v>
                </c:pt>
                <c:pt idx="3">
                  <c:v>3.932246</c:v>
                </c:pt>
                <c:pt idx="4">
                  <c:v>3.467457</c:v>
                </c:pt>
              </c:numCache>
            </c:numRef>
          </c:val>
        </c:ser>
        <c:ser>
          <c:idx val="1"/>
          <c:order val="1"/>
          <c:tx>
            <c:strRef>
              <c:f>'NYC Taxis'!$A$51</c:f>
              <c:strCache>
                <c:ptCount val="1"/>
                <c:pt idx="0">
                  <c:v>Avro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'NYC Taxis'!$B$49:$F$49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 obliczeniami na kolumnach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'NYC Taxis'!$B$51:$F$51</c:f>
              <c:numCache>
                <c:formatCode>General</c:formatCode>
                <c:ptCount val="5"/>
                <c:pt idx="0">
                  <c:v>5.39405</c:v>
                </c:pt>
                <c:pt idx="1">
                  <c:v>4.080468</c:v>
                </c:pt>
                <c:pt idx="2">
                  <c:v>4.762721</c:v>
                </c:pt>
                <c:pt idx="3">
                  <c:v>4.01029</c:v>
                </c:pt>
                <c:pt idx="4">
                  <c:v>3.293359</c:v>
                </c:pt>
              </c:numCache>
            </c:numRef>
          </c:val>
        </c:ser>
        <c:ser>
          <c:idx val="2"/>
          <c:order val="2"/>
          <c:tx>
            <c:strRef>
              <c:f>'NYC Taxis'!$A$52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'NYC Taxis'!$B$49:$F$49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 obliczeniami na kolumnach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'NYC Taxis'!$B$52:$F$52</c:f>
              <c:numCache>
                <c:formatCode>General</c:formatCode>
                <c:ptCount val="5"/>
                <c:pt idx="0">
                  <c:v>4.145058</c:v>
                </c:pt>
                <c:pt idx="1">
                  <c:v>1.996096</c:v>
                </c:pt>
                <c:pt idx="2">
                  <c:v>2.654074</c:v>
                </c:pt>
                <c:pt idx="3">
                  <c:v>3.265678</c:v>
                </c:pt>
                <c:pt idx="4">
                  <c:v>2.522281</c:v>
                </c:pt>
              </c:numCache>
            </c:numRef>
          </c:val>
        </c:ser>
        <c:ser>
          <c:idx val="3"/>
          <c:order val="3"/>
          <c:tx>
            <c:strRef>
              <c:f>'NYC Taxis'!$A$53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'NYC Taxis'!$B$49:$F$49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 obliczeniami na kolumnach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'NYC Taxis'!$B$53:$F$53</c:f>
              <c:numCache>
                <c:formatCode>General</c:formatCode>
                <c:ptCount val="5"/>
                <c:pt idx="0">
                  <c:v>5.061619</c:v>
                </c:pt>
                <c:pt idx="1">
                  <c:v>2.686164</c:v>
                </c:pt>
                <c:pt idx="2">
                  <c:v>3.486723</c:v>
                </c:pt>
                <c:pt idx="3">
                  <c:v>2.280955</c:v>
                </c:pt>
                <c:pt idx="4">
                  <c:v>3.471388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14799728"/>
        <c:axId val="-1714796896"/>
      </c:barChart>
      <c:catAx>
        <c:axId val="-17147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96896"/>
        <c:crosses val="autoZero"/>
        <c:auto val="1"/>
        <c:lblAlgn val="ctr"/>
        <c:lblOffset val="100"/>
        <c:noMultiLvlLbl val="0"/>
      </c:catAx>
      <c:valAx>
        <c:axId val="-17147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wykonania zapytania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'NYC Taxis'!$C$94</c:f>
              <c:strCache>
                <c:ptCount val="1"/>
                <c:pt idx="0">
                  <c:v>Czas czytania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'NYC Taxis'!$A$95:$A$105</c:f>
              <c:strCache>
                <c:ptCount val="11"/>
                <c:pt idx="0">
                  <c:v>CSV</c:v>
                </c:pt>
                <c:pt idx="1">
                  <c:v>Avro</c:v>
                </c:pt>
                <c:pt idx="2">
                  <c:v>Parquet</c:v>
                </c:pt>
                <c:pt idx="3">
                  <c:v>ORC</c:v>
                </c:pt>
                <c:pt idx="4">
                  <c:v>Avro deflate</c:v>
                </c:pt>
                <c:pt idx="5">
                  <c:v>Avro Snappy</c:v>
                </c:pt>
                <c:pt idx="6">
                  <c:v>ORC zlib</c:v>
                </c:pt>
                <c:pt idx="7">
                  <c:v>ORC Snappy</c:v>
                </c:pt>
                <c:pt idx="8">
                  <c:v>Parquet gzip</c:v>
                </c:pt>
                <c:pt idx="9">
                  <c:v>Parqiet lzo</c:v>
                </c:pt>
                <c:pt idx="10">
                  <c:v>Parquet Snappy</c:v>
                </c:pt>
              </c:strCache>
            </c:strRef>
          </c:cat>
          <c:val>
            <c:numRef>
              <c:f>'NYC Taxis'!$C$95:$C$105</c:f>
              <c:numCache>
                <c:formatCode>General</c:formatCode>
                <c:ptCount val="11"/>
                <c:pt idx="0">
                  <c:v>116.360080614</c:v>
                </c:pt>
                <c:pt idx="1">
                  <c:v>0.388946229</c:v>
                </c:pt>
                <c:pt idx="2">
                  <c:v>0.477058796</c:v>
                </c:pt>
                <c:pt idx="3">
                  <c:v>0.435457956</c:v>
                </c:pt>
                <c:pt idx="4">
                  <c:v>0.493036371</c:v>
                </c:pt>
                <c:pt idx="5">
                  <c:v>0.480183594</c:v>
                </c:pt>
                <c:pt idx="6">
                  <c:v>0.444845178</c:v>
                </c:pt>
                <c:pt idx="7">
                  <c:v>0.570207216</c:v>
                </c:pt>
                <c:pt idx="8">
                  <c:v>0.524767398</c:v>
                </c:pt>
                <c:pt idx="9">
                  <c:v>0.566612866</c:v>
                </c:pt>
                <c:pt idx="10">
                  <c:v>0.439917774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770336"/>
        <c:axId val="-1714768016"/>
      </c:barChart>
      <c:catAx>
        <c:axId val="-17147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68016"/>
        <c:crosses val="autoZero"/>
        <c:auto val="1"/>
        <c:lblAlgn val="ctr"/>
        <c:lblOffset val="100"/>
        <c:noMultiLvlLbl val="0"/>
      </c:catAx>
      <c:valAx>
        <c:axId val="-1714768016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770336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pliku ze zbrodniami w hrabstwie </a:t>
            </a:r>
            <a:r>
              <a:rPr lang="en-US" sz="1400" b="0" i="0" u="none" strike="noStrike" baseline="0">
                <a:effectLst/>
              </a:rPr>
              <a:t>Montgomery </a:t>
            </a:r>
            <a:r>
              <a:rPr lang="en-US" baseline="0"/>
              <a:t>w stanie Maryland, USA</a:t>
            </a:r>
            <a:endParaRPr lang="en-US"/>
          </a:p>
        </c:rich>
      </c:tx>
      <c:layout>
        <c:manualLayout>
          <c:xMode val="edge"/>
          <c:yMode val="edge"/>
          <c:x val="0.243731403585954"/>
          <c:y val="0.018556701030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7071081622209"/>
          <c:y val="0.142453608247423"/>
          <c:w val="0.893969060594906"/>
          <c:h val="0.818570500852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Github!$B$78</c:f>
              <c:strCache>
                <c:ptCount val="1"/>
                <c:pt idx="0">
                  <c:v>Wielkość pliku [MB]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Github!$A$79:$A$89</c:f>
              <c:strCache>
                <c:ptCount val="11"/>
                <c:pt idx="0">
                  <c:v>JSON</c:v>
                </c:pt>
                <c:pt idx="1">
                  <c:v>Parquet gzip</c:v>
                </c:pt>
                <c:pt idx="2">
                  <c:v>Parqiet lzo</c:v>
                </c:pt>
                <c:pt idx="3">
                  <c:v>Parquet Snappy</c:v>
                </c:pt>
                <c:pt idx="4">
                  <c:v>Avro</c:v>
                </c:pt>
                <c:pt idx="5">
                  <c:v>Parquet</c:v>
                </c:pt>
                <c:pt idx="6">
                  <c:v>ORC</c:v>
                </c:pt>
                <c:pt idx="7">
                  <c:v>Avro deflate</c:v>
                </c:pt>
                <c:pt idx="8">
                  <c:v>Avro Snappy</c:v>
                </c:pt>
                <c:pt idx="9">
                  <c:v>ORC zlib</c:v>
                </c:pt>
                <c:pt idx="10">
                  <c:v>ORC Snappy</c:v>
                </c:pt>
              </c:strCache>
            </c:strRef>
          </c:cat>
          <c:val>
            <c:numRef>
              <c:f>Github!$B$79:$B$89</c:f>
              <c:numCache>
                <c:formatCode>0.0</c:formatCode>
                <c:ptCount val="11"/>
                <c:pt idx="0">
                  <c:v>806.1</c:v>
                </c:pt>
                <c:pt idx="1">
                  <c:v>114.6</c:v>
                </c:pt>
                <c:pt idx="2">
                  <c:v>145.3</c:v>
                </c:pt>
                <c:pt idx="3">
                  <c:v>205.5</c:v>
                </c:pt>
                <c:pt idx="4">
                  <c:v>815.1</c:v>
                </c:pt>
                <c:pt idx="5">
                  <c:v>817.1</c:v>
                </c:pt>
                <c:pt idx="6">
                  <c:v>813.8</c:v>
                </c:pt>
                <c:pt idx="7">
                  <c:v>131.3</c:v>
                </c:pt>
                <c:pt idx="8">
                  <c:v>204.8</c:v>
                </c:pt>
                <c:pt idx="9">
                  <c:v>137.4</c:v>
                </c:pt>
                <c:pt idx="10">
                  <c:v>219.8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23704416"/>
        <c:axId val="-1723702096"/>
      </c:barChart>
      <c:catAx>
        <c:axId val="-17237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702096"/>
        <c:crosses val="autoZero"/>
        <c:auto val="1"/>
        <c:lblAlgn val="ctr"/>
        <c:lblOffset val="100"/>
        <c:noMultiLvlLbl val="0"/>
      </c:catAx>
      <c:valAx>
        <c:axId val="-1723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pliku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37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pliku z aktywnościami użytkowników portalu GitHub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Github!$B$1</c:f>
              <c:strCache>
                <c:ptCount val="1"/>
                <c:pt idx="0">
                  <c:v>Wielkość pliku [MB]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Github!$A$2:$A$12</c:f>
              <c:strCache>
                <c:ptCount val="11"/>
                <c:pt idx="0">
                  <c:v>JSON</c:v>
                </c:pt>
                <c:pt idx="1">
                  <c:v>Parquet gzip</c:v>
                </c:pt>
                <c:pt idx="2">
                  <c:v>Parqiet lzo</c:v>
                </c:pt>
                <c:pt idx="3">
                  <c:v>Parquet Snappy</c:v>
                </c:pt>
                <c:pt idx="4">
                  <c:v>Avro</c:v>
                </c:pt>
                <c:pt idx="5">
                  <c:v>Parquet</c:v>
                </c:pt>
                <c:pt idx="6">
                  <c:v>ORC</c:v>
                </c:pt>
                <c:pt idx="7">
                  <c:v>Avro deflate</c:v>
                </c:pt>
                <c:pt idx="8">
                  <c:v>Avro Snappy</c:v>
                </c:pt>
                <c:pt idx="9">
                  <c:v>ORC zlib</c:v>
                </c:pt>
                <c:pt idx="10">
                  <c:v>ORC Snappy</c:v>
                </c:pt>
              </c:strCache>
            </c:strRef>
          </c:cat>
          <c:val>
            <c:numRef>
              <c:f>Github!$B$2:$B$12</c:f>
              <c:numCache>
                <c:formatCode>0.0</c:formatCode>
                <c:ptCount val="11"/>
                <c:pt idx="0">
                  <c:v>779.9</c:v>
                </c:pt>
                <c:pt idx="1">
                  <c:v>143.3</c:v>
                </c:pt>
                <c:pt idx="2">
                  <c:v>195.5</c:v>
                </c:pt>
                <c:pt idx="3">
                  <c:v>197.6</c:v>
                </c:pt>
                <c:pt idx="4">
                  <c:v>603.8</c:v>
                </c:pt>
                <c:pt idx="5">
                  <c:v>442.2</c:v>
                </c:pt>
                <c:pt idx="6">
                  <c:v>765.3</c:v>
                </c:pt>
                <c:pt idx="7">
                  <c:v>114.3</c:v>
                </c:pt>
                <c:pt idx="8">
                  <c:v>162.3</c:v>
                </c:pt>
                <c:pt idx="9">
                  <c:v>137.4</c:v>
                </c:pt>
                <c:pt idx="10">
                  <c:v>219.8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15250080"/>
        <c:axId val="-1715247760"/>
      </c:barChart>
      <c:catAx>
        <c:axId val="-171525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247760"/>
        <c:crosses val="autoZero"/>
        <c:auto val="1"/>
        <c:lblAlgn val="ctr"/>
        <c:lblOffset val="100"/>
        <c:noMultiLvlLbl val="0"/>
      </c:catAx>
      <c:valAx>
        <c:axId val="-17152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pliku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2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Testy czasu projekcji zbioru aktywności użytkowników portalu Github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48651076850055"/>
          <c:y val="0.0259406520465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99168362382"/>
          <c:y val="0.0819859813084112"/>
          <c:w val="0.742934914034622"/>
          <c:h val="0.7858332106851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Github!$A$41</c:f>
              <c:strCache>
                <c:ptCount val="1"/>
                <c:pt idx="0">
                  <c:v>Avro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Github!$B$40:$F$40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zagnieżdżona 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Github!$B$41:$F$41</c:f>
              <c:numCache>
                <c:formatCode>General</c:formatCode>
                <c:ptCount val="5"/>
                <c:pt idx="0">
                  <c:v>479.902106</c:v>
                </c:pt>
                <c:pt idx="1">
                  <c:v>15.623284</c:v>
                </c:pt>
                <c:pt idx="2">
                  <c:v>26.929891</c:v>
                </c:pt>
                <c:pt idx="3">
                  <c:v>30.837926</c:v>
                </c:pt>
                <c:pt idx="4">
                  <c:v>47.849246</c:v>
                </c:pt>
              </c:numCache>
            </c:numRef>
          </c:val>
        </c:ser>
        <c:ser>
          <c:idx val="1"/>
          <c:order val="1"/>
          <c:tx>
            <c:strRef>
              <c:f>Github!$A$42</c:f>
              <c:strCache>
                <c:ptCount val="1"/>
                <c:pt idx="0">
                  <c:v>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Github!$B$40:$F$40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zagnieżdżona 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Github!$B$42:$F$42</c:f>
              <c:numCache>
                <c:formatCode>General</c:formatCode>
                <c:ptCount val="5"/>
                <c:pt idx="0">
                  <c:v>452.639239</c:v>
                </c:pt>
                <c:pt idx="1">
                  <c:v>19.327712</c:v>
                </c:pt>
                <c:pt idx="2">
                  <c:v>41.127106</c:v>
                </c:pt>
                <c:pt idx="3">
                  <c:v>29.518245</c:v>
                </c:pt>
                <c:pt idx="4">
                  <c:v>63.292978</c:v>
                </c:pt>
              </c:numCache>
            </c:numRef>
          </c:val>
        </c:ser>
        <c:ser>
          <c:idx val="2"/>
          <c:order val="2"/>
          <c:tx>
            <c:strRef>
              <c:f>Github!$A$43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Github!$B$40:$F$40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zagnieżdżona 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Github!$B$43:$F$43</c:f>
              <c:numCache>
                <c:formatCode>General</c:formatCode>
                <c:ptCount val="5"/>
                <c:pt idx="0">
                  <c:v>424.151124</c:v>
                </c:pt>
                <c:pt idx="1">
                  <c:v>15.054123</c:v>
                </c:pt>
                <c:pt idx="2">
                  <c:v>23.276455</c:v>
                </c:pt>
                <c:pt idx="3">
                  <c:v>17.94511</c:v>
                </c:pt>
                <c:pt idx="4">
                  <c:v>44.744902</c:v>
                </c:pt>
              </c:numCache>
            </c:numRef>
          </c:val>
        </c:ser>
        <c:ser>
          <c:idx val="3"/>
          <c:order val="3"/>
          <c:tx>
            <c:strRef>
              <c:f>Github!$A$44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Github!$B$40:$F$40</c:f>
              <c:strCache>
                <c:ptCount val="5"/>
                <c:pt idx="0">
                  <c:v>Projekcja całego zbioru</c:v>
                </c:pt>
                <c:pt idx="1">
                  <c:v>Projekcja poszczególnych kolumn</c:v>
                </c:pt>
                <c:pt idx="2">
                  <c:v>Projekcja poszczególnych kolumn z warunkiem</c:v>
                </c:pt>
                <c:pt idx="3">
                  <c:v>Projekcja zagnieżdżona </c:v>
                </c:pt>
                <c:pt idx="4">
                  <c:v>Projekcja z użyciem funkcji agregujących</c:v>
                </c:pt>
              </c:strCache>
            </c:strRef>
          </c:cat>
          <c:val>
            <c:numRef>
              <c:f>Github!$B$44:$F$44</c:f>
              <c:numCache>
                <c:formatCode>General</c:formatCode>
                <c:ptCount val="5"/>
                <c:pt idx="0">
                  <c:v>407.420711</c:v>
                </c:pt>
                <c:pt idx="1">
                  <c:v>16.020304</c:v>
                </c:pt>
                <c:pt idx="2">
                  <c:v>29.743077</c:v>
                </c:pt>
                <c:pt idx="3">
                  <c:v>27.801448</c:v>
                </c:pt>
                <c:pt idx="4">
                  <c:v>40.6703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6086752"/>
        <c:axId val="-1096084464"/>
      </c:barChart>
      <c:catAx>
        <c:axId val="-109608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084464"/>
        <c:crosses val="autoZero"/>
        <c:auto val="1"/>
        <c:lblAlgn val="ctr"/>
        <c:lblOffset val="100"/>
        <c:noMultiLvlLbl val="0"/>
      </c:catAx>
      <c:valAx>
        <c:axId val="-10960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wykonania zapytania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ML!$D$1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ML!$A$2:$A$6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</c:numCache>
            </c:numRef>
          </c:cat>
          <c:val>
            <c:numRef>
              <c:f>ML!$D$2:$D$6</c:f>
              <c:numCache>
                <c:formatCode>General</c:formatCode>
                <c:ptCount val="5"/>
                <c:pt idx="0">
                  <c:v>1.032986E6</c:v>
                </c:pt>
                <c:pt idx="1">
                  <c:v>3.875835E6</c:v>
                </c:pt>
                <c:pt idx="2">
                  <c:v>371568.0</c:v>
                </c:pt>
                <c:pt idx="3">
                  <c:v>49334.0</c:v>
                </c:pt>
                <c:pt idx="4">
                  <c:v>4.32727E6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8288"/>
        <c:axId val="-1714655968"/>
      </c:barChart>
      <c:catAx>
        <c:axId val="-17146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655968"/>
        <c:crosses val="autoZero"/>
        <c:auto val="1"/>
        <c:lblAlgn val="ctr"/>
        <c:lblOffset val="100"/>
        <c:noMultiLvlLbl val="0"/>
      </c:catAx>
      <c:valAx>
        <c:axId val="-1714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6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965200</xdr:colOff>
      <xdr:row>0</xdr:row>
      <xdr:rowOff>63500</xdr:rowOff>
    </xdr:from>
    <xdr:to>
      <xdr:col>5</xdr:col>
      <xdr:colOff>2438400</xdr:colOff>
      <xdr:row>27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55</xdr:row>
      <xdr:rowOff>114300</xdr:rowOff>
    </xdr:from>
    <xdr:to>
      <xdr:col>8</xdr:col>
      <xdr:colOff>774700</xdr:colOff>
      <xdr:row>88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990600</xdr:colOff>
      <xdr:row>92</xdr:row>
      <xdr:rowOff>50800</xdr:rowOff>
    </xdr:from>
    <xdr:to>
      <xdr:col>6</xdr:col>
      <xdr:colOff>469900</xdr:colOff>
      <xdr:row>114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74</xdr:row>
      <xdr:rowOff>50800</xdr:rowOff>
    </xdr:from>
    <xdr:to>
      <xdr:col>19</xdr:col>
      <xdr:colOff>673100</xdr:colOff>
      <xdr:row>104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0</xdr:row>
      <xdr:rowOff>101600</xdr:rowOff>
    </xdr:from>
    <xdr:to>
      <xdr:col>18</xdr:col>
      <xdr:colOff>317500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520700</xdr:colOff>
      <xdr:row>39</xdr:row>
      <xdr:rowOff>88900</xdr:rowOff>
    </xdr:from>
    <xdr:to>
      <xdr:col>16</xdr:col>
      <xdr:colOff>698500</xdr:colOff>
      <xdr:row>72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63500</xdr:rowOff>
    </xdr:from>
    <xdr:to>
      <xdr:col>12</xdr:col>
      <xdr:colOff>800100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Ruler="0" topLeftCell="A25" workbookViewId="0">
      <selection activeCell="B73" sqref="B73"/>
    </sheetView>
  </sheetViews>
  <sheetFormatPr baseColWidth="10" defaultRowHeight="16" x14ac:dyDescent="0.2"/>
  <cols>
    <col min="1" max="1" width="14.83203125" customWidth="1"/>
    <col min="2" max="2" width="22.1640625" customWidth="1"/>
    <col min="3" max="3" width="29.83203125" customWidth="1"/>
    <col min="4" max="4" width="43.6640625" customWidth="1"/>
    <col min="5" max="5" width="34.1640625" customWidth="1"/>
    <col min="6" max="6" width="35.83203125" customWidth="1"/>
  </cols>
  <sheetData>
    <row r="1" spans="1:2" x14ac:dyDescent="0.2">
      <c r="A1" s="1" t="s">
        <v>11</v>
      </c>
      <c r="B1" s="1" t="s">
        <v>12</v>
      </c>
    </row>
    <row r="2" spans="1:2" x14ac:dyDescent="0.2">
      <c r="A2" s="1" t="s">
        <v>0</v>
      </c>
      <c r="B2" s="3">
        <v>812.4</v>
      </c>
    </row>
    <row r="3" spans="1:2" x14ac:dyDescent="0.2">
      <c r="A3" s="1" t="s">
        <v>1</v>
      </c>
      <c r="B3" s="3">
        <v>947.1</v>
      </c>
    </row>
    <row r="4" spans="1:2" x14ac:dyDescent="0.2">
      <c r="A4" s="1" t="s">
        <v>8</v>
      </c>
      <c r="B4" s="3">
        <v>283.7</v>
      </c>
    </row>
    <row r="5" spans="1:2" x14ac:dyDescent="0.2">
      <c r="A5" s="1" t="s">
        <v>2</v>
      </c>
      <c r="B5" s="3">
        <v>700.1</v>
      </c>
    </row>
    <row r="6" spans="1:2" x14ac:dyDescent="0.2">
      <c r="A6" s="1" t="s">
        <v>9</v>
      </c>
      <c r="B6" s="3">
        <v>184.5</v>
      </c>
    </row>
    <row r="7" spans="1:2" x14ac:dyDescent="0.2">
      <c r="A7" s="1" t="s">
        <v>10</v>
      </c>
      <c r="B7" s="3">
        <v>298.39999999999998</v>
      </c>
    </row>
    <row r="8" spans="1:2" x14ac:dyDescent="0.2">
      <c r="A8" s="1" t="s">
        <v>3</v>
      </c>
      <c r="B8" s="3">
        <v>130.30000000000001</v>
      </c>
    </row>
    <row r="9" spans="1:2" x14ac:dyDescent="0.2">
      <c r="A9" s="1" t="s">
        <v>4</v>
      </c>
      <c r="B9" s="3">
        <v>197.9</v>
      </c>
    </row>
    <row r="10" spans="1:2" x14ac:dyDescent="0.2">
      <c r="A10" s="1" t="s">
        <v>5</v>
      </c>
      <c r="B10" s="3">
        <v>111.4</v>
      </c>
    </row>
    <row r="11" spans="1:2" x14ac:dyDescent="0.2">
      <c r="A11" s="1" t="s">
        <v>6</v>
      </c>
      <c r="B11" s="3">
        <v>149.1</v>
      </c>
    </row>
    <row r="12" spans="1:2" x14ac:dyDescent="0.2">
      <c r="A12" s="1" t="s">
        <v>7</v>
      </c>
      <c r="B12" s="3">
        <v>148.9</v>
      </c>
    </row>
    <row r="39" spans="1:6" x14ac:dyDescent="0.2">
      <c r="A39" s="1" t="s">
        <v>11</v>
      </c>
      <c r="B39" s="2" t="s">
        <v>13</v>
      </c>
      <c r="C39" s="1" t="s">
        <v>14</v>
      </c>
      <c r="D39" s="1" t="s">
        <v>15</v>
      </c>
      <c r="E39" s="1" t="s">
        <v>21</v>
      </c>
      <c r="F39" s="4" t="s">
        <v>16</v>
      </c>
    </row>
    <row r="40" spans="1:6" x14ac:dyDescent="0.2">
      <c r="A40" s="1" t="s">
        <v>0</v>
      </c>
      <c r="B40" s="7" t="s">
        <v>22</v>
      </c>
      <c r="C40" s="7" t="s">
        <v>23</v>
      </c>
      <c r="D40" s="7" t="s">
        <v>24</v>
      </c>
      <c r="E40" s="7" t="s">
        <v>25</v>
      </c>
      <c r="F40" s="7" t="s">
        <v>26</v>
      </c>
    </row>
    <row r="41" spans="1:6" x14ac:dyDescent="0.2">
      <c r="A41" s="1" t="s">
        <v>1</v>
      </c>
      <c r="B41" s="7" t="s">
        <v>18</v>
      </c>
      <c r="C41" s="7" t="s">
        <v>19</v>
      </c>
      <c r="D41" s="7" t="s">
        <v>20</v>
      </c>
      <c r="E41" s="7" t="s">
        <v>27</v>
      </c>
      <c r="F41" s="7" t="s">
        <v>28</v>
      </c>
    </row>
    <row r="42" spans="1:6" x14ac:dyDescent="0.2">
      <c r="A42" s="1" t="s">
        <v>8</v>
      </c>
      <c r="B42" s="7" t="s">
        <v>29</v>
      </c>
      <c r="C42" s="7" t="s">
        <v>30</v>
      </c>
      <c r="D42" s="1" t="s">
        <v>31</v>
      </c>
      <c r="E42" s="5" t="s">
        <v>32</v>
      </c>
      <c r="F42" s="7" t="s">
        <v>33</v>
      </c>
    </row>
    <row r="43" spans="1:6" x14ac:dyDescent="0.2">
      <c r="A43" s="1" t="s">
        <v>2</v>
      </c>
      <c r="B43" s="7" t="s">
        <v>34</v>
      </c>
      <c r="C43" s="7" t="s">
        <v>35</v>
      </c>
      <c r="D43" s="1" t="s">
        <v>36</v>
      </c>
      <c r="E43" s="1" t="s">
        <v>37</v>
      </c>
      <c r="F43" s="6" t="s">
        <v>38</v>
      </c>
    </row>
    <row r="46" spans="1:6" x14ac:dyDescent="0.2">
      <c r="A46" t="s">
        <v>39</v>
      </c>
    </row>
    <row r="49" spans="1:6" x14ac:dyDescent="0.2">
      <c r="A49" s="1" t="s">
        <v>11</v>
      </c>
      <c r="B49" s="2" t="s">
        <v>13</v>
      </c>
      <c r="C49" s="1" t="s">
        <v>14</v>
      </c>
      <c r="D49" s="1" t="s">
        <v>15</v>
      </c>
      <c r="E49" s="1" t="s">
        <v>21</v>
      </c>
      <c r="F49" s="4" t="s">
        <v>16</v>
      </c>
    </row>
    <row r="50" spans="1:6" x14ac:dyDescent="0.2">
      <c r="A50" s="1" t="s">
        <v>0</v>
      </c>
      <c r="B50" s="7">
        <f>5806185/1000000</f>
        <v>5.8061850000000002</v>
      </c>
      <c r="C50" s="7">
        <f>3037418/1000000</f>
        <v>3.0374180000000002</v>
      </c>
      <c r="D50" s="7">
        <f>4157097/1000000</f>
        <v>4.1570970000000003</v>
      </c>
      <c r="E50" s="7">
        <f>3932246/1000000</f>
        <v>3.9322460000000001</v>
      </c>
      <c r="F50" s="7">
        <f>3467457/1000000</f>
        <v>3.467457</v>
      </c>
    </row>
    <row r="51" spans="1:6" x14ac:dyDescent="0.2">
      <c r="A51" s="1" t="s">
        <v>1</v>
      </c>
      <c r="B51" s="7">
        <f>5394050/1000000</f>
        <v>5.39405</v>
      </c>
      <c r="C51" s="7">
        <f>4080468/1000000</f>
        <v>4.0804679999999998</v>
      </c>
      <c r="D51" s="7">
        <f>4762721/1000000</f>
        <v>4.762721</v>
      </c>
      <c r="E51" s="7">
        <f>4010290/1000000</f>
        <v>4.0102900000000004</v>
      </c>
      <c r="F51" s="7">
        <f>3293359/1000000</f>
        <v>3.2933590000000001</v>
      </c>
    </row>
    <row r="52" spans="1:6" x14ac:dyDescent="0.2">
      <c r="A52" s="1" t="s">
        <v>8</v>
      </c>
      <c r="B52" s="7">
        <f>4145058/1000000</f>
        <v>4.1450579999999997</v>
      </c>
      <c r="C52" s="7">
        <f>1996096/1000000</f>
        <v>1.9960960000000001</v>
      </c>
      <c r="D52" s="1">
        <f>2654074/1000000</f>
        <v>2.654074</v>
      </c>
      <c r="E52" s="5">
        <f>3265678/1000000</f>
        <v>3.2656779999999999</v>
      </c>
      <c r="F52" s="7">
        <f>2522281/1000000</f>
        <v>2.522281</v>
      </c>
    </row>
    <row r="53" spans="1:6" x14ac:dyDescent="0.2">
      <c r="A53" s="1" t="s">
        <v>2</v>
      </c>
      <c r="B53" s="7">
        <f>5061619/1000000</f>
        <v>5.0616190000000003</v>
      </c>
      <c r="C53" s="7">
        <f>2686164/1000000</f>
        <v>2.6861640000000002</v>
      </c>
      <c r="D53" s="1">
        <f>3486723/1000000</f>
        <v>3.486723</v>
      </c>
      <c r="E53" s="1">
        <f>2280955/1000000</f>
        <v>2.2809550000000001</v>
      </c>
      <c r="F53" s="6">
        <f>3471388/1000000</f>
        <v>3.4713880000000001</v>
      </c>
    </row>
    <row r="55" spans="1:6" x14ac:dyDescent="0.2">
      <c r="A55" t="s">
        <v>43</v>
      </c>
      <c r="B55" t="s">
        <v>44</v>
      </c>
    </row>
    <row r="92" spans="1:3" x14ac:dyDescent="0.2">
      <c r="A92" t="s">
        <v>40</v>
      </c>
    </row>
    <row r="94" spans="1:3" x14ac:dyDescent="0.2">
      <c r="A94" s="1" t="s">
        <v>11</v>
      </c>
      <c r="B94" s="1" t="s">
        <v>41</v>
      </c>
      <c r="C94" s="1" t="s">
        <v>42</v>
      </c>
    </row>
    <row r="95" spans="1:3" x14ac:dyDescent="0.2">
      <c r="A95" s="5" t="s">
        <v>0</v>
      </c>
      <c r="B95" s="9">
        <v>116360080614</v>
      </c>
      <c r="C95" s="1">
        <f>B95/1000000000</f>
        <v>116.360080614</v>
      </c>
    </row>
    <row r="96" spans="1:3" x14ac:dyDescent="0.2">
      <c r="A96" s="8" t="s">
        <v>1</v>
      </c>
      <c r="B96" s="9">
        <v>388946229</v>
      </c>
      <c r="C96" s="1">
        <f t="shared" ref="C96:C105" si="0">B96/1000000000</f>
        <v>0.38894622899999998</v>
      </c>
    </row>
    <row r="97" spans="1:3" x14ac:dyDescent="0.2">
      <c r="A97" s="8" t="s">
        <v>8</v>
      </c>
      <c r="B97" s="1">
        <v>477058796</v>
      </c>
      <c r="C97" s="1">
        <f t="shared" si="0"/>
        <v>0.47705879600000001</v>
      </c>
    </row>
    <row r="98" spans="1:3" x14ac:dyDescent="0.2">
      <c r="A98" s="8" t="s">
        <v>2</v>
      </c>
      <c r="B98" s="9">
        <v>435457956</v>
      </c>
      <c r="C98" s="1">
        <f t="shared" si="0"/>
        <v>0.43545795599999998</v>
      </c>
    </row>
    <row r="99" spans="1:3" x14ac:dyDescent="0.2">
      <c r="A99" s="8" t="s">
        <v>9</v>
      </c>
      <c r="B99" s="9">
        <v>493036371</v>
      </c>
      <c r="C99" s="1">
        <f t="shared" si="0"/>
        <v>0.49303637099999997</v>
      </c>
    </row>
    <row r="100" spans="1:3" x14ac:dyDescent="0.2">
      <c r="A100" s="8" t="s">
        <v>10</v>
      </c>
      <c r="B100" s="1">
        <v>480183594</v>
      </c>
      <c r="C100" s="1">
        <f t="shared" si="0"/>
        <v>0.48018359399999999</v>
      </c>
    </row>
    <row r="101" spans="1:3" x14ac:dyDescent="0.2">
      <c r="A101" s="8" t="s">
        <v>3</v>
      </c>
      <c r="B101" s="1">
        <v>444845178</v>
      </c>
      <c r="C101" s="1">
        <f t="shared" si="0"/>
        <v>0.44484517800000001</v>
      </c>
    </row>
    <row r="102" spans="1:3" x14ac:dyDescent="0.2">
      <c r="A102" s="8" t="s">
        <v>4</v>
      </c>
      <c r="B102" s="9">
        <v>570207216</v>
      </c>
      <c r="C102" s="1">
        <f t="shared" si="0"/>
        <v>0.57020721600000002</v>
      </c>
    </row>
    <row r="103" spans="1:3" x14ac:dyDescent="0.2">
      <c r="A103" s="8" t="s">
        <v>5</v>
      </c>
      <c r="B103" s="1">
        <v>524767398</v>
      </c>
      <c r="C103" s="1">
        <f t="shared" si="0"/>
        <v>0.52476739800000005</v>
      </c>
    </row>
    <row r="104" spans="1:3" x14ac:dyDescent="0.2">
      <c r="A104" s="8" t="s">
        <v>6</v>
      </c>
      <c r="B104" s="1">
        <v>566612866</v>
      </c>
      <c r="C104" s="1">
        <f t="shared" si="0"/>
        <v>0.56661286600000005</v>
      </c>
    </row>
    <row r="105" spans="1:3" x14ac:dyDescent="0.2">
      <c r="A105" s="8" t="s">
        <v>7</v>
      </c>
      <c r="B105" s="9">
        <v>439917774</v>
      </c>
      <c r="C105" s="1">
        <f t="shared" si="0"/>
        <v>0.43991777399999998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Ruler="0" topLeftCell="A28" workbookViewId="0">
      <selection activeCell="D18" sqref="D18"/>
    </sheetView>
  </sheetViews>
  <sheetFormatPr baseColWidth="10" defaultRowHeight="16" x14ac:dyDescent="0.2"/>
  <cols>
    <col min="1" max="1" width="15" customWidth="1"/>
    <col min="2" max="2" width="22.6640625" customWidth="1"/>
    <col min="3" max="3" width="29.83203125" customWidth="1"/>
    <col min="4" max="4" width="39.83203125" customWidth="1"/>
    <col min="5" max="5" width="23.6640625" customWidth="1"/>
    <col min="6" max="6" width="34.6640625" customWidth="1"/>
    <col min="8" max="8" width="11.1640625" bestFit="1" customWidth="1"/>
  </cols>
  <sheetData>
    <row r="1" spans="1:3" x14ac:dyDescent="0.2">
      <c r="A1" s="1" t="s">
        <v>11</v>
      </c>
      <c r="B1" s="1" t="s">
        <v>12</v>
      </c>
    </row>
    <row r="2" spans="1:3" x14ac:dyDescent="0.2">
      <c r="A2" s="1" t="s">
        <v>17</v>
      </c>
      <c r="B2" s="3">
        <v>779.9</v>
      </c>
    </row>
    <row r="3" spans="1:3" x14ac:dyDescent="0.2">
      <c r="A3" s="1" t="s">
        <v>5</v>
      </c>
      <c r="B3" s="3">
        <v>143.30000000000001</v>
      </c>
    </row>
    <row r="4" spans="1:3" x14ac:dyDescent="0.2">
      <c r="A4" s="1" t="s">
        <v>6</v>
      </c>
      <c r="B4" s="3">
        <v>195.5</v>
      </c>
    </row>
    <row r="5" spans="1:3" x14ac:dyDescent="0.2">
      <c r="A5" s="1" t="s">
        <v>7</v>
      </c>
      <c r="B5" s="3">
        <v>197.6</v>
      </c>
    </row>
    <row r="6" spans="1:3" x14ac:dyDescent="0.2">
      <c r="A6" s="1" t="s">
        <v>1</v>
      </c>
      <c r="B6" s="3">
        <v>603.79999999999995</v>
      </c>
    </row>
    <row r="7" spans="1:3" x14ac:dyDescent="0.2">
      <c r="A7" s="1" t="s">
        <v>8</v>
      </c>
      <c r="B7" s="3">
        <v>442.2</v>
      </c>
    </row>
    <row r="8" spans="1:3" x14ac:dyDescent="0.2">
      <c r="A8" s="1" t="s">
        <v>2</v>
      </c>
      <c r="B8" s="3">
        <v>765.3</v>
      </c>
    </row>
    <row r="9" spans="1:3" x14ac:dyDescent="0.2">
      <c r="A9" s="1" t="s">
        <v>9</v>
      </c>
      <c r="B9" s="3">
        <v>114.3</v>
      </c>
    </row>
    <row r="10" spans="1:3" x14ac:dyDescent="0.2">
      <c r="A10" s="1" t="s">
        <v>10</v>
      </c>
      <c r="B10" s="3">
        <v>162.30000000000001</v>
      </c>
    </row>
    <row r="11" spans="1:3" x14ac:dyDescent="0.2">
      <c r="A11" s="1" t="s">
        <v>3</v>
      </c>
      <c r="B11" s="3">
        <v>137.4</v>
      </c>
    </row>
    <row r="12" spans="1:3" x14ac:dyDescent="0.2">
      <c r="A12" s="1" t="s">
        <v>4</v>
      </c>
      <c r="B12" s="3">
        <v>219.8</v>
      </c>
    </row>
    <row r="16" spans="1:3" x14ac:dyDescent="0.2">
      <c r="A16" s="1" t="s">
        <v>11</v>
      </c>
      <c r="B16" s="1" t="s">
        <v>41</v>
      </c>
      <c r="C16" s="1" t="s">
        <v>42</v>
      </c>
    </row>
    <row r="17" spans="1:3" x14ac:dyDescent="0.2">
      <c r="A17" s="5" t="s">
        <v>17</v>
      </c>
      <c r="B17" s="9">
        <v>6350001066</v>
      </c>
      <c r="C17" s="1">
        <f>B17/1000000000</f>
        <v>6.3500010659999999</v>
      </c>
    </row>
    <row r="18" spans="1:3" x14ac:dyDescent="0.2">
      <c r="A18" s="8" t="s">
        <v>50</v>
      </c>
      <c r="B18" s="9">
        <v>1542492343</v>
      </c>
      <c r="C18" s="1">
        <f t="shared" ref="C18:C26" si="0">B18/1000000000</f>
        <v>1.5424923429999999</v>
      </c>
    </row>
    <row r="19" spans="1:3" x14ac:dyDescent="0.2">
      <c r="A19" s="8" t="s">
        <v>8</v>
      </c>
      <c r="B19" s="1">
        <v>2448001535</v>
      </c>
      <c r="C19" s="1">
        <f t="shared" si="0"/>
        <v>2.448001535</v>
      </c>
    </row>
    <row r="20" spans="1:3" x14ac:dyDescent="0.2">
      <c r="A20" s="8" t="s">
        <v>2</v>
      </c>
      <c r="B20" s="9">
        <v>1561618564</v>
      </c>
      <c r="C20" s="1">
        <f t="shared" si="0"/>
        <v>1.561618564</v>
      </c>
    </row>
    <row r="21" spans="1:3" x14ac:dyDescent="0.2">
      <c r="A21" s="8" t="s">
        <v>9</v>
      </c>
      <c r="B21" s="9">
        <v>1511791953</v>
      </c>
      <c r="C21" s="1">
        <f t="shared" si="0"/>
        <v>1.5117919529999999</v>
      </c>
    </row>
    <row r="22" spans="1:3" x14ac:dyDescent="0.2">
      <c r="A22" s="8" t="s">
        <v>1</v>
      </c>
      <c r="B22" s="1">
        <v>1721299492</v>
      </c>
      <c r="C22" s="1">
        <f t="shared" si="0"/>
        <v>1.721299492</v>
      </c>
    </row>
    <row r="23" spans="1:3" x14ac:dyDescent="0.2">
      <c r="A23" s="8" t="s">
        <v>3</v>
      </c>
      <c r="B23" s="1">
        <v>1374060242</v>
      </c>
      <c r="C23" s="1">
        <f t="shared" si="0"/>
        <v>1.3740602420000001</v>
      </c>
    </row>
    <row r="24" spans="1:3" x14ac:dyDescent="0.2">
      <c r="A24" s="8" t="s">
        <v>4</v>
      </c>
      <c r="B24" s="11">
        <v>1512500513</v>
      </c>
      <c r="C24" s="1">
        <f>B24/1000000000</f>
        <v>1.512500513</v>
      </c>
    </row>
    <row r="25" spans="1:3" x14ac:dyDescent="0.2">
      <c r="A25" s="8" t="s">
        <v>5</v>
      </c>
      <c r="B25" s="1">
        <v>2331617848</v>
      </c>
      <c r="C25" s="1">
        <f t="shared" si="0"/>
        <v>2.331617848</v>
      </c>
    </row>
    <row r="26" spans="1:3" x14ac:dyDescent="0.2">
      <c r="A26" s="8" t="s">
        <v>6</v>
      </c>
      <c r="B26" s="1">
        <v>2211617314</v>
      </c>
      <c r="C26" s="1">
        <f t="shared" si="0"/>
        <v>2.2116173140000002</v>
      </c>
    </row>
    <row r="27" spans="1:3" x14ac:dyDescent="0.2">
      <c r="A27" s="8" t="s">
        <v>7</v>
      </c>
      <c r="B27" s="9">
        <v>2060452657</v>
      </c>
      <c r="C27" s="1">
        <f>B27/1000000000</f>
        <v>2.0604526569999999</v>
      </c>
    </row>
    <row r="40" spans="1:6" x14ac:dyDescent="0.2">
      <c r="A40" s="12" t="s">
        <v>11</v>
      </c>
      <c r="B40" s="12" t="s">
        <v>13</v>
      </c>
      <c r="C40" s="12" t="s">
        <v>14</v>
      </c>
      <c r="D40" s="12" t="s">
        <v>15</v>
      </c>
      <c r="E40" s="12" t="s">
        <v>55</v>
      </c>
      <c r="F40" s="12" t="s">
        <v>16</v>
      </c>
    </row>
    <row r="41" spans="1:6" x14ac:dyDescent="0.2">
      <c r="A41" s="1" t="s">
        <v>1</v>
      </c>
      <c r="B41" s="1">
        <f>479902106/1000000</f>
        <v>479.902106</v>
      </c>
      <c r="C41" s="1">
        <f>15623284/1000000</f>
        <v>15.623284</v>
      </c>
      <c r="D41" s="1">
        <f>26929891/1000000</f>
        <v>26.929891000000001</v>
      </c>
      <c r="E41" s="1">
        <f>30837926/1000000</f>
        <v>30.837926</v>
      </c>
      <c r="F41" s="1">
        <f>47849246/1000000</f>
        <v>47.849246000000001</v>
      </c>
    </row>
    <row r="42" spans="1:6" x14ac:dyDescent="0.2">
      <c r="A42" s="1" t="s">
        <v>17</v>
      </c>
      <c r="B42" s="1">
        <f>452639239/1000000</f>
        <v>452.63923899999998</v>
      </c>
      <c r="C42" s="1">
        <f>19327712/1000000</f>
        <v>19.327711999999998</v>
      </c>
      <c r="D42" s="1">
        <f>41127106/1000000</f>
        <v>41.127105999999998</v>
      </c>
      <c r="E42" s="1">
        <f>29518245/1000000</f>
        <v>29.518245</v>
      </c>
      <c r="F42" s="1">
        <f>63292978/1000000</f>
        <v>63.292977999999998</v>
      </c>
    </row>
    <row r="43" spans="1:6" x14ac:dyDescent="0.2">
      <c r="A43" s="1" t="s">
        <v>2</v>
      </c>
      <c r="B43" s="1">
        <f>424151124/1000000</f>
        <v>424.15112399999998</v>
      </c>
      <c r="C43" s="1">
        <f>15054123/1000000</f>
        <v>15.054123000000001</v>
      </c>
      <c r="D43" s="1">
        <f>23276455/1000000</f>
        <v>23.276454999999999</v>
      </c>
      <c r="E43" s="1">
        <f>17945110/1000000</f>
        <v>17.94511</v>
      </c>
      <c r="F43" s="1">
        <f>44744902/1000000</f>
        <v>44.744902000000003</v>
      </c>
    </row>
    <row r="44" spans="1:6" x14ac:dyDescent="0.2">
      <c r="A44" s="1" t="s">
        <v>8</v>
      </c>
      <c r="B44" s="1">
        <f>407420711/1000000</f>
        <v>407.42071099999998</v>
      </c>
      <c r="C44" s="1">
        <f>16020304/1000000</f>
        <v>16.020303999999999</v>
      </c>
      <c r="D44" s="1">
        <f>29743077/1000000</f>
        <v>29.743077</v>
      </c>
      <c r="E44" s="1">
        <f>27801448/1000000</f>
        <v>27.801448000000001</v>
      </c>
      <c r="F44" s="1">
        <f>40670300/1000000</f>
        <v>40.670299999999997</v>
      </c>
    </row>
    <row r="77" spans="1:2" x14ac:dyDescent="0.2">
      <c r="A77" t="s">
        <v>49</v>
      </c>
    </row>
    <row r="78" spans="1:2" x14ac:dyDescent="0.2">
      <c r="A78" s="1" t="s">
        <v>11</v>
      </c>
      <c r="B78" s="1" t="s">
        <v>12</v>
      </c>
    </row>
    <row r="79" spans="1:2" x14ac:dyDescent="0.2">
      <c r="A79" s="1" t="s">
        <v>17</v>
      </c>
      <c r="B79" s="3">
        <v>806.1</v>
      </c>
    </row>
    <row r="80" spans="1:2" x14ac:dyDescent="0.2">
      <c r="A80" s="1" t="s">
        <v>5</v>
      </c>
      <c r="B80" s="3">
        <v>114.6</v>
      </c>
    </row>
    <row r="81" spans="1:2" x14ac:dyDescent="0.2">
      <c r="A81" s="1" t="s">
        <v>6</v>
      </c>
      <c r="B81" s="3">
        <v>145.30000000000001</v>
      </c>
    </row>
    <row r="82" spans="1:2" x14ac:dyDescent="0.2">
      <c r="A82" s="1" t="s">
        <v>7</v>
      </c>
      <c r="B82" s="3">
        <v>205.5</v>
      </c>
    </row>
    <row r="83" spans="1:2" x14ac:dyDescent="0.2">
      <c r="A83" s="1" t="s">
        <v>1</v>
      </c>
      <c r="B83" s="3">
        <v>815.1</v>
      </c>
    </row>
    <row r="84" spans="1:2" x14ac:dyDescent="0.2">
      <c r="A84" s="1" t="s">
        <v>8</v>
      </c>
      <c r="B84" s="3">
        <v>817.1</v>
      </c>
    </row>
    <row r="85" spans="1:2" x14ac:dyDescent="0.2">
      <c r="A85" s="1" t="s">
        <v>2</v>
      </c>
      <c r="B85" s="3">
        <v>813.8</v>
      </c>
    </row>
    <row r="86" spans="1:2" x14ac:dyDescent="0.2">
      <c r="A86" s="1" t="s">
        <v>9</v>
      </c>
      <c r="B86" s="3">
        <v>131.30000000000001</v>
      </c>
    </row>
    <row r="87" spans="1:2" x14ac:dyDescent="0.2">
      <c r="A87" s="1" t="s">
        <v>10</v>
      </c>
      <c r="B87" s="3">
        <v>204.8</v>
      </c>
    </row>
    <row r="88" spans="1:2" x14ac:dyDescent="0.2">
      <c r="A88" s="1" t="s">
        <v>3</v>
      </c>
      <c r="B88" s="3">
        <v>137.4</v>
      </c>
    </row>
    <row r="89" spans="1:2" x14ac:dyDescent="0.2">
      <c r="A89" s="1" t="s">
        <v>4</v>
      </c>
      <c r="B89" s="3">
        <v>219.8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showRuler="0" topLeftCell="A22" workbookViewId="0">
      <selection activeCell="F42" sqref="F42"/>
    </sheetView>
  </sheetViews>
  <sheetFormatPr baseColWidth="10" defaultRowHeight="16" x14ac:dyDescent="0.2"/>
  <cols>
    <col min="1" max="1" width="11.5" customWidth="1"/>
    <col min="2" max="2" width="16" customWidth="1"/>
  </cols>
  <sheetData>
    <row r="1" spans="1:4" x14ac:dyDescent="0.2">
      <c r="A1" s="12" t="s">
        <v>45</v>
      </c>
      <c r="B1" s="12" t="s">
        <v>47</v>
      </c>
      <c r="C1" s="12" t="s">
        <v>46</v>
      </c>
      <c r="D1" s="12" t="s">
        <v>48</v>
      </c>
    </row>
    <row r="2" spans="1:4" ht="15" customHeight="1" x14ac:dyDescent="0.2">
      <c r="A2" s="1">
        <v>1</v>
      </c>
      <c r="B2" s="13">
        <v>7.23</v>
      </c>
      <c r="C2" s="13">
        <v>3.34</v>
      </c>
      <c r="D2" s="13">
        <v>1032986</v>
      </c>
    </row>
    <row r="3" spans="1:4" x14ac:dyDescent="0.2">
      <c r="A3" s="1">
        <v>3</v>
      </c>
      <c r="B3" s="13">
        <v>3.33</v>
      </c>
      <c r="C3" s="13">
        <v>1.1200000000000001</v>
      </c>
      <c r="D3" s="13">
        <v>3875835</v>
      </c>
    </row>
    <row r="4" spans="1:4" x14ac:dyDescent="0.2">
      <c r="A4" s="1">
        <v>4</v>
      </c>
      <c r="B4" s="13">
        <v>14.53</v>
      </c>
      <c r="C4" s="13">
        <v>7.24</v>
      </c>
      <c r="D4" s="13">
        <v>371568</v>
      </c>
    </row>
    <row r="5" spans="1:4" x14ac:dyDescent="0.2">
      <c r="A5" s="1">
        <v>2</v>
      </c>
      <c r="B5" s="13">
        <v>444</v>
      </c>
      <c r="C5" s="13">
        <v>14.55</v>
      </c>
      <c r="D5" s="13">
        <v>49334</v>
      </c>
    </row>
    <row r="6" spans="1:4" x14ac:dyDescent="0.2">
      <c r="A6" s="1">
        <v>0</v>
      </c>
      <c r="B6" s="1">
        <v>1.1100000000000001</v>
      </c>
      <c r="C6" s="13">
        <v>0</v>
      </c>
      <c r="D6" s="13">
        <v>4327270</v>
      </c>
    </row>
    <row r="7" spans="1:4" x14ac:dyDescent="0.2">
      <c r="D7" s="10"/>
    </row>
    <row r="8" spans="1:4" x14ac:dyDescent="0.2">
      <c r="D8" s="10"/>
    </row>
    <row r="9" spans="1:4" x14ac:dyDescent="0.2">
      <c r="D9" s="10"/>
    </row>
    <row r="10" spans="1:4" x14ac:dyDescent="0.2">
      <c r="D10" s="10"/>
    </row>
    <row r="26" spans="1:2" x14ac:dyDescent="0.2">
      <c r="A26" t="s">
        <v>53</v>
      </c>
    </row>
    <row r="28" spans="1:2" x14ac:dyDescent="0.2">
      <c r="A28" s="12" t="s">
        <v>51</v>
      </c>
      <c r="B28" s="12" t="s">
        <v>52</v>
      </c>
    </row>
    <row r="29" spans="1:2" x14ac:dyDescent="0.2">
      <c r="A29" s="1" t="s">
        <v>0</v>
      </c>
      <c r="B29" s="1">
        <f>219919362432/1000000000</f>
        <v>219.91936243200001</v>
      </c>
    </row>
    <row r="30" spans="1:2" x14ac:dyDescent="0.2">
      <c r="A30" s="1" t="s">
        <v>1</v>
      </c>
      <c r="B30" s="1">
        <f>221903343659/1000000000</f>
        <v>221.903343659</v>
      </c>
    </row>
    <row r="31" spans="1:2" x14ac:dyDescent="0.2">
      <c r="A31" s="1" t="s">
        <v>8</v>
      </c>
      <c r="B31" s="1">
        <f>62004654487/1000000000</f>
        <v>62.004654487000003</v>
      </c>
    </row>
    <row r="32" spans="1:2" x14ac:dyDescent="0.2">
      <c r="A32" s="1" t="s">
        <v>2</v>
      </c>
      <c r="B32" s="1">
        <f>56826720205/1000000000</f>
        <v>56.826720205000001</v>
      </c>
    </row>
    <row r="34" spans="1:2" x14ac:dyDescent="0.2">
      <c r="A34" t="s">
        <v>54</v>
      </c>
    </row>
    <row r="36" spans="1:2" x14ac:dyDescent="0.2">
      <c r="A36" s="12" t="s">
        <v>51</v>
      </c>
      <c r="B36" s="12" t="s">
        <v>52</v>
      </c>
    </row>
    <row r="37" spans="1:2" x14ac:dyDescent="0.2">
      <c r="A37" s="1" t="s">
        <v>0</v>
      </c>
      <c r="B37" s="1">
        <f>128215030661/1000000000</f>
        <v>128.21503066099999</v>
      </c>
    </row>
    <row r="38" spans="1:2" x14ac:dyDescent="0.2">
      <c r="A38" s="1" t="s">
        <v>1</v>
      </c>
      <c r="B38" s="1">
        <f>51253888086/1000000000</f>
        <v>51.253888086000003</v>
      </c>
    </row>
    <row r="39" spans="1:2" x14ac:dyDescent="0.2">
      <c r="A39" s="1" t="s">
        <v>8</v>
      </c>
      <c r="B39" s="1">
        <f>41312090061/1000000000</f>
        <v>41.312090060999999</v>
      </c>
    </row>
    <row r="40" spans="1:2" x14ac:dyDescent="0.2">
      <c r="A40" s="1" t="s">
        <v>2</v>
      </c>
      <c r="B40" s="1">
        <f>50779419832/1000000000</f>
        <v>50.779419832000002</v>
      </c>
    </row>
    <row r="42" spans="1:2" x14ac:dyDescent="0.2">
      <c r="A42" t="s">
        <v>56</v>
      </c>
    </row>
    <row r="43" spans="1:2" x14ac:dyDescent="0.2">
      <c r="A43" s="14" t="s">
        <v>51</v>
      </c>
      <c r="B43" s="15" t="s">
        <v>52</v>
      </c>
    </row>
    <row r="44" spans="1:2" x14ac:dyDescent="0.2">
      <c r="A44" s="8" t="s">
        <v>0</v>
      </c>
      <c r="B44" s="16">
        <v>151.6282741</v>
      </c>
    </row>
    <row r="45" spans="1:2" x14ac:dyDescent="0.2">
      <c r="A45" s="8" t="s">
        <v>1</v>
      </c>
      <c r="B45" s="16">
        <v>98.878443720000007</v>
      </c>
    </row>
    <row r="46" spans="1:2" x14ac:dyDescent="0.2">
      <c r="A46" s="8" t="s">
        <v>8</v>
      </c>
      <c r="B46" s="16">
        <v>86.435287990000006</v>
      </c>
    </row>
    <row r="47" spans="1:2" x14ac:dyDescent="0.2">
      <c r="A47" s="8" t="s">
        <v>2</v>
      </c>
      <c r="B47" s="16">
        <v>71.689929509999999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NYC Taxis</vt:lpstr>
      <vt:lpstr>Github</vt:lpstr>
      <vt:lpstr>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Drwila</dc:creator>
  <cp:lastModifiedBy>Zuzanna Drwila</cp:lastModifiedBy>
  <dcterms:created xsi:type="dcterms:W3CDTF">2017-11-26T12:03:21Z</dcterms:created>
  <dcterms:modified xsi:type="dcterms:W3CDTF">2017-12-29T15:14:55Z</dcterms:modified>
</cp:coreProperties>
</file>