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zan\Desktop\"/>
    </mc:Choice>
  </mc:AlternateContent>
  <xr:revisionPtr revIDLastSave="0" documentId="13_ncr:1_{EBC82154-9E1A-4FBB-9371-B59A715AF2CC}" xr6:coauthVersionLast="45" xr6:coauthVersionMax="45" xr10:uidLastSave="{00000000-0000-0000-0000-000000000000}"/>
  <bookViews>
    <workbookView xWindow="-110" yWindow="-110" windowWidth="19420" windowHeight="10420" xr2:uid="{F846E5EF-9EE6-44DF-B86A-D80DBE310810}"/>
  </bookViews>
  <sheets>
    <sheet name="Sheet2" sheetId="2" r:id="rId1"/>
    <sheet name="Sheet1" sheetId="1" r:id="rId2"/>
  </sheets>
  <definedNames>
    <definedName name="ExternalData_1" localSheetId="0" hidden="1">Sheet2!$A$1:$G$123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7" i="2" l="1"/>
  <c r="M126" i="2"/>
  <c r="K127" i="2"/>
  <c r="K126" i="2"/>
  <c r="K124" i="2"/>
  <c r="H124" i="2"/>
  <c r="I124" i="2"/>
  <c r="I126" i="2" l="1"/>
  <c r="I127" i="2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C4D140-1D51-4189-89CA-C94DB27BE57E}" keepAlive="1" name="Query - age_groups" description="Connection to the 'age_groups' query in the workbook." type="5" refreshedVersion="6" background="1" saveData="1">
    <dbPr connection="Provider=Microsoft.Mashup.OleDb.1;Data Source=$Workbook$;Location=age_groups;Extended Properties=&quot;&quot;" command="SELECT * FROM [age_groups]"/>
  </connection>
</connections>
</file>

<file path=xl/sharedStrings.xml><?xml version="1.0" encoding="utf-8"?>
<sst xmlns="http://schemas.openxmlformats.org/spreadsheetml/2006/main" count="15" uniqueCount="15">
  <si>
    <t>Date</t>
  </si>
  <si>
    <t>CountYoung</t>
  </si>
  <si>
    <t>CountOld</t>
  </si>
  <si>
    <t>AggProbHospYoung</t>
  </si>
  <si>
    <t>AggProbHospOld</t>
  </si>
  <si>
    <t>Py</t>
  </si>
  <si>
    <t>Po</t>
  </si>
  <si>
    <t>Y</t>
  </si>
  <si>
    <t>O</t>
  </si>
  <si>
    <t>OldCasesRatio</t>
  </si>
  <si>
    <t>PoPyShare</t>
  </si>
  <si>
    <t>pomer mier hospitalizacie O a Y</t>
  </si>
  <si>
    <t>alpha_ih</t>
  </si>
  <si>
    <t>T_hosp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</si>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</sst>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6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Sheet2!$F$2:$F$123</c:f>
              <c:numCache>
                <c:formatCode>General</c:formatCode>
                <c:ptCount val="122"/>
                <c:pt idx="0">
                  <c:v>1.9017857142857142</c:v>
                </c:pt>
                <c:pt idx="1">
                  <c:v>2.0583726415094339</c:v>
                </c:pt>
                <c:pt idx="2">
                  <c:v>2.0680379746835444</c:v>
                </c:pt>
                <c:pt idx="3">
                  <c:v>1.9210526315789473</c:v>
                </c:pt>
                <c:pt idx="4">
                  <c:v>2.2183734939759034</c:v>
                </c:pt>
                <c:pt idx="5">
                  <c:v>1.9572147651006711</c:v>
                </c:pt>
                <c:pt idx="6">
                  <c:v>2.0665064102564101</c:v>
                </c:pt>
                <c:pt idx="7">
                  <c:v>1.7464285714285714</c:v>
                </c:pt>
                <c:pt idx="8">
                  <c:v>1.7334770114942528</c:v>
                </c:pt>
                <c:pt idx="9">
                  <c:v>1.7517123287671232</c:v>
                </c:pt>
                <c:pt idx="10">
                  <c:v>1.6619318181818181</c:v>
                </c:pt>
                <c:pt idx="11">
                  <c:v>2.1147151898734178</c:v>
                </c:pt>
                <c:pt idx="12">
                  <c:v>1.9880952380952381</c:v>
                </c:pt>
                <c:pt idx="13">
                  <c:v>1.5960264900662251</c:v>
                </c:pt>
                <c:pt idx="14">
                  <c:v>2.0502283105022832</c:v>
                </c:pt>
                <c:pt idx="15">
                  <c:v>2.1004807692307694</c:v>
                </c:pt>
                <c:pt idx="16">
                  <c:v>1.9264112903225807</c:v>
                </c:pt>
                <c:pt idx="17">
                  <c:v>2.2585616438356166</c:v>
                </c:pt>
                <c:pt idx="18">
                  <c:v>2.183098591549296</c:v>
                </c:pt>
                <c:pt idx="19">
                  <c:v>1.86625</c:v>
                </c:pt>
                <c:pt idx="20">
                  <c:v>2.1258503401360542</c:v>
                </c:pt>
                <c:pt idx="21">
                  <c:v>2.2952997275204359</c:v>
                </c:pt>
                <c:pt idx="22">
                  <c:v>2.1582640332640333</c:v>
                </c:pt>
                <c:pt idx="23">
                  <c:v>2.1924157303370788</c:v>
                </c:pt>
                <c:pt idx="24">
                  <c:v>2.3701716738197427</c:v>
                </c:pt>
                <c:pt idx="25">
                  <c:v>2.279296875</c:v>
                </c:pt>
                <c:pt idx="26">
                  <c:v>2.2249472573839664</c:v>
                </c:pt>
                <c:pt idx="27">
                  <c:v>2.19806338028169</c:v>
                </c:pt>
                <c:pt idx="28">
                  <c:v>2.2882401315789473</c:v>
                </c:pt>
                <c:pt idx="29">
                  <c:v>2.2293405676126876</c:v>
                </c:pt>
                <c:pt idx="30">
                  <c:v>2.1924386920980927</c:v>
                </c:pt>
                <c:pt idx="31">
                  <c:v>1.889516129032258</c:v>
                </c:pt>
                <c:pt idx="32">
                  <c:v>2.0836267605633805</c:v>
                </c:pt>
                <c:pt idx="33">
                  <c:v>2.1811386768447836</c:v>
                </c:pt>
                <c:pt idx="34">
                  <c:v>2.223356309650053</c:v>
                </c:pt>
                <c:pt idx="35">
                  <c:v>2.2549715909090908</c:v>
                </c:pt>
                <c:pt idx="36">
                  <c:v>2.3350997506234412</c:v>
                </c:pt>
                <c:pt idx="37">
                  <c:v>2.21420704845815</c:v>
                </c:pt>
                <c:pt idx="38">
                  <c:v>2.1912583518930959</c:v>
                </c:pt>
                <c:pt idx="39">
                  <c:v>2.3087284482758621</c:v>
                </c:pt>
                <c:pt idx="40">
                  <c:v>2.1442230273752014</c:v>
                </c:pt>
                <c:pt idx="41">
                  <c:v>2.2458053691275168</c:v>
                </c:pt>
                <c:pt idx="42">
                  <c:v>2.3051212938005392</c:v>
                </c:pt>
                <c:pt idx="43">
                  <c:v>2.2635516657255788</c:v>
                </c:pt>
                <c:pt idx="44">
                  <c:v>2.3181573275862069</c:v>
                </c:pt>
                <c:pt idx="45">
                  <c:v>2.2327075098814229</c:v>
                </c:pt>
                <c:pt idx="46">
                  <c:v>2.3419540229885056</c:v>
                </c:pt>
                <c:pt idx="47">
                  <c:v>2.3460317460317461</c:v>
                </c:pt>
                <c:pt idx="48">
                  <c:v>2.3255122273628555</c:v>
                </c:pt>
                <c:pt idx="49">
                  <c:v>2.4635416666666665</c:v>
                </c:pt>
                <c:pt idx="50">
                  <c:v>2.3896491904394757</c:v>
                </c:pt>
                <c:pt idx="51">
                  <c:v>2.4136329161926433</c:v>
                </c:pt>
                <c:pt idx="52">
                  <c:v>2.4060810810810809</c:v>
                </c:pt>
                <c:pt idx="53">
                  <c:v>2.3617055771725033</c:v>
                </c:pt>
                <c:pt idx="54">
                  <c:v>2.415078250401284</c:v>
                </c:pt>
                <c:pt idx="55">
                  <c:v>2.4371529260999574</c:v>
                </c:pt>
                <c:pt idx="56">
                  <c:v>2.4521390374331551</c:v>
                </c:pt>
                <c:pt idx="57">
                  <c:v>2.3595394736842104</c:v>
                </c:pt>
                <c:pt idx="58">
                  <c:v>2.5101988781234064</c:v>
                </c:pt>
                <c:pt idx="59">
                  <c:v>2.4074128765505018</c:v>
                </c:pt>
                <c:pt idx="60">
                  <c:v>2.3546531020680455</c:v>
                </c:pt>
                <c:pt idx="61">
                  <c:v>2.3375134360444285</c:v>
                </c:pt>
                <c:pt idx="62">
                  <c:v>2.3334834834834837</c:v>
                </c:pt>
                <c:pt idx="63">
                  <c:v>2.4021871945259043</c:v>
                </c:pt>
                <c:pt idx="64">
                  <c:v>2.3928571428571428</c:v>
                </c:pt>
                <c:pt idx="65">
                  <c:v>2.3653724747474749</c:v>
                </c:pt>
                <c:pt idx="66">
                  <c:v>2.3967821782178218</c:v>
                </c:pt>
                <c:pt idx="67">
                  <c:v>2.4457574031890661</c:v>
                </c:pt>
                <c:pt idx="68">
                  <c:v>2.4629415170816444</c:v>
                </c:pt>
                <c:pt idx="69">
                  <c:v>2.4389444444444446</c:v>
                </c:pt>
                <c:pt idx="70">
                  <c:v>2.4280591334894615</c:v>
                </c:pt>
                <c:pt idx="71">
                  <c:v>2.3802805280528054</c:v>
                </c:pt>
                <c:pt idx="72">
                  <c:v>2.3410312805474094</c:v>
                </c:pt>
                <c:pt idx="73">
                  <c:v>2.6638176638176638</c:v>
                </c:pt>
                <c:pt idx="74">
                  <c:v>2.4656337371854615</c:v>
                </c:pt>
                <c:pt idx="75">
                  <c:v>2.5545625587958609</c:v>
                </c:pt>
                <c:pt idx="76">
                  <c:v>2.4903359826589595</c:v>
                </c:pt>
                <c:pt idx="77">
                  <c:v>2.5636854153041204</c:v>
                </c:pt>
                <c:pt idx="78">
                  <c:v>2.4153491436100132</c:v>
                </c:pt>
                <c:pt idx="79">
                  <c:v>2.317537783375315</c:v>
                </c:pt>
                <c:pt idx="80">
                  <c:v>2.5379581151832462</c:v>
                </c:pt>
                <c:pt idx="81">
                  <c:v>2.5084867663981587</c:v>
                </c:pt>
                <c:pt idx="82">
                  <c:v>2.4583333333333335</c:v>
                </c:pt>
                <c:pt idx="83">
                  <c:v>2.5680789133247091</c:v>
                </c:pt>
                <c:pt idx="84">
                  <c:v>2.3807717678100264</c:v>
                </c:pt>
                <c:pt idx="85">
                  <c:v>2.3418325041459371</c:v>
                </c:pt>
                <c:pt idx="86">
                  <c:v>2.2660695468914649</c:v>
                </c:pt>
                <c:pt idx="87">
                  <c:v>2.6644295302013421</c:v>
                </c:pt>
                <c:pt idx="88">
                  <c:v>2.4133867832847424</c:v>
                </c:pt>
                <c:pt idx="89">
                  <c:v>2.47170935080405</c:v>
                </c:pt>
                <c:pt idx="90">
                  <c:v>2.4146234676007006</c:v>
                </c:pt>
                <c:pt idx="91">
                  <c:v>2.4685957213384531</c:v>
                </c:pt>
                <c:pt idx="92">
                  <c:v>2.3422767609539656</c:v>
                </c:pt>
                <c:pt idx="93">
                  <c:v>2.3564911366006256</c:v>
                </c:pt>
                <c:pt idx="94">
                  <c:v>2.312636165577342</c:v>
                </c:pt>
                <c:pt idx="95">
                  <c:v>2.3929692404268676</c:v>
                </c:pt>
                <c:pt idx="96">
                  <c:v>2.389070238631247</c:v>
                </c:pt>
                <c:pt idx="97">
                  <c:v>2.3702952029520294</c:v>
                </c:pt>
                <c:pt idx="98">
                  <c:v>2.4271227690643591</c:v>
                </c:pt>
                <c:pt idx="99">
                  <c:v>2.3546874999999998</c:v>
                </c:pt>
                <c:pt idx="100">
                  <c:v>2.3142898052691869</c:v>
                </c:pt>
                <c:pt idx="101">
                  <c:v>2.2566091954022989</c:v>
                </c:pt>
                <c:pt idx="102">
                  <c:v>2.4417298716452742</c:v>
                </c:pt>
                <c:pt idx="103">
                  <c:v>2.3965935721459659</c:v>
                </c:pt>
                <c:pt idx="104">
                  <c:v>2.4456459603658538</c:v>
                </c:pt>
                <c:pt idx="105">
                  <c:v>2.3822335400059051</c:v>
                </c:pt>
                <c:pt idx="106">
                  <c:v>2.4119737813884785</c:v>
                </c:pt>
                <c:pt idx="107">
                  <c:v>2.3123260990539789</c:v>
                </c:pt>
                <c:pt idx="108">
                  <c:v>2.3062858508604207</c:v>
                </c:pt>
                <c:pt idx="109">
                  <c:v>2.3502938615585545</c:v>
                </c:pt>
                <c:pt idx="110">
                  <c:v>2.2937091503267975</c:v>
                </c:pt>
                <c:pt idx="111">
                  <c:v>2.4107059916395728</c:v>
                </c:pt>
                <c:pt idx="112">
                  <c:v>2.3869482710149001</c:v>
                </c:pt>
                <c:pt idx="113">
                  <c:v>2.437431091510474</c:v>
                </c:pt>
                <c:pt idx="114">
                  <c:v>2.3775372124492558</c:v>
                </c:pt>
                <c:pt idx="115">
                  <c:v>2.4826541850220263</c:v>
                </c:pt>
                <c:pt idx="116">
                  <c:v>2.3954608938547488</c:v>
                </c:pt>
                <c:pt idx="117">
                  <c:v>2.3552895120174799</c:v>
                </c:pt>
                <c:pt idx="118">
                  <c:v>2.3329684259045864</c:v>
                </c:pt>
                <c:pt idx="119">
                  <c:v>2.3605486610058786</c:v>
                </c:pt>
                <c:pt idx="120">
                  <c:v>2.4179015296367115</c:v>
                </c:pt>
                <c:pt idx="121">
                  <c:v>2.4000455373406191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0-44BA-B642-B499BDDBEC17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Sheet2!$G$2:$G$123</c:f>
              <c:numCache>
                <c:formatCode>General</c:formatCode>
                <c:ptCount val="122"/>
                <c:pt idx="0">
                  <c:v>8</c:v>
                </c:pt>
                <c:pt idx="1">
                  <c:v>6.4285714285714288</c:v>
                </c:pt>
                <c:pt idx="2">
                  <c:v>6</c:v>
                </c:pt>
                <c:pt idx="3">
                  <c:v>6</c:v>
                </c:pt>
                <c:pt idx="4">
                  <c:v>7.125</c:v>
                </c:pt>
                <c:pt idx="5">
                  <c:v>6.166666666666667</c:v>
                </c:pt>
                <c:pt idx="6">
                  <c:v>6.2272727272727275</c:v>
                </c:pt>
                <c:pt idx="7">
                  <c:v>6.2727272727272725</c:v>
                </c:pt>
                <c:pt idx="8">
                  <c:v>6.6296296296296298</c:v>
                </c:pt>
                <c:pt idx="9">
                  <c:v>6.833333333333333</c:v>
                </c:pt>
                <c:pt idx="10">
                  <c:v>6.5</c:v>
                </c:pt>
                <c:pt idx="11">
                  <c:v>7.5333333333333332</c:v>
                </c:pt>
                <c:pt idx="12">
                  <c:v>7.75</c:v>
                </c:pt>
                <c:pt idx="13">
                  <c:v>6.1</c:v>
                </c:pt>
                <c:pt idx="14">
                  <c:v>6.9375</c:v>
                </c:pt>
                <c:pt idx="15">
                  <c:v>5.6</c:v>
                </c:pt>
                <c:pt idx="16">
                  <c:v>6.7142857142857144</c:v>
                </c:pt>
                <c:pt idx="17">
                  <c:v>9.1666666666666661</c:v>
                </c:pt>
                <c:pt idx="18">
                  <c:v>7.0303030303030303</c:v>
                </c:pt>
                <c:pt idx="19">
                  <c:v>6.5</c:v>
                </c:pt>
                <c:pt idx="20">
                  <c:v>7.2727272727272725</c:v>
                </c:pt>
                <c:pt idx="21">
                  <c:v>6.6538461538461542</c:v>
                </c:pt>
                <c:pt idx="22">
                  <c:v>6.802816901408451</c:v>
                </c:pt>
                <c:pt idx="23">
                  <c:v>6.6060606060606064</c:v>
                </c:pt>
                <c:pt idx="24">
                  <c:v>7.875</c:v>
                </c:pt>
                <c:pt idx="25">
                  <c:v>6.8717948717948714</c:v>
                </c:pt>
                <c:pt idx="26">
                  <c:v>7.806451612903226</c:v>
                </c:pt>
                <c:pt idx="27">
                  <c:v>6.4942528735632186</c:v>
                </c:pt>
                <c:pt idx="28">
                  <c:v>6.549295774647887</c:v>
                </c:pt>
                <c:pt idx="29">
                  <c:v>7.4285714285714288</c:v>
                </c:pt>
                <c:pt idx="30">
                  <c:v>6.4642857142857144</c:v>
                </c:pt>
                <c:pt idx="31">
                  <c:v>6.6744186046511631</c:v>
                </c:pt>
                <c:pt idx="32">
                  <c:v>7.6944444444444446</c:v>
                </c:pt>
                <c:pt idx="33">
                  <c:v>6.5494505494505493</c:v>
                </c:pt>
                <c:pt idx="34">
                  <c:v>6.5319148936170217</c:v>
                </c:pt>
                <c:pt idx="35">
                  <c:v>6.5</c:v>
                </c:pt>
                <c:pt idx="36">
                  <c:v>6.8904593639575973</c:v>
                </c:pt>
                <c:pt idx="37">
                  <c:v>7.3082191780821919</c:v>
                </c:pt>
                <c:pt idx="38">
                  <c:v>7.2363636363636363</c:v>
                </c:pt>
                <c:pt idx="39">
                  <c:v>7.08955223880597</c:v>
                </c:pt>
                <c:pt idx="40">
                  <c:v>6.9285714285714288</c:v>
                </c:pt>
                <c:pt idx="41">
                  <c:v>7.8586206896551722</c:v>
                </c:pt>
                <c:pt idx="42">
                  <c:v>6.622727272727273</c:v>
                </c:pt>
                <c:pt idx="43">
                  <c:v>6.9644670050761421</c:v>
                </c:pt>
                <c:pt idx="44">
                  <c:v>7.1428571428571432</c:v>
                </c:pt>
                <c:pt idx="45">
                  <c:v>6.6336633663366333</c:v>
                </c:pt>
                <c:pt idx="46">
                  <c:v>7.260416666666667</c:v>
                </c:pt>
                <c:pt idx="47">
                  <c:v>7.2371794871794872</c:v>
                </c:pt>
                <c:pt idx="48">
                  <c:v>7.0186046511627911</c:v>
                </c:pt>
                <c:pt idx="49">
                  <c:v>6.4703557312252968</c:v>
                </c:pt>
                <c:pt idx="50">
                  <c:v>6.7331081081081079</c:v>
                </c:pt>
                <c:pt idx="51">
                  <c:v>7.162962962962963</c:v>
                </c:pt>
                <c:pt idx="52">
                  <c:v>7.8316831683168315</c:v>
                </c:pt>
                <c:pt idx="53">
                  <c:v>7.8230769230769228</c:v>
                </c:pt>
                <c:pt idx="54">
                  <c:v>7.2810126582278478</c:v>
                </c:pt>
                <c:pt idx="55">
                  <c:v>7.7004504504504503</c:v>
                </c:pt>
                <c:pt idx="56">
                  <c:v>7.795698924731183</c:v>
                </c:pt>
                <c:pt idx="57">
                  <c:v>6.7064846416382249</c:v>
                </c:pt>
                <c:pt idx="58">
                  <c:v>7.7975077881619939</c:v>
                </c:pt>
                <c:pt idx="59">
                  <c:v>6.5736842105263156</c:v>
                </c:pt>
                <c:pt idx="60">
                  <c:v>7.2149122807017543</c:v>
                </c:pt>
                <c:pt idx="61">
                  <c:v>6.8611764705882354</c:v>
                </c:pt>
                <c:pt idx="62">
                  <c:v>7.0437710437710441</c:v>
                </c:pt>
                <c:pt idx="63">
                  <c:v>7.1688311688311686</c:v>
                </c:pt>
                <c:pt idx="64">
                  <c:v>7.5597014925373136</c:v>
                </c:pt>
                <c:pt idx="65">
                  <c:v>7.0163934426229506</c:v>
                </c:pt>
                <c:pt idx="66">
                  <c:v>6.958333333333333</c:v>
                </c:pt>
                <c:pt idx="67">
                  <c:v>7.2369942196531793</c:v>
                </c:pt>
                <c:pt idx="68">
                  <c:v>7.2990936555891235</c:v>
                </c:pt>
                <c:pt idx="69">
                  <c:v>7.2873900293255129</c:v>
                </c:pt>
                <c:pt idx="70">
                  <c:v>7.2784810126582276</c:v>
                </c:pt>
                <c:pt idx="71">
                  <c:v>7.47265625</c:v>
                </c:pt>
                <c:pt idx="72">
                  <c:v>7.5536723163841808</c:v>
                </c:pt>
                <c:pt idx="73">
                  <c:v>7.7721518987341769</c:v>
                </c:pt>
                <c:pt idx="74">
                  <c:v>7.5652173913043477</c:v>
                </c:pt>
                <c:pt idx="75">
                  <c:v>7.145161290322581</c:v>
                </c:pt>
                <c:pt idx="76">
                  <c:v>7.814946619217082</c:v>
                </c:pt>
                <c:pt idx="77">
                  <c:v>7.2387543252595155</c:v>
                </c:pt>
                <c:pt idx="78">
                  <c:v>7.6268221574344022</c:v>
                </c:pt>
                <c:pt idx="79">
                  <c:v>7.7947368421052632</c:v>
                </c:pt>
                <c:pt idx="80">
                  <c:v>6.65</c:v>
                </c:pt>
                <c:pt idx="81">
                  <c:v>7</c:v>
                </c:pt>
                <c:pt idx="82">
                  <c:v>7.835579514824798</c:v>
                </c:pt>
                <c:pt idx="83">
                  <c:v>7.3808353808353813</c:v>
                </c:pt>
                <c:pt idx="84">
                  <c:v>7.4024024024024024</c:v>
                </c:pt>
                <c:pt idx="85">
                  <c:v>7.4922118380062308</c:v>
                </c:pt>
                <c:pt idx="86">
                  <c:v>7.3046357615894042</c:v>
                </c:pt>
                <c:pt idx="87">
                  <c:v>7.8723404255319149</c:v>
                </c:pt>
                <c:pt idx="88">
                  <c:v>7.32</c:v>
                </c:pt>
                <c:pt idx="89">
                  <c:v>7.6291208791208796</c:v>
                </c:pt>
                <c:pt idx="90">
                  <c:v>7.0557620817843869</c:v>
                </c:pt>
                <c:pt idx="91">
                  <c:v>7.0581717451523547</c:v>
                </c:pt>
                <c:pt idx="92">
                  <c:v>7.0411985018726595</c:v>
                </c:pt>
                <c:pt idx="93">
                  <c:v>8.0516129032258057</c:v>
                </c:pt>
                <c:pt idx="94">
                  <c:v>6.774193548387097</c:v>
                </c:pt>
                <c:pt idx="95">
                  <c:v>7.2528089887640448</c:v>
                </c:pt>
                <c:pt idx="96">
                  <c:v>7.1020408163265305</c:v>
                </c:pt>
                <c:pt idx="97">
                  <c:v>6.862650602409639</c:v>
                </c:pt>
                <c:pt idx="98">
                  <c:v>7.0946372239747637</c:v>
                </c:pt>
                <c:pt idx="99">
                  <c:v>6.7633136094674553</c:v>
                </c:pt>
                <c:pt idx="100">
                  <c:v>8</c:v>
                </c:pt>
                <c:pt idx="101">
                  <c:v>6.7142857142857144</c:v>
                </c:pt>
                <c:pt idx="102">
                  <c:v>6.8031249999999996</c:v>
                </c:pt>
                <c:pt idx="103">
                  <c:v>7.4463667820069208</c:v>
                </c:pt>
                <c:pt idx="104">
                  <c:v>6.6627078384798102</c:v>
                </c:pt>
                <c:pt idx="105">
                  <c:v>7.314569536423841</c:v>
                </c:pt>
                <c:pt idx="106">
                  <c:v>6.9390519187358919</c:v>
                </c:pt>
                <c:pt idx="107">
                  <c:v>6.6022727272727275</c:v>
                </c:pt>
                <c:pt idx="108">
                  <c:v>6.601156069364162</c:v>
                </c:pt>
                <c:pt idx="109">
                  <c:v>6.8715846994535523</c:v>
                </c:pt>
                <c:pt idx="110">
                  <c:v>7.4768740031897929</c:v>
                </c:pt>
                <c:pt idx="111">
                  <c:v>7.458333333333333</c:v>
                </c:pt>
                <c:pt idx="112">
                  <c:v>6.591002044989775</c:v>
                </c:pt>
                <c:pt idx="113">
                  <c:v>6.7910447761194028</c:v>
                </c:pt>
                <c:pt idx="114">
                  <c:v>7.2296296296296294</c:v>
                </c:pt>
                <c:pt idx="115">
                  <c:v>6.7391304347826084</c:v>
                </c:pt>
                <c:pt idx="116">
                  <c:v>6.8196721311475406</c:v>
                </c:pt>
                <c:pt idx="117">
                  <c:v>6.6913730255164037</c:v>
                </c:pt>
                <c:pt idx="118">
                  <c:v>6.7667731629392973</c:v>
                </c:pt>
                <c:pt idx="119">
                  <c:v>6.3853658536585369</c:v>
                </c:pt>
                <c:pt idx="120">
                  <c:v>6.5549132947976876</c:v>
                </c:pt>
                <c:pt idx="121">
                  <c:v>6.7241379310344831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0-44BA-B642-B499BDDBEC17}"/>
            </c:ext>
          </c:extLst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PoPyShare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Sheet2!$H$2:$H$123</c:f>
              <c:numCache>
                <c:formatCode>General</c:formatCode>
                <c:ptCount val="122"/>
                <c:pt idx="0">
                  <c:v>4.206572769953052</c:v>
                </c:pt>
                <c:pt idx="1">
                  <c:v>3.1231329541269388</c:v>
                </c:pt>
                <c:pt idx="2">
                  <c:v>2.9013006885998469</c:v>
                </c:pt>
                <c:pt idx="3">
                  <c:v>3.1232876712328768</c:v>
                </c:pt>
                <c:pt idx="4">
                  <c:v>3.2118126272912426</c:v>
                </c:pt>
                <c:pt idx="5">
                  <c:v>3.1507358194027719</c:v>
                </c:pt>
                <c:pt idx="6">
                  <c:v>3.0134301526313938</c:v>
                </c:pt>
                <c:pt idx="7">
                  <c:v>3.5917456776352479</c:v>
                </c:pt>
                <c:pt idx="8">
                  <c:v>3.8244693097573332</c:v>
                </c:pt>
                <c:pt idx="9">
                  <c:v>3.9009449332029975</c:v>
                </c:pt>
                <c:pt idx="10">
                  <c:v>3.9111111111111114</c:v>
                </c:pt>
                <c:pt idx="11">
                  <c:v>3.562339443820925</c:v>
                </c:pt>
                <c:pt idx="12">
                  <c:v>3.898203592814371</c:v>
                </c:pt>
                <c:pt idx="13">
                  <c:v>3.821991701244813</c:v>
                </c:pt>
                <c:pt idx="14">
                  <c:v>3.3837694877505569</c:v>
                </c:pt>
                <c:pt idx="15">
                  <c:v>2.6660563057907982</c:v>
                </c:pt>
                <c:pt idx="16">
                  <c:v>3.4853853629363831</c:v>
                </c:pt>
                <c:pt idx="17">
                  <c:v>4.0586302754612076</c:v>
                </c:pt>
                <c:pt idx="18">
                  <c:v>3.2203323558162267</c:v>
                </c:pt>
                <c:pt idx="19">
                  <c:v>3.4829202947086402</c:v>
                </c:pt>
                <c:pt idx="20">
                  <c:v>3.4210909090909092</c:v>
                </c:pt>
                <c:pt idx="21">
                  <c:v>2.8989007727692995</c:v>
                </c:pt>
                <c:pt idx="22">
                  <c:v>3.1519854830366909</c:v>
                </c:pt>
                <c:pt idx="23">
                  <c:v>3.0131423135907438</c:v>
                </c:pt>
                <c:pt idx="24">
                  <c:v>3.3225441376188316</c:v>
                </c:pt>
                <c:pt idx="25">
                  <c:v>3.0148748709160018</c:v>
                </c:pt>
                <c:pt idx="26">
                  <c:v>3.5086007486226185</c:v>
                </c:pt>
                <c:pt idx="27">
                  <c:v>2.9545339464829063</c:v>
                </c:pt>
                <c:pt idx="28">
                  <c:v>2.8621540564139551</c:v>
                </c:pt>
                <c:pt idx="29">
                  <c:v>3.3321833085944297</c:v>
                </c:pt>
                <c:pt idx="30">
                  <c:v>2.9484453716238708</c:v>
                </c:pt>
                <c:pt idx="31">
                  <c:v>3.5323427527816658</c:v>
                </c:pt>
                <c:pt idx="32">
                  <c:v>3.6928132187954748</c:v>
                </c:pt>
                <c:pt idx="33">
                  <c:v>3.0027666828250132</c:v>
                </c:pt>
                <c:pt idx="34">
                  <c:v>2.9378623953643839</c:v>
                </c:pt>
                <c:pt idx="35">
                  <c:v>2.8825196850393704</c:v>
                </c:pt>
                <c:pt idx="36">
                  <c:v>2.9508201361067914</c:v>
                </c:pt>
                <c:pt idx="37">
                  <c:v>3.3006033393178957</c:v>
                </c:pt>
                <c:pt idx="38">
                  <c:v>3.3023781199108346</c:v>
                </c:pt>
                <c:pt idx="39">
                  <c:v>3.0707605496438459</c:v>
                </c:pt>
                <c:pt idx="40">
                  <c:v>3.231273678211017</c:v>
                </c:pt>
                <c:pt idx="41">
                  <c:v>3.4992438782476523</c:v>
                </c:pt>
                <c:pt idx="42">
                  <c:v>2.8730493664427246</c:v>
                </c:pt>
                <c:pt idx="43">
                  <c:v>3.0767872942911998</c:v>
                </c:pt>
                <c:pt idx="44">
                  <c:v>3.081265045239479</c:v>
                </c:pt>
                <c:pt idx="45">
                  <c:v>2.9711295980228694</c:v>
                </c:pt>
                <c:pt idx="46">
                  <c:v>3.1001533742331291</c:v>
                </c:pt>
                <c:pt idx="47">
                  <c:v>3.0848599979181843</c:v>
                </c:pt>
                <c:pt idx="48">
                  <c:v>3.0180897647319318</c:v>
                </c:pt>
                <c:pt idx="49">
                  <c:v>2.6264446097151311</c:v>
                </c:pt>
                <c:pt idx="50">
                  <c:v>2.8176136208804086</c:v>
                </c:pt>
                <c:pt idx="51">
                  <c:v>2.9677101745289809</c:v>
                </c:pt>
                <c:pt idx="52">
                  <c:v>3.2549539705444852</c:v>
                </c:pt>
                <c:pt idx="53">
                  <c:v>3.3124691742663868</c:v>
                </c:pt>
                <c:pt idx="54">
                  <c:v>3.0148143883197371</c:v>
                </c:pt>
                <c:pt idx="55">
                  <c:v>3.1596090536563333</c:v>
                </c:pt>
                <c:pt idx="56">
                  <c:v>3.1791422940240568</c:v>
                </c:pt>
                <c:pt idx="57">
                  <c:v>2.842285419012994</c:v>
                </c:pt>
                <c:pt idx="58">
                  <c:v>3.1063306800580337</c:v>
                </c:pt>
                <c:pt idx="59">
                  <c:v>2.7306010840755821</c:v>
                </c:pt>
                <c:pt idx="60">
                  <c:v>3.0641083709379693</c:v>
                </c:pt>
                <c:pt idx="61">
                  <c:v>2.9352457893028459</c:v>
                </c:pt>
                <c:pt idx="62">
                  <c:v>3.0185647739215722</c:v>
                </c:pt>
                <c:pt idx="63">
                  <c:v>2.9842933078518925</c:v>
                </c:pt>
                <c:pt idx="64">
                  <c:v>3.1592782356872355</c:v>
                </c:pt>
                <c:pt idx="65">
                  <c:v>2.966295379492828</c:v>
                </c:pt>
                <c:pt idx="66">
                  <c:v>2.9031980446831214</c:v>
                </c:pt>
                <c:pt idx="67">
                  <c:v>2.9589992082684633</c:v>
                </c:pt>
                <c:pt idx="68">
                  <c:v>2.963567589797206</c:v>
                </c:pt>
                <c:pt idx="69">
                  <c:v>2.9879278496585324</c:v>
                </c:pt>
                <c:pt idx="70">
                  <c:v>2.9976539336577153</c:v>
                </c:pt>
                <c:pt idx="71">
                  <c:v>3.1394014957190888</c:v>
                </c:pt>
                <c:pt idx="72">
                  <c:v>3.2266430522098304</c:v>
                </c:pt>
                <c:pt idx="73">
                  <c:v>2.9176741352467337</c:v>
                </c:pt>
                <c:pt idx="74">
                  <c:v>3.06826487535821</c:v>
                </c:pt>
                <c:pt idx="75">
                  <c:v>2.7970194997653852</c:v>
                </c:pt>
                <c:pt idx="76">
                  <c:v>3.138109344937857</c:v>
                </c:pt>
                <c:pt idx="77">
                  <c:v>2.8235735484733056</c:v>
                </c:pt>
                <c:pt idx="78">
                  <c:v>3.157647902627962</c:v>
                </c:pt>
                <c:pt idx="79">
                  <c:v>3.3633699083657786</c:v>
                </c:pt>
                <c:pt idx="80">
                  <c:v>2.6202166064981949</c:v>
                </c:pt>
                <c:pt idx="81">
                  <c:v>2.7905269797580137</c:v>
                </c:pt>
                <c:pt idx="82">
                  <c:v>3.187354378911782</c:v>
                </c:pt>
                <c:pt idx="83">
                  <c:v>2.8740687611035827</c:v>
                </c:pt>
                <c:pt idx="84">
                  <c:v>3.1092448686131582</c:v>
                </c:pt>
                <c:pt idx="85">
                  <c:v>3.1992944946925781</c:v>
                </c:pt>
                <c:pt idx="86">
                  <c:v>3.2234826029985326</c:v>
                </c:pt>
                <c:pt idx="87">
                  <c:v>2.9546063561820035</c:v>
                </c:pt>
                <c:pt idx="88">
                  <c:v>3.0330819952685357</c:v>
                </c:pt>
                <c:pt idx="89">
                  <c:v>3.0865768568780618</c:v>
                </c:pt>
                <c:pt idx="90">
                  <c:v>2.9220962093917571</c:v>
                </c:pt>
                <c:pt idx="91">
                  <c:v>2.8591849544831383</c:v>
                </c:pt>
                <c:pt idx="92">
                  <c:v>3.0061342960192761</c:v>
                </c:pt>
                <c:pt idx="93">
                  <c:v>3.4167804742269143</c:v>
                </c:pt>
                <c:pt idx="94">
                  <c:v>2.9292085150350236</c:v>
                </c:pt>
                <c:pt idx="95">
                  <c:v>3.0308826650317742</c:v>
                </c:pt>
                <c:pt idx="96">
                  <c:v>2.9727216477299772</c:v>
                </c:pt>
                <c:pt idx="97">
                  <c:v>2.8952725356161162</c:v>
                </c:pt>
                <c:pt idx="98">
                  <c:v>2.9230648380879813</c:v>
                </c:pt>
                <c:pt idx="99">
                  <c:v>2.8722765162967296</c:v>
                </c:pt>
                <c:pt idx="100">
                  <c:v>3.4567840128688978</c:v>
                </c:pt>
                <c:pt idx="101">
                  <c:v>2.9753870222480945</c:v>
                </c:pt>
                <c:pt idx="102">
                  <c:v>2.7861906753083838</c:v>
                </c:pt>
                <c:pt idx="103">
                  <c:v>3.1070628197251109</c:v>
                </c:pt>
                <c:pt idx="104">
                  <c:v>2.7243141265970934</c:v>
                </c:pt>
                <c:pt idx="105">
                  <c:v>3.0704670275130579</c:v>
                </c:pt>
                <c:pt idx="106">
                  <c:v>2.8769184691308514</c:v>
                </c:pt>
                <c:pt idx="107">
                  <c:v>2.8552515711230591</c:v>
                </c:pt>
                <c:pt idx="108">
                  <c:v>2.8622454007170997</c:v>
                </c:pt>
                <c:pt idx="109">
                  <c:v>2.9237129925943757</c:v>
                </c:pt>
                <c:pt idx="110">
                  <c:v>3.2597306428866628</c:v>
                </c:pt>
                <c:pt idx="111">
                  <c:v>3.0938378048584685</c:v>
                </c:pt>
                <c:pt idx="112">
                  <c:v>2.7612672318983118</c:v>
                </c:pt>
                <c:pt idx="113">
                  <c:v>2.7861484165736963</c:v>
                </c:pt>
                <c:pt idx="114">
                  <c:v>3.0408060878180398</c:v>
                </c:pt>
                <c:pt idx="115">
                  <c:v>2.7144861638161735</c:v>
                </c:pt>
                <c:pt idx="116">
                  <c:v>2.8469144074288772</c:v>
                </c:pt>
                <c:pt idx="117">
                  <c:v>2.8409980986943499</c:v>
                </c:pt>
                <c:pt idx="118">
                  <c:v>2.9004992471407087</c:v>
                </c:pt>
                <c:pt idx="119">
                  <c:v>2.7050346214585557</c:v>
                </c:pt>
                <c:pt idx="120">
                  <c:v>2.710992658076758</c:v>
                </c:pt>
                <c:pt idx="121">
                  <c:v>2.8016709793286645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0-44BA-B642-B499BDDBE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219168"/>
        <c:axId val="995217528"/>
      </c:lineChart>
      <c:catAx>
        <c:axId val="99521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217528"/>
        <c:crosses val="autoZero"/>
        <c:auto val="1"/>
        <c:lblAlgn val="ctr"/>
        <c:lblOffset val="100"/>
        <c:noMultiLvlLbl val="0"/>
      </c:catAx>
      <c:valAx>
        <c:axId val="99521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2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3</xdr:row>
      <xdr:rowOff>41275</xdr:rowOff>
    </xdr:from>
    <xdr:to>
      <xdr:col>6</xdr:col>
      <xdr:colOff>635000</xdr:colOff>
      <xdr:row>18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405D17-BAD7-4073-B733-6B9C84E39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E43FC3E-16A6-40B6-88C8-566F0814682F}" autoFormatId="16" applyNumberFormats="0" applyBorderFormats="0" applyFontFormats="0" applyPatternFormats="0" applyAlignmentFormats="0" applyWidthHeightFormats="0">
  <queryTableRefresh nextId="13" unboundColumnsRight="2">
    <queryTableFields count="9">
      <queryTableField id="1" name="Date" tableColumnId="1"/>
      <queryTableField id="5" name="CountYoung" tableColumnId="5"/>
      <queryTableField id="6" name="CountOld" tableColumnId="6"/>
      <queryTableField id="7" name="AggProbHospYoung" tableColumnId="7"/>
      <queryTableField id="8" name="AggProbHospOld" tableColumnId="8"/>
      <queryTableField id="9" name="Py" tableColumnId="9"/>
      <queryTableField id="10" name="Po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402BAE-603C-439D-B60F-DD9812D14EBE}" name="age_groups" displayName="age_groups" ref="A1:I124" tableType="queryTable" totalsRowCount="1">
  <autoFilter ref="A1:I123" xr:uid="{9C702E80-002F-4851-A5C6-464465473BB9}"/>
  <tableColumns count="9">
    <tableColumn id="1" xr3:uid="{451F10B5-674F-41DA-AF02-DEFD8F2926B7}" uniqueName="1" name="Date" queryTableFieldId="1" dataDxfId="5" totalsRowDxfId="2"/>
    <tableColumn id="5" xr3:uid="{FB0375B8-64CF-4B46-AF06-8E3F6CAB939E}" uniqueName="5" name="CountYoung" queryTableFieldId="5"/>
    <tableColumn id="6" xr3:uid="{950F8595-BE3B-4674-98D9-D19C5C494CEB}" uniqueName="6" name="CountOld" queryTableFieldId="6"/>
    <tableColumn id="7" xr3:uid="{7B92332C-EE36-4193-A1A1-A285879B6905}" uniqueName="7" name="AggProbHospYoung" queryTableFieldId="7"/>
    <tableColumn id="8" xr3:uid="{BF387790-7316-4C09-999C-DF1F4E406A3D}" uniqueName="8" name="AggProbHospOld" queryTableFieldId="8"/>
    <tableColumn id="9" xr3:uid="{C2D70AA3-E12E-4951-B9AE-AB7C48F09AD3}" uniqueName="9" name="Py" queryTableFieldId="9"/>
    <tableColumn id="10" xr3:uid="{66A93E1D-491E-4766-8F92-B58245382650}" uniqueName="10" name="Po" queryTableFieldId="10"/>
    <tableColumn id="11" xr3:uid="{9CD61A8E-3F54-4641-A119-A646B8D0C6BA}" uniqueName="11" name="PoPyShare" totalsRowFunction="custom" queryTableFieldId="11" dataDxfId="4" totalsRowDxfId="1">
      <calculatedColumnFormula>age_groups[[#This Row],[Po]]/age_groups[[#This Row],[Py]]</calculatedColumnFormula>
      <totalsRowFormula>AVERAGE(H61:H123)</totalsRowFormula>
    </tableColumn>
    <tableColumn id="12" xr3:uid="{7C230218-5EAC-4C4C-82AE-1E6986543181}" uniqueName="12" name="OldCasesRatio" totalsRowFunction="custom" queryTableFieldId="12" dataDxfId="3" totalsRowDxfId="0">
      <calculatedColumnFormula>age_groups[[#This Row],[CountOld]]/(age_groups[[#This Row],[CountOld]]+age_groups[[#This Row],[CountYoung]])</calculatedColumnFormula>
      <totalsRowFormula>AVERAGE(I61:I123)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5BF2-96F6-4D5F-8412-5D95C0C3224F}">
  <dimension ref="A1:M127"/>
  <sheetViews>
    <sheetView tabSelected="1" topLeftCell="A114" workbookViewId="0">
      <selection activeCell="M126" sqref="M126"/>
    </sheetView>
  </sheetViews>
  <sheetFormatPr defaultRowHeight="14.5" x14ac:dyDescent="0.35"/>
  <cols>
    <col min="1" max="1" width="10.453125" bestFit="1" customWidth="1"/>
    <col min="2" max="2" width="13.36328125" bestFit="1" customWidth="1"/>
    <col min="3" max="3" width="11.08984375" bestFit="1" customWidth="1"/>
    <col min="4" max="4" width="19.7265625" bestFit="1" customWidth="1"/>
    <col min="5" max="5" width="17.36328125" bestFit="1" customWidth="1"/>
    <col min="6" max="7" width="11.81640625" bestFit="1" customWidth="1"/>
    <col min="8" max="8" width="9.26953125" bestFit="1" customWidth="1"/>
    <col min="9" max="9" width="21.08984375" bestFit="1" customWidth="1"/>
    <col min="10" max="10" width="11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9</v>
      </c>
    </row>
    <row r="2" spans="1:9" x14ac:dyDescent="0.35">
      <c r="A2" s="1">
        <v>44077</v>
      </c>
      <c r="B2">
        <v>126</v>
      </c>
      <c r="C2">
        <v>11</v>
      </c>
      <c r="D2">
        <v>239.625</v>
      </c>
      <c r="E2">
        <v>88</v>
      </c>
      <c r="F2">
        <v>1.9017857142857142</v>
      </c>
      <c r="G2">
        <v>8</v>
      </c>
      <c r="H2">
        <f>age_groups[[#This Row],[Po]]/age_groups[[#This Row],[Py]]</f>
        <v>4.206572769953052</v>
      </c>
      <c r="I2">
        <f>age_groups[[#This Row],[CountOld]]/(age_groups[[#This Row],[CountOld]]+age_groups[[#This Row],[CountYoung]])</f>
        <v>8.0291970802919707E-2</v>
      </c>
    </row>
    <row r="3" spans="1:9" x14ac:dyDescent="0.35">
      <c r="A3" s="1">
        <v>44078</v>
      </c>
      <c r="B3">
        <v>212</v>
      </c>
      <c r="C3">
        <v>14</v>
      </c>
      <c r="D3">
        <v>436.375</v>
      </c>
      <c r="E3">
        <v>90</v>
      </c>
      <c r="F3">
        <v>2.0583726415094339</v>
      </c>
      <c r="G3">
        <v>6.4285714285714288</v>
      </c>
      <c r="H3">
        <f>age_groups[[#This Row],[Po]]/age_groups[[#This Row],[Py]]</f>
        <v>3.1231329541269388</v>
      </c>
      <c r="I3">
        <f>age_groups[[#This Row],[CountOld]]/(age_groups[[#This Row],[CountOld]]+age_groups[[#This Row],[CountYoung]])</f>
        <v>6.1946902654867256E-2</v>
      </c>
    </row>
    <row r="4" spans="1:9" x14ac:dyDescent="0.35">
      <c r="A4" s="1">
        <v>44079</v>
      </c>
      <c r="B4">
        <v>79</v>
      </c>
      <c r="C4">
        <v>9</v>
      </c>
      <c r="D4">
        <v>163.375</v>
      </c>
      <c r="E4">
        <v>54</v>
      </c>
      <c r="F4">
        <v>2.0680379746835444</v>
      </c>
      <c r="G4">
        <v>6</v>
      </c>
      <c r="H4">
        <f>age_groups[[#This Row],[Po]]/age_groups[[#This Row],[Py]]</f>
        <v>2.9013006885998469</v>
      </c>
      <c r="I4">
        <f>age_groups[[#This Row],[CountOld]]/(age_groups[[#This Row],[CountOld]]+age_groups[[#This Row],[CountYoung]])</f>
        <v>0.10227272727272728</v>
      </c>
    </row>
    <row r="5" spans="1:9" x14ac:dyDescent="0.35">
      <c r="A5" s="1">
        <v>44080</v>
      </c>
      <c r="B5">
        <v>19</v>
      </c>
      <c r="C5">
        <v>3</v>
      </c>
      <c r="D5">
        <v>36.5</v>
      </c>
      <c r="E5">
        <v>18</v>
      </c>
      <c r="F5">
        <v>1.9210526315789473</v>
      </c>
      <c r="G5">
        <v>6</v>
      </c>
      <c r="H5">
        <f>age_groups[[#This Row],[Po]]/age_groups[[#This Row],[Py]]</f>
        <v>3.1232876712328768</v>
      </c>
      <c r="I5">
        <f>age_groups[[#This Row],[CountOld]]/(age_groups[[#This Row],[CountOld]]+age_groups[[#This Row],[CountYoung]])</f>
        <v>0.13636363636363635</v>
      </c>
    </row>
    <row r="6" spans="1:9" x14ac:dyDescent="0.35">
      <c r="A6" s="1">
        <v>44081</v>
      </c>
      <c r="B6">
        <v>83</v>
      </c>
      <c r="C6">
        <v>8</v>
      </c>
      <c r="D6">
        <v>184.125</v>
      </c>
      <c r="E6">
        <v>57</v>
      </c>
      <c r="F6">
        <v>2.2183734939759034</v>
      </c>
      <c r="G6">
        <v>7.125</v>
      </c>
      <c r="H6">
        <f>age_groups[[#This Row],[Po]]/age_groups[[#This Row],[Py]]</f>
        <v>3.2118126272912426</v>
      </c>
      <c r="I6">
        <f>age_groups[[#This Row],[CountOld]]/(age_groups[[#This Row],[CountOld]]+age_groups[[#This Row],[CountYoung]])</f>
        <v>8.7912087912087919E-2</v>
      </c>
    </row>
    <row r="7" spans="1:9" x14ac:dyDescent="0.35">
      <c r="A7" s="1">
        <v>44082</v>
      </c>
      <c r="B7">
        <v>149</v>
      </c>
      <c r="C7">
        <v>12</v>
      </c>
      <c r="D7">
        <v>291.625</v>
      </c>
      <c r="E7">
        <v>74</v>
      </c>
      <c r="F7">
        <v>1.9572147651006711</v>
      </c>
      <c r="G7">
        <v>6.166666666666667</v>
      </c>
      <c r="H7">
        <f>age_groups[[#This Row],[Po]]/age_groups[[#This Row],[Py]]</f>
        <v>3.1507358194027719</v>
      </c>
      <c r="I7">
        <f>age_groups[[#This Row],[CountOld]]/(age_groups[[#This Row],[CountOld]]+age_groups[[#This Row],[CountYoung]])</f>
        <v>7.4534161490683232E-2</v>
      </c>
    </row>
    <row r="8" spans="1:9" x14ac:dyDescent="0.35">
      <c r="A8" s="1">
        <v>44083</v>
      </c>
      <c r="B8">
        <v>156</v>
      </c>
      <c r="C8">
        <v>22</v>
      </c>
      <c r="D8">
        <v>322.375</v>
      </c>
      <c r="E8">
        <v>137</v>
      </c>
      <c r="F8">
        <v>2.0665064102564101</v>
      </c>
      <c r="G8">
        <v>6.2272727272727275</v>
      </c>
      <c r="H8">
        <f>age_groups[[#This Row],[Po]]/age_groups[[#This Row],[Py]]</f>
        <v>3.0134301526313938</v>
      </c>
      <c r="I8">
        <f>age_groups[[#This Row],[CountOld]]/(age_groups[[#This Row],[CountOld]]+age_groups[[#This Row],[CountYoung]])</f>
        <v>0.12359550561797752</v>
      </c>
    </row>
    <row r="9" spans="1:9" x14ac:dyDescent="0.35">
      <c r="A9" s="1">
        <v>44084</v>
      </c>
      <c r="B9">
        <v>175</v>
      </c>
      <c r="C9">
        <v>11</v>
      </c>
      <c r="D9">
        <v>305.625</v>
      </c>
      <c r="E9">
        <v>69</v>
      </c>
      <c r="F9">
        <v>1.7464285714285714</v>
      </c>
      <c r="G9">
        <v>6.2727272727272725</v>
      </c>
      <c r="H9">
        <f>age_groups[[#This Row],[Po]]/age_groups[[#This Row],[Py]]</f>
        <v>3.5917456776352479</v>
      </c>
      <c r="I9">
        <f>age_groups[[#This Row],[CountOld]]/(age_groups[[#This Row],[CountOld]]+age_groups[[#This Row],[CountYoung]])</f>
        <v>5.9139784946236562E-2</v>
      </c>
    </row>
    <row r="10" spans="1:9" x14ac:dyDescent="0.35">
      <c r="A10" s="1">
        <v>44085</v>
      </c>
      <c r="B10">
        <v>174</v>
      </c>
      <c r="C10">
        <v>27</v>
      </c>
      <c r="D10">
        <v>301.625</v>
      </c>
      <c r="E10">
        <v>179</v>
      </c>
      <c r="F10">
        <v>1.7334770114942528</v>
      </c>
      <c r="G10">
        <v>6.6296296296296298</v>
      </c>
      <c r="H10">
        <f>age_groups[[#This Row],[Po]]/age_groups[[#This Row],[Py]]</f>
        <v>3.8244693097573332</v>
      </c>
      <c r="I10">
        <f>age_groups[[#This Row],[CountOld]]/(age_groups[[#This Row],[CountOld]]+age_groups[[#This Row],[CountYoung]])</f>
        <v>0.13432835820895522</v>
      </c>
    </row>
    <row r="11" spans="1:9" x14ac:dyDescent="0.35">
      <c r="A11" s="1">
        <v>44086</v>
      </c>
      <c r="B11">
        <v>73</v>
      </c>
      <c r="C11">
        <v>6</v>
      </c>
      <c r="D11">
        <v>127.875</v>
      </c>
      <c r="E11">
        <v>41</v>
      </c>
      <c r="F11">
        <v>1.7517123287671232</v>
      </c>
      <c r="G11">
        <v>6.833333333333333</v>
      </c>
      <c r="H11">
        <f>age_groups[[#This Row],[Po]]/age_groups[[#This Row],[Py]]</f>
        <v>3.9009449332029975</v>
      </c>
      <c r="I11">
        <f>age_groups[[#This Row],[CountOld]]/(age_groups[[#This Row],[CountOld]]+age_groups[[#This Row],[CountYoung]])</f>
        <v>7.5949367088607597E-2</v>
      </c>
    </row>
    <row r="12" spans="1:9" x14ac:dyDescent="0.35">
      <c r="A12" s="1">
        <v>44087</v>
      </c>
      <c r="B12">
        <v>44</v>
      </c>
      <c r="C12">
        <v>4</v>
      </c>
      <c r="D12">
        <v>73.125</v>
      </c>
      <c r="E12">
        <v>26</v>
      </c>
      <c r="F12">
        <v>1.6619318181818181</v>
      </c>
      <c r="G12">
        <v>6.5</v>
      </c>
      <c r="H12">
        <f>age_groups[[#This Row],[Po]]/age_groups[[#This Row],[Py]]</f>
        <v>3.9111111111111114</v>
      </c>
      <c r="I12">
        <f>age_groups[[#This Row],[CountOld]]/(age_groups[[#This Row],[CountOld]]+age_groups[[#This Row],[CountYoung]])</f>
        <v>8.3333333333333329E-2</v>
      </c>
    </row>
    <row r="13" spans="1:9" x14ac:dyDescent="0.35">
      <c r="A13" s="1">
        <v>44088</v>
      </c>
      <c r="B13">
        <v>158</v>
      </c>
      <c r="C13">
        <v>30</v>
      </c>
      <c r="D13">
        <v>334.125</v>
      </c>
      <c r="E13">
        <v>226</v>
      </c>
      <c r="F13">
        <v>2.1147151898734178</v>
      </c>
      <c r="G13">
        <v>7.5333333333333332</v>
      </c>
      <c r="H13">
        <f>age_groups[[#This Row],[Po]]/age_groups[[#This Row],[Py]]</f>
        <v>3.562339443820925</v>
      </c>
      <c r="I13">
        <f>age_groups[[#This Row],[CountOld]]/(age_groups[[#This Row],[CountOld]]+age_groups[[#This Row],[CountYoung]])</f>
        <v>0.15957446808510639</v>
      </c>
    </row>
    <row r="14" spans="1:9" x14ac:dyDescent="0.35">
      <c r="A14" s="1">
        <v>44089</v>
      </c>
      <c r="B14">
        <v>84</v>
      </c>
      <c r="C14">
        <v>8</v>
      </c>
      <c r="D14">
        <v>167</v>
      </c>
      <c r="E14">
        <v>62</v>
      </c>
      <c r="F14">
        <v>1.9880952380952381</v>
      </c>
      <c r="G14">
        <v>7.75</v>
      </c>
      <c r="H14">
        <f>age_groups[[#This Row],[Po]]/age_groups[[#This Row],[Py]]</f>
        <v>3.898203592814371</v>
      </c>
      <c r="I14">
        <f>age_groups[[#This Row],[CountOld]]/(age_groups[[#This Row],[CountOld]]+age_groups[[#This Row],[CountYoung]])</f>
        <v>8.6956521739130432E-2</v>
      </c>
    </row>
    <row r="15" spans="1:9" x14ac:dyDescent="0.35">
      <c r="A15" s="1">
        <v>44090</v>
      </c>
      <c r="B15">
        <v>151</v>
      </c>
      <c r="C15">
        <v>10</v>
      </c>
      <c r="D15">
        <v>241</v>
      </c>
      <c r="E15">
        <v>61</v>
      </c>
      <c r="F15">
        <v>1.5960264900662251</v>
      </c>
      <c r="G15">
        <v>6.1</v>
      </c>
      <c r="H15">
        <f>age_groups[[#This Row],[Po]]/age_groups[[#This Row],[Py]]</f>
        <v>3.821991701244813</v>
      </c>
      <c r="I15">
        <f>age_groups[[#This Row],[CountOld]]/(age_groups[[#This Row],[CountOld]]+age_groups[[#This Row],[CountYoung]])</f>
        <v>6.2111801242236024E-2</v>
      </c>
    </row>
    <row r="16" spans="1:9" x14ac:dyDescent="0.35">
      <c r="A16" s="1">
        <v>44091</v>
      </c>
      <c r="B16">
        <v>219</v>
      </c>
      <c r="C16">
        <v>16</v>
      </c>
      <c r="D16">
        <v>449</v>
      </c>
      <c r="E16">
        <v>111</v>
      </c>
      <c r="F16">
        <v>2.0502283105022832</v>
      </c>
      <c r="G16">
        <v>6.9375</v>
      </c>
      <c r="H16">
        <f>age_groups[[#This Row],[Po]]/age_groups[[#This Row],[Py]]</f>
        <v>3.3837694877505569</v>
      </c>
      <c r="I16">
        <f>age_groups[[#This Row],[CountOld]]/(age_groups[[#This Row],[CountOld]]+age_groups[[#This Row],[CountYoung]])</f>
        <v>6.8085106382978725E-2</v>
      </c>
    </row>
    <row r="17" spans="1:9" x14ac:dyDescent="0.35">
      <c r="A17" s="1">
        <v>44092</v>
      </c>
      <c r="B17">
        <v>260</v>
      </c>
      <c r="C17">
        <v>30</v>
      </c>
      <c r="D17">
        <v>546.125</v>
      </c>
      <c r="E17">
        <v>168</v>
      </c>
      <c r="F17">
        <v>2.1004807692307694</v>
      </c>
      <c r="G17">
        <v>5.6</v>
      </c>
      <c r="H17">
        <f>age_groups[[#This Row],[Po]]/age_groups[[#This Row],[Py]]</f>
        <v>2.6660563057907982</v>
      </c>
      <c r="I17">
        <f>age_groups[[#This Row],[CountOld]]/(age_groups[[#This Row],[CountOld]]+age_groups[[#This Row],[CountYoung]])</f>
        <v>0.10344827586206896</v>
      </c>
    </row>
    <row r="18" spans="1:9" x14ac:dyDescent="0.35">
      <c r="A18" s="1">
        <v>44093</v>
      </c>
      <c r="B18">
        <v>124</v>
      </c>
      <c r="C18">
        <v>7</v>
      </c>
      <c r="D18">
        <v>238.875</v>
      </c>
      <c r="E18">
        <v>47</v>
      </c>
      <c r="F18">
        <v>1.9264112903225807</v>
      </c>
      <c r="G18">
        <v>6.7142857142857144</v>
      </c>
      <c r="H18">
        <f>age_groups[[#This Row],[Po]]/age_groups[[#This Row],[Py]]</f>
        <v>3.4853853629363831</v>
      </c>
      <c r="I18">
        <f>age_groups[[#This Row],[CountOld]]/(age_groups[[#This Row],[CountOld]]+age_groups[[#This Row],[CountYoung]])</f>
        <v>5.3435114503816793E-2</v>
      </c>
    </row>
    <row r="19" spans="1:9" x14ac:dyDescent="0.35">
      <c r="A19" s="1">
        <v>44094</v>
      </c>
      <c r="B19">
        <v>73</v>
      </c>
      <c r="C19">
        <v>6</v>
      </c>
      <c r="D19">
        <v>164.875</v>
      </c>
      <c r="E19">
        <v>55</v>
      </c>
      <c r="F19">
        <v>2.2585616438356166</v>
      </c>
      <c r="G19">
        <v>9.1666666666666661</v>
      </c>
      <c r="H19">
        <f>age_groups[[#This Row],[Po]]/age_groups[[#This Row],[Py]]</f>
        <v>4.0586302754612076</v>
      </c>
      <c r="I19">
        <f>age_groups[[#This Row],[CountOld]]/(age_groups[[#This Row],[CountOld]]+age_groups[[#This Row],[CountYoung]])</f>
        <v>7.5949367088607597E-2</v>
      </c>
    </row>
    <row r="20" spans="1:9" x14ac:dyDescent="0.35">
      <c r="A20" s="1">
        <v>44095</v>
      </c>
      <c r="B20">
        <v>142</v>
      </c>
      <c r="C20">
        <v>33</v>
      </c>
      <c r="D20">
        <v>310</v>
      </c>
      <c r="E20">
        <v>232</v>
      </c>
      <c r="F20">
        <v>2.183098591549296</v>
      </c>
      <c r="G20">
        <v>7.0303030303030303</v>
      </c>
      <c r="H20">
        <f>age_groups[[#This Row],[Po]]/age_groups[[#This Row],[Py]]</f>
        <v>3.2203323558162267</v>
      </c>
      <c r="I20">
        <f>age_groups[[#This Row],[CountOld]]/(age_groups[[#This Row],[CountOld]]+age_groups[[#This Row],[CountYoung]])</f>
        <v>0.18857142857142858</v>
      </c>
    </row>
    <row r="21" spans="1:9" x14ac:dyDescent="0.35">
      <c r="A21" s="1">
        <v>44096</v>
      </c>
      <c r="B21">
        <v>300</v>
      </c>
      <c r="C21">
        <v>38</v>
      </c>
      <c r="D21">
        <v>559.875</v>
      </c>
      <c r="E21">
        <v>247</v>
      </c>
      <c r="F21">
        <v>1.86625</v>
      </c>
      <c r="G21">
        <v>6.5</v>
      </c>
      <c r="H21">
        <f>age_groups[[#This Row],[Po]]/age_groups[[#This Row],[Py]]</f>
        <v>3.4829202947086402</v>
      </c>
      <c r="I21">
        <f>age_groups[[#This Row],[CountOld]]/(age_groups[[#This Row],[CountOld]]+age_groups[[#This Row],[CountYoung]])</f>
        <v>0.11242603550295859</v>
      </c>
    </row>
    <row r="22" spans="1:9" x14ac:dyDescent="0.35">
      <c r="A22" s="1">
        <v>44097</v>
      </c>
      <c r="B22">
        <v>294</v>
      </c>
      <c r="C22">
        <v>66</v>
      </c>
      <c r="D22">
        <v>625</v>
      </c>
      <c r="E22">
        <v>480</v>
      </c>
      <c r="F22">
        <v>2.1258503401360542</v>
      </c>
      <c r="G22">
        <v>7.2727272727272725</v>
      </c>
      <c r="H22">
        <f>age_groups[[#This Row],[Po]]/age_groups[[#This Row],[Py]]</f>
        <v>3.4210909090909092</v>
      </c>
      <c r="I22">
        <f>age_groups[[#This Row],[CountOld]]/(age_groups[[#This Row],[CountOld]]+age_groups[[#This Row],[CountYoung]])</f>
        <v>0.18333333333333332</v>
      </c>
    </row>
    <row r="23" spans="1:9" x14ac:dyDescent="0.35">
      <c r="A23" s="1">
        <v>44098</v>
      </c>
      <c r="B23">
        <v>367</v>
      </c>
      <c r="C23">
        <v>52</v>
      </c>
      <c r="D23">
        <v>842.375</v>
      </c>
      <c r="E23">
        <v>346</v>
      </c>
      <c r="F23">
        <v>2.2952997275204359</v>
      </c>
      <c r="G23">
        <v>6.6538461538461542</v>
      </c>
      <c r="H23">
        <f>age_groups[[#This Row],[Po]]/age_groups[[#This Row],[Py]]</f>
        <v>2.8989007727692995</v>
      </c>
      <c r="I23">
        <f>age_groups[[#This Row],[CountOld]]/(age_groups[[#This Row],[CountOld]]+age_groups[[#This Row],[CountYoung]])</f>
        <v>0.12410501193317422</v>
      </c>
    </row>
    <row r="24" spans="1:9" x14ac:dyDescent="0.35">
      <c r="A24" s="1">
        <v>44099</v>
      </c>
      <c r="B24">
        <v>481</v>
      </c>
      <c r="C24">
        <v>71</v>
      </c>
      <c r="D24">
        <v>1038.125</v>
      </c>
      <c r="E24">
        <v>483</v>
      </c>
      <c r="F24">
        <v>2.1582640332640333</v>
      </c>
      <c r="G24">
        <v>6.802816901408451</v>
      </c>
      <c r="H24">
        <f>age_groups[[#This Row],[Po]]/age_groups[[#This Row],[Py]]</f>
        <v>3.1519854830366909</v>
      </c>
      <c r="I24">
        <f>age_groups[[#This Row],[CountOld]]/(age_groups[[#This Row],[CountOld]]+age_groups[[#This Row],[CountYoung]])</f>
        <v>0.12862318840579709</v>
      </c>
    </row>
    <row r="25" spans="1:9" x14ac:dyDescent="0.35">
      <c r="A25" s="1">
        <v>44100</v>
      </c>
      <c r="B25">
        <v>445</v>
      </c>
      <c r="C25">
        <v>33</v>
      </c>
      <c r="D25">
        <v>975.625</v>
      </c>
      <c r="E25">
        <v>218</v>
      </c>
      <c r="F25">
        <v>2.1924157303370788</v>
      </c>
      <c r="G25">
        <v>6.6060606060606064</v>
      </c>
      <c r="H25">
        <f>age_groups[[#This Row],[Po]]/age_groups[[#This Row],[Py]]</f>
        <v>3.0131423135907438</v>
      </c>
      <c r="I25">
        <f>age_groups[[#This Row],[CountOld]]/(age_groups[[#This Row],[CountOld]]+age_groups[[#This Row],[CountYoung]])</f>
        <v>6.903765690376569E-2</v>
      </c>
    </row>
    <row r="26" spans="1:9" x14ac:dyDescent="0.35">
      <c r="A26" s="1">
        <v>44101</v>
      </c>
      <c r="B26">
        <v>233</v>
      </c>
      <c r="C26">
        <v>32</v>
      </c>
      <c r="D26">
        <v>552.25</v>
      </c>
      <c r="E26">
        <v>252</v>
      </c>
      <c r="F26">
        <v>2.3701716738197427</v>
      </c>
      <c r="G26">
        <v>7.875</v>
      </c>
      <c r="H26">
        <f>age_groups[[#This Row],[Po]]/age_groups[[#This Row],[Py]]</f>
        <v>3.3225441376188316</v>
      </c>
      <c r="I26">
        <f>age_groups[[#This Row],[CountOld]]/(age_groups[[#This Row],[CountOld]]+age_groups[[#This Row],[CountYoung]])</f>
        <v>0.12075471698113208</v>
      </c>
    </row>
    <row r="27" spans="1:9" x14ac:dyDescent="0.35">
      <c r="A27" s="1">
        <v>44102</v>
      </c>
      <c r="B27">
        <v>192</v>
      </c>
      <c r="C27">
        <v>39</v>
      </c>
      <c r="D27">
        <v>437.625</v>
      </c>
      <c r="E27">
        <v>268</v>
      </c>
      <c r="F27">
        <v>2.279296875</v>
      </c>
      <c r="G27">
        <v>6.8717948717948714</v>
      </c>
      <c r="H27">
        <f>age_groups[[#This Row],[Po]]/age_groups[[#This Row],[Py]]</f>
        <v>3.0148748709160018</v>
      </c>
      <c r="I27">
        <f>age_groups[[#This Row],[CountOld]]/(age_groups[[#This Row],[CountOld]]+age_groups[[#This Row],[CountYoung]])</f>
        <v>0.16883116883116883</v>
      </c>
    </row>
    <row r="28" spans="1:9" x14ac:dyDescent="0.35">
      <c r="A28" s="1">
        <v>44103</v>
      </c>
      <c r="B28">
        <v>474</v>
      </c>
      <c r="C28">
        <v>93</v>
      </c>
      <c r="D28">
        <v>1054.625</v>
      </c>
      <c r="E28">
        <v>726</v>
      </c>
      <c r="F28">
        <v>2.2249472573839664</v>
      </c>
      <c r="G28">
        <v>7.806451612903226</v>
      </c>
      <c r="H28">
        <f>age_groups[[#This Row],[Po]]/age_groups[[#This Row],[Py]]</f>
        <v>3.5086007486226185</v>
      </c>
      <c r="I28">
        <f>age_groups[[#This Row],[CountOld]]/(age_groups[[#This Row],[CountOld]]+age_groups[[#This Row],[CountYoung]])</f>
        <v>0.16402116402116401</v>
      </c>
    </row>
    <row r="29" spans="1:9" x14ac:dyDescent="0.35">
      <c r="A29" s="1">
        <v>44104</v>
      </c>
      <c r="B29">
        <v>710</v>
      </c>
      <c r="C29">
        <v>87</v>
      </c>
      <c r="D29">
        <v>1560.625</v>
      </c>
      <c r="E29">
        <v>565</v>
      </c>
      <c r="F29">
        <v>2.19806338028169</v>
      </c>
      <c r="G29">
        <v>6.4942528735632186</v>
      </c>
      <c r="H29">
        <f>age_groups[[#This Row],[Po]]/age_groups[[#This Row],[Py]]</f>
        <v>2.9545339464829063</v>
      </c>
      <c r="I29">
        <f>age_groups[[#This Row],[CountOld]]/(age_groups[[#This Row],[CountOld]]+age_groups[[#This Row],[CountYoung]])</f>
        <v>0.10915934755332497</v>
      </c>
    </row>
    <row r="30" spans="1:9" x14ac:dyDescent="0.35">
      <c r="A30" s="1">
        <v>44105</v>
      </c>
      <c r="B30">
        <v>608</v>
      </c>
      <c r="C30">
        <v>71</v>
      </c>
      <c r="D30">
        <v>1391.25</v>
      </c>
      <c r="E30">
        <v>465</v>
      </c>
      <c r="F30">
        <v>2.2882401315789473</v>
      </c>
      <c r="G30">
        <v>6.549295774647887</v>
      </c>
      <c r="H30">
        <f>age_groups[[#This Row],[Po]]/age_groups[[#This Row],[Py]]</f>
        <v>2.8621540564139551</v>
      </c>
      <c r="I30">
        <f>age_groups[[#This Row],[CountOld]]/(age_groups[[#This Row],[CountOld]]+age_groups[[#This Row],[CountYoung]])</f>
        <v>0.10456553755522828</v>
      </c>
    </row>
    <row r="31" spans="1:9" x14ac:dyDescent="0.35">
      <c r="A31" s="1">
        <v>44106</v>
      </c>
      <c r="B31">
        <v>599</v>
      </c>
      <c r="C31">
        <v>105</v>
      </c>
      <c r="D31">
        <v>1335.375</v>
      </c>
      <c r="E31">
        <v>780</v>
      </c>
      <c r="F31">
        <v>2.2293405676126876</v>
      </c>
      <c r="G31">
        <v>7.4285714285714288</v>
      </c>
      <c r="H31">
        <f>age_groups[[#This Row],[Po]]/age_groups[[#This Row],[Py]]</f>
        <v>3.3321833085944297</v>
      </c>
      <c r="I31">
        <f>age_groups[[#This Row],[CountOld]]/(age_groups[[#This Row],[CountOld]]+age_groups[[#This Row],[CountYoung]])</f>
        <v>0.14914772727272727</v>
      </c>
    </row>
    <row r="32" spans="1:9" x14ac:dyDescent="0.35">
      <c r="A32" s="1">
        <v>44107</v>
      </c>
      <c r="B32">
        <v>734</v>
      </c>
      <c r="C32">
        <v>84</v>
      </c>
      <c r="D32">
        <v>1609.25</v>
      </c>
      <c r="E32">
        <v>543</v>
      </c>
      <c r="F32">
        <v>2.1924386920980927</v>
      </c>
      <c r="G32">
        <v>6.4642857142857144</v>
      </c>
      <c r="H32">
        <f>age_groups[[#This Row],[Po]]/age_groups[[#This Row],[Py]]</f>
        <v>2.9484453716238708</v>
      </c>
      <c r="I32">
        <f>age_groups[[#This Row],[CountOld]]/(age_groups[[#This Row],[CountOld]]+age_groups[[#This Row],[CountYoung]])</f>
        <v>0.10268948655256724</v>
      </c>
    </row>
    <row r="33" spans="1:9" x14ac:dyDescent="0.35">
      <c r="A33" s="1">
        <v>44108</v>
      </c>
      <c r="B33">
        <v>310</v>
      </c>
      <c r="C33">
        <v>43</v>
      </c>
      <c r="D33">
        <v>585.75</v>
      </c>
      <c r="E33">
        <v>287</v>
      </c>
      <c r="F33">
        <v>1.889516129032258</v>
      </c>
      <c r="G33">
        <v>6.6744186046511631</v>
      </c>
      <c r="H33">
        <f>age_groups[[#This Row],[Po]]/age_groups[[#This Row],[Py]]</f>
        <v>3.5323427527816658</v>
      </c>
      <c r="I33">
        <f>age_groups[[#This Row],[CountOld]]/(age_groups[[#This Row],[CountOld]]+age_groups[[#This Row],[CountYoung]])</f>
        <v>0.12181303116147309</v>
      </c>
    </row>
    <row r="34" spans="1:9" x14ac:dyDescent="0.35">
      <c r="A34" s="1">
        <v>44109</v>
      </c>
      <c r="B34">
        <v>284</v>
      </c>
      <c r="C34">
        <v>36</v>
      </c>
      <c r="D34">
        <v>591.75</v>
      </c>
      <c r="E34">
        <v>277</v>
      </c>
      <c r="F34">
        <v>2.0836267605633805</v>
      </c>
      <c r="G34">
        <v>7.6944444444444446</v>
      </c>
      <c r="H34">
        <f>age_groups[[#This Row],[Po]]/age_groups[[#This Row],[Py]]</f>
        <v>3.6928132187954748</v>
      </c>
      <c r="I34">
        <f>age_groups[[#This Row],[CountOld]]/(age_groups[[#This Row],[CountOld]]+age_groups[[#This Row],[CountYoung]])</f>
        <v>0.1125</v>
      </c>
    </row>
    <row r="35" spans="1:9" x14ac:dyDescent="0.35">
      <c r="A35" s="1">
        <v>44110</v>
      </c>
      <c r="B35">
        <v>786</v>
      </c>
      <c r="C35">
        <v>91</v>
      </c>
      <c r="D35">
        <v>1714.375</v>
      </c>
      <c r="E35">
        <v>596</v>
      </c>
      <c r="F35">
        <v>2.1811386768447836</v>
      </c>
      <c r="G35">
        <v>6.5494505494505493</v>
      </c>
      <c r="H35">
        <f>age_groups[[#This Row],[Po]]/age_groups[[#This Row],[Py]]</f>
        <v>3.0027666828250132</v>
      </c>
      <c r="I35">
        <f>age_groups[[#This Row],[CountOld]]/(age_groups[[#This Row],[CountOld]]+age_groups[[#This Row],[CountYoung]])</f>
        <v>0.10376282782212087</v>
      </c>
    </row>
    <row r="36" spans="1:9" x14ac:dyDescent="0.35">
      <c r="A36" s="1">
        <v>44111</v>
      </c>
      <c r="B36">
        <v>943</v>
      </c>
      <c r="C36">
        <v>94</v>
      </c>
      <c r="D36">
        <v>2096.625</v>
      </c>
      <c r="E36">
        <v>614</v>
      </c>
      <c r="F36">
        <v>2.223356309650053</v>
      </c>
      <c r="G36">
        <v>6.5319148936170217</v>
      </c>
      <c r="H36">
        <f>age_groups[[#This Row],[Po]]/age_groups[[#This Row],[Py]]</f>
        <v>2.9378623953643839</v>
      </c>
      <c r="I36">
        <f>age_groups[[#This Row],[CountOld]]/(age_groups[[#This Row],[CountOld]]+age_groups[[#This Row],[CountYoung]])</f>
        <v>9.0646094503375116E-2</v>
      </c>
    </row>
    <row r="37" spans="1:9" x14ac:dyDescent="0.35">
      <c r="A37" s="1">
        <v>44112</v>
      </c>
      <c r="B37">
        <v>1056</v>
      </c>
      <c r="C37">
        <v>128</v>
      </c>
      <c r="D37">
        <v>2381.25</v>
      </c>
      <c r="E37">
        <v>832</v>
      </c>
      <c r="F37">
        <v>2.2549715909090908</v>
      </c>
      <c r="G37">
        <v>6.5</v>
      </c>
      <c r="H37">
        <f>age_groups[[#This Row],[Po]]/age_groups[[#This Row],[Py]]</f>
        <v>2.8825196850393704</v>
      </c>
      <c r="I37">
        <f>age_groups[[#This Row],[CountOld]]/(age_groups[[#This Row],[CountOld]]+age_groups[[#This Row],[CountYoung]])</f>
        <v>0.10810810810810811</v>
      </c>
    </row>
    <row r="38" spans="1:9" x14ac:dyDescent="0.35">
      <c r="A38" s="1">
        <v>44113</v>
      </c>
      <c r="B38">
        <v>1604</v>
      </c>
      <c r="C38">
        <v>283</v>
      </c>
      <c r="D38">
        <v>3745.5</v>
      </c>
      <c r="E38">
        <v>1950</v>
      </c>
      <c r="F38">
        <v>2.3350997506234412</v>
      </c>
      <c r="G38">
        <v>6.8904593639575973</v>
      </c>
      <c r="H38">
        <f>age_groups[[#This Row],[Po]]/age_groups[[#This Row],[Py]]</f>
        <v>2.9508201361067914</v>
      </c>
      <c r="I38">
        <f>age_groups[[#This Row],[CountOld]]/(age_groups[[#This Row],[CountOld]]+age_groups[[#This Row],[CountYoung]])</f>
        <v>0.1499735029146794</v>
      </c>
    </row>
    <row r="39" spans="1:9" x14ac:dyDescent="0.35">
      <c r="A39" s="1">
        <v>44114</v>
      </c>
      <c r="B39">
        <v>908</v>
      </c>
      <c r="C39">
        <v>146</v>
      </c>
      <c r="D39">
        <v>2010.5</v>
      </c>
      <c r="E39">
        <v>1067</v>
      </c>
      <c r="F39">
        <v>2.21420704845815</v>
      </c>
      <c r="G39">
        <v>7.3082191780821919</v>
      </c>
      <c r="H39">
        <f>age_groups[[#This Row],[Po]]/age_groups[[#This Row],[Py]]</f>
        <v>3.3006033393178957</v>
      </c>
      <c r="I39">
        <f>age_groups[[#This Row],[CountOld]]/(age_groups[[#This Row],[CountOld]]+age_groups[[#This Row],[CountYoung]])</f>
        <v>0.13851992409867173</v>
      </c>
    </row>
    <row r="40" spans="1:9" x14ac:dyDescent="0.35">
      <c r="A40" s="1">
        <v>44115</v>
      </c>
      <c r="B40">
        <v>449</v>
      </c>
      <c r="C40">
        <v>55</v>
      </c>
      <c r="D40">
        <v>983.875</v>
      </c>
      <c r="E40">
        <v>398</v>
      </c>
      <c r="F40">
        <v>2.1912583518930959</v>
      </c>
      <c r="G40">
        <v>7.2363636363636363</v>
      </c>
      <c r="H40">
        <f>age_groups[[#This Row],[Po]]/age_groups[[#This Row],[Py]]</f>
        <v>3.3023781199108346</v>
      </c>
      <c r="I40">
        <f>age_groups[[#This Row],[CountOld]]/(age_groups[[#This Row],[CountOld]]+age_groups[[#This Row],[CountYoung]])</f>
        <v>0.10912698412698413</v>
      </c>
    </row>
    <row r="41" spans="1:9" x14ac:dyDescent="0.35">
      <c r="A41" s="1">
        <v>44116</v>
      </c>
      <c r="B41">
        <v>464</v>
      </c>
      <c r="C41">
        <v>67</v>
      </c>
      <c r="D41">
        <v>1071.25</v>
      </c>
      <c r="E41">
        <v>475</v>
      </c>
      <c r="F41">
        <v>2.3087284482758621</v>
      </c>
      <c r="G41">
        <v>7.08955223880597</v>
      </c>
      <c r="H41">
        <f>age_groups[[#This Row],[Po]]/age_groups[[#This Row],[Py]]</f>
        <v>3.0707605496438459</v>
      </c>
      <c r="I41">
        <f>age_groups[[#This Row],[CountOld]]/(age_groups[[#This Row],[CountOld]]+age_groups[[#This Row],[CountYoung]])</f>
        <v>0.12617702448210924</v>
      </c>
    </row>
    <row r="42" spans="1:9" x14ac:dyDescent="0.35">
      <c r="A42" s="1">
        <v>44117</v>
      </c>
      <c r="B42">
        <v>1242</v>
      </c>
      <c r="C42">
        <v>168</v>
      </c>
      <c r="D42">
        <v>2663.125</v>
      </c>
      <c r="E42">
        <v>1164</v>
      </c>
      <c r="F42">
        <v>2.1442230273752014</v>
      </c>
      <c r="G42">
        <v>6.9285714285714288</v>
      </c>
      <c r="H42">
        <f>age_groups[[#This Row],[Po]]/age_groups[[#This Row],[Py]]</f>
        <v>3.231273678211017</v>
      </c>
      <c r="I42">
        <f>age_groups[[#This Row],[CountOld]]/(age_groups[[#This Row],[CountOld]]+age_groups[[#This Row],[CountYoung]])</f>
        <v>0.11914893617021277</v>
      </c>
    </row>
    <row r="43" spans="1:9" x14ac:dyDescent="0.35">
      <c r="A43" s="1">
        <v>44118</v>
      </c>
      <c r="B43">
        <v>1639</v>
      </c>
      <c r="C43">
        <v>290</v>
      </c>
      <c r="D43">
        <v>3680.875</v>
      </c>
      <c r="E43">
        <v>2279</v>
      </c>
      <c r="F43">
        <v>2.2458053691275168</v>
      </c>
      <c r="G43">
        <v>7.8586206896551722</v>
      </c>
      <c r="H43">
        <f>age_groups[[#This Row],[Po]]/age_groups[[#This Row],[Py]]</f>
        <v>3.4992438782476523</v>
      </c>
      <c r="I43">
        <f>age_groups[[#This Row],[CountOld]]/(age_groups[[#This Row],[CountOld]]+age_groups[[#This Row],[CountYoung]])</f>
        <v>0.15033696215655781</v>
      </c>
    </row>
    <row r="44" spans="1:9" x14ac:dyDescent="0.35">
      <c r="A44" s="1">
        <v>44119</v>
      </c>
      <c r="B44">
        <v>1855</v>
      </c>
      <c r="C44">
        <v>220</v>
      </c>
      <c r="D44">
        <v>4276</v>
      </c>
      <c r="E44">
        <v>1457</v>
      </c>
      <c r="F44">
        <v>2.3051212938005392</v>
      </c>
      <c r="G44">
        <v>6.622727272727273</v>
      </c>
      <c r="H44">
        <f>age_groups[[#This Row],[Po]]/age_groups[[#This Row],[Py]]</f>
        <v>2.8730493664427246</v>
      </c>
      <c r="I44">
        <f>age_groups[[#This Row],[CountOld]]/(age_groups[[#This Row],[CountOld]]+age_groups[[#This Row],[CountYoung]])</f>
        <v>0.10602409638554217</v>
      </c>
    </row>
    <row r="45" spans="1:9" x14ac:dyDescent="0.35">
      <c r="A45" s="1">
        <v>44120</v>
      </c>
      <c r="B45">
        <v>1771</v>
      </c>
      <c r="C45">
        <v>197</v>
      </c>
      <c r="D45">
        <v>4008.75</v>
      </c>
      <c r="E45">
        <v>1372</v>
      </c>
      <c r="F45">
        <v>2.2635516657255788</v>
      </c>
      <c r="G45">
        <v>6.9644670050761421</v>
      </c>
      <c r="H45">
        <f>age_groups[[#This Row],[Po]]/age_groups[[#This Row],[Py]]</f>
        <v>3.0767872942911998</v>
      </c>
      <c r="I45">
        <f>age_groups[[#This Row],[CountOld]]/(age_groups[[#This Row],[CountOld]]+age_groups[[#This Row],[CountYoung]])</f>
        <v>0.10010162601626016</v>
      </c>
    </row>
    <row r="46" spans="1:9" x14ac:dyDescent="0.35">
      <c r="A46" s="1">
        <v>44121</v>
      </c>
      <c r="B46">
        <v>1392</v>
      </c>
      <c r="C46">
        <v>175</v>
      </c>
      <c r="D46">
        <v>3226.875</v>
      </c>
      <c r="E46">
        <v>1250</v>
      </c>
      <c r="F46">
        <v>2.3181573275862069</v>
      </c>
      <c r="G46">
        <v>7.1428571428571432</v>
      </c>
      <c r="H46">
        <f>age_groups[[#This Row],[Po]]/age_groups[[#This Row],[Py]]</f>
        <v>3.081265045239479</v>
      </c>
      <c r="I46">
        <f>age_groups[[#This Row],[CountOld]]/(age_groups[[#This Row],[CountOld]]+age_groups[[#This Row],[CountYoung]])</f>
        <v>0.11167836630504148</v>
      </c>
    </row>
    <row r="47" spans="1:9" x14ac:dyDescent="0.35">
      <c r="A47" s="1">
        <v>44122</v>
      </c>
      <c r="B47">
        <v>759</v>
      </c>
      <c r="C47">
        <v>101</v>
      </c>
      <c r="D47">
        <v>1694.625</v>
      </c>
      <c r="E47">
        <v>670</v>
      </c>
      <c r="F47">
        <v>2.2327075098814229</v>
      </c>
      <c r="G47">
        <v>6.6336633663366333</v>
      </c>
      <c r="H47">
        <f>age_groups[[#This Row],[Po]]/age_groups[[#This Row],[Py]]</f>
        <v>2.9711295980228694</v>
      </c>
      <c r="I47">
        <f>age_groups[[#This Row],[CountOld]]/(age_groups[[#This Row],[CountOld]]+age_groups[[#This Row],[CountYoung]])</f>
        <v>0.11744186046511627</v>
      </c>
    </row>
    <row r="48" spans="1:9" x14ac:dyDescent="0.35">
      <c r="A48" s="1">
        <v>44123</v>
      </c>
      <c r="B48">
        <v>609</v>
      </c>
      <c r="C48">
        <v>96</v>
      </c>
      <c r="D48">
        <v>1426.25</v>
      </c>
      <c r="E48">
        <v>697</v>
      </c>
      <c r="F48">
        <v>2.3419540229885056</v>
      </c>
      <c r="G48">
        <v>7.260416666666667</v>
      </c>
      <c r="H48">
        <f>age_groups[[#This Row],[Po]]/age_groups[[#This Row],[Py]]</f>
        <v>3.1001533742331291</v>
      </c>
      <c r="I48">
        <f>age_groups[[#This Row],[CountOld]]/(age_groups[[#This Row],[CountOld]]+age_groups[[#This Row],[CountYoung]])</f>
        <v>0.13617021276595745</v>
      </c>
    </row>
    <row r="49" spans="1:9" x14ac:dyDescent="0.35">
      <c r="A49" s="1">
        <v>44124</v>
      </c>
      <c r="B49">
        <v>1890</v>
      </c>
      <c r="C49">
        <v>312</v>
      </c>
      <c r="D49">
        <v>4434</v>
      </c>
      <c r="E49">
        <v>2258</v>
      </c>
      <c r="F49">
        <v>2.3460317460317461</v>
      </c>
      <c r="G49">
        <v>7.2371794871794872</v>
      </c>
      <c r="H49">
        <f>age_groups[[#This Row],[Po]]/age_groups[[#This Row],[Py]]</f>
        <v>3.0848599979181843</v>
      </c>
      <c r="I49">
        <f>age_groups[[#This Row],[CountOld]]/(age_groups[[#This Row],[CountOld]]+age_groups[[#This Row],[CountYoung]])</f>
        <v>0.14168937329700274</v>
      </c>
    </row>
    <row r="50" spans="1:9" x14ac:dyDescent="0.35">
      <c r="A50" s="1">
        <v>44125</v>
      </c>
      <c r="B50">
        <v>1513</v>
      </c>
      <c r="C50">
        <v>215</v>
      </c>
      <c r="D50">
        <v>3518.5</v>
      </c>
      <c r="E50">
        <v>1509</v>
      </c>
      <c r="F50">
        <v>2.3255122273628555</v>
      </c>
      <c r="G50">
        <v>7.0186046511627911</v>
      </c>
      <c r="H50">
        <f>age_groups[[#This Row],[Po]]/age_groups[[#This Row],[Py]]</f>
        <v>3.0180897647319318</v>
      </c>
      <c r="I50">
        <f>age_groups[[#This Row],[CountOld]]/(age_groups[[#This Row],[CountOld]]+age_groups[[#This Row],[CountYoung]])</f>
        <v>0.12442129629629629</v>
      </c>
    </row>
    <row r="51" spans="1:9" x14ac:dyDescent="0.35">
      <c r="A51" s="1">
        <v>44126</v>
      </c>
      <c r="B51">
        <v>2328</v>
      </c>
      <c r="C51">
        <v>253</v>
      </c>
      <c r="D51">
        <v>5735.125</v>
      </c>
      <c r="E51">
        <v>1637</v>
      </c>
      <c r="F51">
        <v>2.4635416666666665</v>
      </c>
      <c r="G51">
        <v>6.4703557312252968</v>
      </c>
      <c r="H51">
        <f>age_groups[[#This Row],[Po]]/age_groups[[#This Row],[Py]]</f>
        <v>2.6264446097151311</v>
      </c>
      <c r="I51">
        <f>age_groups[[#This Row],[CountOld]]/(age_groups[[#This Row],[CountOld]]+age_groups[[#This Row],[CountYoung]])</f>
        <v>9.8024021697016656E-2</v>
      </c>
    </row>
    <row r="52" spans="1:9" x14ac:dyDescent="0.35">
      <c r="A52" s="1">
        <v>44127</v>
      </c>
      <c r="B52">
        <v>2594</v>
      </c>
      <c r="C52">
        <v>296</v>
      </c>
      <c r="D52">
        <v>6198.75</v>
      </c>
      <c r="E52">
        <v>1993</v>
      </c>
      <c r="F52">
        <v>2.3896491904394757</v>
      </c>
      <c r="G52">
        <v>6.7331081081081079</v>
      </c>
      <c r="H52">
        <f>age_groups[[#This Row],[Po]]/age_groups[[#This Row],[Py]]</f>
        <v>2.8176136208804086</v>
      </c>
      <c r="I52">
        <f>age_groups[[#This Row],[CountOld]]/(age_groups[[#This Row],[CountOld]]+age_groups[[#This Row],[CountYoung]])</f>
        <v>0.10242214532871972</v>
      </c>
    </row>
    <row r="53" spans="1:9" x14ac:dyDescent="0.35">
      <c r="A53" s="1">
        <v>44128</v>
      </c>
      <c r="B53">
        <v>2637</v>
      </c>
      <c r="C53">
        <v>405</v>
      </c>
      <c r="D53">
        <v>6364.75</v>
      </c>
      <c r="E53">
        <v>2901</v>
      </c>
      <c r="F53">
        <v>2.4136329161926433</v>
      </c>
      <c r="G53">
        <v>7.162962962962963</v>
      </c>
      <c r="H53">
        <f>age_groups[[#This Row],[Po]]/age_groups[[#This Row],[Py]]</f>
        <v>2.9677101745289809</v>
      </c>
      <c r="I53">
        <f>age_groups[[#This Row],[CountOld]]/(age_groups[[#This Row],[CountOld]]+age_groups[[#This Row],[CountYoung]])</f>
        <v>0.13313609467455623</v>
      </c>
    </row>
    <row r="54" spans="1:9" x14ac:dyDescent="0.35">
      <c r="A54" s="1">
        <v>44129</v>
      </c>
      <c r="B54">
        <v>1110</v>
      </c>
      <c r="C54">
        <v>202</v>
      </c>
      <c r="D54">
        <v>2670.75</v>
      </c>
      <c r="E54">
        <v>1582</v>
      </c>
      <c r="F54">
        <v>2.4060810810810809</v>
      </c>
      <c r="G54">
        <v>7.8316831683168315</v>
      </c>
      <c r="H54">
        <f>age_groups[[#This Row],[Po]]/age_groups[[#This Row],[Py]]</f>
        <v>3.2549539705444852</v>
      </c>
      <c r="I54">
        <f>age_groups[[#This Row],[CountOld]]/(age_groups[[#This Row],[CountOld]]+age_groups[[#This Row],[CountYoung]])</f>
        <v>0.15396341463414634</v>
      </c>
    </row>
    <row r="55" spans="1:9" x14ac:dyDescent="0.35">
      <c r="A55" s="1">
        <v>44130</v>
      </c>
      <c r="B55">
        <v>771</v>
      </c>
      <c r="C55">
        <v>130</v>
      </c>
      <c r="D55">
        <v>1820.875</v>
      </c>
      <c r="E55">
        <v>1017</v>
      </c>
      <c r="F55">
        <v>2.3617055771725033</v>
      </c>
      <c r="G55">
        <v>7.8230769230769228</v>
      </c>
      <c r="H55">
        <f>age_groups[[#This Row],[Po]]/age_groups[[#This Row],[Py]]</f>
        <v>3.3124691742663868</v>
      </c>
      <c r="I55">
        <f>age_groups[[#This Row],[CountOld]]/(age_groups[[#This Row],[CountOld]]+age_groups[[#This Row],[CountYoung]])</f>
        <v>0.14428412874583796</v>
      </c>
    </row>
    <row r="56" spans="1:9" x14ac:dyDescent="0.35">
      <c r="A56" s="1">
        <v>44131</v>
      </c>
      <c r="B56">
        <v>2492</v>
      </c>
      <c r="C56">
        <v>395</v>
      </c>
      <c r="D56">
        <v>6018.375</v>
      </c>
      <c r="E56">
        <v>2876</v>
      </c>
      <c r="F56">
        <v>2.415078250401284</v>
      </c>
      <c r="G56">
        <v>7.2810126582278478</v>
      </c>
      <c r="H56">
        <f>age_groups[[#This Row],[Po]]/age_groups[[#This Row],[Py]]</f>
        <v>3.0148143883197371</v>
      </c>
      <c r="I56">
        <f>age_groups[[#This Row],[CountOld]]/(age_groups[[#This Row],[CountOld]]+age_groups[[#This Row],[CountYoung]])</f>
        <v>0.13682022861101489</v>
      </c>
    </row>
    <row r="57" spans="1:9" x14ac:dyDescent="0.35">
      <c r="A57" s="1">
        <v>44132</v>
      </c>
      <c r="B57">
        <v>2341</v>
      </c>
      <c r="C57">
        <v>444</v>
      </c>
      <c r="D57">
        <v>5705.375</v>
      </c>
      <c r="E57">
        <v>3419</v>
      </c>
      <c r="F57">
        <v>2.4371529260999574</v>
      </c>
      <c r="G57">
        <v>7.7004504504504503</v>
      </c>
      <c r="H57">
        <f>age_groups[[#This Row],[Po]]/age_groups[[#This Row],[Py]]</f>
        <v>3.1596090536563333</v>
      </c>
      <c r="I57">
        <f>age_groups[[#This Row],[CountOld]]/(age_groups[[#This Row],[CountOld]]+age_groups[[#This Row],[CountYoung]])</f>
        <v>0.15942549371633752</v>
      </c>
    </row>
    <row r="58" spans="1:9" x14ac:dyDescent="0.35">
      <c r="A58" s="1">
        <v>44133</v>
      </c>
      <c r="B58">
        <v>2805</v>
      </c>
      <c r="C58">
        <v>558</v>
      </c>
      <c r="D58">
        <v>6878.25</v>
      </c>
      <c r="E58">
        <v>4350</v>
      </c>
      <c r="F58">
        <v>2.4521390374331551</v>
      </c>
      <c r="G58">
        <v>7.795698924731183</v>
      </c>
      <c r="H58">
        <f>age_groups[[#This Row],[Po]]/age_groups[[#This Row],[Py]]</f>
        <v>3.1791422940240568</v>
      </c>
      <c r="I58">
        <f>age_groups[[#This Row],[CountOld]]/(age_groups[[#This Row],[CountOld]]+age_groups[[#This Row],[CountYoung]])</f>
        <v>0.16592328278322926</v>
      </c>
    </row>
    <row r="59" spans="1:9" x14ac:dyDescent="0.35">
      <c r="A59" s="1">
        <v>44134</v>
      </c>
      <c r="B59">
        <v>2280</v>
      </c>
      <c r="C59">
        <v>293</v>
      </c>
      <c r="D59">
        <v>5379.75</v>
      </c>
      <c r="E59">
        <v>1965</v>
      </c>
      <c r="F59">
        <v>2.3595394736842104</v>
      </c>
      <c r="G59">
        <v>6.7064846416382249</v>
      </c>
      <c r="H59">
        <f>age_groups[[#This Row],[Po]]/age_groups[[#This Row],[Py]]</f>
        <v>2.842285419012994</v>
      </c>
      <c r="I59">
        <f>age_groups[[#This Row],[CountOld]]/(age_groups[[#This Row],[CountOld]]+age_groups[[#This Row],[CountYoung]])</f>
        <v>0.11387485425573261</v>
      </c>
    </row>
    <row r="60" spans="1:9" x14ac:dyDescent="0.35">
      <c r="A60" s="1">
        <v>44135</v>
      </c>
      <c r="B60">
        <v>1961</v>
      </c>
      <c r="C60">
        <v>321</v>
      </c>
      <c r="D60">
        <v>4922.5</v>
      </c>
      <c r="E60">
        <v>2503</v>
      </c>
      <c r="F60">
        <v>2.5101988781234064</v>
      </c>
      <c r="G60">
        <v>7.7975077881619939</v>
      </c>
      <c r="H60">
        <f>age_groups[[#This Row],[Po]]/age_groups[[#This Row],[Py]]</f>
        <v>3.1063306800580337</v>
      </c>
      <c r="I60">
        <f>age_groups[[#This Row],[CountOld]]/(age_groups[[#This Row],[CountOld]]+age_groups[[#This Row],[CountYoung]])</f>
        <v>0.14066608238387379</v>
      </c>
    </row>
    <row r="61" spans="1:9" x14ac:dyDescent="0.35">
      <c r="A61" s="1">
        <v>44136</v>
      </c>
      <c r="B61">
        <v>1693</v>
      </c>
      <c r="C61">
        <v>190</v>
      </c>
      <c r="D61">
        <v>4075.75</v>
      </c>
      <c r="E61">
        <v>1249</v>
      </c>
      <c r="F61">
        <v>2.4074128765505018</v>
      </c>
      <c r="G61">
        <v>6.5736842105263156</v>
      </c>
      <c r="H61">
        <f>age_groups[[#This Row],[Po]]/age_groups[[#This Row],[Py]]</f>
        <v>2.7306010840755821</v>
      </c>
      <c r="I61">
        <f>age_groups[[#This Row],[CountOld]]/(age_groups[[#This Row],[CountOld]]+age_groups[[#This Row],[CountYoung]])</f>
        <v>0.1009028146574615</v>
      </c>
    </row>
    <row r="62" spans="1:9" x14ac:dyDescent="0.35">
      <c r="A62" s="1">
        <v>44137</v>
      </c>
      <c r="B62">
        <v>1499</v>
      </c>
      <c r="C62">
        <v>228</v>
      </c>
      <c r="D62">
        <v>3529.625</v>
      </c>
      <c r="E62">
        <v>1645</v>
      </c>
      <c r="F62">
        <v>2.3546531020680455</v>
      </c>
      <c r="G62">
        <v>7.2149122807017543</v>
      </c>
      <c r="H62">
        <f>age_groups[[#This Row],[Po]]/age_groups[[#This Row],[Py]]</f>
        <v>3.0641083709379693</v>
      </c>
      <c r="I62">
        <f>age_groups[[#This Row],[CountOld]]/(age_groups[[#This Row],[CountOld]]+age_groups[[#This Row],[CountYoung]])</f>
        <v>0.13202084539664158</v>
      </c>
    </row>
    <row r="63" spans="1:9" x14ac:dyDescent="0.35">
      <c r="A63" s="1">
        <v>44138</v>
      </c>
      <c r="B63">
        <v>2791</v>
      </c>
      <c r="C63">
        <v>425</v>
      </c>
      <c r="D63">
        <v>6524</v>
      </c>
      <c r="E63">
        <v>2916</v>
      </c>
      <c r="F63">
        <v>2.3375134360444285</v>
      </c>
      <c r="G63">
        <v>6.8611764705882354</v>
      </c>
      <c r="H63">
        <f>age_groups[[#This Row],[Po]]/age_groups[[#This Row],[Py]]</f>
        <v>2.9352457893028459</v>
      </c>
      <c r="I63">
        <f>age_groups[[#This Row],[CountOld]]/(age_groups[[#This Row],[CountOld]]+age_groups[[#This Row],[CountYoung]])</f>
        <v>0.13215174129353233</v>
      </c>
    </row>
    <row r="64" spans="1:9" x14ac:dyDescent="0.35">
      <c r="A64" s="1">
        <v>44139</v>
      </c>
      <c r="B64">
        <v>1665</v>
      </c>
      <c r="C64">
        <v>297</v>
      </c>
      <c r="D64">
        <v>3885.25</v>
      </c>
      <c r="E64">
        <v>2092</v>
      </c>
      <c r="F64">
        <v>2.3334834834834837</v>
      </c>
      <c r="G64">
        <v>7.0437710437710441</v>
      </c>
      <c r="H64">
        <f>age_groups[[#This Row],[Po]]/age_groups[[#This Row],[Py]]</f>
        <v>3.0185647739215722</v>
      </c>
      <c r="I64">
        <f>age_groups[[#This Row],[CountOld]]/(age_groups[[#This Row],[CountOld]]+age_groups[[#This Row],[CountYoung]])</f>
        <v>0.15137614678899083</v>
      </c>
    </row>
    <row r="65" spans="1:9" x14ac:dyDescent="0.35">
      <c r="A65" s="1">
        <v>44140</v>
      </c>
      <c r="B65">
        <v>2046</v>
      </c>
      <c r="C65">
        <v>308</v>
      </c>
      <c r="D65">
        <v>4914.875</v>
      </c>
      <c r="E65">
        <v>2208</v>
      </c>
      <c r="F65">
        <v>2.4021871945259043</v>
      </c>
      <c r="G65">
        <v>7.1688311688311686</v>
      </c>
      <c r="H65">
        <f>age_groups[[#This Row],[Po]]/age_groups[[#This Row],[Py]]</f>
        <v>2.9842933078518925</v>
      </c>
      <c r="I65">
        <f>age_groups[[#This Row],[CountOld]]/(age_groups[[#This Row],[CountOld]]+age_groups[[#This Row],[CountYoung]])</f>
        <v>0.13084112149532709</v>
      </c>
    </row>
    <row r="66" spans="1:9" x14ac:dyDescent="0.35">
      <c r="A66" s="1">
        <v>44141</v>
      </c>
      <c r="B66">
        <v>2177</v>
      </c>
      <c r="C66">
        <v>402</v>
      </c>
      <c r="D66">
        <v>5209.25</v>
      </c>
      <c r="E66">
        <v>3039</v>
      </c>
      <c r="F66">
        <v>2.3928571428571428</v>
      </c>
      <c r="G66">
        <v>7.5597014925373136</v>
      </c>
      <c r="H66">
        <f>age_groups[[#This Row],[Po]]/age_groups[[#This Row],[Py]]</f>
        <v>3.1592782356872355</v>
      </c>
      <c r="I66">
        <f>age_groups[[#This Row],[CountOld]]/(age_groups[[#This Row],[CountOld]]+age_groups[[#This Row],[CountYoung]])</f>
        <v>0.15587436991081816</v>
      </c>
    </row>
    <row r="67" spans="1:9" x14ac:dyDescent="0.35">
      <c r="A67" s="1">
        <v>44142</v>
      </c>
      <c r="B67">
        <v>1584</v>
      </c>
      <c r="C67">
        <v>244</v>
      </c>
      <c r="D67">
        <v>3746.75</v>
      </c>
      <c r="E67">
        <v>1712</v>
      </c>
      <c r="F67">
        <v>2.3653724747474749</v>
      </c>
      <c r="G67">
        <v>7.0163934426229506</v>
      </c>
      <c r="H67">
        <f>age_groups[[#This Row],[Po]]/age_groups[[#This Row],[Py]]</f>
        <v>2.966295379492828</v>
      </c>
      <c r="I67">
        <f>age_groups[[#This Row],[CountOld]]/(age_groups[[#This Row],[CountOld]]+age_groups[[#This Row],[CountYoung]])</f>
        <v>0.13347921225382933</v>
      </c>
    </row>
    <row r="68" spans="1:9" x14ac:dyDescent="0.35">
      <c r="A68" s="1">
        <v>44143</v>
      </c>
      <c r="B68">
        <v>505</v>
      </c>
      <c r="C68">
        <v>72</v>
      </c>
      <c r="D68">
        <v>1210.375</v>
      </c>
      <c r="E68">
        <v>501</v>
      </c>
      <c r="F68">
        <v>2.3967821782178218</v>
      </c>
      <c r="G68">
        <v>6.958333333333333</v>
      </c>
      <c r="H68">
        <f>age_groups[[#This Row],[Po]]/age_groups[[#This Row],[Py]]</f>
        <v>2.9031980446831214</v>
      </c>
      <c r="I68">
        <f>age_groups[[#This Row],[CountOld]]/(age_groups[[#This Row],[CountOld]]+age_groups[[#This Row],[CountYoung]])</f>
        <v>0.12478336221837089</v>
      </c>
    </row>
    <row r="69" spans="1:9" x14ac:dyDescent="0.35">
      <c r="A69" s="1">
        <v>44144</v>
      </c>
      <c r="B69">
        <v>878</v>
      </c>
      <c r="C69">
        <v>173</v>
      </c>
      <c r="D69">
        <v>2147.375</v>
      </c>
      <c r="E69">
        <v>1252</v>
      </c>
      <c r="F69">
        <v>2.4457574031890661</v>
      </c>
      <c r="G69">
        <v>7.2369942196531793</v>
      </c>
      <c r="H69">
        <f>age_groups[[#This Row],[Po]]/age_groups[[#This Row],[Py]]</f>
        <v>2.9589992082684633</v>
      </c>
      <c r="I69">
        <f>age_groups[[#This Row],[CountOld]]/(age_groups[[#This Row],[CountOld]]+age_groups[[#This Row],[CountYoung]])</f>
        <v>0.16460513796384396</v>
      </c>
    </row>
    <row r="70" spans="1:9" x14ac:dyDescent="0.35">
      <c r="A70" s="1">
        <v>44145</v>
      </c>
      <c r="B70">
        <v>1727</v>
      </c>
      <c r="C70">
        <v>331</v>
      </c>
      <c r="D70">
        <v>4253.5</v>
      </c>
      <c r="E70">
        <v>2416</v>
      </c>
      <c r="F70">
        <v>2.4629415170816444</v>
      </c>
      <c r="G70">
        <v>7.2990936555891235</v>
      </c>
      <c r="H70">
        <f>age_groups[[#This Row],[Po]]/age_groups[[#This Row],[Py]]</f>
        <v>2.963567589797206</v>
      </c>
      <c r="I70">
        <f>age_groups[[#This Row],[CountOld]]/(age_groups[[#This Row],[CountOld]]+age_groups[[#This Row],[CountYoung]])</f>
        <v>0.16083576287657919</v>
      </c>
    </row>
    <row r="71" spans="1:9" x14ac:dyDescent="0.35">
      <c r="A71" s="1">
        <v>44146</v>
      </c>
      <c r="B71">
        <v>2250</v>
      </c>
      <c r="C71">
        <v>341</v>
      </c>
      <c r="D71">
        <v>5487.625</v>
      </c>
      <c r="E71">
        <v>2485</v>
      </c>
      <c r="F71">
        <v>2.4389444444444446</v>
      </c>
      <c r="G71">
        <v>7.2873900293255129</v>
      </c>
      <c r="H71">
        <f>age_groups[[#This Row],[Po]]/age_groups[[#This Row],[Py]]</f>
        <v>2.9879278496585324</v>
      </c>
      <c r="I71">
        <f>age_groups[[#This Row],[CountOld]]/(age_groups[[#This Row],[CountOld]]+age_groups[[#This Row],[CountYoung]])</f>
        <v>0.13160941721343111</v>
      </c>
    </row>
    <row r="72" spans="1:9" x14ac:dyDescent="0.35">
      <c r="A72" s="1">
        <v>44147</v>
      </c>
      <c r="B72">
        <v>1708</v>
      </c>
      <c r="C72">
        <v>316</v>
      </c>
      <c r="D72">
        <v>4147.125</v>
      </c>
      <c r="E72">
        <v>2300</v>
      </c>
      <c r="F72">
        <v>2.4280591334894615</v>
      </c>
      <c r="G72">
        <v>7.2784810126582276</v>
      </c>
      <c r="H72">
        <f>age_groups[[#This Row],[Po]]/age_groups[[#This Row],[Py]]</f>
        <v>2.9976539336577153</v>
      </c>
      <c r="I72">
        <f>age_groups[[#This Row],[CountOld]]/(age_groups[[#This Row],[CountOld]]+age_groups[[#This Row],[CountYoung]])</f>
        <v>0.15612648221343872</v>
      </c>
    </row>
    <row r="73" spans="1:9" x14ac:dyDescent="0.35">
      <c r="A73" s="1">
        <v>44148</v>
      </c>
      <c r="B73">
        <v>1515</v>
      </c>
      <c r="C73">
        <v>256</v>
      </c>
      <c r="D73">
        <v>3606.125</v>
      </c>
      <c r="E73">
        <v>1913</v>
      </c>
      <c r="F73">
        <v>2.3802805280528054</v>
      </c>
      <c r="G73">
        <v>7.47265625</v>
      </c>
      <c r="H73">
        <f>age_groups[[#This Row],[Po]]/age_groups[[#This Row],[Py]]</f>
        <v>3.1394014957190888</v>
      </c>
      <c r="I73">
        <f>age_groups[[#This Row],[CountOld]]/(age_groups[[#This Row],[CountOld]]+age_groups[[#This Row],[CountYoung]])</f>
        <v>0.14455110107284019</v>
      </c>
    </row>
    <row r="74" spans="1:9" x14ac:dyDescent="0.35">
      <c r="A74" s="1">
        <v>44149</v>
      </c>
      <c r="B74">
        <v>1023</v>
      </c>
      <c r="C74">
        <v>177</v>
      </c>
      <c r="D74">
        <v>2394.875</v>
      </c>
      <c r="E74">
        <v>1337</v>
      </c>
      <c r="F74">
        <v>2.3410312805474094</v>
      </c>
      <c r="G74">
        <v>7.5536723163841808</v>
      </c>
      <c r="H74">
        <f>age_groups[[#This Row],[Po]]/age_groups[[#This Row],[Py]]</f>
        <v>3.2266430522098304</v>
      </c>
      <c r="I74">
        <f>age_groups[[#This Row],[CountOld]]/(age_groups[[#This Row],[CountOld]]+age_groups[[#This Row],[CountYoung]])</f>
        <v>0.14749999999999999</v>
      </c>
    </row>
    <row r="75" spans="1:9" x14ac:dyDescent="0.35">
      <c r="A75" s="1">
        <v>44150</v>
      </c>
      <c r="B75">
        <v>351</v>
      </c>
      <c r="C75">
        <v>158</v>
      </c>
      <c r="D75">
        <v>935</v>
      </c>
      <c r="E75">
        <v>1228</v>
      </c>
      <c r="F75">
        <v>2.6638176638176638</v>
      </c>
      <c r="G75">
        <v>7.7721518987341769</v>
      </c>
      <c r="H75">
        <f>age_groups[[#This Row],[Po]]/age_groups[[#This Row],[Py]]</f>
        <v>2.9176741352467337</v>
      </c>
      <c r="I75">
        <f>age_groups[[#This Row],[CountOld]]/(age_groups[[#This Row],[CountOld]]+age_groups[[#This Row],[CountYoung]])</f>
        <v>0.31041257367387032</v>
      </c>
    </row>
    <row r="76" spans="1:9" x14ac:dyDescent="0.35">
      <c r="A76" s="1">
        <v>44151</v>
      </c>
      <c r="B76">
        <v>1073</v>
      </c>
      <c r="C76">
        <v>253</v>
      </c>
      <c r="D76">
        <v>2645.625</v>
      </c>
      <c r="E76">
        <v>1914</v>
      </c>
      <c r="F76">
        <v>2.4656337371854615</v>
      </c>
      <c r="G76">
        <v>7.5652173913043477</v>
      </c>
      <c r="H76">
        <f>age_groups[[#This Row],[Po]]/age_groups[[#This Row],[Py]]</f>
        <v>3.06826487535821</v>
      </c>
      <c r="I76">
        <f>age_groups[[#This Row],[CountOld]]/(age_groups[[#This Row],[CountOld]]+age_groups[[#This Row],[CountYoung]])</f>
        <v>0.19079939668174961</v>
      </c>
    </row>
    <row r="77" spans="1:9" x14ac:dyDescent="0.35">
      <c r="A77" s="1">
        <v>44152</v>
      </c>
      <c r="B77">
        <v>1063</v>
      </c>
      <c r="C77">
        <v>248</v>
      </c>
      <c r="D77">
        <v>2715.5</v>
      </c>
      <c r="E77">
        <v>1772</v>
      </c>
      <c r="F77">
        <v>2.5545625587958609</v>
      </c>
      <c r="G77">
        <v>7.145161290322581</v>
      </c>
      <c r="H77">
        <f>age_groups[[#This Row],[Po]]/age_groups[[#This Row],[Py]]</f>
        <v>2.7970194997653852</v>
      </c>
      <c r="I77">
        <f>age_groups[[#This Row],[CountOld]]/(age_groups[[#This Row],[CountOld]]+age_groups[[#This Row],[CountYoung]])</f>
        <v>0.18916857360793288</v>
      </c>
    </row>
    <row r="78" spans="1:9" x14ac:dyDescent="0.35">
      <c r="A78" s="1">
        <v>44153</v>
      </c>
      <c r="B78">
        <v>1384</v>
      </c>
      <c r="C78">
        <v>281</v>
      </c>
      <c r="D78">
        <v>3446.625</v>
      </c>
      <c r="E78">
        <v>2196</v>
      </c>
      <c r="F78">
        <v>2.4903359826589595</v>
      </c>
      <c r="G78">
        <v>7.814946619217082</v>
      </c>
      <c r="H78">
        <f>age_groups[[#This Row],[Po]]/age_groups[[#This Row],[Py]]</f>
        <v>3.138109344937857</v>
      </c>
      <c r="I78">
        <f>age_groups[[#This Row],[CountOld]]/(age_groups[[#This Row],[CountOld]]+age_groups[[#This Row],[CountYoung]])</f>
        <v>0.16876876876876876</v>
      </c>
    </row>
    <row r="79" spans="1:9" x14ac:dyDescent="0.35">
      <c r="A79" s="1">
        <v>44154</v>
      </c>
      <c r="B79">
        <v>1529</v>
      </c>
      <c r="C79">
        <v>289</v>
      </c>
      <c r="D79">
        <v>3919.875</v>
      </c>
      <c r="E79">
        <v>2092</v>
      </c>
      <c r="F79">
        <v>2.5636854153041204</v>
      </c>
      <c r="G79">
        <v>7.2387543252595155</v>
      </c>
      <c r="H79">
        <f>age_groups[[#This Row],[Po]]/age_groups[[#This Row],[Py]]</f>
        <v>2.8235735484733056</v>
      </c>
      <c r="I79">
        <f>age_groups[[#This Row],[CountOld]]/(age_groups[[#This Row],[CountOld]]+age_groups[[#This Row],[CountYoung]])</f>
        <v>0.15896589658965896</v>
      </c>
    </row>
    <row r="80" spans="1:9" x14ac:dyDescent="0.35">
      <c r="A80" s="1">
        <v>44155</v>
      </c>
      <c r="B80">
        <v>1518</v>
      </c>
      <c r="C80">
        <v>343</v>
      </c>
      <c r="D80">
        <v>3666.5</v>
      </c>
      <c r="E80">
        <v>2616</v>
      </c>
      <c r="F80">
        <v>2.4153491436100132</v>
      </c>
      <c r="G80">
        <v>7.6268221574344022</v>
      </c>
      <c r="H80">
        <f>age_groups[[#This Row],[Po]]/age_groups[[#This Row],[Py]]</f>
        <v>3.157647902627962</v>
      </c>
      <c r="I80">
        <f>age_groups[[#This Row],[CountOld]]/(age_groups[[#This Row],[CountOld]]+age_groups[[#This Row],[CountYoung]])</f>
        <v>0.18430951101558302</v>
      </c>
    </row>
    <row r="81" spans="1:9" x14ac:dyDescent="0.35">
      <c r="A81" s="1">
        <v>44156</v>
      </c>
      <c r="B81">
        <v>794</v>
      </c>
      <c r="C81">
        <v>190</v>
      </c>
      <c r="D81">
        <v>1840.125</v>
      </c>
      <c r="E81">
        <v>1481</v>
      </c>
      <c r="F81">
        <v>2.317537783375315</v>
      </c>
      <c r="G81">
        <v>7.7947368421052632</v>
      </c>
      <c r="H81">
        <f>age_groups[[#This Row],[Po]]/age_groups[[#This Row],[Py]]</f>
        <v>3.3633699083657786</v>
      </c>
      <c r="I81">
        <f>age_groups[[#This Row],[CountOld]]/(age_groups[[#This Row],[CountOld]]+age_groups[[#This Row],[CountYoung]])</f>
        <v>0.19308943089430894</v>
      </c>
    </row>
    <row r="82" spans="1:9" x14ac:dyDescent="0.35">
      <c r="A82" s="1">
        <v>44157</v>
      </c>
      <c r="B82">
        <v>191</v>
      </c>
      <c r="C82">
        <v>40</v>
      </c>
      <c r="D82">
        <v>484.75</v>
      </c>
      <c r="E82">
        <v>266</v>
      </c>
      <c r="F82">
        <v>2.5379581151832462</v>
      </c>
      <c r="G82">
        <v>6.65</v>
      </c>
      <c r="H82">
        <f>age_groups[[#This Row],[Po]]/age_groups[[#This Row],[Py]]</f>
        <v>2.6202166064981949</v>
      </c>
      <c r="I82">
        <f>age_groups[[#This Row],[CountOld]]/(age_groups[[#This Row],[CountOld]]+age_groups[[#This Row],[CountYoung]])</f>
        <v>0.17316017316017315</v>
      </c>
    </row>
    <row r="83" spans="1:9" x14ac:dyDescent="0.35">
      <c r="A83" s="1">
        <v>44158</v>
      </c>
      <c r="B83">
        <v>869</v>
      </c>
      <c r="C83">
        <v>152</v>
      </c>
      <c r="D83">
        <v>2179.875</v>
      </c>
      <c r="E83">
        <v>1064</v>
      </c>
      <c r="F83">
        <v>2.5084867663981587</v>
      </c>
      <c r="G83">
        <v>7</v>
      </c>
      <c r="H83">
        <f>age_groups[[#This Row],[Po]]/age_groups[[#This Row],[Py]]</f>
        <v>2.7905269797580137</v>
      </c>
      <c r="I83">
        <f>age_groups[[#This Row],[CountOld]]/(age_groups[[#This Row],[CountOld]]+age_groups[[#This Row],[CountYoung]])</f>
        <v>0.14887365328109697</v>
      </c>
    </row>
    <row r="84" spans="1:9" x14ac:dyDescent="0.35">
      <c r="A84" s="1">
        <v>44159</v>
      </c>
      <c r="B84">
        <v>1440</v>
      </c>
      <c r="C84">
        <v>371</v>
      </c>
      <c r="D84">
        <v>3540</v>
      </c>
      <c r="E84">
        <v>2907</v>
      </c>
      <c r="F84">
        <v>2.4583333333333335</v>
      </c>
      <c r="G84">
        <v>7.835579514824798</v>
      </c>
      <c r="H84">
        <f>age_groups[[#This Row],[Po]]/age_groups[[#This Row],[Py]]</f>
        <v>3.187354378911782</v>
      </c>
      <c r="I84">
        <f>age_groups[[#This Row],[CountOld]]/(age_groups[[#This Row],[CountOld]]+age_groups[[#This Row],[CountYoung]])</f>
        <v>0.20485919381557149</v>
      </c>
    </row>
    <row r="85" spans="1:9" x14ac:dyDescent="0.35">
      <c r="A85" s="1">
        <v>44160</v>
      </c>
      <c r="B85">
        <v>1546</v>
      </c>
      <c r="C85">
        <v>407</v>
      </c>
      <c r="D85">
        <v>3970.25</v>
      </c>
      <c r="E85">
        <v>3004</v>
      </c>
      <c r="F85">
        <v>2.5680789133247091</v>
      </c>
      <c r="G85">
        <v>7.3808353808353813</v>
      </c>
      <c r="H85">
        <f>age_groups[[#This Row],[Po]]/age_groups[[#This Row],[Py]]</f>
        <v>2.8740687611035827</v>
      </c>
      <c r="I85">
        <f>age_groups[[#This Row],[CountOld]]/(age_groups[[#This Row],[CountOld]]+age_groups[[#This Row],[CountYoung]])</f>
        <v>0.20839733742959549</v>
      </c>
    </row>
    <row r="86" spans="1:9" x14ac:dyDescent="0.35">
      <c r="A86" s="1">
        <v>44161</v>
      </c>
      <c r="B86">
        <v>1516</v>
      </c>
      <c r="C86">
        <v>333</v>
      </c>
      <c r="D86">
        <v>3609.25</v>
      </c>
      <c r="E86">
        <v>2465</v>
      </c>
      <c r="F86">
        <v>2.3807717678100264</v>
      </c>
      <c r="G86">
        <v>7.4024024024024024</v>
      </c>
      <c r="H86">
        <f>age_groups[[#This Row],[Po]]/age_groups[[#This Row],[Py]]</f>
        <v>3.1092448686131582</v>
      </c>
      <c r="I86">
        <f>age_groups[[#This Row],[CountOld]]/(age_groups[[#This Row],[CountOld]]+age_groups[[#This Row],[CountYoung]])</f>
        <v>0.18009734991887508</v>
      </c>
    </row>
    <row r="87" spans="1:9" x14ac:dyDescent="0.35">
      <c r="A87" s="1">
        <v>44162</v>
      </c>
      <c r="B87">
        <v>1206</v>
      </c>
      <c r="C87">
        <v>321</v>
      </c>
      <c r="D87">
        <v>2824.25</v>
      </c>
      <c r="E87">
        <v>2405</v>
      </c>
      <c r="F87">
        <v>2.3418325041459371</v>
      </c>
      <c r="G87">
        <v>7.4922118380062308</v>
      </c>
      <c r="H87">
        <f>age_groups[[#This Row],[Po]]/age_groups[[#This Row],[Py]]</f>
        <v>3.1992944946925781</v>
      </c>
      <c r="I87">
        <f>age_groups[[#This Row],[CountOld]]/(age_groups[[#This Row],[CountOld]]+age_groups[[#This Row],[CountYoung]])</f>
        <v>0.21021611001964635</v>
      </c>
    </row>
    <row r="88" spans="1:9" x14ac:dyDescent="0.35">
      <c r="A88" s="1">
        <v>44163</v>
      </c>
      <c r="B88">
        <v>949</v>
      </c>
      <c r="C88">
        <v>151</v>
      </c>
      <c r="D88">
        <v>2150.5</v>
      </c>
      <c r="E88">
        <v>1103</v>
      </c>
      <c r="F88">
        <v>2.2660695468914649</v>
      </c>
      <c r="G88">
        <v>7.3046357615894042</v>
      </c>
      <c r="H88">
        <f>age_groups[[#This Row],[Po]]/age_groups[[#This Row],[Py]]</f>
        <v>3.2234826029985326</v>
      </c>
      <c r="I88">
        <f>age_groups[[#This Row],[CountOld]]/(age_groups[[#This Row],[CountOld]]+age_groups[[#This Row],[CountYoung]])</f>
        <v>0.13727272727272727</v>
      </c>
    </row>
    <row r="89" spans="1:9" x14ac:dyDescent="0.35">
      <c r="A89" s="1">
        <v>44164</v>
      </c>
      <c r="B89">
        <v>149</v>
      </c>
      <c r="C89">
        <v>47</v>
      </c>
      <c r="D89">
        <v>397</v>
      </c>
      <c r="E89">
        <v>370</v>
      </c>
      <c r="F89">
        <v>2.6644295302013421</v>
      </c>
      <c r="G89">
        <v>7.8723404255319149</v>
      </c>
      <c r="H89">
        <f>age_groups[[#This Row],[Po]]/age_groups[[#This Row],[Py]]</f>
        <v>2.9546063561820035</v>
      </c>
      <c r="I89">
        <f>age_groups[[#This Row],[CountOld]]/(age_groups[[#This Row],[CountOld]]+age_groups[[#This Row],[CountYoung]])</f>
        <v>0.23979591836734693</v>
      </c>
    </row>
    <row r="90" spans="1:9" x14ac:dyDescent="0.35">
      <c r="A90" s="1">
        <v>44165</v>
      </c>
      <c r="B90">
        <v>1029</v>
      </c>
      <c r="C90">
        <v>225</v>
      </c>
      <c r="D90">
        <v>2483.375</v>
      </c>
      <c r="E90">
        <v>1647</v>
      </c>
      <c r="F90">
        <v>2.4133867832847424</v>
      </c>
      <c r="G90">
        <v>7.32</v>
      </c>
      <c r="H90">
        <f>age_groups[[#This Row],[Po]]/age_groups[[#This Row],[Py]]</f>
        <v>3.0330819952685357</v>
      </c>
      <c r="I90">
        <f>age_groups[[#This Row],[CountOld]]/(age_groups[[#This Row],[CountOld]]+age_groups[[#This Row],[CountYoung]])</f>
        <v>0.17942583732057416</v>
      </c>
    </row>
    <row r="91" spans="1:9" x14ac:dyDescent="0.35">
      <c r="A91" s="1">
        <v>44166</v>
      </c>
      <c r="B91">
        <v>1679</v>
      </c>
      <c r="C91">
        <v>364</v>
      </c>
      <c r="D91">
        <v>4150</v>
      </c>
      <c r="E91">
        <v>2777</v>
      </c>
      <c r="F91">
        <v>2.47170935080405</v>
      </c>
      <c r="G91">
        <v>7.6291208791208796</v>
      </c>
      <c r="H91">
        <f>age_groups[[#This Row],[Po]]/age_groups[[#This Row],[Py]]</f>
        <v>3.0865768568780618</v>
      </c>
      <c r="I91">
        <f>age_groups[[#This Row],[CountOld]]/(age_groups[[#This Row],[CountOld]]+age_groups[[#This Row],[CountYoung]])</f>
        <v>0.17816935878609888</v>
      </c>
    </row>
    <row r="92" spans="1:9" x14ac:dyDescent="0.35">
      <c r="A92" s="1">
        <v>44167</v>
      </c>
      <c r="B92">
        <v>1713</v>
      </c>
      <c r="C92">
        <v>269</v>
      </c>
      <c r="D92">
        <v>4136.25</v>
      </c>
      <c r="E92">
        <v>1898</v>
      </c>
      <c r="F92">
        <v>2.4146234676007006</v>
      </c>
      <c r="G92">
        <v>7.0557620817843869</v>
      </c>
      <c r="H92">
        <f>age_groups[[#This Row],[Po]]/age_groups[[#This Row],[Py]]</f>
        <v>2.9220962093917571</v>
      </c>
      <c r="I92">
        <f>age_groups[[#This Row],[CountOld]]/(age_groups[[#This Row],[CountOld]]+age_groups[[#This Row],[CountYoung]])</f>
        <v>0.1357214934409687</v>
      </c>
    </row>
    <row r="93" spans="1:9" x14ac:dyDescent="0.35">
      <c r="A93" s="1">
        <v>44168</v>
      </c>
      <c r="B93">
        <v>1823</v>
      </c>
      <c r="C93">
        <v>361</v>
      </c>
      <c r="D93">
        <v>4500.25</v>
      </c>
      <c r="E93">
        <v>2548</v>
      </c>
      <c r="F93">
        <v>2.4685957213384531</v>
      </c>
      <c r="G93">
        <v>7.0581717451523547</v>
      </c>
      <c r="H93">
        <f>age_groups[[#This Row],[Po]]/age_groups[[#This Row],[Py]]</f>
        <v>2.8591849544831383</v>
      </c>
      <c r="I93">
        <f>age_groups[[#This Row],[CountOld]]/(age_groups[[#This Row],[CountOld]]+age_groups[[#This Row],[CountYoung]])</f>
        <v>0.16529304029304029</v>
      </c>
    </row>
    <row r="94" spans="1:9" x14ac:dyDescent="0.35">
      <c r="A94" s="1">
        <v>44169</v>
      </c>
      <c r="B94">
        <v>1803</v>
      </c>
      <c r="C94">
        <v>267</v>
      </c>
      <c r="D94">
        <v>4223.125</v>
      </c>
      <c r="E94">
        <v>1880</v>
      </c>
      <c r="F94">
        <v>2.3422767609539656</v>
      </c>
      <c r="G94">
        <v>7.0411985018726595</v>
      </c>
      <c r="H94">
        <f>age_groups[[#This Row],[Po]]/age_groups[[#This Row],[Py]]</f>
        <v>3.0061342960192761</v>
      </c>
      <c r="I94">
        <f>age_groups[[#This Row],[CountOld]]/(age_groups[[#This Row],[CountOld]]+age_groups[[#This Row],[CountYoung]])</f>
        <v>0.12898550724637681</v>
      </c>
    </row>
    <row r="95" spans="1:9" x14ac:dyDescent="0.35">
      <c r="A95" s="1">
        <v>44170</v>
      </c>
      <c r="B95">
        <v>959</v>
      </c>
      <c r="C95">
        <v>310</v>
      </c>
      <c r="D95">
        <v>2259.875</v>
      </c>
      <c r="E95">
        <v>2496</v>
      </c>
      <c r="F95">
        <v>2.3564911366006256</v>
      </c>
      <c r="G95">
        <v>8.0516129032258057</v>
      </c>
      <c r="H95">
        <f>age_groups[[#This Row],[Po]]/age_groups[[#This Row],[Py]]</f>
        <v>3.4167804742269143</v>
      </c>
      <c r="I95">
        <f>age_groups[[#This Row],[CountOld]]/(age_groups[[#This Row],[CountOld]]+age_groups[[#This Row],[CountYoung]])</f>
        <v>0.24428684003152087</v>
      </c>
    </row>
    <row r="96" spans="1:9" x14ac:dyDescent="0.35">
      <c r="A96" s="1">
        <v>44171</v>
      </c>
      <c r="B96">
        <v>459</v>
      </c>
      <c r="C96">
        <v>93</v>
      </c>
      <c r="D96">
        <v>1061.5</v>
      </c>
      <c r="E96">
        <v>630</v>
      </c>
      <c r="F96">
        <v>2.312636165577342</v>
      </c>
      <c r="G96">
        <v>6.774193548387097</v>
      </c>
      <c r="H96">
        <f>age_groups[[#This Row],[Po]]/age_groups[[#This Row],[Py]]</f>
        <v>2.9292085150350236</v>
      </c>
      <c r="I96">
        <f>age_groups[[#This Row],[CountOld]]/(age_groups[[#This Row],[CountOld]]+age_groups[[#This Row],[CountYoung]])</f>
        <v>0.16847826086956522</v>
      </c>
    </row>
    <row r="97" spans="1:9" x14ac:dyDescent="0.35">
      <c r="A97" s="1">
        <v>44172</v>
      </c>
      <c r="B97">
        <v>1593</v>
      </c>
      <c r="C97">
        <v>356</v>
      </c>
      <c r="D97">
        <v>3812</v>
      </c>
      <c r="E97">
        <v>2582</v>
      </c>
      <c r="F97">
        <v>2.3929692404268676</v>
      </c>
      <c r="G97">
        <v>7.2528089887640448</v>
      </c>
      <c r="H97">
        <f>age_groups[[#This Row],[Po]]/age_groups[[#This Row],[Py]]</f>
        <v>3.0308826650317742</v>
      </c>
      <c r="I97">
        <f>age_groups[[#This Row],[CountOld]]/(age_groups[[#This Row],[CountOld]]+age_groups[[#This Row],[CountYoung]])</f>
        <v>0.18265777321703439</v>
      </c>
    </row>
    <row r="98" spans="1:9" x14ac:dyDescent="0.35">
      <c r="A98" s="1">
        <v>44173</v>
      </c>
      <c r="B98">
        <v>2221</v>
      </c>
      <c r="C98">
        <v>343</v>
      </c>
      <c r="D98">
        <v>5306.125</v>
      </c>
      <c r="E98">
        <v>2436</v>
      </c>
      <c r="F98">
        <v>2.389070238631247</v>
      </c>
      <c r="G98">
        <v>7.1020408163265305</v>
      </c>
      <c r="H98">
        <f>age_groups[[#This Row],[Po]]/age_groups[[#This Row],[Py]]</f>
        <v>2.9727216477299772</v>
      </c>
      <c r="I98">
        <f>age_groups[[#This Row],[CountOld]]/(age_groups[[#This Row],[CountOld]]+age_groups[[#This Row],[CountYoung]])</f>
        <v>0.13377535101404056</v>
      </c>
    </row>
    <row r="99" spans="1:9" x14ac:dyDescent="0.35">
      <c r="A99" s="1">
        <v>44174</v>
      </c>
      <c r="B99">
        <v>2710</v>
      </c>
      <c r="C99">
        <v>415</v>
      </c>
      <c r="D99">
        <v>6423.5</v>
      </c>
      <c r="E99">
        <v>2848</v>
      </c>
      <c r="F99">
        <v>2.3702952029520294</v>
      </c>
      <c r="G99">
        <v>6.862650602409639</v>
      </c>
      <c r="H99">
        <f>age_groups[[#This Row],[Po]]/age_groups[[#This Row],[Py]]</f>
        <v>2.8952725356161162</v>
      </c>
      <c r="I99">
        <f>age_groups[[#This Row],[CountOld]]/(age_groups[[#This Row],[CountOld]]+age_groups[[#This Row],[CountYoung]])</f>
        <v>0.1328</v>
      </c>
    </row>
    <row r="100" spans="1:9" x14ac:dyDescent="0.35">
      <c r="A100" s="1">
        <v>44175</v>
      </c>
      <c r="B100">
        <v>1849</v>
      </c>
      <c r="C100">
        <v>317</v>
      </c>
      <c r="D100">
        <v>4487.75</v>
      </c>
      <c r="E100">
        <v>2249</v>
      </c>
      <c r="F100">
        <v>2.4271227690643591</v>
      </c>
      <c r="G100">
        <v>7.0946372239747637</v>
      </c>
      <c r="H100">
        <f>age_groups[[#This Row],[Po]]/age_groups[[#This Row],[Py]]</f>
        <v>2.9230648380879813</v>
      </c>
      <c r="I100">
        <f>age_groups[[#This Row],[CountOld]]/(age_groups[[#This Row],[CountOld]]+age_groups[[#This Row],[CountYoung]])</f>
        <v>0.14635272391505078</v>
      </c>
    </row>
    <row r="101" spans="1:9" x14ac:dyDescent="0.35">
      <c r="A101" s="1">
        <v>44176</v>
      </c>
      <c r="B101">
        <v>3200</v>
      </c>
      <c r="C101">
        <v>507</v>
      </c>
      <c r="D101">
        <v>7535</v>
      </c>
      <c r="E101">
        <v>3429</v>
      </c>
      <c r="F101">
        <v>2.3546874999999998</v>
      </c>
      <c r="G101">
        <v>6.7633136094674553</v>
      </c>
      <c r="H101">
        <f>age_groups[[#This Row],[Po]]/age_groups[[#This Row],[Py]]</f>
        <v>2.8722765162967296</v>
      </c>
      <c r="I101">
        <f>age_groups[[#This Row],[CountOld]]/(age_groups[[#This Row],[CountOld]]+age_groups[[#This Row],[CountYoung]])</f>
        <v>0.13676827623415161</v>
      </c>
    </row>
    <row r="102" spans="1:9" x14ac:dyDescent="0.35">
      <c r="A102" s="1">
        <v>44177</v>
      </c>
      <c r="B102">
        <v>1746</v>
      </c>
      <c r="C102">
        <v>444</v>
      </c>
      <c r="D102">
        <v>4040.75</v>
      </c>
      <c r="E102">
        <v>3552</v>
      </c>
      <c r="F102">
        <v>2.3142898052691869</v>
      </c>
      <c r="G102">
        <v>8</v>
      </c>
      <c r="H102">
        <f>age_groups[[#This Row],[Po]]/age_groups[[#This Row],[Py]]</f>
        <v>3.4567840128688978</v>
      </c>
      <c r="I102">
        <f>age_groups[[#This Row],[CountOld]]/(age_groups[[#This Row],[CountOld]]+age_groups[[#This Row],[CountYoung]])</f>
        <v>0.20273972602739726</v>
      </c>
    </row>
    <row r="103" spans="1:9" x14ac:dyDescent="0.35">
      <c r="A103" s="1">
        <v>44178</v>
      </c>
      <c r="B103">
        <v>435</v>
      </c>
      <c r="C103">
        <v>70</v>
      </c>
      <c r="D103">
        <v>981.625</v>
      </c>
      <c r="E103">
        <v>470</v>
      </c>
      <c r="F103">
        <v>2.2566091954022989</v>
      </c>
      <c r="G103">
        <v>6.7142857142857144</v>
      </c>
      <c r="H103">
        <f>age_groups[[#This Row],[Po]]/age_groups[[#This Row],[Py]]</f>
        <v>2.9753870222480945</v>
      </c>
      <c r="I103">
        <f>age_groups[[#This Row],[CountOld]]/(age_groups[[#This Row],[CountOld]]+age_groups[[#This Row],[CountYoung]])</f>
        <v>0.13861386138613863</v>
      </c>
    </row>
    <row r="104" spans="1:9" x14ac:dyDescent="0.35">
      <c r="A104" s="1">
        <v>44179</v>
      </c>
      <c r="B104">
        <v>1714</v>
      </c>
      <c r="C104">
        <v>320</v>
      </c>
      <c r="D104">
        <v>4185.125</v>
      </c>
      <c r="E104">
        <v>2177</v>
      </c>
      <c r="F104">
        <v>2.4417298716452742</v>
      </c>
      <c r="G104">
        <v>6.8031249999999996</v>
      </c>
      <c r="H104">
        <f>age_groups[[#This Row],[Po]]/age_groups[[#This Row],[Py]]</f>
        <v>2.7861906753083838</v>
      </c>
      <c r="I104">
        <f>age_groups[[#This Row],[CountOld]]/(age_groups[[#This Row],[CountOld]]+age_groups[[#This Row],[CountYoung]])</f>
        <v>0.15732546705998032</v>
      </c>
    </row>
    <row r="105" spans="1:9" x14ac:dyDescent="0.35">
      <c r="A105" s="1">
        <v>44180</v>
      </c>
      <c r="B105">
        <v>2987</v>
      </c>
      <c r="C105">
        <v>578</v>
      </c>
      <c r="D105">
        <v>7158.625</v>
      </c>
      <c r="E105">
        <v>4304</v>
      </c>
      <c r="F105">
        <v>2.3965935721459659</v>
      </c>
      <c r="G105">
        <v>7.4463667820069208</v>
      </c>
      <c r="H105">
        <f>age_groups[[#This Row],[Po]]/age_groups[[#This Row],[Py]]</f>
        <v>3.1070628197251109</v>
      </c>
      <c r="I105">
        <f>age_groups[[#This Row],[CountOld]]/(age_groups[[#This Row],[CountOld]]+age_groups[[#This Row],[CountYoung]])</f>
        <v>0.16213183730715289</v>
      </c>
    </row>
    <row r="106" spans="1:9" x14ac:dyDescent="0.35">
      <c r="A106" s="1">
        <v>44181</v>
      </c>
      <c r="B106">
        <v>2624</v>
      </c>
      <c r="C106">
        <v>421</v>
      </c>
      <c r="D106">
        <v>6417.375</v>
      </c>
      <c r="E106">
        <v>2805</v>
      </c>
      <c r="F106">
        <v>2.4456459603658538</v>
      </c>
      <c r="G106">
        <v>6.6627078384798102</v>
      </c>
      <c r="H106">
        <f>age_groups[[#This Row],[Po]]/age_groups[[#This Row],[Py]]</f>
        <v>2.7243141265970934</v>
      </c>
      <c r="I106">
        <f>age_groups[[#This Row],[CountOld]]/(age_groups[[#This Row],[CountOld]]+age_groups[[#This Row],[CountYoung]])</f>
        <v>0.13825944170771756</v>
      </c>
    </row>
    <row r="107" spans="1:9" x14ac:dyDescent="0.35">
      <c r="A107" s="1">
        <v>44182</v>
      </c>
      <c r="B107">
        <v>3387</v>
      </c>
      <c r="C107">
        <v>604</v>
      </c>
      <c r="D107">
        <v>8068.625</v>
      </c>
      <c r="E107">
        <v>4418</v>
      </c>
      <c r="F107">
        <v>2.3822335400059051</v>
      </c>
      <c r="G107">
        <v>7.314569536423841</v>
      </c>
      <c r="H107">
        <f>age_groups[[#This Row],[Po]]/age_groups[[#This Row],[Py]]</f>
        <v>3.0704670275130579</v>
      </c>
      <c r="I107">
        <f>age_groups[[#This Row],[CountOld]]/(age_groups[[#This Row],[CountOld]]+age_groups[[#This Row],[CountYoung]])</f>
        <v>0.15134051616136307</v>
      </c>
    </row>
    <row r="108" spans="1:9" x14ac:dyDescent="0.35">
      <c r="A108" s="1">
        <v>44183</v>
      </c>
      <c r="B108">
        <v>2708</v>
      </c>
      <c r="C108">
        <v>443</v>
      </c>
      <c r="D108">
        <v>6531.625</v>
      </c>
      <c r="E108">
        <v>3074</v>
      </c>
      <c r="F108">
        <v>2.4119737813884785</v>
      </c>
      <c r="G108">
        <v>6.9390519187358919</v>
      </c>
      <c r="H108">
        <f>age_groups[[#This Row],[Po]]/age_groups[[#This Row],[Py]]</f>
        <v>2.8769184691308514</v>
      </c>
      <c r="I108">
        <f>age_groups[[#This Row],[CountOld]]/(age_groups[[#This Row],[CountOld]]+age_groups[[#This Row],[CountYoung]])</f>
        <v>0.14059028879720722</v>
      </c>
    </row>
    <row r="109" spans="1:9" x14ac:dyDescent="0.35">
      <c r="A109" s="1">
        <v>44184</v>
      </c>
      <c r="B109">
        <v>1797</v>
      </c>
      <c r="C109">
        <v>264</v>
      </c>
      <c r="D109">
        <v>4155.25</v>
      </c>
      <c r="E109">
        <v>1743</v>
      </c>
      <c r="F109">
        <v>2.3123260990539789</v>
      </c>
      <c r="G109">
        <v>6.6022727272727275</v>
      </c>
      <c r="H109">
        <f>age_groups[[#This Row],[Po]]/age_groups[[#This Row],[Py]]</f>
        <v>2.8552515711230591</v>
      </c>
      <c r="I109">
        <f>age_groups[[#This Row],[CountOld]]/(age_groups[[#This Row],[CountOld]]+age_groups[[#This Row],[CountYoung]])</f>
        <v>0.12809315866084425</v>
      </c>
    </row>
    <row r="110" spans="1:9" x14ac:dyDescent="0.35">
      <c r="A110" s="1">
        <v>44185</v>
      </c>
      <c r="B110">
        <v>1046</v>
      </c>
      <c r="C110">
        <v>173</v>
      </c>
      <c r="D110">
        <v>2412.375</v>
      </c>
      <c r="E110">
        <v>1142</v>
      </c>
      <c r="F110">
        <v>2.3062858508604207</v>
      </c>
      <c r="G110">
        <v>6.601156069364162</v>
      </c>
      <c r="H110">
        <f>age_groups[[#This Row],[Po]]/age_groups[[#This Row],[Py]]</f>
        <v>2.8622454007170997</v>
      </c>
      <c r="I110">
        <f>age_groups[[#This Row],[CountOld]]/(age_groups[[#This Row],[CountOld]]+age_groups[[#This Row],[CountYoung]])</f>
        <v>0.14191960623461855</v>
      </c>
    </row>
    <row r="111" spans="1:9" x14ac:dyDescent="0.35">
      <c r="A111" s="1">
        <v>44186</v>
      </c>
      <c r="B111">
        <v>2297</v>
      </c>
      <c r="C111">
        <v>366</v>
      </c>
      <c r="D111">
        <v>5398.625</v>
      </c>
      <c r="E111">
        <v>2515</v>
      </c>
      <c r="F111">
        <v>2.3502938615585545</v>
      </c>
      <c r="G111">
        <v>6.8715846994535523</v>
      </c>
      <c r="H111">
        <f>age_groups[[#This Row],[Po]]/age_groups[[#This Row],[Py]]</f>
        <v>2.9237129925943757</v>
      </c>
      <c r="I111">
        <f>age_groups[[#This Row],[CountOld]]/(age_groups[[#This Row],[CountOld]]+age_groups[[#This Row],[CountYoung]])</f>
        <v>0.13743897859556892</v>
      </c>
    </row>
    <row r="112" spans="1:9" x14ac:dyDescent="0.35">
      <c r="A112" s="1">
        <v>44187</v>
      </c>
      <c r="B112">
        <v>3060</v>
      </c>
      <c r="C112">
        <v>627</v>
      </c>
      <c r="D112">
        <v>7018.75</v>
      </c>
      <c r="E112">
        <v>4688</v>
      </c>
      <c r="F112">
        <v>2.2937091503267975</v>
      </c>
      <c r="G112">
        <v>7.4768740031897929</v>
      </c>
      <c r="H112">
        <f>age_groups[[#This Row],[Po]]/age_groups[[#This Row],[Py]]</f>
        <v>3.2597306428866628</v>
      </c>
      <c r="I112">
        <f>age_groups[[#This Row],[CountOld]]/(age_groups[[#This Row],[CountOld]]+age_groups[[#This Row],[CountYoung]])</f>
        <v>0.17005695687550854</v>
      </c>
    </row>
    <row r="113" spans="1:13" x14ac:dyDescent="0.35">
      <c r="A113" s="1">
        <v>44188</v>
      </c>
      <c r="B113">
        <v>2153</v>
      </c>
      <c r="C113">
        <v>504</v>
      </c>
      <c r="D113">
        <v>5190.25</v>
      </c>
      <c r="E113">
        <v>3759</v>
      </c>
      <c r="F113">
        <v>2.4107059916395728</v>
      </c>
      <c r="G113">
        <v>7.458333333333333</v>
      </c>
      <c r="H113">
        <f>age_groups[[#This Row],[Po]]/age_groups[[#This Row],[Py]]</f>
        <v>3.0938378048584685</v>
      </c>
      <c r="I113">
        <f>age_groups[[#This Row],[CountOld]]/(age_groups[[#This Row],[CountOld]]+age_groups[[#This Row],[CountYoung]])</f>
        <v>0.1896876176138502</v>
      </c>
    </row>
    <row r="114" spans="1:13" x14ac:dyDescent="0.35">
      <c r="A114" s="1">
        <v>44189</v>
      </c>
      <c r="B114">
        <v>3557</v>
      </c>
      <c r="C114">
        <v>489</v>
      </c>
      <c r="D114">
        <v>8490.375</v>
      </c>
      <c r="E114">
        <v>3223</v>
      </c>
      <c r="F114">
        <v>2.3869482710149001</v>
      </c>
      <c r="G114">
        <v>6.591002044989775</v>
      </c>
      <c r="H114">
        <f>age_groups[[#This Row],[Po]]/age_groups[[#This Row],[Py]]</f>
        <v>2.7612672318983118</v>
      </c>
      <c r="I114">
        <f>age_groups[[#This Row],[CountOld]]/(age_groups[[#This Row],[CountOld]]+age_groups[[#This Row],[CountYoung]])</f>
        <v>0.12086010874938211</v>
      </c>
    </row>
    <row r="115" spans="1:13" x14ac:dyDescent="0.35">
      <c r="A115" s="1">
        <v>44190</v>
      </c>
      <c r="B115">
        <v>907</v>
      </c>
      <c r="C115">
        <v>134</v>
      </c>
      <c r="D115">
        <v>2210.75</v>
      </c>
      <c r="E115">
        <v>910</v>
      </c>
      <c r="F115">
        <v>2.437431091510474</v>
      </c>
      <c r="G115">
        <v>6.7910447761194028</v>
      </c>
      <c r="H115">
        <f>age_groups[[#This Row],[Po]]/age_groups[[#This Row],[Py]]</f>
        <v>2.7861484165736963</v>
      </c>
      <c r="I115">
        <f>age_groups[[#This Row],[CountOld]]/(age_groups[[#This Row],[CountOld]]+age_groups[[#This Row],[CountYoung]])</f>
        <v>0.1287223823246878</v>
      </c>
    </row>
    <row r="116" spans="1:13" x14ac:dyDescent="0.35">
      <c r="A116" s="1">
        <v>44191</v>
      </c>
      <c r="B116">
        <v>739</v>
      </c>
      <c r="C116">
        <v>135</v>
      </c>
      <c r="D116">
        <v>1757</v>
      </c>
      <c r="E116">
        <v>976</v>
      </c>
      <c r="F116">
        <v>2.3775372124492558</v>
      </c>
      <c r="G116">
        <v>7.2296296296296294</v>
      </c>
      <c r="H116">
        <f>age_groups[[#This Row],[Po]]/age_groups[[#This Row],[Py]]</f>
        <v>3.0408060878180398</v>
      </c>
      <c r="I116">
        <f>age_groups[[#This Row],[CountOld]]/(age_groups[[#This Row],[CountOld]]+age_groups[[#This Row],[CountYoung]])</f>
        <v>0.15446224256292906</v>
      </c>
    </row>
    <row r="117" spans="1:13" x14ac:dyDescent="0.35">
      <c r="A117" s="1">
        <v>44192</v>
      </c>
      <c r="B117">
        <v>454</v>
      </c>
      <c r="C117">
        <v>115</v>
      </c>
      <c r="D117">
        <v>1127.125</v>
      </c>
      <c r="E117">
        <v>775</v>
      </c>
      <c r="F117">
        <v>2.4826541850220263</v>
      </c>
      <c r="G117">
        <v>6.7391304347826084</v>
      </c>
      <c r="H117">
        <f>age_groups[[#This Row],[Po]]/age_groups[[#This Row],[Py]]</f>
        <v>2.7144861638161735</v>
      </c>
      <c r="I117">
        <f>age_groups[[#This Row],[CountOld]]/(age_groups[[#This Row],[CountOld]]+age_groups[[#This Row],[CountYoung]])</f>
        <v>0.20210896309314588</v>
      </c>
    </row>
    <row r="118" spans="1:13" x14ac:dyDescent="0.35">
      <c r="A118" s="1">
        <v>44193</v>
      </c>
      <c r="B118">
        <v>1790</v>
      </c>
      <c r="C118">
        <v>305</v>
      </c>
      <c r="D118">
        <v>4287.875</v>
      </c>
      <c r="E118">
        <v>2080</v>
      </c>
      <c r="F118">
        <v>2.3954608938547488</v>
      </c>
      <c r="G118">
        <v>6.8196721311475406</v>
      </c>
      <c r="H118">
        <f>age_groups[[#This Row],[Po]]/age_groups[[#This Row],[Py]]</f>
        <v>2.8469144074288772</v>
      </c>
      <c r="I118">
        <f>age_groups[[#This Row],[CountOld]]/(age_groups[[#This Row],[CountOld]]+age_groups[[#This Row],[CountYoung]])</f>
        <v>0.14558472553699284</v>
      </c>
    </row>
    <row r="119" spans="1:13" x14ac:dyDescent="0.35">
      <c r="A119" s="1">
        <v>44195</v>
      </c>
      <c r="B119">
        <v>5492</v>
      </c>
      <c r="C119">
        <v>823</v>
      </c>
      <c r="D119">
        <v>12935.25</v>
      </c>
      <c r="E119">
        <v>5507</v>
      </c>
      <c r="F119">
        <v>2.3552895120174799</v>
      </c>
      <c r="G119">
        <v>6.6913730255164037</v>
      </c>
      <c r="H119">
        <f>age_groups[[#This Row],[Po]]/age_groups[[#This Row],[Py]]</f>
        <v>2.8409980986943499</v>
      </c>
      <c r="I119">
        <f>age_groups[[#This Row],[CountOld]]/(age_groups[[#This Row],[CountOld]]+age_groups[[#This Row],[CountYoung]])</f>
        <v>0.13032462391132224</v>
      </c>
    </row>
    <row r="120" spans="1:13" x14ac:dyDescent="0.35">
      <c r="A120" s="1">
        <v>44196</v>
      </c>
      <c r="B120">
        <v>4339</v>
      </c>
      <c r="C120">
        <v>626</v>
      </c>
      <c r="D120">
        <v>10122.75</v>
      </c>
      <c r="E120">
        <v>4236</v>
      </c>
      <c r="F120">
        <v>2.3329684259045864</v>
      </c>
      <c r="G120">
        <v>6.7667731629392973</v>
      </c>
      <c r="H120">
        <f>age_groups[[#This Row],[Po]]/age_groups[[#This Row],[Py]]</f>
        <v>2.9004992471407087</v>
      </c>
      <c r="I120">
        <f>age_groups[[#This Row],[CountOld]]/(age_groups[[#This Row],[CountOld]]+age_groups[[#This Row],[CountYoung]])</f>
        <v>0.12608257804632428</v>
      </c>
    </row>
    <row r="121" spans="1:13" x14ac:dyDescent="0.35">
      <c r="A121" s="1">
        <v>44197</v>
      </c>
      <c r="B121">
        <v>1531</v>
      </c>
      <c r="C121">
        <v>205</v>
      </c>
      <c r="D121">
        <v>3614</v>
      </c>
      <c r="E121">
        <v>1309</v>
      </c>
      <c r="F121">
        <v>2.3605486610058786</v>
      </c>
      <c r="G121">
        <v>6.3853658536585369</v>
      </c>
      <c r="H121">
        <f>age_groups[[#This Row],[Po]]/age_groups[[#This Row],[Py]]</f>
        <v>2.7050346214585557</v>
      </c>
      <c r="I121">
        <f>age_groups[[#This Row],[CountOld]]/(age_groups[[#This Row],[CountOld]]+age_groups[[#This Row],[CountYoung]])</f>
        <v>0.11808755760368664</v>
      </c>
    </row>
    <row r="122" spans="1:13" x14ac:dyDescent="0.35">
      <c r="A122" s="1">
        <v>44198</v>
      </c>
      <c r="B122">
        <v>1046</v>
      </c>
      <c r="C122">
        <v>173</v>
      </c>
      <c r="D122">
        <v>2529.125</v>
      </c>
      <c r="E122">
        <v>1134</v>
      </c>
      <c r="F122">
        <v>2.4179015296367115</v>
      </c>
      <c r="G122">
        <v>6.5549132947976876</v>
      </c>
      <c r="H122">
        <f>age_groups[[#This Row],[Po]]/age_groups[[#This Row],[Py]]</f>
        <v>2.710992658076758</v>
      </c>
      <c r="I122">
        <f>age_groups[[#This Row],[CountOld]]/(age_groups[[#This Row],[CountOld]]+age_groups[[#This Row],[CountYoung]])</f>
        <v>0.14191960623461855</v>
      </c>
    </row>
    <row r="123" spans="1:13" x14ac:dyDescent="0.35">
      <c r="A123" s="1">
        <v>44199</v>
      </c>
      <c r="B123">
        <v>549</v>
      </c>
      <c r="C123">
        <v>87</v>
      </c>
      <c r="D123">
        <v>1317.625</v>
      </c>
      <c r="E123">
        <v>585</v>
      </c>
      <c r="F123">
        <v>2.4000455373406191</v>
      </c>
      <c r="G123">
        <v>6.7241379310344831</v>
      </c>
      <c r="H123">
        <f>age_groups[[#This Row],[Po]]/age_groups[[#This Row],[Py]]</f>
        <v>2.8016709793286645</v>
      </c>
      <c r="I123">
        <f>age_groups[[#This Row],[CountOld]]/(age_groups[[#This Row],[CountOld]]+age_groups[[#This Row],[CountYoung]])</f>
        <v>0.13679245283018868</v>
      </c>
    </row>
    <row r="124" spans="1:13" x14ac:dyDescent="0.35">
      <c r="A124" s="1"/>
      <c r="H124" s="2">
        <f>AVERAGE(H61:H123)</f>
        <v>2.9731465771534524</v>
      </c>
      <c r="I124" s="2">
        <f>AVERAGE(I61:I123)</f>
        <v>0.1596936712625564</v>
      </c>
      <c r="K124">
        <f>age_groups[[#Totals],[PoPyShare]]*(1-age_groups[[#Totals],[OldCasesRatio]])/age_groups[[#Totals],[OldCasesRatio]]</f>
        <v>15.644664345768012</v>
      </c>
      <c r="L124" t="s">
        <v>11</v>
      </c>
    </row>
    <row r="125" spans="1:13" x14ac:dyDescent="0.35">
      <c r="I125">
        <v>7.0000000000000007E-2</v>
      </c>
      <c r="K125" t="s">
        <v>12</v>
      </c>
      <c r="L125" t="s">
        <v>13</v>
      </c>
      <c r="M125" t="s">
        <v>14</v>
      </c>
    </row>
    <row r="126" spans="1:13" x14ac:dyDescent="0.35">
      <c r="H126" t="s">
        <v>7</v>
      </c>
      <c r="I126" s="3">
        <f>I125/(age_groups[[#Totals],[PoPyShare]]*age_groups[[#Totals],[OldCasesRatio]]+(1-age_groups[[#Totals],[OldCasesRatio]]))</f>
        <v>5.3227931045856922E-2</v>
      </c>
      <c r="K126">
        <f>I125/(1+K124)</f>
        <v>4.2055519141662862E-3</v>
      </c>
      <c r="L126">
        <v>7</v>
      </c>
      <c r="M126">
        <f>K126*L126</f>
        <v>2.9438863399164003E-2</v>
      </c>
    </row>
    <row r="127" spans="1:13" x14ac:dyDescent="0.35">
      <c r="H127" t="s">
        <v>8</v>
      </c>
      <c r="I127" s="3">
        <f>I126*age_groups[[#Totals],[PoPyShare]]</f>
        <v>0.1582544409979495</v>
      </c>
      <c r="K127">
        <f>K126*K124</f>
        <v>6.5794448085833707E-2</v>
      </c>
      <c r="L127">
        <v>4</v>
      </c>
      <c r="M127">
        <f>K127*L127</f>
        <v>0.26317779234333483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C544-9AA3-4A66-8E97-CA0A1DE7F13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1 5 a 7 2 2 7 - 9 3 f 3 - 4 f 1 7 - b 4 6 6 - 2 c a 3 6 0 2 3 9 0 6 d "   x m l n s = " h t t p : / / s c h e m a s . m i c r o s o f t . c o m / D a t a M a s h u p " > A A A A A O I F A A B Q S w M E F A A C A A g A D r I k U v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D r I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y J F I m w L K G 2 Q I A A E M K A A A T A B w A R m 9 y b X V s Y X M v U 2 V j d G l v b j E u b S C i G A A o o B Q A A A A A A A A A A A A A A A A A A A A A A A A A A A C d V V 1 v 2 j A U f U f i P 1 j Z S z p F W R 2 g q 9 Z l E o K t r b S P r n Q P E 6 D J J G 6 w 5 t g o d r p S 1 P 8 + O 3 G a A M k I 4 4 X E 5 / r e c + 5 X B A 4 k 4 Q x M 8 n 9 4 0 e 1 0 O 2 K J E h w C F O F f U c L T l Q A + o F h 2 O 0 D 9 J j x N A q x O R u L B H f M g j T G T 9 i d C s T v i T K o X Y V u j d 7 M f A i d i 9 p Q + I T Y b Y / F b 8 t V M e X T l o 7 R O n O k Y U x I T i R P f u r A c M O I 0 j Z n w + w 7 4 y A I e E h b 5 0 B t 4 D v i e c o k n c k 2 x X z 6 6 X z n D 8 x M n p / T K u k l 4 r L A Q X G E U q r i W 4 n e H F s r Q I O b c z t k 7 Y G r O h 5 R O A k R R I n y Z p F W X o y V i k f J 4 t 1 7 h 0 t 1 d g p i 4 5 0 m c E 9 a g s G v i O 5 u N N U Y S K 2 l S 2 Y B Q P T 8 7 Y G N d Y q Y M i m O J H 2 V 2 P C Z C J i S Q e 8 A w w p e 6 B g q 4 Z v K s 7 + q Q z 8 8 l z 2 E Y q r g q 9 S H R F U T U 5 L L k r C z y I 3 t H l Q O s K y 5 W i v x C P W M U L A G 5 B 9 M i 5 B y 8 B w M g l 5 i B U 9 c b A E w F 3 j O A 5 4 U F b D L p n e Y m s B 7 u G 9 i r h w c G 7 t X D Z 4 Z h v x 5 + a + A G a u c G P q + D P / g v O D T R W U r p 4 d T D + t w 3 V k r V 4 S d P W d R U h E I j P I a E d x w J q F l 8 o 2 G V Q 0 Z q r t z A P L 4 O n F O A Z f x r p g Z d t / 6 X l E q y o i R A 2 v F x 0 T 0 d f c e B I V K w e A 2 m R b P O z Z C w N F 7 g p K R y i x m K M / / Z M i k p 5 I A 5 t p s 5 6 6 n d Y 6 G H e 6 F D 5 z W q z l 6 D n 4 b 6 7 9 J r l q z q 8 D + C 4 d G K 4 Q H J u i H a L J t e K 8 W w u n H 2 O n 6 3 2 0 r 1 e c + d H q b R P 6 7 r e l U + O 7 2 f l a A N l 2 x K l f t b / q f S c d n p P 0 L 3 r W z r 6 y + E X v M b a 6 T U y 6 2 c f F a f B H e S x r b J z M l W E 2 Q f h + x S h X h 5 R d O v u T C M o u 1 u 3 r u 4 V Z 4 D L m o j V / K 5 e 7 1 u c s b k g Y j G f b G V X F W s F + t i U n Y F z c E b M C 1 z 2 X J w v B a D U 4 b W n / a S h 3 W z r t 8 J h U 2 7 b e A d k p c 1 Z C F O v 7 S T 1 j t C G t z X x r W 2 b o e w R v c X f w F Q S w E C L Q A U A A I A C A A O s i R S / o y g o q c A A A D 4 A A A A E g A A A A A A A A A A A A A A A A A A A A A A Q 2 9 u Z m l n L 1 B h Y 2 t h Z 2 U u e G 1 s U E s B A i 0 A F A A C A A g A D r I k U g / K 6 a u k A A A A 6 Q A A A B M A A A A A A A A A A A A A A A A A 8 w A A A F t D b 2 5 0 Z W 5 0 X 1 R 5 c G V z X S 5 4 b W x Q S w E C L Q A U A A I A C A A O s i R S J s C y h t k C A A B D C g A A E w A A A A A A A A A A A A A A A A D k A Q A A R m 9 y b X V s Y X M v U 2 V j d G l v b j E u b V B L B Q Y A A A A A A w A D A M I A A A A K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F Q A A A A A A A O E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d l X 2 d y b 3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Z 2 V f Z 3 J v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N F Q y M T o x N j o y O S 4 3 O T Y 4 M D g 2 W i I g L z 4 8 R W 5 0 c n k g V H l w Z T 0 i R m l s b E N v b H V t b l R 5 c G V z I i B W Y W x 1 Z T 0 i c 0 N R V U Z C U V V G Q l E 9 P S I g L z 4 8 R W 5 0 c n k g V H l w Z T 0 i R m l s b E N v b H V t b k 5 h b W V z I i B W Y W x 1 Z T 0 i c 1 s m c X V v d D t E Y X R l J n F 1 b 3 Q 7 L C Z x d W 9 0 O 0 N v d W 5 0 W W 9 1 b m c m c X V v d D s s J n F 1 b 3 Q 7 Q 2 9 1 b n R P b G Q m c X V v d D s s J n F 1 b 3 Q 7 Q W d n U H J v Y k h v c 3 B Z b 3 V u Z y Z x d W 9 0 O y w m c X V v d D t B Z 2 d Q c m 9 i S G 9 z c E 9 s Z C Z x d W 9 0 O y w m c X V v d D t Q e S Z x d W 9 0 O y w m c X V v d D t Q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R h d G U m c X V v d D t d L C Z x d W 9 0 O 3 F 1 Z X J 5 U m V s Y X R p b 2 5 z a G l w c y Z x d W 9 0 O z p b X S w m c X V v d D t j b 2 x 1 b W 5 J Z G V u d G l 0 a W V z J n F 1 b 3 Q 7 O l s m c X V v d D t T Z W N 0 a W 9 u M S 9 h Z 2 V f Z 3 J v d X B z L 0 d y b 3 V w Z W Q g U m 9 3 c y 5 7 R G F 0 Z S w w f S Z x d W 9 0 O y w m c X V v d D t T Z W N 0 a W 9 u M S 9 h Z 2 V f Z 3 J v d X B z L 0 d y b 3 V w Z W Q g U m 9 3 c y 5 7 Q 2 9 1 b n R Z b 3 V u Z y w x f S Z x d W 9 0 O y w m c X V v d D t T Z W N 0 a W 9 u M S 9 h Z 2 V f Z 3 J v d X B z L 0 d y b 3 V w Z W Q g U m 9 3 c y 5 7 Q 2 9 1 b n R P b G Q s M n 0 m c X V v d D s s J n F 1 b 3 Q 7 U 2 V j d G l v b j E v Y W d l X 2 d y b 3 V w c y 9 H c m 9 1 c G V k I F J v d 3 M u e 0 F n Z 1 B y b 2 J I b 3 N w W W 9 1 b m c s M 3 0 m c X V v d D s s J n F 1 b 3 Q 7 U 2 V j d G l v b j E v Y W d l X 2 d y b 3 V w c y 9 H c m 9 1 c G V k I F J v d 3 M u e 0 F n Z 1 B y b 2 J I b 3 N w T 2 x k L D R 9 J n F 1 b 3 Q 7 L C Z x d W 9 0 O 1 N l Y 3 R p b 2 4 x L 2 F n Z V 9 n c m 9 1 c H M v S W 5 z Z X J 0 Z W Q g R G l 2 a X N p b 2 4 u e 0 R p d m l z a W 9 u L D V 9 J n F 1 b 3 Q 7 L C Z x d W 9 0 O 1 N l Y 3 R p b 2 4 x L 2 F n Z V 9 n c m 9 1 c H M v S W 5 z Z X J 0 Z W Q g R G l 2 a X N p b 2 4 x L n t E a X Z p c 2 l v b i w 2 f S Z x d W 9 0 O 1 0 s J n F 1 b 3 Q 7 Q 2 9 s d W 1 u Q 2 9 1 b n Q m c X V v d D s 6 N y w m c X V v d D t L Z X l D b 2 x 1 b W 5 O Y W 1 l c y Z x d W 9 0 O z p b J n F 1 b 3 Q 7 R G F 0 Z S Z x d W 9 0 O 1 0 s J n F 1 b 3 Q 7 Q 2 9 s d W 1 u S W R l b n R p d G l l c y Z x d W 9 0 O z p b J n F 1 b 3 Q 7 U 2 V j d G l v b j E v Y W d l X 2 d y b 3 V w c y 9 H c m 9 1 c G V k I F J v d 3 M u e 0 R h d G U s M H 0 m c X V v d D s s J n F 1 b 3 Q 7 U 2 V j d G l v b j E v Y W d l X 2 d y b 3 V w c y 9 H c m 9 1 c G V k I F J v d 3 M u e 0 N v d W 5 0 W W 9 1 b m c s M X 0 m c X V v d D s s J n F 1 b 3 Q 7 U 2 V j d G l v b j E v Y W d l X 2 d y b 3 V w c y 9 H c m 9 1 c G V k I F J v d 3 M u e 0 N v d W 5 0 T 2 x k L D J 9 J n F 1 b 3 Q 7 L C Z x d W 9 0 O 1 N l Y 3 R p b 2 4 x L 2 F n Z V 9 n c m 9 1 c H M v R 3 J v d X B l Z C B S b 3 d z L n t B Z 2 d Q c m 9 i S G 9 z c F l v d W 5 n L D N 9 J n F 1 b 3 Q 7 L C Z x d W 9 0 O 1 N l Y 3 R p b 2 4 x L 2 F n Z V 9 n c m 9 1 c H M v R 3 J v d X B l Z C B S b 3 d z L n t B Z 2 d Q c m 9 i S G 9 z c E 9 s Z C w 0 f S Z x d W 9 0 O y w m c X V v d D t T Z W N 0 a W 9 u M S 9 h Z 2 V f Z 3 J v d X B z L 0 l u c 2 V y d G V k I E R p d m l z a W 9 u L n t E a X Z p c 2 l v b i w 1 f S Z x d W 9 0 O y w m c X V v d D t T Z W N 0 a W 9 u M S 9 h Z 2 V f Z 3 J v d X B z L 0 l u c 2 V y d G V k I E R p d m l z a W 9 u M S 5 7 R G l 2 a X N p b 2 4 s N n 0 m c X V v d D t d L C Z x d W 9 0 O 1 J l b G F 0 a W 9 u c 2 h p c E l u Z m 8 m c X V v d D s 6 W 1 1 9 I i A v P j x F b n R y e S B U e X B l P S J R d W V y e U l E I i B W Y W x 1 Z T 0 i c 2 M 5 M m U x O D Q z L T I z O G Y t N G I x O C 0 5 Z G I y L W M 1 Y z U 4 O G Y y Y m J k M C I g L z 4 8 L 1 N 0 Y W J s Z U V u d H J p Z X M + P C 9 J d G V t P j x J d G V t P j x J d G V t T G 9 j Y X R p b 2 4 + P E l 0 Z W 1 U e X B l P k Z v c m 1 1 b G E 8 L 0 l 0 Z W 1 U e X B l P j x J d G V t U G F 0 a D 5 T Z W N 0 a W 9 u M S 9 h Z 2 V f Z 3 J v d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V 9 n c m 9 1 c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X 2 d y b 3 V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V 9 n c m 9 1 c H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V 9 n c m 9 1 c H M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f Z 3 J v d X B z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X 2 d y b 3 V w c y 9 B Z G R l Z C U y M E N v b m R p d G l v b m F s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V 9 n c m 9 1 c H M v Q W R k Z W Q l M j B D b 2 5 k a X R p b 2 5 h b C U y M E N v b H V t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f Z 3 J v d X B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X 2 d y b 3 V w c y 9 J b n N l c n R l Z C U y M E 1 1 b H R p c G x p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X 2 d y b 3 V w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V 9 n c m 9 1 c H M v S W 5 z Z X J 0 Z W Q l M j B N d W x 0 a X B s a W N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f Z 3 J v d X B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V 9 n c m 9 1 c H M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V 9 n c m 9 1 c H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X 2 d y b 3 V w c y 9 J b n N l c n R l Z C U y M E R p d m l z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V 9 n c m 9 1 c H M v U m V u Y W 1 l Z C U y M E N v b H V t b n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0 i A D Q U Y V 9 M o M p 2 w E e 9 i C E A A A A A A g A A A A A A E G Y A A A A B A A A g A A A A w e 9 R U y B p D 8 m d k J Y 6 j s P Z A g W g U 4 t C e W 0 M Z 7 4 5 l 5 S M T j Y A A A A A D o A A A A A C A A A g A A A A A M 0 0 1 / h 1 d 2 T n 8 6 x i f Y R 3 p X 3 O j l e y p Y C s V k W 5 G L 6 v e H R Q A A A A 6 3 c Q 5 J S b k U N i t n 7 t Y q 1 R m 7 V T G W + M 0 d K U g V U E 6 b b 0 u 6 L n 4 P w y A S F r 3 m 0 Y 3 s O / q 6 l D 7 3 g C u V F u c d 3 V n Z l U F A v / 1 E H S p / w X m Y 5 9 6 6 7 c B o 1 X 8 E N A A A A A G Q l s n U k S b n U c S a K T p X Q S z t 6 / / x 3 r W J Z Y p 7 w p g 1 D k P D a k M R / p 5 M m 0 R 6 o + D 0 Z R o c D i V p Z l f y f S 2 U U A N f l T i s i O q g = = < / D a t a M a s h u p > 
</file>

<file path=customXml/itemProps1.xml><?xml version="1.0" encoding="utf-8"?>
<ds:datastoreItem xmlns:ds="http://schemas.openxmlformats.org/officeDocument/2006/customXml" ds:itemID="{87DAB598-3B96-45BB-BDAE-60DDD4EACA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 Múčka</dc:creator>
  <cp:lastModifiedBy>Zuzana Múčka</cp:lastModifiedBy>
  <dcterms:created xsi:type="dcterms:W3CDTF">2021-01-04T17:55:53Z</dcterms:created>
  <dcterms:modified xsi:type="dcterms:W3CDTF">2021-01-12T23:42:30Z</dcterms:modified>
</cp:coreProperties>
</file>