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Hub\corona\SEIR_2_wave\data\"/>
    </mc:Choice>
  </mc:AlternateContent>
  <xr:revisionPtr revIDLastSave="0" documentId="13_ncr:1_{0D98C8D3-98D6-4A54-ABC4-E9F8AD4EA0B4}" xr6:coauthVersionLast="45" xr6:coauthVersionMax="45" xr10:uidLastSave="{00000000-0000-0000-0000-000000000000}"/>
  <bookViews>
    <workbookView xWindow="-110" yWindow="-110" windowWidth="19420" windowHeight="10420" activeTab="2" xr2:uid="{9DE2AF73-A7CF-4380-A829-23151371B406}"/>
  </bookViews>
  <sheets>
    <sheet name="young" sheetId="2" r:id="rId1"/>
    <sheet name="old" sheetId="1" r:id="rId2"/>
    <sheet name="Sheet1" sheetId="3" r:id="rId3"/>
  </sheets>
  <definedNames>
    <definedName name="ExternalData_1" localSheetId="1" hidden="1">old!$A$1:$D$56</definedName>
    <definedName name="ExternalData_1" localSheetId="0" hidden="1">young!$A$1:$D$40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7" i="3" l="1"/>
  <c r="D6" i="3"/>
  <c r="D5" i="3"/>
  <c r="D4" i="3"/>
  <c r="D3" i="3"/>
  <c r="D2" i="3"/>
  <c r="C7" i="3"/>
  <c r="C6" i="3"/>
  <c r="C5" i="3"/>
  <c r="C4" i="3"/>
  <c r="C3" i="3"/>
  <c r="C2" i="3"/>
  <c r="B7" i="3"/>
  <c r="B6" i="3"/>
  <c r="B5" i="3"/>
  <c r="B4" i="3"/>
  <c r="B3" i="3"/>
  <c r="B2" i="3"/>
  <c r="J3" i="1" l="1"/>
  <c r="J4" i="1" s="1"/>
  <c r="J6" i="2"/>
  <c r="J5" i="1"/>
  <c r="J2" i="1"/>
  <c r="G57" i="1"/>
  <c r="F57" i="1"/>
  <c r="F41" i="2"/>
  <c r="E57" i="1"/>
  <c r="E41" i="2"/>
  <c r="C57" i="1"/>
  <c r="C41" i="2"/>
  <c r="G3" i="2"/>
  <c r="G2" i="1"/>
  <c r="G3" i="1" s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2" i="2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F2" i="2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3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J6" i="1" l="1"/>
  <c r="G4" i="2"/>
  <c r="G5" i="2" s="1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J3" i="2" s="1"/>
  <c r="J5" i="2"/>
  <c r="G41" i="2" l="1"/>
  <c r="J4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J2" i="2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6754546-3E45-4ECB-A958-B266361B0095}" keepAlive="1" name="Query - P_smrt_vyliecenie_hosp_O" description="Connection to the 'P_smrt_vyliecenie_hosp_O' query in the workbook." type="5" refreshedVersion="6" background="1" saveData="1">
    <dbPr connection="Provider=Microsoft.Mashup.OleDb.1;Data Source=$Workbook$;Location=P_smrt_vyliecenie_hosp_O;Extended Properties=&quot;&quot;" command="SELECT * FROM [P_smrt_vyliecenie_hosp_O]"/>
  </connection>
  <connection id="2" xr16:uid="{E4161295-A62C-4615-A100-D285FC1ECF55}" keepAlive="1" name="Query - P_smrt_vyliecenie_hosp_Y" description="Connection to the 'P_smrt_vyliecenie_hosp_Y' query in the workbook." type="5" refreshedVersion="6" background="1" saveData="1">
    <dbPr connection="Provider=Microsoft.Mashup.OleDb.1;Data Source=$Workbook$;Location=P_smrt_vyliecenie_hosp_Y;Extended Properties=&quot;&quot;" command="SELECT * FROM [P_smrt_vyliecenie_hosp_Y]"/>
  </connection>
</connections>
</file>

<file path=xl/sharedStrings.xml><?xml version="1.0" encoding="utf-8"?>
<sst xmlns="http://schemas.openxmlformats.org/spreadsheetml/2006/main" count="39" uniqueCount="19">
  <si>
    <t>day</t>
  </si>
  <si>
    <t>avg days to recovery</t>
  </si>
  <si>
    <t>probability of death</t>
  </si>
  <si>
    <t>avg days to terminate</t>
  </si>
  <si>
    <t>1/T=a/T1+(1-a)/T2</t>
  </si>
  <si>
    <t>survival rate</t>
  </si>
  <si>
    <t>T1 = a/(1/T-(1-a)/T2)</t>
  </si>
  <si>
    <t>days to death</t>
  </si>
  <si>
    <t>CP_rec</t>
  </si>
  <si>
    <t>P_death</t>
  </si>
  <si>
    <t>CP_cont</t>
  </si>
  <si>
    <t>P_rec</t>
  </si>
  <si>
    <t>P_cont</t>
  </si>
  <si>
    <t>Death_rate</t>
  </si>
  <si>
    <t>OLD</t>
  </si>
  <si>
    <t>sample size</t>
  </si>
  <si>
    <t>TOTAL</t>
  </si>
  <si>
    <t>Young</t>
  </si>
  <si>
    <t>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</si>
</sst>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NumberFormat="1"/>
    <xf numFmtId="164" fontId="0" fillId="0" borderId="0" xfId="0" applyNumberFormat="1"/>
    <xf numFmtId="0" fontId="2" fillId="0" borderId="0" xfId="0" applyFont="1"/>
    <xf numFmtId="0" fontId="1" fillId="2" borderId="0" xfId="0" applyFont="1" applyFill="1"/>
    <xf numFmtId="2" fontId="0" fillId="0" borderId="0" xfId="0" applyNumberFormat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164" formatCode="0.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D466A687-6236-4DC0-B64A-54E934BCE32E}" autoFormatId="16" applyNumberFormats="0" applyBorderFormats="0" applyFontFormats="0" applyPatternFormats="0" applyAlignmentFormats="0" applyWidthHeightFormats="0">
  <queryTableRefresh nextId="10" unboundColumnsRight="3">
    <queryTableFields count="7">
      <queryTableField id="1" name="day" tableColumnId="1"/>
      <queryTableField id="2" name="P_y_rec" tableColumnId="2"/>
      <queryTableField id="3" name="P_y_death" tableColumnId="3"/>
      <queryTableField id="4" name="P_y_cont" tableColumnId="4"/>
      <queryTableField id="5" dataBound="0" tableColumnId="5"/>
      <queryTableField id="6" dataBound="0" tableColumnId="6"/>
      <queryTableField id="9" dataBound="0" tableColumnId="9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481F0264-CECE-4A65-9948-7861D81A3DE6}" autoFormatId="16" applyNumberFormats="0" applyBorderFormats="0" applyFontFormats="0" applyPatternFormats="0" applyAlignmentFormats="0" applyWidthHeightFormats="0">
  <queryTableRefresh nextId="8" unboundColumnsRight="3">
    <queryTableFields count="7">
      <queryTableField id="1" name="day" tableColumnId="1"/>
      <queryTableField id="2" name="P_o_rec" tableColumnId="2"/>
      <queryTableField id="3" name="P_o_death" tableColumnId="3"/>
      <queryTableField id="4" name="P_o_cont" tableColumnId="4"/>
      <queryTableField id="5" dataBound="0" tableColumnId="5"/>
      <queryTableField id="6" dataBound="0" tableColumnId="6"/>
      <queryTableField id="7" dataBound="0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60CF4ED-703A-4A9D-98D1-FDE57F382223}" name="P_smrt_vyliecenie_hosp_Y" displayName="P_smrt_vyliecenie_hosp_Y" ref="A1:G41" tableType="queryTable" totalsRowCount="1">
  <autoFilter ref="A1:G40" xr:uid="{1284F2EF-7F58-419E-AFA0-2D5A4BD2C07F}"/>
  <tableColumns count="7">
    <tableColumn id="1" xr3:uid="{2FA6D343-B320-4CA2-9F75-D1E088B8A589}" uniqueName="1" name="day" queryTableFieldId="1"/>
    <tableColumn id="2" xr3:uid="{EF8F45F1-66C8-4E98-80CD-6DE6CBD4745A}" uniqueName="2" name="CP_rec" queryTableFieldId="2"/>
    <tableColumn id="3" xr3:uid="{62224779-418F-4A94-A271-503C8F9372A7}" uniqueName="3" name="P_death" totalsRowFunction="custom" queryTableFieldId="3" totalsRowDxfId="3">
      <totalsRowFormula>AVERAGE(P_smrt_vyliecenie_hosp_Y[P_death])</totalsRowFormula>
    </tableColumn>
    <tableColumn id="4" xr3:uid="{D0DFCFF0-BA19-4278-A707-7FA8EFCD806D}" uniqueName="4" name="CP_cont" queryTableFieldId="4"/>
    <tableColumn id="5" xr3:uid="{D5937E83-DDB3-493B-8881-804F0E20F7DC}" uniqueName="5" name="P_rec" totalsRowFunction="custom" queryTableFieldId="5" dataDxfId="2" totalsRowDxfId="1">
      <calculatedColumnFormula>P_smrt_vyliecenie_hosp_Y[[#This Row],[CP_rec]]-B1</calculatedColumnFormula>
      <totalsRowFormula>SUMPRODUCT(P_smrt_vyliecenie_hosp_Y[day],P_smrt_vyliecenie_hosp_Y[P_rec])</totalsRowFormula>
    </tableColumn>
    <tableColumn id="6" xr3:uid="{3C6CB546-39C1-49B9-AC44-BCA4397142FD}" uniqueName="6" name="P_cont" totalsRowFunction="custom" queryTableFieldId="6" dataDxfId="0">
      <calculatedColumnFormula>P_smrt_vyliecenie_hosp_Y[[#This Row],[CP_cont]]-D3</calculatedColumnFormula>
      <totalsRowFormula>SUMPRODUCT(P_smrt_vyliecenie_hosp_Y[P_cont],P_smrt_vyliecenie_hosp_Y[day])</totalsRowFormula>
    </tableColumn>
    <tableColumn id="9" xr3:uid="{737AB1F0-6E1A-467A-AF42-0EB077366F87}" uniqueName="9" name="Death_rate" totalsRowFunction="custom" queryTableFieldId="9">
      <calculatedColumnFormula>P_smrt_vyliecenie_hosp_Y[[#This Row],[P_death]]</calculatedColumnFormula>
      <totalsRowFormula>G40</totalsRow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9E1D527-17A3-499A-84B3-0E047BAC1C9C}" name="P_smrt_vyliecenie_hosp_O" displayName="P_smrt_vyliecenie_hosp_O" ref="A1:G57" tableType="queryTable" totalsRowCount="1">
  <autoFilter ref="A1:G56" xr:uid="{4DF7C20E-8217-4C6B-9B9A-5E6283F7B853}"/>
  <tableColumns count="7">
    <tableColumn id="1" xr3:uid="{FC0EF8F6-D5AD-4718-9521-B2A339360A8B}" uniqueName="1" name="day" queryTableFieldId="1"/>
    <tableColumn id="2" xr3:uid="{90BBF2C5-F62D-4692-8B9C-4699FB0A6076}" uniqueName="2" name="CP_rec" queryTableFieldId="2"/>
    <tableColumn id="3" xr3:uid="{EFCEC3E2-B9B2-4D98-B827-FBBCE3349D24}" uniqueName="3" name="P_death" totalsRowFunction="custom" queryTableFieldId="3">
      <totalsRowFormula>AVERAGE(P_smrt_vyliecenie_hosp_O[P_death])</totalsRowFormula>
    </tableColumn>
    <tableColumn id="4" xr3:uid="{2AB68203-140A-47C1-982A-0ED2E45C3675}" uniqueName="4" name="CP_cont" queryTableFieldId="4"/>
    <tableColumn id="5" xr3:uid="{F8C17FCF-1F8D-4D36-AF3D-F7D702ED25F3}" uniqueName="5" name="P_rec" totalsRowFunction="custom" queryTableFieldId="5">
      <totalsRowFormula>SUMPRODUCT(P_smrt_vyliecenie_hosp_O[day],P_smrt_vyliecenie_hosp_O[P_rec])</totalsRowFormula>
    </tableColumn>
    <tableColumn id="6" xr3:uid="{2D3C37C6-7AED-4C00-9179-9BAF4B584D2A}" uniqueName="6" name="P_cont" totalsRowFunction="custom" queryTableFieldId="6">
      <totalsRowFormula>SUMPRODUCT(P_smrt_vyliecenie_hosp_O[P_cont],P_smrt_vyliecenie_hosp_O[day])</totalsRowFormula>
    </tableColumn>
    <tableColumn id="7" xr3:uid="{4E5BFD3E-1F5A-42BA-846A-0C615D970ED9}" uniqueName="7" name="Death_rate" totalsRowFunction="custom" queryTableFieldId="7">
      <totalsRowFormula>G56</totalsRow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285BC-5E8B-4698-A0EE-C4FD2EEB2564}">
  <dimension ref="A1:J41"/>
  <sheetViews>
    <sheetView topLeftCell="B1" workbookViewId="0">
      <selection activeCell="I1" sqref="I1:I7"/>
    </sheetView>
  </sheetViews>
  <sheetFormatPr defaultRowHeight="14.5" x14ac:dyDescent="0.35"/>
  <cols>
    <col min="1" max="1" width="6.36328125" bestFit="1" customWidth="1"/>
    <col min="2" max="2" width="9.90625" bestFit="1" customWidth="1"/>
    <col min="3" max="3" width="12.1796875" bestFit="1" customWidth="1"/>
    <col min="4" max="4" width="11.08984375" bestFit="1" customWidth="1"/>
    <col min="9" max="9" width="22" customWidth="1"/>
  </cols>
  <sheetData>
    <row r="1" spans="1:10" x14ac:dyDescent="0.35">
      <c r="A1" t="s">
        <v>0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I1" s="4" t="s">
        <v>14</v>
      </c>
    </row>
    <row r="2" spans="1:10" x14ac:dyDescent="0.35">
      <c r="A2">
        <v>0</v>
      </c>
      <c r="B2">
        <v>0</v>
      </c>
      <c r="C2">
        <v>4.0000000000000001E-3</v>
      </c>
      <c r="D2">
        <v>0.996</v>
      </c>
      <c r="E2">
        <v>0</v>
      </c>
      <c r="F2">
        <f>P_smrt_vyliecenie_hosp_Y[[#This Row],[CP_cont]]-D3</f>
        <v>3.2000000000000028E-2</v>
      </c>
      <c r="G2">
        <f>P_smrt_vyliecenie_hosp_Y[[#This Row],[P_death]]</f>
        <v>4.0000000000000001E-3</v>
      </c>
      <c r="I2" s="3" t="s">
        <v>1</v>
      </c>
      <c r="J2">
        <f>P_smrt_vyliecenie_hosp_Y[[#Totals],[P_rec]]</f>
        <v>7.9709999999999992</v>
      </c>
    </row>
    <row r="3" spans="1:10" x14ac:dyDescent="0.35">
      <c r="A3">
        <v>1</v>
      </c>
      <c r="B3">
        <v>2.9000000000000001E-2</v>
      </c>
      <c r="C3">
        <v>7.0000000000000001E-3</v>
      </c>
      <c r="D3">
        <v>0.96399999999999997</v>
      </c>
      <c r="E3">
        <f>P_smrt_vyliecenie_hosp_Y[[#This Row],[CP_rec]]-B2</f>
        <v>2.9000000000000001E-2</v>
      </c>
      <c r="F3">
        <f>P_smrt_vyliecenie_hosp_Y[[#This Row],[CP_cont]]-D4</f>
        <v>8.0999999999999961E-2</v>
      </c>
      <c r="G3">
        <f>P_smrt_vyliecenie_hosp_Y[[#This Row],[P_death]]+D2*G2</f>
        <v>1.0984000000000001E-2</v>
      </c>
      <c r="I3" s="3" t="s">
        <v>2</v>
      </c>
      <c r="J3" s="2">
        <f>G40</f>
        <v>2.9145728654294125E-2</v>
      </c>
    </row>
    <row r="4" spans="1:10" x14ac:dyDescent="0.35">
      <c r="A4">
        <v>2</v>
      </c>
      <c r="B4">
        <v>0.108</v>
      </c>
      <c r="C4">
        <v>8.9999999999999993E-3</v>
      </c>
      <c r="D4">
        <v>0.88300000000000001</v>
      </c>
      <c r="E4">
        <f>P_smrt_vyliecenie_hosp_Y[[#This Row],[CP_rec]]-B3</f>
        <v>7.9000000000000001E-2</v>
      </c>
      <c r="F4">
        <f>P_smrt_vyliecenie_hosp_Y[[#This Row],[CP_cont]]-D5</f>
        <v>8.7999999999999967E-2</v>
      </c>
      <c r="G4">
        <f>P_smrt_vyliecenie_hosp_Y[[#This Row],[P_death]]+D3*G3</f>
        <v>1.9588576E-2</v>
      </c>
      <c r="I4" s="3" t="s">
        <v>5</v>
      </c>
      <c r="J4" s="2">
        <f>1-J3</f>
        <v>0.9708542713457059</v>
      </c>
    </row>
    <row r="5" spans="1:10" x14ac:dyDescent="0.35">
      <c r="A5">
        <v>3</v>
      </c>
      <c r="B5">
        <v>0.19500000000000001</v>
      </c>
      <c r="C5">
        <v>0.01</v>
      </c>
      <c r="D5">
        <v>0.79500000000000004</v>
      </c>
      <c r="E5">
        <f>P_smrt_vyliecenie_hosp_Y[[#This Row],[CP_rec]]-B4</f>
        <v>8.7000000000000008E-2</v>
      </c>
      <c r="F5">
        <f>P_smrt_vyliecenie_hosp_Y[[#This Row],[CP_cont]]-D6</f>
        <v>8.3000000000000074E-2</v>
      </c>
      <c r="G5">
        <f>P_smrt_vyliecenie_hosp_Y[[#This Row],[P_death]]+D4*G4</f>
        <v>2.7296712607999998E-2</v>
      </c>
      <c r="I5" s="3" t="s">
        <v>3</v>
      </c>
      <c r="J5">
        <f>P_smrt_vyliecenie_hosp_Y[[#Totals],[P_cont]]</f>
        <v>7.2890000000000015</v>
      </c>
    </row>
    <row r="6" spans="1:10" x14ac:dyDescent="0.35">
      <c r="A6">
        <v>4</v>
      </c>
      <c r="B6">
        <v>0.27700000000000002</v>
      </c>
      <c r="C6">
        <v>1.0999999999999999E-2</v>
      </c>
      <c r="D6">
        <v>0.71199999999999997</v>
      </c>
      <c r="E6">
        <f>P_smrt_vyliecenie_hosp_Y[[#This Row],[CP_rec]]-B5</f>
        <v>8.2000000000000017E-2</v>
      </c>
      <c r="F6">
        <f>P_smrt_vyliecenie_hosp_Y[[#This Row],[CP_cont]]-D7</f>
        <v>0.10099999999999998</v>
      </c>
      <c r="G6">
        <f>P_smrt_vyliecenie_hosp_Y[[#This Row],[P_death]]+D5*G5</f>
        <v>3.270088652336E-2</v>
      </c>
      <c r="I6" s="3" t="s">
        <v>7</v>
      </c>
      <c r="J6">
        <f>J3/(1/J5-J4/J2)</f>
        <v>1.8932279270766312</v>
      </c>
    </row>
    <row r="7" spans="1:10" x14ac:dyDescent="0.35">
      <c r="A7">
        <v>5</v>
      </c>
      <c r="B7">
        <v>0.375</v>
      </c>
      <c r="C7">
        <v>1.4E-2</v>
      </c>
      <c r="D7">
        <v>0.61099999999999999</v>
      </c>
      <c r="E7">
        <f>P_smrt_vyliecenie_hosp_Y[[#This Row],[CP_rec]]-B6</f>
        <v>9.7999999999999976E-2</v>
      </c>
      <c r="F7">
        <f>P_smrt_vyliecenie_hosp_Y[[#This Row],[CP_cont]]-D8</f>
        <v>9.2999999999999972E-2</v>
      </c>
      <c r="G7">
        <f>P_smrt_vyliecenie_hosp_Y[[#This Row],[P_death]]+D6*G6</f>
        <v>3.7283031204632319E-2</v>
      </c>
      <c r="I7" s="3" t="s">
        <v>15</v>
      </c>
      <c r="J7">
        <v>1398</v>
      </c>
    </row>
    <row r="8" spans="1:10" x14ac:dyDescent="0.35">
      <c r="A8">
        <v>6</v>
      </c>
      <c r="B8">
        <v>0.46500000000000002</v>
      </c>
      <c r="C8">
        <v>1.7000000000000001E-2</v>
      </c>
      <c r="D8">
        <v>0.51800000000000002</v>
      </c>
      <c r="E8">
        <f>P_smrt_vyliecenie_hosp_Y[[#This Row],[CP_rec]]-B7</f>
        <v>9.0000000000000024E-2</v>
      </c>
      <c r="F8">
        <f>P_smrt_vyliecenie_hosp_Y[[#This Row],[CP_cont]]-D9</f>
        <v>7.7000000000000013E-2</v>
      </c>
      <c r="G8">
        <f>P_smrt_vyliecenie_hosp_Y[[#This Row],[P_death]]+D7*G7</f>
        <v>3.9779932066030352E-2</v>
      </c>
    </row>
    <row r="9" spans="1:10" x14ac:dyDescent="0.35">
      <c r="A9">
        <v>7</v>
      </c>
      <c r="B9">
        <v>0.54200000000000004</v>
      </c>
      <c r="C9">
        <v>1.7000000000000001E-2</v>
      </c>
      <c r="D9">
        <v>0.441</v>
      </c>
      <c r="E9">
        <f>P_smrt_vyliecenie_hosp_Y[[#This Row],[CP_rec]]-B8</f>
        <v>7.7000000000000013E-2</v>
      </c>
      <c r="F9">
        <f>P_smrt_vyliecenie_hosp_Y[[#This Row],[CP_cont]]-D10</f>
        <v>7.3000000000000009E-2</v>
      </c>
      <c r="G9">
        <f>P_smrt_vyliecenie_hosp_Y[[#This Row],[P_death]]+D8*G8</f>
        <v>3.7606004810203722E-2</v>
      </c>
      <c r="I9" t="s">
        <v>4</v>
      </c>
    </row>
    <row r="10" spans="1:10" x14ac:dyDescent="0.35">
      <c r="A10">
        <v>8</v>
      </c>
      <c r="B10">
        <v>0.61499999999999999</v>
      </c>
      <c r="C10">
        <v>1.7000000000000001E-2</v>
      </c>
      <c r="D10">
        <v>0.36799999999999999</v>
      </c>
      <c r="E10">
        <f>P_smrt_vyliecenie_hosp_Y[[#This Row],[CP_rec]]-B9</f>
        <v>7.2999999999999954E-2</v>
      </c>
      <c r="F10">
        <f>P_smrt_vyliecenie_hosp_Y[[#This Row],[CP_cont]]-D11</f>
        <v>6.3E-2</v>
      </c>
      <c r="G10">
        <f>P_smrt_vyliecenie_hosp_Y[[#This Row],[P_death]]+D9*G9</f>
        <v>3.3584248121299842E-2</v>
      </c>
      <c r="I10" t="s">
        <v>6</v>
      </c>
    </row>
    <row r="11" spans="1:10" x14ac:dyDescent="0.35">
      <c r="A11">
        <v>9</v>
      </c>
      <c r="B11">
        <v>0.67800000000000005</v>
      </c>
      <c r="C11">
        <v>1.7000000000000001E-2</v>
      </c>
      <c r="D11">
        <v>0.30499999999999999</v>
      </c>
      <c r="E11">
        <f>P_smrt_vyliecenie_hosp_Y[[#This Row],[CP_rec]]-B10</f>
        <v>6.3000000000000056E-2</v>
      </c>
      <c r="F11">
        <f>P_smrt_vyliecenie_hosp_Y[[#This Row],[CP_cont]]-D12</f>
        <v>5.4999999999999993E-2</v>
      </c>
      <c r="G11">
        <f>P_smrt_vyliecenie_hosp_Y[[#This Row],[P_death]]+D10*G10</f>
        <v>2.9359003308638342E-2</v>
      </c>
    </row>
    <row r="12" spans="1:10" x14ac:dyDescent="0.35">
      <c r="A12">
        <v>10</v>
      </c>
      <c r="B12">
        <v>0.73299999999999998</v>
      </c>
      <c r="C12">
        <v>1.7000000000000001E-2</v>
      </c>
      <c r="D12">
        <v>0.25</v>
      </c>
      <c r="E12">
        <f>P_smrt_vyliecenie_hosp_Y[[#This Row],[CP_rec]]-B11</f>
        <v>5.4999999999999938E-2</v>
      </c>
      <c r="F12">
        <f>P_smrt_vyliecenie_hosp_Y[[#This Row],[CP_cont]]-D13</f>
        <v>4.6000000000000013E-2</v>
      </c>
      <c r="G12">
        <f>P_smrt_vyliecenie_hosp_Y[[#This Row],[P_death]]+D11*G11</f>
        <v>2.5954496009134694E-2</v>
      </c>
    </row>
    <row r="13" spans="1:10" x14ac:dyDescent="0.35">
      <c r="A13">
        <v>11</v>
      </c>
      <c r="B13">
        <v>0.77800000000000002</v>
      </c>
      <c r="C13">
        <v>1.7999999999999999E-2</v>
      </c>
      <c r="D13">
        <v>0.20399999999999999</v>
      </c>
      <c r="E13">
        <f>P_smrt_vyliecenie_hosp_Y[[#This Row],[CP_rec]]-B12</f>
        <v>4.500000000000004E-2</v>
      </c>
      <c r="F13">
        <f>P_smrt_vyliecenie_hosp_Y[[#This Row],[CP_cont]]-D14</f>
        <v>3.5999999999999976E-2</v>
      </c>
      <c r="G13">
        <f>P_smrt_vyliecenie_hosp_Y[[#This Row],[P_death]]+D12*G12</f>
        <v>2.4488624002283674E-2</v>
      </c>
    </row>
    <row r="14" spans="1:10" x14ac:dyDescent="0.35">
      <c r="A14">
        <v>12</v>
      </c>
      <c r="B14">
        <v>0.81399999999999995</v>
      </c>
      <c r="C14">
        <v>1.7999999999999999E-2</v>
      </c>
      <c r="D14">
        <v>0.16800000000000001</v>
      </c>
      <c r="E14">
        <f>P_smrt_vyliecenie_hosp_Y[[#This Row],[CP_rec]]-B13</f>
        <v>3.5999999999999921E-2</v>
      </c>
      <c r="F14">
        <f>P_smrt_vyliecenie_hosp_Y[[#This Row],[CP_cont]]-D15</f>
        <v>2.7999999999999997E-2</v>
      </c>
      <c r="G14">
        <f>P_smrt_vyliecenie_hosp_Y[[#This Row],[P_death]]+D13*G13</f>
        <v>2.2995679296465867E-2</v>
      </c>
    </row>
    <row r="15" spans="1:10" x14ac:dyDescent="0.35">
      <c r="A15">
        <v>13</v>
      </c>
      <c r="B15">
        <v>0.84099999999999997</v>
      </c>
      <c r="C15">
        <v>1.9E-2</v>
      </c>
      <c r="D15">
        <v>0.14000000000000001</v>
      </c>
      <c r="E15">
        <f>P_smrt_vyliecenie_hosp_Y[[#This Row],[CP_rec]]-B14</f>
        <v>2.7000000000000024E-2</v>
      </c>
      <c r="F15">
        <f>P_smrt_vyliecenie_hosp_Y[[#This Row],[CP_cont]]-D16</f>
        <v>1.7000000000000015E-2</v>
      </c>
      <c r="G15">
        <f>P_smrt_vyliecenie_hosp_Y[[#This Row],[P_death]]+D14*G14</f>
        <v>2.2863274121806266E-2</v>
      </c>
    </row>
    <row r="16" spans="1:10" x14ac:dyDescent="0.35">
      <c r="A16">
        <v>14</v>
      </c>
      <c r="B16">
        <v>0.85799999999999998</v>
      </c>
      <c r="C16">
        <v>1.9E-2</v>
      </c>
      <c r="D16">
        <v>0.123</v>
      </c>
      <c r="E16">
        <f>P_smrt_vyliecenie_hosp_Y[[#This Row],[CP_rec]]-B15</f>
        <v>1.7000000000000015E-2</v>
      </c>
      <c r="F16">
        <f>P_smrt_vyliecenie_hosp_Y[[#This Row],[CP_cont]]-D17</f>
        <v>1.7000000000000001E-2</v>
      </c>
      <c r="G16">
        <f>P_smrt_vyliecenie_hosp_Y[[#This Row],[P_death]]+D15*G15</f>
        <v>2.2200858377052879E-2</v>
      </c>
    </row>
    <row r="17" spans="1:7" x14ac:dyDescent="0.35">
      <c r="A17">
        <v>15</v>
      </c>
      <c r="B17">
        <v>0.875</v>
      </c>
      <c r="C17">
        <v>1.9E-2</v>
      </c>
      <c r="D17">
        <v>0.106</v>
      </c>
      <c r="E17">
        <f>P_smrt_vyliecenie_hosp_Y[[#This Row],[CP_rec]]-B16</f>
        <v>1.7000000000000015E-2</v>
      </c>
      <c r="F17">
        <f>P_smrt_vyliecenie_hosp_Y[[#This Row],[CP_cont]]-D18</f>
        <v>2.1999999999999992E-2</v>
      </c>
      <c r="G17">
        <f>P_smrt_vyliecenie_hosp_Y[[#This Row],[P_death]]+D16*G16</f>
        <v>2.1730705580377502E-2</v>
      </c>
    </row>
    <row r="18" spans="1:7" x14ac:dyDescent="0.35">
      <c r="A18">
        <v>16</v>
      </c>
      <c r="B18">
        <v>0.89700000000000002</v>
      </c>
      <c r="C18">
        <v>1.9E-2</v>
      </c>
      <c r="D18">
        <v>8.4000000000000005E-2</v>
      </c>
      <c r="E18">
        <f>P_smrt_vyliecenie_hosp_Y[[#This Row],[CP_rec]]-B17</f>
        <v>2.200000000000002E-2</v>
      </c>
      <c r="F18">
        <f>P_smrt_vyliecenie_hosp_Y[[#This Row],[CP_cont]]-D19</f>
        <v>7.0000000000000062E-3</v>
      </c>
      <c r="G18">
        <f>P_smrt_vyliecenie_hosp_Y[[#This Row],[P_death]]+D17*G17</f>
        <v>2.1303454791520016E-2</v>
      </c>
    </row>
    <row r="19" spans="1:7" x14ac:dyDescent="0.35">
      <c r="A19">
        <v>17</v>
      </c>
      <c r="B19">
        <v>0.90400000000000003</v>
      </c>
      <c r="C19">
        <v>1.9E-2</v>
      </c>
      <c r="D19">
        <v>7.6999999999999999E-2</v>
      </c>
      <c r="E19">
        <f>P_smrt_vyliecenie_hosp_Y[[#This Row],[CP_rec]]-B18</f>
        <v>7.0000000000000062E-3</v>
      </c>
      <c r="F19">
        <f>P_smrt_vyliecenie_hosp_Y[[#This Row],[CP_cont]]-D20</f>
        <v>6.9999999999999923E-3</v>
      </c>
      <c r="G19">
        <f>P_smrt_vyliecenie_hosp_Y[[#This Row],[P_death]]+D18*G18</f>
        <v>2.078949020248768E-2</v>
      </c>
    </row>
    <row r="20" spans="1:7" x14ac:dyDescent="0.35">
      <c r="A20">
        <v>18</v>
      </c>
      <c r="B20">
        <v>0.90900000000000003</v>
      </c>
      <c r="C20">
        <v>2.1000000000000001E-2</v>
      </c>
      <c r="D20">
        <v>7.0000000000000007E-2</v>
      </c>
      <c r="E20">
        <f>P_smrt_vyliecenie_hosp_Y[[#This Row],[CP_rec]]-B19</f>
        <v>5.0000000000000044E-3</v>
      </c>
      <c r="F20">
        <f>P_smrt_vyliecenie_hosp_Y[[#This Row],[CP_cont]]-D21</f>
        <v>1.3000000000000005E-2</v>
      </c>
      <c r="G20">
        <f>P_smrt_vyliecenie_hosp_Y[[#This Row],[P_death]]+D19*G19</f>
        <v>2.2600790745591553E-2</v>
      </c>
    </row>
    <row r="21" spans="1:7" x14ac:dyDescent="0.35">
      <c r="A21">
        <v>19</v>
      </c>
      <c r="B21">
        <v>0.92100000000000004</v>
      </c>
      <c r="C21">
        <v>2.1999999999999999E-2</v>
      </c>
      <c r="D21">
        <v>5.7000000000000002E-2</v>
      </c>
      <c r="E21">
        <f>P_smrt_vyliecenie_hosp_Y[[#This Row],[CP_rec]]-B20</f>
        <v>1.2000000000000011E-2</v>
      </c>
      <c r="F21">
        <f>P_smrt_vyliecenie_hosp_Y[[#This Row],[CP_cont]]-D22</f>
        <v>1.1000000000000003E-2</v>
      </c>
      <c r="G21">
        <f>P_smrt_vyliecenie_hosp_Y[[#This Row],[P_death]]+D20*G20</f>
        <v>2.3582055352191409E-2</v>
      </c>
    </row>
    <row r="22" spans="1:7" x14ac:dyDescent="0.35">
      <c r="A22">
        <v>20</v>
      </c>
      <c r="B22">
        <v>0.93200000000000005</v>
      </c>
      <c r="C22">
        <v>2.1999999999999999E-2</v>
      </c>
      <c r="D22">
        <v>4.5999999999999999E-2</v>
      </c>
      <c r="E22">
        <f>P_smrt_vyliecenie_hosp_Y[[#This Row],[CP_rec]]-B21</f>
        <v>1.100000000000001E-2</v>
      </c>
      <c r="F22">
        <f>P_smrt_vyliecenie_hosp_Y[[#This Row],[CP_cont]]-D23</f>
        <v>3.9999999999999966E-3</v>
      </c>
      <c r="G22">
        <f>P_smrt_vyliecenie_hosp_Y[[#This Row],[P_death]]+D21*G21</f>
        <v>2.3344177155074908E-2</v>
      </c>
    </row>
    <row r="23" spans="1:7" x14ac:dyDescent="0.35">
      <c r="A23">
        <v>21</v>
      </c>
      <c r="B23">
        <v>0.93400000000000005</v>
      </c>
      <c r="C23">
        <v>2.4E-2</v>
      </c>
      <c r="D23">
        <v>4.2000000000000003E-2</v>
      </c>
      <c r="E23">
        <f>P_smrt_vyliecenie_hosp_Y[[#This Row],[CP_rec]]-B22</f>
        <v>2.0000000000000018E-3</v>
      </c>
      <c r="F23">
        <f>P_smrt_vyliecenie_hosp_Y[[#This Row],[CP_cont]]-D24</f>
        <v>2.0000000000000018E-3</v>
      </c>
      <c r="G23">
        <f>P_smrt_vyliecenie_hosp_Y[[#This Row],[P_death]]+D22*G22</f>
        <v>2.5073832149133446E-2</v>
      </c>
    </row>
    <row r="24" spans="1:7" x14ac:dyDescent="0.35">
      <c r="A24">
        <v>22</v>
      </c>
      <c r="B24">
        <v>0.93600000000000005</v>
      </c>
      <c r="C24">
        <v>2.4E-2</v>
      </c>
      <c r="D24">
        <v>0.04</v>
      </c>
      <c r="E24">
        <f>P_smrt_vyliecenie_hosp_Y[[#This Row],[CP_rec]]-B23</f>
        <v>2.0000000000000018E-3</v>
      </c>
      <c r="F24">
        <f>P_smrt_vyliecenie_hosp_Y[[#This Row],[CP_cont]]-D25</f>
        <v>2.0000000000000018E-3</v>
      </c>
      <c r="G24">
        <f>P_smrt_vyliecenie_hosp_Y[[#This Row],[P_death]]+D23*G23</f>
        <v>2.5053100950263606E-2</v>
      </c>
    </row>
    <row r="25" spans="1:7" x14ac:dyDescent="0.35">
      <c r="A25">
        <v>23</v>
      </c>
      <c r="B25">
        <v>0.93799999999999994</v>
      </c>
      <c r="C25">
        <v>2.4E-2</v>
      </c>
      <c r="D25">
        <v>3.7999999999999999E-2</v>
      </c>
      <c r="E25">
        <f>P_smrt_vyliecenie_hosp_Y[[#This Row],[CP_rec]]-B24</f>
        <v>1.9999999999998908E-3</v>
      </c>
      <c r="F25">
        <f>P_smrt_vyliecenie_hosp_Y[[#This Row],[CP_cont]]-D26</f>
        <v>8.0000000000000002E-3</v>
      </c>
      <c r="G25">
        <f>P_smrt_vyliecenie_hosp_Y[[#This Row],[P_death]]+D24*G24</f>
        <v>2.5002124038010543E-2</v>
      </c>
    </row>
    <row r="26" spans="1:7" x14ac:dyDescent="0.35">
      <c r="A26">
        <v>24</v>
      </c>
      <c r="B26">
        <v>0.94399999999999995</v>
      </c>
      <c r="C26">
        <v>2.5999999999999999E-2</v>
      </c>
      <c r="D26">
        <v>0.03</v>
      </c>
      <c r="E26">
        <f>P_smrt_vyliecenie_hosp_Y[[#This Row],[CP_rec]]-B25</f>
        <v>6.0000000000000053E-3</v>
      </c>
      <c r="F26">
        <f>P_smrt_vyliecenie_hosp_Y[[#This Row],[CP_cont]]-D27</f>
        <v>0</v>
      </c>
      <c r="G26">
        <f>P_smrt_vyliecenie_hosp_Y[[#This Row],[P_death]]+D25*G25</f>
        <v>2.6950080713444399E-2</v>
      </c>
    </row>
    <row r="27" spans="1:7" x14ac:dyDescent="0.35">
      <c r="A27">
        <v>25</v>
      </c>
      <c r="B27">
        <v>0.94399999999999995</v>
      </c>
      <c r="C27">
        <v>2.5999999999999999E-2</v>
      </c>
      <c r="D27">
        <v>0.03</v>
      </c>
      <c r="E27">
        <f>P_smrt_vyliecenie_hosp_Y[[#This Row],[CP_rec]]-B26</f>
        <v>0</v>
      </c>
      <c r="F27">
        <f>P_smrt_vyliecenie_hosp_Y[[#This Row],[CP_cont]]-D28</f>
        <v>4.9999999999999975E-3</v>
      </c>
      <c r="G27">
        <f>P_smrt_vyliecenie_hosp_Y[[#This Row],[P_death]]+D26*G26</f>
        <v>2.680850242140333E-2</v>
      </c>
    </row>
    <row r="28" spans="1:7" x14ac:dyDescent="0.35">
      <c r="A28">
        <v>26</v>
      </c>
      <c r="B28">
        <v>0.94899999999999995</v>
      </c>
      <c r="C28">
        <v>2.5999999999999999E-2</v>
      </c>
      <c r="D28">
        <v>2.5000000000000001E-2</v>
      </c>
      <c r="E28">
        <f>P_smrt_vyliecenie_hosp_Y[[#This Row],[CP_rec]]-B27</f>
        <v>5.0000000000000044E-3</v>
      </c>
      <c r="F28">
        <f>P_smrt_vyliecenie_hosp_Y[[#This Row],[CP_cont]]-D29</f>
        <v>0</v>
      </c>
      <c r="G28">
        <f>P_smrt_vyliecenie_hosp_Y[[#This Row],[P_death]]+D27*G27</f>
        <v>2.68042550726421E-2</v>
      </c>
    </row>
    <row r="29" spans="1:7" x14ac:dyDescent="0.35">
      <c r="A29">
        <v>27</v>
      </c>
      <c r="B29">
        <v>0.94899999999999995</v>
      </c>
      <c r="C29">
        <v>2.5999999999999999E-2</v>
      </c>
      <c r="D29">
        <v>2.5000000000000001E-2</v>
      </c>
      <c r="E29">
        <f>P_smrt_vyliecenie_hosp_Y[[#This Row],[CP_rec]]-B28</f>
        <v>0</v>
      </c>
      <c r="F29">
        <f>P_smrt_vyliecenie_hosp_Y[[#This Row],[CP_cont]]-D30</f>
        <v>0</v>
      </c>
      <c r="G29">
        <f>P_smrt_vyliecenie_hosp_Y[[#This Row],[P_death]]+D28*G28</f>
        <v>2.667010637681605E-2</v>
      </c>
    </row>
    <row r="30" spans="1:7" x14ac:dyDescent="0.35">
      <c r="A30">
        <v>28</v>
      </c>
      <c r="B30">
        <v>0.94899999999999995</v>
      </c>
      <c r="C30">
        <v>2.5999999999999999E-2</v>
      </c>
      <c r="D30">
        <v>2.5000000000000001E-2</v>
      </c>
      <c r="E30">
        <f>P_smrt_vyliecenie_hosp_Y[[#This Row],[CP_rec]]-B29</f>
        <v>0</v>
      </c>
      <c r="F30">
        <f>P_smrt_vyliecenie_hosp_Y[[#This Row],[CP_cont]]-D31</f>
        <v>2.0000000000000018E-3</v>
      </c>
      <c r="G30">
        <f>P_smrt_vyliecenie_hosp_Y[[#This Row],[P_death]]+D29*G29</f>
        <v>2.6666752659420399E-2</v>
      </c>
    </row>
    <row r="31" spans="1:7" x14ac:dyDescent="0.35">
      <c r="A31">
        <v>29</v>
      </c>
      <c r="B31">
        <v>0.95099999999999996</v>
      </c>
      <c r="C31">
        <v>2.5999999999999999E-2</v>
      </c>
      <c r="D31">
        <v>2.3E-2</v>
      </c>
      <c r="E31">
        <f>P_smrt_vyliecenie_hosp_Y[[#This Row],[CP_rec]]-B30</f>
        <v>2.0000000000000018E-3</v>
      </c>
      <c r="F31">
        <f>P_smrt_vyliecenie_hosp_Y[[#This Row],[CP_cont]]-D32</f>
        <v>0</v>
      </c>
      <c r="G31">
        <f>P_smrt_vyliecenie_hosp_Y[[#This Row],[P_death]]+D30*G30</f>
        <v>2.6666668816485509E-2</v>
      </c>
    </row>
    <row r="32" spans="1:7" x14ac:dyDescent="0.35">
      <c r="A32">
        <v>30</v>
      </c>
      <c r="B32">
        <v>0.95099999999999996</v>
      </c>
      <c r="C32">
        <v>2.5999999999999999E-2</v>
      </c>
      <c r="D32">
        <v>2.3E-2</v>
      </c>
      <c r="E32">
        <f>P_smrt_vyliecenie_hosp_Y[[#This Row],[CP_rec]]-B31</f>
        <v>0</v>
      </c>
      <c r="F32">
        <f>P_smrt_vyliecenie_hosp_Y[[#This Row],[CP_cont]]-D33</f>
        <v>5.000000000000001E-3</v>
      </c>
      <c r="G32">
        <f>P_smrt_vyliecenie_hosp_Y[[#This Row],[P_death]]+D31*G31</f>
        <v>2.6613333382779165E-2</v>
      </c>
    </row>
    <row r="33" spans="1:7" x14ac:dyDescent="0.35">
      <c r="A33">
        <v>31</v>
      </c>
      <c r="B33">
        <v>0.95599999999999996</v>
      </c>
      <c r="C33">
        <v>2.5999999999999999E-2</v>
      </c>
      <c r="D33">
        <v>1.7999999999999999E-2</v>
      </c>
      <c r="E33">
        <f>P_smrt_vyliecenie_hosp_Y[[#This Row],[CP_rec]]-B32</f>
        <v>5.0000000000000044E-3</v>
      </c>
      <c r="F33">
        <f>P_smrt_vyliecenie_hosp_Y[[#This Row],[CP_cont]]-D34</f>
        <v>2.9999999999999992E-3</v>
      </c>
      <c r="G33">
        <f>P_smrt_vyliecenie_hosp_Y[[#This Row],[P_death]]+D32*G32</f>
        <v>2.661210666780392E-2</v>
      </c>
    </row>
    <row r="34" spans="1:7" x14ac:dyDescent="0.35">
      <c r="A34">
        <v>32</v>
      </c>
      <c r="B34">
        <v>0.95799999999999996</v>
      </c>
      <c r="C34">
        <v>2.7E-2</v>
      </c>
      <c r="D34">
        <v>1.4999999999999999E-2</v>
      </c>
      <c r="E34">
        <f>P_smrt_vyliecenie_hosp_Y[[#This Row],[CP_rec]]-B33</f>
        <v>2.0000000000000018E-3</v>
      </c>
      <c r="F34">
        <f>P_smrt_vyliecenie_hosp_Y[[#This Row],[CP_cont]]-D35</f>
        <v>4.9999999999999992E-3</v>
      </c>
      <c r="G34">
        <f>P_smrt_vyliecenie_hosp_Y[[#This Row],[P_death]]+D33*G33</f>
        <v>2.7479017920020471E-2</v>
      </c>
    </row>
    <row r="35" spans="1:7" x14ac:dyDescent="0.35">
      <c r="A35">
        <v>33</v>
      </c>
      <c r="B35">
        <v>0.96099999999999997</v>
      </c>
      <c r="C35">
        <v>2.9000000000000001E-2</v>
      </c>
      <c r="D35">
        <v>0.01</v>
      </c>
      <c r="E35">
        <f>P_smrt_vyliecenie_hosp_Y[[#This Row],[CP_rec]]-B34</f>
        <v>3.0000000000000027E-3</v>
      </c>
      <c r="F35">
        <f>P_smrt_vyliecenie_hosp_Y[[#This Row],[CP_cont]]-D36</f>
        <v>2E-3</v>
      </c>
      <c r="G35">
        <f>P_smrt_vyliecenie_hosp_Y[[#This Row],[P_death]]+D34*G34</f>
        <v>2.9412185268800309E-2</v>
      </c>
    </row>
    <row r="36" spans="1:7" x14ac:dyDescent="0.35">
      <c r="A36">
        <v>34</v>
      </c>
      <c r="B36">
        <v>0.96299999999999997</v>
      </c>
      <c r="C36">
        <v>2.9000000000000001E-2</v>
      </c>
      <c r="D36">
        <v>8.0000000000000002E-3</v>
      </c>
      <c r="E36">
        <f>P_smrt_vyliecenie_hosp_Y[[#This Row],[CP_rec]]-B35</f>
        <v>2.0000000000000018E-3</v>
      </c>
      <c r="F36">
        <f>P_smrt_vyliecenie_hosp_Y[[#This Row],[CP_cont]]-D37</f>
        <v>3.0000000000000001E-3</v>
      </c>
      <c r="G36">
        <f>P_smrt_vyliecenie_hosp_Y[[#This Row],[P_death]]+D35*G35</f>
        <v>2.9294121852688003E-2</v>
      </c>
    </row>
    <row r="37" spans="1:7" x14ac:dyDescent="0.35">
      <c r="A37">
        <v>35</v>
      </c>
      <c r="B37">
        <v>0.96599999999999997</v>
      </c>
      <c r="C37">
        <v>2.9000000000000001E-2</v>
      </c>
      <c r="D37">
        <v>5.0000000000000001E-3</v>
      </c>
      <c r="E37">
        <f>P_smrt_vyliecenie_hosp_Y[[#This Row],[CP_rec]]-B36</f>
        <v>3.0000000000000027E-3</v>
      </c>
      <c r="F37">
        <f>P_smrt_vyliecenie_hosp_Y[[#This Row],[CP_cont]]-D38</f>
        <v>0</v>
      </c>
      <c r="G37">
        <f>P_smrt_vyliecenie_hosp_Y[[#This Row],[P_death]]+D36*G36</f>
        <v>2.9234352974821506E-2</v>
      </c>
    </row>
    <row r="38" spans="1:7" x14ac:dyDescent="0.35">
      <c r="A38">
        <v>36</v>
      </c>
      <c r="B38">
        <v>0.96599999999999997</v>
      </c>
      <c r="C38">
        <v>2.9000000000000001E-2</v>
      </c>
      <c r="D38">
        <v>5.0000000000000001E-3</v>
      </c>
      <c r="E38">
        <f>P_smrt_vyliecenie_hosp_Y[[#This Row],[CP_rec]]-B37</f>
        <v>0</v>
      </c>
      <c r="F38">
        <f>P_smrt_vyliecenie_hosp_Y[[#This Row],[CP_cont]]-D39</f>
        <v>0</v>
      </c>
      <c r="G38">
        <f>P_smrt_vyliecenie_hosp_Y[[#This Row],[P_death]]+D37*G37</f>
        <v>2.914617176487411E-2</v>
      </c>
    </row>
    <row r="39" spans="1:7" x14ac:dyDescent="0.35">
      <c r="A39">
        <v>37</v>
      </c>
      <c r="B39">
        <v>0.96599999999999997</v>
      </c>
      <c r="C39">
        <v>2.9000000000000001E-2</v>
      </c>
      <c r="D39">
        <v>5.0000000000000001E-3</v>
      </c>
      <c r="E39">
        <f>P_smrt_vyliecenie_hosp_Y[[#This Row],[CP_rec]]-B38</f>
        <v>0</v>
      </c>
      <c r="F39">
        <f>P_smrt_vyliecenie_hosp_Y[[#This Row],[CP_cont]]-D40</f>
        <v>5.0000000000000001E-3</v>
      </c>
      <c r="G39">
        <f>P_smrt_vyliecenie_hosp_Y[[#This Row],[P_death]]+D38*G38</f>
        <v>2.9145730858824371E-2</v>
      </c>
    </row>
    <row r="40" spans="1:7" x14ac:dyDescent="0.35">
      <c r="A40">
        <v>38</v>
      </c>
      <c r="B40">
        <v>0.97099999999999997</v>
      </c>
      <c r="C40">
        <v>2.9000000000000001E-2</v>
      </c>
      <c r="D40">
        <v>0</v>
      </c>
      <c r="E40">
        <f>P_smrt_vyliecenie_hosp_Y[[#This Row],[CP_rec]]-B39</f>
        <v>5.0000000000000044E-3</v>
      </c>
      <c r="F40">
        <f>P_smrt_vyliecenie_hosp_Y[[#This Row],[CP_cont]]-D41</f>
        <v>0</v>
      </c>
      <c r="G40">
        <f>P_smrt_vyliecenie_hosp_Y[[#This Row],[P_death]]+D39*G39</f>
        <v>2.9145728654294125E-2</v>
      </c>
    </row>
    <row r="41" spans="1:7" x14ac:dyDescent="0.35">
      <c r="C41" s="2">
        <f>AVERAGE(P_smrt_vyliecenie_hosp_Y[P_death])</f>
        <v>2.094871794871796E-2</v>
      </c>
      <c r="E41" s="1">
        <f>SUMPRODUCT(P_smrt_vyliecenie_hosp_Y[day],P_smrt_vyliecenie_hosp_Y[P_rec])</f>
        <v>7.9709999999999992</v>
      </c>
      <c r="F41">
        <f>SUMPRODUCT(P_smrt_vyliecenie_hosp_Y[P_cont],P_smrt_vyliecenie_hosp_Y[day])</f>
        <v>7.2890000000000015</v>
      </c>
      <c r="G41">
        <f>G40</f>
        <v>2.9145728654294125E-2</v>
      </c>
    </row>
  </sheetData>
  <phoneticPr fontId="3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6014CE-AE6A-49D3-8A4D-846F0431249A}">
  <dimension ref="A1:J57"/>
  <sheetViews>
    <sheetView workbookViewId="0">
      <selection activeCell="I1" sqref="I1:I7"/>
    </sheetView>
  </sheetViews>
  <sheetFormatPr defaultRowHeight="14.5" x14ac:dyDescent="0.35"/>
  <cols>
    <col min="9" max="9" width="24.1796875" customWidth="1"/>
  </cols>
  <sheetData>
    <row r="1" spans="1:10" x14ac:dyDescent="0.35">
      <c r="A1" t="s">
        <v>0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I1" s="4" t="s">
        <v>14</v>
      </c>
    </row>
    <row r="2" spans="1:10" x14ac:dyDescent="0.35">
      <c r="A2">
        <v>0</v>
      </c>
      <c r="B2">
        <v>0</v>
      </c>
      <c r="C2">
        <v>1.6E-2</v>
      </c>
      <c r="D2">
        <v>0.98399999999999999</v>
      </c>
      <c r="E2">
        <v>0</v>
      </c>
      <c r="F2">
        <f>P_smrt_vyliecenie_hosp_O[[#This Row],[CP_cont]]-D3</f>
        <v>3.0000000000000027E-2</v>
      </c>
      <c r="G2">
        <f>P_smrt_vyliecenie_hosp_O[[#This Row],[P_death]]</f>
        <v>1.6E-2</v>
      </c>
      <c r="I2" s="3" t="s">
        <v>1</v>
      </c>
      <c r="J2">
        <f>P_smrt_vyliecenie_hosp_O[[#Totals],[P_rec]]</f>
        <v>9.2359999999999971</v>
      </c>
    </row>
    <row r="3" spans="1:10" x14ac:dyDescent="0.35">
      <c r="A3">
        <v>1</v>
      </c>
      <c r="B3">
        <v>1.6E-2</v>
      </c>
      <c r="C3">
        <v>2.9000000000000001E-2</v>
      </c>
      <c r="D3">
        <v>0.95399999999999996</v>
      </c>
      <c r="E3">
        <f>P_smrt_vyliecenie_hosp_O[[#This Row],[CP_rec]]-B2</f>
        <v>1.6E-2</v>
      </c>
      <c r="F3">
        <f>P_smrt_vyliecenie_hosp_O[[#This Row],[CP_cont]]-D4</f>
        <v>4.4999999999999929E-2</v>
      </c>
      <c r="G3">
        <f>P_smrt_vyliecenie_hosp_O[[#This Row],[P_death]]+D2*G2</f>
        <v>4.4744000000000006E-2</v>
      </c>
      <c r="I3" s="3" t="s">
        <v>2</v>
      </c>
      <c r="J3">
        <f>P_smrt_vyliecenie_hosp_O[[#Totals],[Death_rate]]</f>
        <v>0.21787148594377509</v>
      </c>
    </row>
    <row r="4" spans="1:10" x14ac:dyDescent="0.35">
      <c r="A4">
        <v>2</v>
      </c>
      <c r="B4">
        <v>4.3999999999999997E-2</v>
      </c>
      <c r="C4">
        <v>4.7E-2</v>
      </c>
      <c r="D4">
        <v>0.90900000000000003</v>
      </c>
      <c r="E4">
        <f>P_smrt_vyliecenie_hosp_O[[#This Row],[CP_rec]]-B3</f>
        <v>2.7999999999999997E-2</v>
      </c>
      <c r="F4">
        <f>P_smrt_vyliecenie_hosp_O[[#This Row],[CP_cont]]-D5</f>
        <v>5.4000000000000048E-2</v>
      </c>
      <c r="G4">
        <f>P_smrt_vyliecenie_hosp_O[[#This Row],[P_death]]+D3*G3</f>
        <v>8.9685775999999995E-2</v>
      </c>
      <c r="I4" s="3" t="s">
        <v>5</v>
      </c>
      <c r="J4">
        <f>1-J3</f>
        <v>0.78212851405622486</v>
      </c>
    </row>
    <row r="5" spans="1:10" x14ac:dyDescent="0.35">
      <c r="A5">
        <v>3</v>
      </c>
      <c r="B5">
        <v>8.5999999999999993E-2</v>
      </c>
      <c r="C5">
        <v>5.8999999999999997E-2</v>
      </c>
      <c r="D5">
        <v>0.85499999999999998</v>
      </c>
      <c r="E5">
        <f>P_smrt_vyliecenie_hosp_O[[#This Row],[CP_rec]]-B4</f>
        <v>4.1999999999999996E-2</v>
      </c>
      <c r="F5">
        <f>P_smrt_vyliecenie_hosp_O[[#This Row],[CP_cont]]-D6</f>
        <v>4.9999999999999933E-2</v>
      </c>
      <c r="G5">
        <f>P_smrt_vyliecenie_hosp_O[[#This Row],[P_death]]+D4*G4</f>
        <v>0.14052437038400001</v>
      </c>
      <c r="I5" s="3" t="s">
        <v>3</v>
      </c>
      <c r="J5">
        <f>P_smrt_vyliecenie_hosp_O[[#Totals],[P_cont]]</f>
        <v>10.440000000000001</v>
      </c>
    </row>
    <row r="6" spans="1:10" x14ac:dyDescent="0.35">
      <c r="A6">
        <v>4</v>
      </c>
      <c r="B6">
        <v>0.124</v>
      </c>
      <c r="C6">
        <v>7.1999999999999995E-2</v>
      </c>
      <c r="D6">
        <v>0.80500000000000005</v>
      </c>
      <c r="E6">
        <f>P_smrt_vyliecenie_hosp_O[[#This Row],[CP_rec]]-B5</f>
        <v>3.8000000000000006E-2</v>
      </c>
      <c r="F6">
        <f>P_smrt_vyliecenie_hosp_O[[#This Row],[CP_cont]]-D7</f>
        <v>5.4000000000000048E-2</v>
      </c>
      <c r="G6">
        <f>P_smrt_vyliecenie_hosp_O[[#This Row],[P_death]]+D5*G5</f>
        <v>0.19214833667831999</v>
      </c>
      <c r="I6" s="3" t="s">
        <v>7</v>
      </c>
      <c r="J6">
        <f>J3/(1/J5-J4/J2)</f>
        <v>19.623043957775383</v>
      </c>
    </row>
    <row r="7" spans="1:10" x14ac:dyDescent="0.35">
      <c r="A7">
        <v>5</v>
      </c>
      <c r="B7">
        <v>0.16500000000000001</v>
      </c>
      <c r="C7">
        <v>8.3000000000000004E-2</v>
      </c>
      <c r="D7">
        <v>0.751</v>
      </c>
      <c r="E7">
        <f>P_smrt_vyliecenie_hosp_O[[#This Row],[CP_rec]]-B6</f>
        <v>4.1000000000000009E-2</v>
      </c>
      <c r="F7">
        <f>P_smrt_vyliecenie_hosp_O[[#This Row],[CP_cont]]-D8</f>
        <v>5.4000000000000048E-2</v>
      </c>
      <c r="G7">
        <f>P_smrt_vyliecenie_hosp_O[[#This Row],[P_death]]+D6*G6</f>
        <v>0.23767941102604762</v>
      </c>
      <c r="I7" s="3" t="s">
        <v>15</v>
      </c>
      <c r="J7">
        <v>2524</v>
      </c>
    </row>
    <row r="8" spans="1:10" x14ac:dyDescent="0.35">
      <c r="A8">
        <v>6</v>
      </c>
      <c r="B8">
        <v>0.20499999999999999</v>
      </c>
      <c r="C8">
        <v>9.8000000000000004E-2</v>
      </c>
      <c r="D8">
        <v>0.69699999999999995</v>
      </c>
      <c r="E8">
        <f>P_smrt_vyliecenie_hosp_O[[#This Row],[CP_rec]]-B7</f>
        <v>3.999999999999998E-2</v>
      </c>
      <c r="F8">
        <f>P_smrt_vyliecenie_hosp_O[[#This Row],[CP_cont]]-D9</f>
        <v>5.3999999999999937E-2</v>
      </c>
      <c r="G8">
        <f>P_smrt_vyliecenie_hosp_O[[#This Row],[P_death]]+D7*G7</f>
        <v>0.27649723768056178</v>
      </c>
    </row>
    <row r="9" spans="1:10" x14ac:dyDescent="0.35">
      <c r="A9">
        <v>7</v>
      </c>
      <c r="B9">
        <v>0.246</v>
      </c>
      <c r="C9">
        <v>0.112</v>
      </c>
      <c r="D9">
        <v>0.64300000000000002</v>
      </c>
      <c r="E9">
        <f>P_smrt_vyliecenie_hosp_O[[#This Row],[CP_rec]]-B8</f>
        <v>4.1000000000000009E-2</v>
      </c>
      <c r="F9">
        <f>P_smrt_vyliecenie_hosp_O[[#This Row],[CP_cont]]-D10</f>
        <v>6.6000000000000059E-2</v>
      </c>
      <c r="G9">
        <f>P_smrt_vyliecenie_hosp_O[[#This Row],[P_death]]+D8*G8</f>
        <v>0.30471857466335156</v>
      </c>
    </row>
    <row r="10" spans="1:10" x14ac:dyDescent="0.35">
      <c r="A10">
        <v>8</v>
      </c>
      <c r="B10">
        <v>0.30099999999999999</v>
      </c>
      <c r="C10">
        <v>0.121</v>
      </c>
      <c r="D10">
        <v>0.57699999999999996</v>
      </c>
      <c r="E10">
        <f>P_smrt_vyliecenie_hosp_O[[#This Row],[CP_rec]]-B9</f>
        <v>5.4999999999999993E-2</v>
      </c>
      <c r="F10">
        <f>P_smrt_vyliecenie_hosp_O[[#This Row],[CP_cont]]-D11</f>
        <v>6.3999999999999946E-2</v>
      </c>
      <c r="G10">
        <f>P_smrt_vyliecenie_hosp_O[[#This Row],[P_death]]+D9*G9</f>
        <v>0.31693404350853505</v>
      </c>
    </row>
    <row r="11" spans="1:10" x14ac:dyDescent="0.35">
      <c r="A11">
        <v>9</v>
      </c>
      <c r="B11">
        <v>0.35599999999999998</v>
      </c>
      <c r="C11">
        <v>0.13100000000000001</v>
      </c>
      <c r="D11">
        <v>0.51300000000000001</v>
      </c>
      <c r="E11">
        <f>P_smrt_vyliecenie_hosp_O[[#This Row],[CP_rec]]-B10</f>
        <v>5.4999999999999993E-2</v>
      </c>
      <c r="F11">
        <f>P_smrt_vyliecenie_hosp_O[[#This Row],[CP_cont]]-D12</f>
        <v>4.6999999999999986E-2</v>
      </c>
      <c r="G11">
        <f>P_smrt_vyliecenie_hosp_O[[#This Row],[P_death]]+D10*G10</f>
        <v>0.3138709431044247</v>
      </c>
    </row>
    <row r="12" spans="1:10" x14ac:dyDescent="0.35">
      <c r="A12">
        <v>10</v>
      </c>
      <c r="B12">
        <v>0.39600000000000002</v>
      </c>
      <c r="C12">
        <v>0.13800000000000001</v>
      </c>
      <c r="D12">
        <v>0.46600000000000003</v>
      </c>
      <c r="E12">
        <f>P_smrt_vyliecenie_hosp_O[[#This Row],[CP_rec]]-B11</f>
        <v>4.0000000000000036E-2</v>
      </c>
      <c r="F12">
        <f>P_smrt_vyliecenie_hosp_O[[#This Row],[CP_cont]]-D13</f>
        <v>6.2E-2</v>
      </c>
      <c r="G12">
        <f>P_smrt_vyliecenie_hosp_O[[#This Row],[P_death]]+D11*G11</f>
        <v>0.29901579381256993</v>
      </c>
    </row>
    <row r="13" spans="1:10" x14ac:dyDescent="0.35">
      <c r="A13">
        <v>11</v>
      </c>
      <c r="B13">
        <v>0.44600000000000001</v>
      </c>
      <c r="C13">
        <v>0.15</v>
      </c>
      <c r="D13">
        <v>0.40400000000000003</v>
      </c>
      <c r="E13">
        <f>P_smrt_vyliecenie_hosp_O[[#This Row],[CP_rec]]-B12</f>
        <v>4.9999999999999989E-2</v>
      </c>
      <c r="F13">
        <f>P_smrt_vyliecenie_hosp_O[[#This Row],[CP_cont]]-D14</f>
        <v>5.4000000000000048E-2</v>
      </c>
      <c r="G13">
        <f>P_smrt_vyliecenie_hosp_O[[#This Row],[P_death]]+D12*G12</f>
        <v>0.28934135991665755</v>
      </c>
    </row>
    <row r="14" spans="1:10" x14ac:dyDescent="0.35">
      <c r="A14">
        <v>12</v>
      </c>
      <c r="B14">
        <v>0.49099999999999999</v>
      </c>
      <c r="C14">
        <v>0.159</v>
      </c>
      <c r="D14">
        <v>0.35</v>
      </c>
      <c r="E14">
        <f>P_smrt_vyliecenie_hosp_O[[#This Row],[CP_rec]]-B13</f>
        <v>4.4999999999999984E-2</v>
      </c>
      <c r="F14">
        <f>P_smrt_vyliecenie_hosp_O[[#This Row],[CP_cont]]-D15</f>
        <v>4.0999999999999981E-2</v>
      </c>
      <c r="G14">
        <f>P_smrt_vyliecenie_hosp_O[[#This Row],[P_death]]+D13*G13</f>
        <v>0.27589390940632963</v>
      </c>
    </row>
    <row r="15" spans="1:10" x14ac:dyDescent="0.35">
      <c r="A15">
        <v>13</v>
      </c>
      <c r="B15">
        <v>0.52800000000000002</v>
      </c>
      <c r="C15">
        <v>0.16300000000000001</v>
      </c>
      <c r="D15">
        <v>0.309</v>
      </c>
      <c r="E15">
        <f>P_smrt_vyliecenie_hosp_O[[#This Row],[CP_rec]]-B14</f>
        <v>3.7000000000000033E-2</v>
      </c>
      <c r="F15">
        <f>P_smrt_vyliecenie_hosp_O[[#This Row],[CP_cont]]-D16</f>
        <v>2.899999999999997E-2</v>
      </c>
      <c r="G15">
        <f>P_smrt_vyliecenie_hosp_O[[#This Row],[P_death]]+D14*G14</f>
        <v>0.25956286829221537</v>
      </c>
    </row>
    <row r="16" spans="1:10" x14ac:dyDescent="0.35">
      <c r="A16">
        <v>14</v>
      </c>
      <c r="B16">
        <v>0.55400000000000005</v>
      </c>
      <c r="C16">
        <v>0.16600000000000001</v>
      </c>
      <c r="D16">
        <v>0.28000000000000003</v>
      </c>
      <c r="E16">
        <f>P_smrt_vyliecenie_hosp_O[[#This Row],[CP_rec]]-B15</f>
        <v>2.6000000000000023E-2</v>
      </c>
      <c r="F16">
        <f>P_smrt_vyliecenie_hosp_O[[#This Row],[CP_cont]]-D17</f>
        <v>5.0000000000000017E-2</v>
      </c>
      <c r="G16">
        <f>P_smrt_vyliecenie_hosp_O[[#This Row],[P_death]]+D15*G15</f>
        <v>0.24620492630229457</v>
      </c>
    </row>
    <row r="17" spans="1:7" x14ac:dyDescent="0.35">
      <c r="A17">
        <v>15</v>
      </c>
      <c r="B17">
        <v>0.60099999999999998</v>
      </c>
      <c r="C17">
        <v>0.17</v>
      </c>
      <c r="D17">
        <v>0.23</v>
      </c>
      <c r="E17">
        <f>P_smrt_vyliecenie_hosp_O[[#This Row],[CP_rec]]-B16</f>
        <v>4.6999999999999931E-2</v>
      </c>
      <c r="F17">
        <f>P_smrt_vyliecenie_hosp_O[[#This Row],[CP_cont]]-D18</f>
        <v>3.5000000000000003E-2</v>
      </c>
      <c r="G17">
        <f>P_smrt_vyliecenie_hosp_O[[#This Row],[P_death]]+D16*G16</f>
        <v>0.23893737936464249</v>
      </c>
    </row>
    <row r="18" spans="1:7" x14ac:dyDescent="0.35">
      <c r="A18">
        <v>16</v>
      </c>
      <c r="B18">
        <v>0.63200000000000001</v>
      </c>
      <c r="C18">
        <v>0.17299999999999999</v>
      </c>
      <c r="D18">
        <v>0.19500000000000001</v>
      </c>
      <c r="E18">
        <f>P_smrt_vyliecenie_hosp_O[[#This Row],[CP_rec]]-B17</f>
        <v>3.1000000000000028E-2</v>
      </c>
      <c r="F18">
        <f>P_smrt_vyliecenie_hosp_O[[#This Row],[CP_cont]]-D19</f>
        <v>1.9000000000000017E-2</v>
      </c>
      <c r="G18">
        <f>P_smrt_vyliecenie_hosp_O[[#This Row],[P_death]]+D17*G17</f>
        <v>0.22795559725386777</v>
      </c>
    </row>
    <row r="19" spans="1:7" x14ac:dyDescent="0.35">
      <c r="A19">
        <v>17</v>
      </c>
      <c r="B19">
        <v>0.64700000000000002</v>
      </c>
      <c r="C19">
        <v>0.17599999999999999</v>
      </c>
      <c r="D19">
        <v>0.17599999999999999</v>
      </c>
      <c r="E19">
        <f>P_smrt_vyliecenie_hosp_O[[#This Row],[CP_rec]]-B18</f>
        <v>1.5000000000000013E-2</v>
      </c>
      <c r="F19">
        <f>P_smrt_vyliecenie_hosp_O[[#This Row],[CP_cont]]-D20</f>
        <v>1.7999999999999988E-2</v>
      </c>
      <c r="G19">
        <f>P_smrt_vyliecenie_hosp_O[[#This Row],[P_death]]+D18*G18</f>
        <v>0.22045134146450421</v>
      </c>
    </row>
    <row r="20" spans="1:7" x14ac:dyDescent="0.35">
      <c r="A20">
        <v>18</v>
      </c>
      <c r="B20">
        <v>0.66500000000000004</v>
      </c>
      <c r="C20">
        <v>0.17799999999999999</v>
      </c>
      <c r="D20">
        <v>0.158</v>
      </c>
      <c r="E20">
        <f>P_smrt_vyliecenie_hosp_O[[#This Row],[CP_rec]]-B19</f>
        <v>1.8000000000000016E-2</v>
      </c>
      <c r="F20">
        <f>P_smrt_vyliecenie_hosp_O[[#This Row],[CP_cont]]-D21</f>
        <v>2.4999999999999994E-2</v>
      </c>
      <c r="G20">
        <f>P_smrt_vyliecenie_hosp_O[[#This Row],[P_death]]+D19*G19</f>
        <v>0.21679943609775273</v>
      </c>
    </row>
    <row r="21" spans="1:7" x14ac:dyDescent="0.35">
      <c r="A21">
        <v>19</v>
      </c>
      <c r="B21">
        <v>0.68200000000000005</v>
      </c>
      <c r="C21">
        <v>0.184</v>
      </c>
      <c r="D21">
        <v>0.13300000000000001</v>
      </c>
      <c r="E21">
        <f>P_smrt_vyliecenie_hosp_O[[#This Row],[CP_rec]]-B20</f>
        <v>1.7000000000000015E-2</v>
      </c>
      <c r="F21">
        <f>P_smrt_vyliecenie_hosp_O[[#This Row],[CP_cont]]-D22</f>
        <v>1.7000000000000001E-2</v>
      </c>
      <c r="G21">
        <f>P_smrt_vyliecenie_hosp_O[[#This Row],[P_death]]+D20*G20</f>
        <v>0.21825431090344494</v>
      </c>
    </row>
    <row r="22" spans="1:7" x14ac:dyDescent="0.35">
      <c r="A22">
        <v>20</v>
      </c>
      <c r="B22">
        <v>0.69799999999999995</v>
      </c>
      <c r="C22">
        <v>0.186</v>
      </c>
      <c r="D22">
        <v>0.11600000000000001</v>
      </c>
      <c r="E22">
        <f>P_smrt_vyliecenie_hosp_O[[#This Row],[CP_rec]]-B21</f>
        <v>1.5999999999999903E-2</v>
      </c>
      <c r="F22">
        <f>P_smrt_vyliecenie_hosp_O[[#This Row],[CP_cont]]-D23</f>
        <v>1.100000000000001E-2</v>
      </c>
      <c r="G22">
        <f>P_smrt_vyliecenie_hosp_O[[#This Row],[P_death]]+D21*G21</f>
        <v>0.21502782335015819</v>
      </c>
    </row>
    <row r="23" spans="1:7" x14ac:dyDescent="0.35">
      <c r="A23">
        <v>21</v>
      </c>
      <c r="B23">
        <v>0.70599999999999996</v>
      </c>
      <c r="C23">
        <v>0.189</v>
      </c>
      <c r="D23">
        <v>0.105</v>
      </c>
      <c r="E23">
        <f>P_smrt_vyliecenie_hosp_O[[#This Row],[CP_rec]]-B22</f>
        <v>8.0000000000000071E-3</v>
      </c>
      <c r="F23">
        <f>P_smrt_vyliecenie_hosp_O[[#This Row],[CP_cont]]-D24</f>
        <v>6.9999999999999923E-3</v>
      </c>
      <c r="G23">
        <f>P_smrt_vyliecenie_hosp_O[[#This Row],[P_death]]+D22*G22</f>
        <v>0.21394322750861836</v>
      </c>
    </row>
    <row r="24" spans="1:7" x14ac:dyDescent="0.35">
      <c r="A24">
        <v>22</v>
      </c>
      <c r="B24">
        <v>0.71299999999999997</v>
      </c>
      <c r="C24">
        <v>0.189</v>
      </c>
      <c r="D24">
        <v>9.8000000000000004E-2</v>
      </c>
      <c r="E24">
        <f>P_smrt_vyliecenie_hosp_O[[#This Row],[CP_rec]]-B23</f>
        <v>7.0000000000000062E-3</v>
      </c>
      <c r="F24">
        <f>P_smrt_vyliecenie_hosp_O[[#This Row],[CP_cont]]-D25</f>
        <v>1.2999999999999998E-2</v>
      </c>
      <c r="G24">
        <f>P_smrt_vyliecenie_hosp_O[[#This Row],[P_death]]+D23*G23</f>
        <v>0.21146403888840493</v>
      </c>
    </row>
    <row r="25" spans="1:7" x14ac:dyDescent="0.35">
      <c r="A25">
        <v>23</v>
      </c>
      <c r="B25">
        <v>0.72599999999999998</v>
      </c>
      <c r="C25">
        <v>0.189</v>
      </c>
      <c r="D25">
        <v>8.5000000000000006E-2</v>
      </c>
      <c r="E25">
        <f>P_smrt_vyliecenie_hosp_O[[#This Row],[CP_rec]]-B24</f>
        <v>1.3000000000000012E-2</v>
      </c>
      <c r="F25">
        <f>P_smrt_vyliecenie_hosp_O[[#This Row],[CP_cont]]-D26</f>
        <v>6.0000000000000053E-3</v>
      </c>
      <c r="G25">
        <f>P_smrt_vyliecenie_hosp_O[[#This Row],[P_death]]+D24*G24</f>
        <v>0.20972347581106368</v>
      </c>
    </row>
    <row r="26" spans="1:7" x14ac:dyDescent="0.35">
      <c r="A26">
        <v>24</v>
      </c>
      <c r="B26">
        <v>0.73199999999999998</v>
      </c>
      <c r="C26">
        <v>0.189</v>
      </c>
      <c r="D26">
        <v>7.9000000000000001E-2</v>
      </c>
      <c r="E26">
        <f>P_smrt_vyliecenie_hosp_O[[#This Row],[CP_rec]]-B25</f>
        <v>6.0000000000000053E-3</v>
      </c>
      <c r="F26">
        <f>P_smrt_vyliecenie_hosp_O[[#This Row],[CP_cont]]-D27</f>
        <v>8.0000000000000071E-3</v>
      </c>
      <c r="G26">
        <f>P_smrt_vyliecenie_hosp_O[[#This Row],[P_death]]+D25*G25</f>
        <v>0.20682649544394041</v>
      </c>
    </row>
    <row r="27" spans="1:7" x14ac:dyDescent="0.35">
      <c r="A27">
        <v>25</v>
      </c>
      <c r="B27">
        <v>0.73599999999999999</v>
      </c>
      <c r="C27">
        <v>0.193</v>
      </c>
      <c r="D27">
        <v>7.0999999999999994E-2</v>
      </c>
      <c r="E27">
        <f>P_smrt_vyliecenie_hosp_O[[#This Row],[CP_rec]]-B26</f>
        <v>4.0000000000000036E-3</v>
      </c>
      <c r="F27">
        <f>P_smrt_vyliecenie_hosp_O[[#This Row],[CP_cont]]-D28</f>
        <v>8.9999999999999941E-3</v>
      </c>
      <c r="G27">
        <f>P_smrt_vyliecenie_hosp_O[[#This Row],[P_death]]+D26*G26</f>
        <v>0.2093392931400713</v>
      </c>
    </row>
    <row r="28" spans="1:7" x14ac:dyDescent="0.35">
      <c r="A28">
        <v>26</v>
      </c>
      <c r="B28">
        <v>0.74299999999999999</v>
      </c>
      <c r="C28">
        <v>0.19500000000000001</v>
      </c>
      <c r="D28">
        <v>6.2E-2</v>
      </c>
      <c r="E28">
        <f>P_smrt_vyliecenie_hosp_O[[#This Row],[CP_rec]]-B27</f>
        <v>7.0000000000000062E-3</v>
      </c>
      <c r="F28">
        <f>P_smrt_vyliecenie_hosp_O[[#This Row],[CP_cont]]-D29</f>
        <v>8.0000000000000002E-3</v>
      </c>
      <c r="G28">
        <f>P_smrt_vyliecenie_hosp_O[[#This Row],[P_death]]+D27*G27</f>
        <v>0.20986308981294508</v>
      </c>
    </row>
    <row r="29" spans="1:7" x14ac:dyDescent="0.35">
      <c r="A29">
        <v>27</v>
      </c>
      <c r="B29">
        <v>0.745</v>
      </c>
      <c r="C29">
        <v>0.2</v>
      </c>
      <c r="D29">
        <v>5.3999999999999999E-2</v>
      </c>
      <c r="E29">
        <f>P_smrt_vyliecenie_hosp_O[[#This Row],[CP_rec]]-B28</f>
        <v>2.0000000000000018E-3</v>
      </c>
      <c r="F29">
        <f>P_smrt_vyliecenie_hosp_O[[#This Row],[CP_cont]]-D30</f>
        <v>4.9999999999999975E-3</v>
      </c>
      <c r="G29">
        <f>P_smrt_vyliecenie_hosp_O[[#This Row],[P_death]]+D28*G28</f>
        <v>0.21301151156840262</v>
      </c>
    </row>
    <row r="30" spans="1:7" x14ac:dyDescent="0.35">
      <c r="A30">
        <v>28</v>
      </c>
      <c r="B30">
        <v>0.748</v>
      </c>
      <c r="C30">
        <v>0.20300000000000001</v>
      </c>
      <c r="D30">
        <v>4.9000000000000002E-2</v>
      </c>
      <c r="E30">
        <f>P_smrt_vyliecenie_hosp_O[[#This Row],[CP_rec]]-B29</f>
        <v>3.0000000000000027E-3</v>
      </c>
      <c r="F30">
        <f>P_smrt_vyliecenie_hosp_O[[#This Row],[CP_cont]]-D31</f>
        <v>9.0000000000000011E-3</v>
      </c>
      <c r="G30">
        <f>P_smrt_vyliecenie_hosp_O[[#This Row],[P_death]]+D29*G29</f>
        <v>0.21450262162469375</v>
      </c>
    </row>
    <row r="31" spans="1:7" x14ac:dyDescent="0.35">
      <c r="A31">
        <v>29</v>
      </c>
      <c r="B31">
        <v>0.754</v>
      </c>
      <c r="C31">
        <v>0.20599999999999999</v>
      </c>
      <c r="D31">
        <v>0.04</v>
      </c>
      <c r="E31">
        <f>P_smrt_vyliecenie_hosp_O[[#This Row],[CP_rec]]-B30</f>
        <v>6.0000000000000053E-3</v>
      </c>
      <c r="F31">
        <f>P_smrt_vyliecenie_hosp_O[[#This Row],[CP_cont]]-D32</f>
        <v>3.0000000000000027E-3</v>
      </c>
      <c r="G31">
        <f>P_smrt_vyliecenie_hosp_O[[#This Row],[P_death]]+D30*G30</f>
        <v>0.21651062845960997</v>
      </c>
    </row>
    <row r="32" spans="1:7" x14ac:dyDescent="0.35">
      <c r="A32">
        <v>30</v>
      </c>
      <c r="B32">
        <v>0.75700000000000001</v>
      </c>
      <c r="C32">
        <v>0.20599999999999999</v>
      </c>
      <c r="D32">
        <v>3.6999999999999998E-2</v>
      </c>
      <c r="E32">
        <f>P_smrt_vyliecenie_hosp_O[[#This Row],[CP_rec]]-B31</f>
        <v>3.0000000000000027E-3</v>
      </c>
      <c r="F32">
        <f>P_smrt_vyliecenie_hosp_O[[#This Row],[CP_cont]]-D33</f>
        <v>6.9999999999999993E-3</v>
      </c>
      <c r="G32">
        <f>P_smrt_vyliecenie_hosp_O[[#This Row],[P_death]]+D31*G31</f>
        <v>0.21466042513838438</v>
      </c>
    </row>
    <row r="33" spans="1:7" x14ac:dyDescent="0.35">
      <c r="A33">
        <v>31</v>
      </c>
      <c r="B33">
        <v>0.76</v>
      </c>
      <c r="C33">
        <v>0.20899999999999999</v>
      </c>
      <c r="D33">
        <v>0.03</v>
      </c>
      <c r="E33">
        <f>P_smrt_vyliecenie_hosp_O[[#This Row],[CP_rec]]-B32</f>
        <v>3.0000000000000027E-3</v>
      </c>
      <c r="F33">
        <f>P_smrt_vyliecenie_hosp_O[[#This Row],[CP_cont]]-D34</f>
        <v>0</v>
      </c>
      <c r="G33">
        <f>P_smrt_vyliecenie_hosp_O[[#This Row],[P_death]]+D32*G32</f>
        <v>0.2169424357301202</v>
      </c>
    </row>
    <row r="34" spans="1:7" x14ac:dyDescent="0.35">
      <c r="A34">
        <v>32</v>
      </c>
      <c r="B34">
        <v>0.76</v>
      </c>
      <c r="C34">
        <v>0.20899999999999999</v>
      </c>
      <c r="D34">
        <v>0.03</v>
      </c>
      <c r="E34">
        <f>P_smrt_vyliecenie_hosp_O[[#This Row],[CP_rec]]-B33</f>
        <v>0</v>
      </c>
      <c r="F34">
        <f>P_smrt_vyliecenie_hosp_O[[#This Row],[CP_cont]]-D35</f>
        <v>0</v>
      </c>
      <c r="G34">
        <f>P_smrt_vyliecenie_hosp_O[[#This Row],[P_death]]+D33*G33</f>
        <v>0.21550827307190359</v>
      </c>
    </row>
    <row r="35" spans="1:7" x14ac:dyDescent="0.35">
      <c r="A35">
        <v>33</v>
      </c>
      <c r="B35">
        <v>0.76</v>
      </c>
      <c r="C35">
        <v>0.20899999999999999</v>
      </c>
      <c r="D35">
        <v>0.03</v>
      </c>
      <c r="E35">
        <f>P_smrt_vyliecenie_hosp_O[[#This Row],[CP_rec]]-B34</f>
        <v>0</v>
      </c>
      <c r="F35">
        <f>P_smrt_vyliecenie_hosp_O[[#This Row],[CP_cont]]-D36</f>
        <v>2.9999999999999992E-3</v>
      </c>
      <c r="G35">
        <f>P_smrt_vyliecenie_hosp_O[[#This Row],[P_death]]+D34*G34</f>
        <v>0.21546524819215709</v>
      </c>
    </row>
    <row r="36" spans="1:7" x14ac:dyDescent="0.35">
      <c r="A36">
        <v>34</v>
      </c>
      <c r="B36">
        <v>0.76</v>
      </c>
      <c r="C36">
        <v>0.21299999999999999</v>
      </c>
      <c r="D36">
        <v>2.7E-2</v>
      </c>
      <c r="E36">
        <f>P_smrt_vyliecenie_hosp_O[[#This Row],[CP_rec]]-B35</f>
        <v>0</v>
      </c>
      <c r="F36">
        <f>P_smrt_vyliecenie_hosp_O[[#This Row],[CP_cont]]-D37</f>
        <v>4.0000000000000001E-3</v>
      </c>
      <c r="G36">
        <f>P_smrt_vyliecenie_hosp_O[[#This Row],[P_death]]+D35*G35</f>
        <v>0.21946395744576472</v>
      </c>
    </row>
    <row r="37" spans="1:7" x14ac:dyDescent="0.35">
      <c r="A37">
        <v>35</v>
      </c>
      <c r="B37">
        <v>0.76400000000000001</v>
      </c>
      <c r="C37">
        <v>0.21299999999999999</v>
      </c>
      <c r="D37">
        <v>2.3E-2</v>
      </c>
      <c r="E37">
        <f>P_smrt_vyliecenie_hosp_O[[#This Row],[CP_rec]]-B36</f>
        <v>4.0000000000000036E-3</v>
      </c>
      <c r="F37">
        <f>P_smrt_vyliecenie_hosp_O[[#This Row],[CP_cont]]-D38</f>
        <v>8.0000000000000002E-3</v>
      </c>
      <c r="G37">
        <f>P_smrt_vyliecenie_hosp_O[[#This Row],[P_death]]+D36*G36</f>
        <v>0.21892552685103564</v>
      </c>
    </row>
    <row r="38" spans="1:7" x14ac:dyDescent="0.35">
      <c r="A38">
        <v>36</v>
      </c>
      <c r="B38">
        <v>0.76800000000000002</v>
      </c>
      <c r="C38">
        <v>0.217</v>
      </c>
      <c r="D38">
        <v>1.4999999999999999E-2</v>
      </c>
      <c r="E38">
        <f>P_smrt_vyliecenie_hosp_O[[#This Row],[CP_rec]]-B37</f>
        <v>4.0000000000000036E-3</v>
      </c>
      <c r="F38">
        <f>P_smrt_vyliecenie_hosp_O[[#This Row],[CP_cont]]-D39</f>
        <v>6.9999999999999993E-3</v>
      </c>
      <c r="G38">
        <f>P_smrt_vyliecenie_hosp_O[[#This Row],[P_death]]+D37*G37</f>
        <v>0.22203528711757381</v>
      </c>
    </row>
    <row r="39" spans="1:7" x14ac:dyDescent="0.35">
      <c r="A39">
        <v>37</v>
      </c>
      <c r="B39">
        <v>0.77600000000000002</v>
      </c>
      <c r="C39">
        <v>0.217</v>
      </c>
      <c r="D39">
        <v>8.0000000000000002E-3</v>
      </c>
      <c r="E39">
        <f>P_smrt_vyliecenie_hosp_O[[#This Row],[CP_rec]]-B38</f>
        <v>8.0000000000000071E-3</v>
      </c>
      <c r="F39">
        <f>P_smrt_vyliecenie_hosp_O[[#This Row],[CP_cont]]-D40</f>
        <v>0</v>
      </c>
      <c r="G39">
        <f>P_smrt_vyliecenie_hosp_O[[#This Row],[P_death]]+D38*G38</f>
        <v>0.22033052930676361</v>
      </c>
    </row>
    <row r="40" spans="1:7" x14ac:dyDescent="0.35">
      <c r="A40">
        <v>38</v>
      </c>
      <c r="B40">
        <v>0.77600000000000002</v>
      </c>
      <c r="C40">
        <v>0.217</v>
      </c>
      <c r="D40">
        <v>8.0000000000000002E-3</v>
      </c>
      <c r="E40">
        <f>P_smrt_vyliecenie_hosp_O[[#This Row],[CP_rec]]-B39</f>
        <v>0</v>
      </c>
      <c r="F40">
        <f>P_smrt_vyliecenie_hosp_O[[#This Row],[CP_cont]]-D41</f>
        <v>0</v>
      </c>
      <c r="G40">
        <f>P_smrt_vyliecenie_hosp_O[[#This Row],[P_death]]+D39*G39</f>
        <v>0.2187626442344541</v>
      </c>
    </row>
    <row r="41" spans="1:7" x14ac:dyDescent="0.35">
      <c r="A41">
        <v>39</v>
      </c>
      <c r="B41">
        <v>0.77600000000000002</v>
      </c>
      <c r="C41">
        <v>0.217</v>
      </c>
      <c r="D41">
        <v>8.0000000000000002E-3</v>
      </c>
      <c r="E41">
        <f>P_smrt_vyliecenie_hosp_O[[#This Row],[CP_rec]]-B40</f>
        <v>0</v>
      </c>
      <c r="F41">
        <f>P_smrt_vyliecenie_hosp_O[[#This Row],[CP_cont]]-D42</f>
        <v>0</v>
      </c>
      <c r="G41">
        <f>P_smrt_vyliecenie_hosp_O[[#This Row],[P_death]]+D40*G40</f>
        <v>0.21875010115387564</v>
      </c>
    </row>
    <row r="42" spans="1:7" x14ac:dyDescent="0.35">
      <c r="A42">
        <v>40</v>
      </c>
      <c r="B42">
        <v>0.77600000000000002</v>
      </c>
      <c r="C42">
        <v>0.217</v>
      </c>
      <c r="D42">
        <v>8.0000000000000002E-3</v>
      </c>
      <c r="E42">
        <f>P_smrt_vyliecenie_hosp_O[[#This Row],[CP_rec]]-B41</f>
        <v>0</v>
      </c>
      <c r="F42">
        <f>P_smrt_vyliecenie_hosp_O[[#This Row],[CP_cont]]-D43</f>
        <v>4.0000000000000001E-3</v>
      </c>
      <c r="G42">
        <f>P_smrt_vyliecenie_hosp_O[[#This Row],[P_death]]+D41*G41</f>
        <v>0.21875000080923102</v>
      </c>
    </row>
    <row r="43" spans="1:7" x14ac:dyDescent="0.35">
      <c r="A43">
        <v>41</v>
      </c>
      <c r="B43">
        <v>0.77900000000000003</v>
      </c>
      <c r="C43">
        <v>0.217</v>
      </c>
      <c r="D43">
        <v>4.0000000000000001E-3</v>
      </c>
      <c r="E43">
        <f>P_smrt_vyliecenie_hosp_O[[#This Row],[CP_rec]]-B42</f>
        <v>3.0000000000000027E-3</v>
      </c>
      <c r="F43">
        <f>P_smrt_vyliecenie_hosp_O[[#This Row],[CP_cont]]-D44</f>
        <v>0</v>
      </c>
      <c r="G43">
        <f>P_smrt_vyliecenie_hosp_O[[#This Row],[P_death]]+D42*G42</f>
        <v>0.21875000000647385</v>
      </c>
    </row>
    <row r="44" spans="1:7" x14ac:dyDescent="0.35">
      <c r="A44">
        <v>42</v>
      </c>
      <c r="B44">
        <v>0.77900000000000003</v>
      </c>
      <c r="C44">
        <v>0.217</v>
      </c>
      <c r="D44">
        <v>4.0000000000000001E-3</v>
      </c>
      <c r="E44">
        <f>P_smrt_vyliecenie_hosp_O[[#This Row],[CP_rec]]-B43</f>
        <v>0</v>
      </c>
      <c r="F44">
        <f>P_smrt_vyliecenie_hosp_O[[#This Row],[CP_cont]]-D45</f>
        <v>0</v>
      </c>
      <c r="G44">
        <f>P_smrt_vyliecenie_hosp_O[[#This Row],[P_death]]+D43*G43</f>
        <v>0.21787500000002588</v>
      </c>
    </row>
    <row r="45" spans="1:7" x14ac:dyDescent="0.35">
      <c r="A45">
        <v>43</v>
      </c>
      <c r="B45">
        <v>0.77900000000000003</v>
      </c>
      <c r="C45">
        <v>0.217</v>
      </c>
      <c r="D45">
        <v>4.0000000000000001E-3</v>
      </c>
      <c r="E45">
        <f>P_smrt_vyliecenie_hosp_O[[#This Row],[CP_rec]]-B44</f>
        <v>0</v>
      </c>
      <c r="F45">
        <f>P_smrt_vyliecenie_hosp_O[[#This Row],[CP_cont]]-D46</f>
        <v>0</v>
      </c>
      <c r="G45">
        <f>P_smrt_vyliecenie_hosp_O[[#This Row],[P_death]]+D44*G44</f>
        <v>0.21787150000000011</v>
      </c>
    </row>
    <row r="46" spans="1:7" x14ac:dyDescent="0.35">
      <c r="A46">
        <v>44</v>
      </c>
      <c r="B46">
        <v>0.77900000000000003</v>
      </c>
      <c r="C46">
        <v>0.217</v>
      </c>
      <c r="D46">
        <v>4.0000000000000001E-3</v>
      </c>
      <c r="E46">
        <f>P_smrt_vyliecenie_hosp_O[[#This Row],[CP_rec]]-B45</f>
        <v>0</v>
      </c>
      <c r="F46">
        <f>P_smrt_vyliecenie_hosp_O[[#This Row],[CP_cont]]-D47</f>
        <v>0</v>
      </c>
      <c r="G46">
        <f>P_smrt_vyliecenie_hosp_O[[#This Row],[P_death]]+D45*G45</f>
        <v>0.217871486</v>
      </c>
    </row>
    <row r="47" spans="1:7" x14ac:dyDescent="0.35">
      <c r="A47">
        <v>45</v>
      </c>
      <c r="B47">
        <v>0.77900000000000003</v>
      </c>
      <c r="C47">
        <v>0.217</v>
      </c>
      <c r="D47">
        <v>4.0000000000000001E-3</v>
      </c>
      <c r="E47">
        <f>P_smrt_vyliecenie_hosp_O[[#This Row],[CP_rec]]-B46</f>
        <v>0</v>
      </c>
      <c r="F47">
        <f>P_smrt_vyliecenie_hosp_O[[#This Row],[CP_cont]]-D48</f>
        <v>0</v>
      </c>
      <c r="G47">
        <f>P_smrt_vyliecenie_hosp_O[[#This Row],[P_death]]+D46*G46</f>
        <v>0.21787148594399999</v>
      </c>
    </row>
    <row r="48" spans="1:7" x14ac:dyDescent="0.35">
      <c r="A48">
        <v>46</v>
      </c>
      <c r="B48">
        <v>0.77900000000000003</v>
      </c>
      <c r="C48">
        <v>0.217</v>
      </c>
      <c r="D48">
        <v>4.0000000000000001E-3</v>
      </c>
      <c r="E48">
        <f>P_smrt_vyliecenie_hosp_O[[#This Row],[CP_rec]]-B47</f>
        <v>0</v>
      </c>
      <c r="F48">
        <f>P_smrt_vyliecenie_hosp_O[[#This Row],[CP_cont]]-D49</f>
        <v>0</v>
      </c>
      <c r="G48">
        <f>P_smrt_vyliecenie_hosp_O[[#This Row],[P_death]]+D47*G47</f>
        <v>0.21787148594377601</v>
      </c>
    </row>
    <row r="49" spans="1:7" x14ac:dyDescent="0.35">
      <c r="A49">
        <v>47</v>
      </c>
      <c r="B49">
        <v>0.77900000000000003</v>
      </c>
      <c r="C49">
        <v>0.217</v>
      </c>
      <c r="D49">
        <v>4.0000000000000001E-3</v>
      </c>
      <c r="E49">
        <f>P_smrt_vyliecenie_hosp_O[[#This Row],[CP_rec]]-B48</f>
        <v>0</v>
      </c>
      <c r="F49">
        <f>P_smrt_vyliecenie_hosp_O[[#This Row],[CP_cont]]-D50</f>
        <v>0</v>
      </c>
      <c r="G49">
        <f>P_smrt_vyliecenie_hosp_O[[#This Row],[P_death]]+D48*G48</f>
        <v>0.21787148594377509</v>
      </c>
    </row>
    <row r="50" spans="1:7" x14ac:dyDescent="0.35">
      <c r="A50">
        <v>48</v>
      </c>
      <c r="B50">
        <v>0.77900000000000003</v>
      </c>
      <c r="C50">
        <v>0.217</v>
      </c>
      <c r="D50">
        <v>4.0000000000000001E-3</v>
      </c>
      <c r="E50">
        <f>P_smrt_vyliecenie_hosp_O[[#This Row],[CP_rec]]-B49</f>
        <v>0</v>
      </c>
      <c r="F50">
        <f>P_smrt_vyliecenie_hosp_O[[#This Row],[CP_cont]]-D51</f>
        <v>0</v>
      </c>
      <c r="G50">
        <f>P_smrt_vyliecenie_hosp_O[[#This Row],[P_death]]+D49*G49</f>
        <v>0.21787148594377509</v>
      </c>
    </row>
    <row r="51" spans="1:7" x14ac:dyDescent="0.35">
      <c r="A51">
        <v>49</v>
      </c>
      <c r="B51">
        <v>0.77900000000000003</v>
      </c>
      <c r="C51">
        <v>0.217</v>
      </c>
      <c r="D51">
        <v>4.0000000000000001E-3</v>
      </c>
      <c r="E51">
        <f>P_smrt_vyliecenie_hosp_O[[#This Row],[CP_rec]]-B50</f>
        <v>0</v>
      </c>
      <c r="F51">
        <f>P_smrt_vyliecenie_hosp_O[[#This Row],[CP_cont]]-D52</f>
        <v>0</v>
      </c>
      <c r="G51">
        <f>P_smrt_vyliecenie_hosp_O[[#This Row],[P_death]]+D50*G50</f>
        <v>0.21787148594377509</v>
      </c>
    </row>
    <row r="52" spans="1:7" x14ac:dyDescent="0.35">
      <c r="A52">
        <v>50</v>
      </c>
      <c r="B52">
        <v>0.77900000000000003</v>
      </c>
      <c r="C52">
        <v>0.217</v>
      </c>
      <c r="D52">
        <v>4.0000000000000001E-3</v>
      </c>
      <c r="E52">
        <f>P_smrt_vyliecenie_hosp_O[[#This Row],[CP_rec]]-B51</f>
        <v>0</v>
      </c>
      <c r="F52">
        <f>P_smrt_vyliecenie_hosp_O[[#This Row],[CP_cont]]-D53</f>
        <v>0</v>
      </c>
      <c r="G52">
        <f>P_smrt_vyliecenie_hosp_O[[#This Row],[P_death]]+D51*G51</f>
        <v>0.21787148594377509</v>
      </c>
    </row>
    <row r="53" spans="1:7" x14ac:dyDescent="0.35">
      <c r="A53">
        <v>51</v>
      </c>
      <c r="B53">
        <v>0.77900000000000003</v>
      </c>
      <c r="C53">
        <v>0.217</v>
      </c>
      <c r="D53">
        <v>4.0000000000000001E-3</v>
      </c>
      <c r="E53">
        <f>P_smrt_vyliecenie_hosp_O[[#This Row],[CP_rec]]-B52</f>
        <v>0</v>
      </c>
      <c r="F53">
        <f>P_smrt_vyliecenie_hosp_O[[#This Row],[CP_cont]]-D54</f>
        <v>0</v>
      </c>
      <c r="G53">
        <f>P_smrt_vyliecenie_hosp_O[[#This Row],[P_death]]+D52*G52</f>
        <v>0.21787148594377509</v>
      </c>
    </row>
    <row r="54" spans="1:7" x14ac:dyDescent="0.35">
      <c r="A54">
        <v>52</v>
      </c>
      <c r="B54">
        <v>0.77900000000000003</v>
      </c>
      <c r="C54">
        <v>0.217</v>
      </c>
      <c r="D54">
        <v>4.0000000000000001E-3</v>
      </c>
      <c r="E54">
        <f>P_smrt_vyliecenie_hosp_O[[#This Row],[CP_rec]]-B53</f>
        <v>0</v>
      </c>
      <c r="F54">
        <f>P_smrt_vyliecenie_hosp_O[[#This Row],[CP_cont]]-D55</f>
        <v>0</v>
      </c>
      <c r="G54">
        <f>P_smrt_vyliecenie_hosp_O[[#This Row],[P_death]]+D53*G53</f>
        <v>0.21787148594377509</v>
      </c>
    </row>
    <row r="55" spans="1:7" x14ac:dyDescent="0.35">
      <c r="A55">
        <v>53</v>
      </c>
      <c r="B55">
        <v>0.77900000000000003</v>
      </c>
      <c r="C55">
        <v>0.217</v>
      </c>
      <c r="D55">
        <v>4.0000000000000001E-3</v>
      </c>
      <c r="E55">
        <f>P_smrt_vyliecenie_hosp_O[[#This Row],[CP_rec]]-B54</f>
        <v>0</v>
      </c>
      <c r="F55">
        <f>P_smrt_vyliecenie_hosp_O[[#This Row],[CP_cont]]-D56</f>
        <v>4.0000000000000001E-3</v>
      </c>
      <c r="G55">
        <f>P_smrt_vyliecenie_hosp_O[[#This Row],[P_death]]+D54*G54</f>
        <v>0.21787148594377509</v>
      </c>
    </row>
    <row r="56" spans="1:7" x14ac:dyDescent="0.35">
      <c r="A56">
        <v>54</v>
      </c>
      <c r="B56">
        <v>0.78300000000000003</v>
      </c>
      <c r="C56">
        <v>0.217</v>
      </c>
      <c r="D56">
        <v>0</v>
      </c>
      <c r="E56">
        <f>P_smrt_vyliecenie_hosp_O[[#This Row],[CP_rec]]-B55</f>
        <v>4.0000000000000036E-3</v>
      </c>
      <c r="F56">
        <f>P_smrt_vyliecenie_hosp_O[[#This Row],[CP_cont]]-D57</f>
        <v>0</v>
      </c>
      <c r="G56">
        <f>P_smrt_vyliecenie_hosp_O[[#This Row],[P_death]]+D55*G55</f>
        <v>0.21787148594377509</v>
      </c>
    </row>
    <row r="57" spans="1:7" x14ac:dyDescent="0.35">
      <c r="C57">
        <f>AVERAGE(P_smrt_vyliecenie_hosp_O[P_death])</f>
        <v>0.1772</v>
      </c>
      <c r="E57">
        <f>SUMPRODUCT(P_smrt_vyliecenie_hosp_O[day],P_smrt_vyliecenie_hosp_O[P_rec])</f>
        <v>9.2359999999999971</v>
      </c>
      <c r="F57">
        <f>SUMPRODUCT(P_smrt_vyliecenie_hosp_O[P_cont],P_smrt_vyliecenie_hosp_O[day])</f>
        <v>10.440000000000001</v>
      </c>
      <c r="G57">
        <f>G56</f>
        <v>0.21787148594377509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8BA7B3-3A18-4806-8017-0F99CBD4A9CA}">
  <dimension ref="A1:D7"/>
  <sheetViews>
    <sheetView tabSelected="1" workbookViewId="0">
      <selection activeCell="F4" sqref="F4"/>
    </sheetView>
  </sheetViews>
  <sheetFormatPr defaultRowHeight="14.5" x14ac:dyDescent="0.35"/>
  <cols>
    <col min="1" max="1" width="21.90625" customWidth="1"/>
  </cols>
  <sheetData>
    <row r="1" spans="1:4" x14ac:dyDescent="0.35">
      <c r="A1" s="4"/>
      <c r="B1" s="4" t="s">
        <v>17</v>
      </c>
      <c r="C1" s="4" t="s">
        <v>18</v>
      </c>
      <c r="D1" s="4" t="s">
        <v>16</v>
      </c>
    </row>
    <row r="2" spans="1:4" x14ac:dyDescent="0.35">
      <c r="A2" s="3" t="s">
        <v>1</v>
      </c>
      <c r="B2" s="5">
        <f>young!J2</f>
        <v>7.9709999999999992</v>
      </c>
      <c r="C2" s="5">
        <f>old!J2</f>
        <v>9.2359999999999971</v>
      </c>
      <c r="D2" s="5">
        <f>(B2*$B$7+C2*$C$7)/($B$7+C$7)</f>
        <v>8.7850897501274829</v>
      </c>
    </row>
    <row r="3" spans="1:4" x14ac:dyDescent="0.35">
      <c r="A3" s="3" t="s">
        <v>2</v>
      </c>
      <c r="B3" s="6">
        <f>young!J3</f>
        <v>2.9145728654294125E-2</v>
      </c>
      <c r="C3" s="6">
        <f>old!J3</f>
        <v>0.21787148594377509</v>
      </c>
      <c r="D3" s="6">
        <f t="shared" ref="D3:D7" si="0">(B3*$B$7+C3*$C$7)/($B$7+C$7)</f>
        <v>0.15060004058663731</v>
      </c>
    </row>
    <row r="4" spans="1:4" x14ac:dyDescent="0.35">
      <c r="A4" s="3" t="s">
        <v>5</v>
      </c>
      <c r="B4" s="6">
        <f>young!J4</f>
        <v>0.9708542713457059</v>
      </c>
      <c r="C4" s="6">
        <f>old!J4</f>
        <v>0.78212851405622486</v>
      </c>
      <c r="D4" s="6">
        <f t="shared" si="0"/>
        <v>0.84939995941336255</v>
      </c>
    </row>
    <row r="5" spans="1:4" x14ac:dyDescent="0.35">
      <c r="A5" s="3" t="s">
        <v>3</v>
      </c>
      <c r="B5" s="5">
        <f>young!J5</f>
        <v>7.2890000000000015</v>
      </c>
      <c r="C5" s="5">
        <f>old!J5</f>
        <v>10.440000000000001</v>
      </c>
      <c r="D5" s="5">
        <f t="shared" si="0"/>
        <v>9.3168235594084674</v>
      </c>
    </row>
    <row r="6" spans="1:4" x14ac:dyDescent="0.35">
      <c r="A6" s="3" t="s">
        <v>7</v>
      </c>
      <c r="B6" s="5">
        <f>young!J6</f>
        <v>1.8932279270766312</v>
      </c>
      <c r="C6" s="5">
        <f>old!J6</f>
        <v>19.623043957775383</v>
      </c>
      <c r="D6" s="5">
        <f t="shared" si="0"/>
        <v>13.303237019754768</v>
      </c>
    </row>
    <row r="7" spans="1:4" x14ac:dyDescent="0.35">
      <c r="A7" s="3" t="s">
        <v>15</v>
      </c>
      <c r="B7">
        <f>young!J7</f>
        <v>1398</v>
      </c>
      <c r="C7">
        <f>old!J7</f>
        <v>2524</v>
      </c>
      <c r="D7">
        <f t="shared" si="0"/>
        <v>2122.6364099949005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s E A A B Q S w M E F A A C A A g A e V a M U f 6 M o K K n A A A A + A A A A B I A H A B D b 2 5 m a W c v U G F j a 2 F n Z S 5 4 b W w g o h g A K K A U A A A A A A A A A A A A A A A A A A A A A A A A A A A A h Y 9 B D o I w F E S v Q r q n L Y i B k E 9 Z u J X E h G j c N q V C I x R D i + V u L j y S V 5 B E U X c u Z / I m e f O 4 3 S G f u t a 7 y s G o X m c o w B R 5 U o u + U r r O 0 G h P f o J y B j s u z r y W 3 g x r k 0 5 G Z a i x 9 p I S 4 p z D b o X 7 o S Y h p Q E 5 F t t S N L L j v t L G c i 0 k + q y q / y v E 4 P C S Y S G O E 7 y O I 4 q j J A C y 1 F A o / U X C 2 R h T I D 8 l b M b W j o N k U v v 7 E s g S g b x f s C d Q S w M E F A A C A A g A e V a M U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l W j F F / / 7 D + Y g E A A P s D A A A T A B w A R m 9 y b X V s Y X M v U 2 V j d G l v b j E u b S C i G A A o o B Q A A A A A A A A A A A A A A A A A A A A A A A A A A A D t k U F P A j E Q h e 8 k / I d m v U D S b C J B D 5 o 9 m E W F i 6 C L B 8 O a T e m O 0 t D t k H a K L s T / b g 1 E j B G j n u 2 l 7 f u a m T d 9 D i Q p N C z b 7 I e n z U a z 4 W b C Q s l G h a s s F c t a K 5 B g F B Q z d I v i j i V M A z U b L K w M v Z U Q l N Q t 4 x 5 K X 4 G h 1 o X S E K d o K F x c K 0 p P 8 l s H 1 u U r v x J G x J W X c 5 H 3 w M 0 J F / m + N j E 9 U 9 T m k x 5 o V S k C m 0 Q 8 4 i x F 7 S v j k i 5 n 5 0 Z i q c x j c t g 5 6 n B 2 7 Z E g o 1 p D s j v G V 2 j g v s 0 3 d g + i k c U q s J L 1 Q Z T B U x S 8 j 8 U 0 P N y S r d 7 a T M b Z Z K u f a Z 1 J o Y V 1 C V n / s W Q 6 E + Y x V B z X C 9 i V G 1 t h 3 A P a a m P 4 D b r W F / 3 5 e h 2 V o g 6 T D Q w d d + O 3 h y + c r a N R U R c W Z A A U J G Z 8 N Q X 7 T k o Q N N v D Z P j 5 T + i l 3 W w o 8 6 X j H 0 Q + / E v k l 4 r 6 f p p L t G h E n p 0 P b o p O 8 S S W k J e C x L 7 Y h / + x 4 9 7 Y 8 Z v Y 8 b e x v w J Q S w E C L Q A U A A I A C A B 5 V o x R / o y g o q c A A A D 4 A A A A E g A A A A A A A A A A A A A A A A A A A A A A Q 2 9 u Z m l n L 1 B h Y 2 t h Z 2 U u e G 1 s U E s B A i 0 A F A A C A A g A e V a M U Q / K 6 a u k A A A A 6 Q A A A B M A A A A A A A A A A A A A A A A A 8 w A A A F t D b 2 5 0 Z W 5 0 X 1 R 5 c G V z X S 5 4 b W x Q S w E C L Q A U A A I A C A B 5 V o x R f / + w / m I B A A D 7 A w A A E w A A A A A A A A A A A A A A A A D k A Q A A R m 9 y b X V s Y X M v U 2 V j d G l v b j E u b V B L B Q Y A A A A A A w A D A M I A A A C T A w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P E w A A A A A A A K 0 T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F 9 z b X J 0 X 3 Z 5 b G l l Y 2 V u a W V f a G 9 z c F 9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U F 9 z b X J 0 X 3 Z 5 b G l l Y 2 V u a W V f a G 9 z c F 9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w L T E y L T E y V D A 3 O j Q w O j M 4 L j I z M D E 4 O D Z a I i A v P j x F b n R y e S B U e X B l P S J G a W x s Q 2 9 s d W 1 u V H l w Z X M i I F Z h b H V l P S J z Q X d V R k J R P T 0 i I C 8 + P E V u d H J 5 I F R 5 c G U 9 I k Z p b G x D b 2 x 1 b W 5 O Y W 1 l c y I g V m F s d W U 9 I n N b J n F 1 b 3 Q 7 Z G F 5 J n F 1 b 3 Q 7 L C Z x d W 9 0 O 1 B f e V 9 y Z W M m c X V v d D s s J n F 1 b 3 Q 7 U F 9 5 X 2 R l Y X R o J n F 1 b 3 Q 7 L C Z x d W 9 0 O 1 B f e V 9 j b 2 5 0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F 9 z b X J 0 X 3 Z 5 b G l l Y 2 V u a W V f a G 9 z c F 9 Z L 0 N o Y W 5 n Z W Q g V H l w Z S 5 7 Z G F 5 L D B 9 J n F 1 b 3 Q 7 L C Z x d W 9 0 O 1 N l Y 3 R p b 2 4 x L 1 B f c 2 1 y d F 9 2 e W x p Z W N l b m l l X 2 h v c 3 B f W S 9 D a G F u Z 2 V k I F R 5 c G U u e 1 B f e V 9 y Z W M s M X 0 m c X V v d D s s J n F 1 b 3 Q 7 U 2 V j d G l v b j E v U F 9 z b X J 0 X 3 Z 5 b G l l Y 2 V u a W V f a G 9 z c F 9 Z L 0 N o Y W 5 n Z W Q g V H l w Z S 5 7 U F 9 5 X 2 R l Y X R o L D J 9 J n F 1 b 3 Q 7 L C Z x d W 9 0 O 1 N l Y 3 R p b 2 4 x L 1 B f c 2 1 y d F 9 2 e W x p Z W N l b m l l X 2 h v c 3 B f W S 9 D a G F u Z 2 V k I F R 5 c G U u e 1 B f e V 9 j b 2 5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B f c 2 1 y d F 9 2 e W x p Z W N l b m l l X 2 h v c 3 B f W S 9 D a G F u Z 2 V k I F R 5 c G U u e 2 R h e S w w f S Z x d W 9 0 O y w m c X V v d D t T Z W N 0 a W 9 u M S 9 Q X 3 N t c n R f d n l s a W V j Z W 5 p Z V 9 o b 3 N w X 1 k v Q 2 h h b m d l Z C B U e X B l L n t Q X 3 l f c m V j L D F 9 J n F 1 b 3 Q 7 L C Z x d W 9 0 O 1 N l Y 3 R p b 2 4 x L 1 B f c 2 1 y d F 9 2 e W x p Z W N l b m l l X 2 h v c 3 B f W S 9 D a G F u Z 2 V k I F R 5 c G U u e 1 B f e V 9 k Z W F 0 a C w y f S Z x d W 9 0 O y w m c X V v d D t T Z W N 0 a W 9 u M S 9 Q X 3 N t c n R f d n l s a W V j Z W 5 p Z V 9 o b 3 N w X 1 k v Q 2 h h b m d l Z C B U e X B l L n t Q X 3 l f Y 2 9 u d C w z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F 9 z b X J 0 X 3 Z 5 b G l l Y 2 V u a W V f a G 9 z c F 9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f c 2 1 y d F 9 2 e W x p Z W N l b m l l X 2 h v c 3 B f W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X 3 N t c n R f d n l s a W V j Z W 5 p Z V 9 o b 3 N w X 1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X 3 N t c n R f d n l s a W V j Z W 5 p Z V 9 o b 3 N w X 0 8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Q X 3 N t c n R f d n l s a W V j Z W 5 p Z V 9 o b 3 N w X 0 8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T I t M T J U M D k 6 M z E 6 M T M u M z I z O T E 3 O F o i I C 8 + P E V u d H J 5 I F R 5 c G U 9 I k Z p b G x D b 2 x 1 b W 5 U e X B l c y I g V m F s d W U 9 I n N B d 1 V G Q l E 9 P S I g L z 4 8 R W 5 0 c n k g V H l w Z T 0 i R m l s b E N v b H V t b k 5 h b W V z I i B W Y W x 1 Z T 0 i c 1 s m c X V v d D t k Y X k m c X V v d D s s J n F 1 b 3 Q 7 U F 9 v X 3 J l Y y Z x d W 9 0 O y w m c X V v d D t Q X 2 9 f Z G V h d G g m c X V v d D s s J n F 1 b 3 Q 7 U F 9 v X 2 N v b n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Q X 3 N t c n R f d n l s a W V j Z W 5 p Z V 9 o b 3 N w X 0 8 v Q 2 h h b m d l Z C B U e X B l L n t k Y X k s M H 0 m c X V v d D s s J n F 1 b 3 Q 7 U 2 V j d G l v b j E v U F 9 z b X J 0 X 3 Z 5 b G l l Y 2 V u a W V f a G 9 z c F 9 P L 0 N o Y W 5 n Z W Q g V H l w Z S 5 7 U F 9 v X 3 J l Y y w x f S Z x d W 9 0 O y w m c X V v d D t T Z W N 0 a W 9 u M S 9 Q X 3 N t c n R f d n l s a W V j Z W 5 p Z V 9 o b 3 N w X 0 8 v Q 2 h h b m d l Z C B U e X B l L n t Q X 2 9 f Z G V h d G g s M n 0 m c X V v d D s s J n F 1 b 3 Q 7 U 2 V j d G l v b j E v U F 9 z b X J 0 X 3 Z 5 b G l l Y 2 V u a W V f a G 9 z c F 9 P L 0 N o Y W 5 n Z W Q g V H l w Z S 5 7 U F 9 v X 2 N v b n Q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U F 9 z b X J 0 X 3 Z 5 b G l l Y 2 V u a W V f a G 9 z c F 9 P L 0 N o Y W 5 n Z W Q g V H l w Z S 5 7 Z G F 5 L D B 9 J n F 1 b 3 Q 7 L C Z x d W 9 0 O 1 N l Y 3 R p b 2 4 x L 1 B f c 2 1 y d F 9 2 e W x p Z W N l b m l l X 2 h v c 3 B f T y 9 D a G F u Z 2 V k I F R 5 c G U u e 1 B f b 1 9 y Z W M s M X 0 m c X V v d D s s J n F 1 b 3 Q 7 U 2 V j d G l v b j E v U F 9 z b X J 0 X 3 Z 5 b G l l Y 2 V u a W V f a G 9 z c F 9 P L 0 N o Y W 5 n Z W Q g V H l w Z S 5 7 U F 9 v X 2 R l Y X R o L D J 9 J n F 1 b 3 Q 7 L C Z x d W 9 0 O 1 N l Y 3 R p b 2 4 x L 1 B f c 2 1 y d F 9 2 e W x p Z W N l b m l l X 2 h v c 3 B f T y 9 D a G F u Z 2 V k I F R 5 c G U u e 1 B f b 1 9 j b 2 5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Q X 3 N t c n R f d n l s a W V j Z W 5 p Z V 9 o b 3 N w X 0 8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F 9 z b X J 0 X 3 Z 5 b G l l Y 2 V u a W V f a G 9 z c F 9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f c 2 1 y d F 9 2 e W x p Z W N l b m l l X 2 h v c 3 B f T y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N I g A 0 F G F f T K D K d s B H v Y g h A A A A A A I A A A A A A B B m A A A A A Q A A I A A A A E V k t E 5 p 4 1 3 Y h 5 J P Z y 1 S p Y E 1 8 r 5 r D u w 6 A q 1 Z z 9 B s W t e I A A A A A A 6 A A A A A A g A A I A A A A F O i i H g h a s 2 N a i N B U + S 4 k e l 6 3 z H A U 3 o 3 r y V Q q 8 H d j 8 g a U A A A A J 9 o a Q R k p / N E T n O B u l 7 P 5 F G + x x m / S 5 j n Q N t 7 J M O S Y w g 8 6 + n 7 4 8 J + J S U N D e p A R U q E E + J 9 6 + v b 6 E k V P 0 c T u A J q c W i u 8 4 C F 4 N + Q I k R O c i s i e s H B Q A A A A N 1 o i J H n f I 9 0 Q z s 2 Y + 2 n N 4 G 3 v y V u 0 a M b n B u c e X 1 1 H E k b S M e 7 6 m N D 8 M e + p l 6 N M J e X M J j + M r X t d g W e m G r O F j w t T k A = < / D a t a M a s h u p > 
</file>

<file path=customXml/itemProps1.xml><?xml version="1.0" encoding="utf-8"?>
<ds:datastoreItem xmlns:ds="http://schemas.openxmlformats.org/officeDocument/2006/customXml" ds:itemID="{4288B102-7DD5-444F-9204-BAAA9F1746A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young</vt:lpstr>
      <vt:lpstr>old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Zuzana Mucka</dc:creator>
  <cp:lastModifiedBy>Zuzana Múčka</cp:lastModifiedBy>
  <dcterms:created xsi:type="dcterms:W3CDTF">2020-12-12T07:40:07Z</dcterms:created>
  <dcterms:modified xsi:type="dcterms:W3CDTF">2020-12-12T10:13:54Z</dcterms:modified>
</cp:coreProperties>
</file>