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data\calibration\"/>
    </mc:Choice>
  </mc:AlternateContent>
  <xr:revisionPtr revIDLastSave="0" documentId="13_ncr:1_{51FEBD75-4BE1-46D6-9343-310E9F36C2CC}" xr6:coauthVersionLast="45" xr6:coauthVersionMax="45" xr10:uidLastSave="{00000000-0000-0000-0000-000000000000}"/>
  <bookViews>
    <workbookView xWindow="-110" yWindow="-110" windowWidth="19420" windowHeight="10420" activeTab="2" xr2:uid="{9DE2AF73-A7CF-4380-A829-23151371B406}"/>
  </bookViews>
  <sheets>
    <sheet name="young" sheetId="2" r:id="rId1"/>
    <sheet name="old" sheetId="1" r:id="rId2"/>
    <sheet name="Sheet1" sheetId="3" r:id="rId3"/>
  </sheets>
  <definedNames>
    <definedName name="ExternalData_1" localSheetId="1" hidden="1">old!$A$1:$D$56</definedName>
    <definedName name="ExternalData_1" localSheetId="0" hidden="1">young!$A$1:$D$40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3" l="1"/>
  <c r="D10" i="3"/>
  <c r="C11" i="3"/>
  <c r="B11" i="3"/>
  <c r="J5" i="1"/>
  <c r="J5" i="2"/>
  <c r="J4" i="1"/>
  <c r="J3" i="1"/>
  <c r="J6" i="1"/>
  <c r="J2" i="1"/>
  <c r="B58" i="1"/>
  <c r="B57" i="1"/>
  <c r="C58" i="1"/>
  <c r="C57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4" i="1"/>
  <c r="E3" i="1"/>
  <c r="E2" i="1"/>
  <c r="J2" i="2"/>
  <c r="B42" i="2"/>
  <c r="C42" i="2"/>
  <c r="J6" i="2" s="1"/>
  <c r="J4" i="2"/>
  <c r="J3" i="2"/>
  <c r="E3" i="2"/>
  <c r="E4" i="2" s="1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B3" i="3"/>
  <c r="E17" i="2" l="1"/>
  <c r="B41" i="2" l="1"/>
  <c r="E18" i="2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C41" i="2" s="1"/>
  <c r="C5" i="3"/>
  <c r="C2" i="3"/>
  <c r="C4" i="3"/>
  <c r="C3" i="3"/>
  <c r="D3" i="3" s="1"/>
  <c r="C6" i="3" l="1"/>
  <c r="B4" i="3" l="1"/>
  <c r="D4" i="3" s="1"/>
  <c r="B2" i="3" l="1"/>
  <c r="D2" i="3" s="1"/>
  <c r="B5" i="3" l="1"/>
  <c r="D5" i="3" s="1"/>
  <c r="B6" i="3"/>
  <c r="D6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754546-3E45-4ECB-A958-B266361B0095}" keepAlive="1" name="Query - P_smrt_vyliecenie_hosp_O" description="Connection to the 'P_smrt_vyliecenie_hosp_O' query in the workbook." type="5" refreshedVersion="6" background="1" saveData="1">
    <dbPr connection="Provider=Microsoft.Mashup.OleDb.1;Data Source=$Workbook$;Location=P_smrt_vyliecenie_hosp_O;Extended Properties=&quot;&quot;" command="SELECT * FROM [P_smrt_vyliecenie_hosp_O]"/>
  </connection>
  <connection id="2" xr16:uid="{E4161295-A62C-4615-A100-D285FC1ECF55}" keepAlive="1" name="Query - P_smrt_vyliecenie_hosp_Y" description="Connection to the 'P_smrt_vyliecenie_hosp_Y' query in the workbook." type="5" refreshedVersion="6" background="1" saveData="1">
    <dbPr connection="Provider=Microsoft.Mashup.OleDb.1;Data Source=$Workbook$;Location=P_smrt_vyliecenie_hosp_Y;Extended Properties=&quot;&quot;" command="SELECT * FROM [P_smrt_vyliecenie_hosp_Y]"/>
  </connection>
</connections>
</file>

<file path=xl/sharedStrings.xml><?xml version="1.0" encoding="utf-8"?>
<sst xmlns="http://schemas.openxmlformats.org/spreadsheetml/2006/main" count="36" uniqueCount="18">
  <si>
    <t>day</t>
  </si>
  <si>
    <t>avg days to recovery</t>
  </si>
  <si>
    <t>probability of death</t>
  </si>
  <si>
    <t>avg days to terminate</t>
  </si>
  <si>
    <t>1/T=a/T1+(1-a)/T2</t>
  </si>
  <si>
    <t>survival rate</t>
  </si>
  <si>
    <t>T1 = a/(1/T-(1-a)/T2)</t>
  </si>
  <si>
    <t>days to death</t>
  </si>
  <si>
    <t>P_death</t>
  </si>
  <si>
    <t>P_rec</t>
  </si>
  <si>
    <t>P_cont</t>
  </si>
  <si>
    <t>OLD</t>
  </si>
  <si>
    <t>sample size</t>
  </si>
  <si>
    <t>TOTAL</t>
  </si>
  <si>
    <t>Young</t>
  </si>
  <si>
    <t>Old</t>
  </si>
  <si>
    <t>P_cont_cum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</si>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</sst>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2" borderId="0" xfId="0" applyFont="1" applyFill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0" formatCode="General"/>
    </dxf>
    <dxf>
      <numFmt numFmtId="164" formatCode="0.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466A687-6236-4DC0-B64A-54E934BCE32E}" autoFormatId="16" applyNumberFormats="0" applyBorderFormats="0" applyFontFormats="0" applyPatternFormats="0" applyAlignmentFormats="0" applyWidthHeightFormats="0">
  <queryTableRefresh nextId="15" unboundColumnsRight="1">
    <queryTableFields count="5">
      <queryTableField id="1" name="day" tableColumnId="1"/>
      <queryTableField id="2" name="P_y_rec" tableColumnId="2"/>
      <queryTableField id="3" name="P_y_death" tableColumnId="3"/>
      <queryTableField id="4" name="P_y_cont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1F0264-CECE-4A65-9948-7861D81A3DE6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day" tableColumnId="1"/>
      <queryTableField id="2" name="P_o_rec" tableColumnId="2"/>
      <queryTableField id="3" name="P_o_death" tableColumnId="3"/>
      <queryTableField id="4" name="P_o_cont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0CF4ED-703A-4A9D-98D1-FDE57F382223}" name="P_smrt_vyliecenie_hosp_Y" displayName="P_smrt_vyliecenie_hosp_Y" ref="A1:E41" tableType="queryTable" totalsRowCount="1">
  <autoFilter ref="A1:E40" xr:uid="{1284F2EF-7F58-419E-AFA0-2D5A4BD2C07F}"/>
  <tableColumns count="5">
    <tableColumn id="1" xr3:uid="{2FA6D343-B320-4CA2-9F75-D1E088B8A589}" uniqueName="1" name="day" queryTableFieldId="1"/>
    <tableColumn id="2" xr3:uid="{EF8F45F1-66C8-4E98-80CD-6DE6CBD4745A}" uniqueName="2" name="P_rec" totalsRowFunction="custom" queryTableFieldId="2">
      <totalsRowFormula>SUMPRODUCT(P_smrt_vyliecenie_hosp_Y[P_rec],P_smrt_vyliecenie_hosp_Y[P_cont_cum])</totalsRowFormula>
    </tableColumn>
    <tableColumn id="3" xr3:uid="{62224779-418F-4A94-A271-503C8F9372A7}" uniqueName="3" name="P_death" totalsRowFunction="custom" queryTableFieldId="3" totalsRowDxfId="1">
      <totalsRowFormula>SUMPRODUCT(P_smrt_vyliecenie_hosp_Y[P_death],P_smrt_vyliecenie_hosp_Y[P_cont_cum])</totalsRowFormula>
    </tableColumn>
    <tableColumn id="4" xr3:uid="{D0DFCFF0-BA19-4278-A707-7FA8EFCD806D}" uniqueName="4" name="P_cont" queryTableFieldId="4"/>
    <tableColumn id="5" xr3:uid="{D5937E83-DDB3-493B-8881-804F0E20F7DC}" uniqueName="5" name="P_cont_cum" queryTableFieldId="5" dataDxfId="2" totalsRowDxfId="0">
      <calculatedColumnFormula>P_smrt_vyliecenie_hosp_Y[[#This Row],[P_rec]]-B1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E1D527-17A3-499A-84B3-0E047BAC1C9C}" name="P_smrt_vyliecenie_hosp_O" displayName="P_smrt_vyliecenie_hosp_O" ref="A1:E57" tableType="queryTable" totalsRowCount="1">
  <autoFilter ref="A1:E56" xr:uid="{4DF7C20E-8217-4C6B-9B9A-5E6283F7B853}"/>
  <tableColumns count="5">
    <tableColumn id="1" xr3:uid="{FC0EF8F6-D5AD-4718-9521-B2A339360A8B}" uniqueName="1" name="day" queryTableFieldId="1"/>
    <tableColumn id="2" xr3:uid="{90BBF2C5-F62D-4692-8B9C-4699FB0A6076}" uniqueName="2" name="P_rec" totalsRowFunction="custom" queryTableFieldId="2">
      <totalsRowFormula>SUMPRODUCT(P_smrt_vyliecenie_hosp_O[P_rec],P_smrt_vyliecenie_hosp_O[P_cont_cum])</totalsRowFormula>
    </tableColumn>
    <tableColumn id="3" xr3:uid="{EFCEC3E2-B9B2-4D98-B827-FBBCE3349D24}" uniqueName="3" name="P_death" totalsRowFunction="custom" queryTableFieldId="3">
      <totalsRowFormula>SUMPRODUCT(P_smrt_vyliecenie_hosp_O[P_death],P_smrt_vyliecenie_hosp_O[P_cont_cum])</totalsRowFormula>
    </tableColumn>
    <tableColumn id="4" xr3:uid="{2AB68203-140A-47C1-982A-0ED2E45C3675}" uniqueName="4" name="P_cont" queryTableFieldId="4"/>
    <tableColumn id="5" xr3:uid="{F8C17FCF-1F8D-4D36-AF3D-F7D702ED25F3}" uniqueName="5" name="P_cont_cum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285BC-5E8B-4698-A0EE-C4FD2EEB2564}">
  <dimension ref="A1:J42"/>
  <sheetViews>
    <sheetView workbookViewId="0">
      <selection activeCell="J6" sqref="J6"/>
    </sheetView>
  </sheetViews>
  <sheetFormatPr defaultRowHeight="14.5" x14ac:dyDescent="0.35"/>
  <cols>
    <col min="1" max="1" width="6.36328125" bestFit="1" customWidth="1"/>
    <col min="2" max="2" width="9.90625" bestFit="1" customWidth="1"/>
    <col min="3" max="3" width="12.1796875" bestFit="1" customWidth="1"/>
    <col min="4" max="4" width="11.08984375" bestFit="1" customWidth="1"/>
    <col min="5" max="5" width="11.81640625" bestFit="1" customWidth="1"/>
    <col min="9" max="9" width="22" customWidth="1"/>
  </cols>
  <sheetData>
    <row r="1" spans="1:10" x14ac:dyDescent="0.35">
      <c r="A1" t="s">
        <v>0</v>
      </c>
      <c r="B1" t="s">
        <v>9</v>
      </c>
      <c r="C1" t="s">
        <v>8</v>
      </c>
      <c r="D1" t="s">
        <v>10</v>
      </c>
      <c r="E1" t="s">
        <v>16</v>
      </c>
      <c r="I1" s="4" t="s">
        <v>11</v>
      </c>
    </row>
    <row r="2" spans="1:10" x14ac:dyDescent="0.35">
      <c r="A2">
        <v>0</v>
      </c>
      <c r="B2">
        <v>0</v>
      </c>
      <c r="C2">
        <v>4.0000000000000001E-3</v>
      </c>
      <c r="D2">
        <v>0.996</v>
      </c>
      <c r="E2">
        <v>1</v>
      </c>
      <c r="I2" s="3" t="s">
        <v>1</v>
      </c>
      <c r="J2">
        <f>B42</f>
        <v>4.5640142304033455</v>
      </c>
    </row>
    <row r="3" spans="1:10" x14ac:dyDescent="0.35">
      <c r="A3">
        <v>1</v>
      </c>
      <c r="B3">
        <v>2.9000000000000001E-2</v>
      </c>
      <c r="C3">
        <v>7.0000000000000001E-3</v>
      </c>
      <c r="D3">
        <v>0.96399999999999997</v>
      </c>
      <c r="E3">
        <f>D2</f>
        <v>0.996</v>
      </c>
      <c r="I3" s="3" t="s">
        <v>2</v>
      </c>
      <c r="J3" s="2">
        <f>P_smrt_vyliecenie_hosp_Y[[#Totals],[P_death]]</f>
        <v>5.151830716398012E-2</v>
      </c>
    </row>
    <row r="4" spans="1:10" x14ac:dyDescent="0.35">
      <c r="A4">
        <v>2</v>
      </c>
      <c r="B4">
        <v>0.108</v>
      </c>
      <c r="C4">
        <v>8.9999999999999993E-3</v>
      </c>
      <c r="D4">
        <v>0.88300000000000001</v>
      </c>
      <c r="E4">
        <f>D3*E3</f>
        <v>0.960144</v>
      </c>
      <c r="I4" s="3" t="s">
        <v>5</v>
      </c>
      <c r="J4" s="2">
        <f>P_smrt_vyliecenie_hosp_Y[[#Totals],[P_rec]]</f>
        <v>0.94848169283601969</v>
      </c>
    </row>
    <row r="5" spans="1:10" x14ac:dyDescent="0.35">
      <c r="A5">
        <v>3</v>
      </c>
      <c r="B5">
        <v>0.19500000000000001</v>
      </c>
      <c r="C5">
        <v>0.01</v>
      </c>
      <c r="D5">
        <v>0.79500000000000004</v>
      </c>
      <c r="E5">
        <f t="shared" ref="E5:E40" si="0">D4*E4</f>
        <v>0.84780715200000001</v>
      </c>
      <c r="I5" s="3" t="s">
        <v>3</v>
      </c>
      <c r="J5">
        <f>1/(J3/J6+J4/J2)</f>
        <v>4.4855881123386894</v>
      </c>
    </row>
    <row r="6" spans="1:10" x14ac:dyDescent="0.35">
      <c r="A6">
        <v>4</v>
      </c>
      <c r="B6">
        <v>0.27700000000000002</v>
      </c>
      <c r="C6">
        <v>1.0999999999999999E-2</v>
      </c>
      <c r="D6">
        <v>0.71199999999999997</v>
      </c>
      <c r="E6">
        <f t="shared" si="0"/>
        <v>0.67400668584000001</v>
      </c>
      <c r="I6" s="3" t="s">
        <v>7</v>
      </c>
      <c r="J6">
        <f>C42</f>
        <v>3.407570328175872</v>
      </c>
    </row>
    <row r="7" spans="1:10" x14ac:dyDescent="0.35">
      <c r="A7">
        <v>5</v>
      </c>
      <c r="B7">
        <v>0.375</v>
      </c>
      <c r="C7">
        <v>1.4E-2</v>
      </c>
      <c r="D7">
        <v>0.61099999999999999</v>
      </c>
      <c r="E7">
        <f t="shared" si="0"/>
        <v>0.47989276031807998</v>
      </c>
      <c r="I7" s="3" t="s">
        <v>12</v>
      </c>
      <c r="J7">
        <v>1398</v>
      </c>
    </row>
    <row r="8" spans="1:10" x14ac:dyDescent="0.35">
      <c r="A8">
        <v>6</v>
      </c>
      <c r="B8">
        <v>0.46500000000000002</v>
      </c>
      <c r="C8">
        <v>1.7000000000000001E-2</v>
      </c>
      <c r="D8">
        <v>0.51800000000000002</v>
      </c>
      <c r="E8">
        <f t="shared" si="0"/>
        <v>0.29321447655434685</v>
      </c>
    </row>
    <row r="9" spans="1:10" x14ac:dyDescent="0.35">
      <c r="A9">
        <v>7</v>
      </c>
      <c r="B9">
        <v>0.54200000000000004</v>
      </c>
      <c r="C9">
        <v>1.7000000000000001E-2</v>
      </c>
      <c r="D9">
        <v>0.441</v>
      </c>
      <c r="E9">
        <f t="shared" si="0"/>
        <v>0.15188509885515167</v>
      </c>
      <c r="I9" t="s">
        <v>4</v>
      </c>
    </row>
    <row r="10" spans="1:10" x14ac:dyDescent="0.35">
      <c r="A10">
        <v>8</v>
      </c>
      <c r="B10">
        <v>0.61499999999999999</v>
      </c>
      <c r="C10">
        <v>1.7000000000000001E-2</v>
      </c>
      <c r="D10">
        <v>0.36799999999999999</v>
      </c>
      <c r="E10">
        <f t="shared" si="0"/>
        <v>6.6981328595121889E-2</v>
      </c>
      <c r="I10" t="s">
        <v>6</v>
      </c>
    </row>
    <row r="11" spans="1:10" x14ac:dyDescent="0.35">
      <c r="A11">
        <v>9</v>
      </c>
      <c r="B11">
        <v>0.67800000000000005</v>
      </c>
      <c r="C11">
        <v>1.7000000000000001E-2</v>
      </c>
      <c r="D11">
        <v>0.30499999999999999</v>
      </c>
      <c r="E11">
        <f t="shared" si="0"/>
        <v>2.4649128923004856E-2</v>
      </c>
    </row>
    <row r="12" spans="1:10" x14ac:dyDescent="0.35">
      <c r="A12">
        <v>10</v>
      </c>
      <c r="B12">
        <v>0.73299999999999998</v>
      </c>
      <c r="C12">
        <v>1.7000000000000001E-2</v>
      </c>
      <c r="D12">
        <v>0.25</v>
      </c>
      <c r="E12">
        <f t="shared" si="0"/>
        <v>7.5179843215164811E-3</v>
      </c>
    </row>
    <row r="13" spans="1:10" x14ac:dyDescent="0.35">
      <c r="A13">
        <v>11</v>
      </c>
      <c r="B13">
        <v>0.77800000000000002</v>
      </c>
      <c r="C13">
        <v>1.7999999999999999E-2</v>
      </c>
      <c r="D13">
        <v>0.20399999999999999</v>
      </c>
      <c r="E13">
        <f t="shared" si="0"/>
        <v>1.8794960803791203E-3</v>
      </c>
    </row>
    <row r="14" spans="1:10" x14ac:dyDescent="0.35">
      <c r="A14">
        <v>12</v>
      </c>
      <c r="B14">
        <v>0.81399999999999995</v>
      </c>
      <c r="C14">
        <v>1.7999999999999999E-2</v>
      </c>
      <c r="D14">
        <v>0.16800000000000001</v>
      </c>
      <c r="E14">
        <f t="shared" si="0"/>
        <v>3.8341720039734053E-4</v>
      </c>
    </row>
    <row r="15" spans="1:10" x14ac:dyDescent="0.35">
      <c r="A15">
        <v>13</v>
      </c>
      <c r="B15">
        <v>0.84099999999999997</v>
      </c>
      <c r="C15">
        <v>1.9E-2</v>
      </c>
      <c r="D15">
        <v>0.14000000000000001</v>
      </c>
      <c r="E15">
        <f t="shared" si="0"/>
        <v>6.4414089666753213E-5</v>
      </c>
    </row>
    <row r="16" spans="1:10" x14ac:dyDescent="0.35">
      <c r="A16">
        <v>14</v>
      </c>
      <c r="B16">
        <v>0.85799999999999998</v>
      </c>
      <c r="C16">
        <v>1.9E-2</v>
      </c>
      <c r="D16">
        <v>0.123</v>
      </c>
      <c r="E16">
        <f t="shared" si="0"/>
        <v>9.0179725533454511E-6</v>
      </c>
    </row>
    <row r="17" spans="1:5" x14ac:dyDescent="0.35">
      <c r="A17">
        <v>15</v>
      </c>
      <c r="B17">
        <v>0.875</v>
      </c>
      <c r="C17">
        <v>1.9E-2</v>
      </c>
      <c r="D17">
        <v>0.106</v>
      </c>
      <c r="E17">
        <f>D16*E16</f>
        <v>1.1092106240614905E-6</v>
      </c>
    </row>
    <row r="18" spans="1:5" x14ac:dyDescent="0.35">
      <c r="A18">
        <v>16</v>
      </c>
      <c r="B18">
        <v>0.89700000000000002</v>
      </c>
      <c r="C18">
        <v>1.9E-2</v>
      </c>
      <c r="D18">
        <v>8.4000000000000005E-2</v>
      </c>
      <c r="E18">
        <f t="shared" si="0"/>
        <v>1.1757632615051799E-7</v>
      </c>
    </row>
    <row r="19" spans="1:5" x14ac:dyDescent="0.35">
      <c r="A19">
        <v>17</v>
      </c>
      <c r="B19">
        <v>0.90400000000000003</v>
      </c>
      <c r="C19">
        <v>1.9E-2</v>
      </c>
      <c r="D19">
        <v>7.6999999999999999E-2</v>
      </c>
      <c r="E19">
        <f t="shared" si="0"/>
        <v>9.8764113966435118E-9</v>
      </c>
    </row>
    <row r="20" spans="1:5" x14ac:dyDescent="0.35">
      <c r="A20">
        <v>18</v>
      </c>
      <c r="B20">
        <v>0.90900000000000003</v>
      </c>
      <c r="C20">
        <v>2.1000000000000001E-2</v>
      </c>
      <c r="D20">
        <v>7.0000000000000007E-2</v>
      </c>
      <c r="E20">
        <f t="shared" si="0"/>
        <v>7.6048367754155036E-10</v>
      </c>
    </row>
    <row r="21" spans="1:5" x14ac:dyDescent="0.35">
      <c r="A21">
        <v>19</v>
      </c>
      <c r="B21">
        <v>0.92100000000000004</v>
      </c>
      <c r="C21">
        <v>2.1999999999999999E-2</v>
      </c>
      <c r="D21">
        <v>5.7000000000000002E-2</v>
      </c>
      <c r="E21">
        <f t="shared" si="0"/>
        <v>5.3233857427908528E-11</v>
      </c>
    </row>
    <row r="22" spans="1:5" x14ac:dyDescent="0.35">
      <c r="A22">
        <v>20</v>
      </c>
      <c r="B22">
        <v>0.93200000000000005</v>
      </c>
      <c r="C22">
        <v>2.1999999999999999E-2</v>
      </c>
      <c r="D22">
        <v>4.5999999999999999E-2</v>
      </c>
      <c r="E22">
        <f t="shared" si="0"/>
        <v>3.0343298733907863E-12</v>
      </c>
    </row>
    <row r="23" spans="1:5" x14ac:dyDescent="0.35">
      <c r="A23">
        <v>21</v>
      </c>
      <c r="B23">
        <v>0.93400000000000005</v>
      </c>
      <c r="C23">
        <v>2.4E-2</v>
      </c>
      <c r="D23">
        <v>4.2000000000000003E-2</v>
      </c>
      <c r="E23">
        <f t="shared" si="0"/>
        <v>1.3957917417597617E-13</v>
      </c>
    </row>
    <row r="24" spans="1:5" x14ac:dyDescent="0.35">
      <c r="A24">
        <v>22</v>
      </c>
      <c r="B24">
        <v>0.93600000000000005</v>
      </c>
      <c r="C24">
        <v>2.4E-2</v>
      </c>
      <c r="D24">
        <v>0.04</v>
      </c>
      <c r="E24">
        <f t="shared" si="0"/>
        <v>5.8623253153909997E-15</v>
      </c>
    </row>
    <row r="25" spans="1:5" x14ac:dyDescent="0.35">
      <c r="A25">
        <v>23</v>
      </c>
      <c r="B25">
        <v>0.93799999999999994</v>
      </c>
      <c r="C25">
        <v>2.4E-2</v>
      </c>
      <c r="D25">
        <v>3.7999999999999999E-2</v>
      </c>
      <c r="E25">
        <f t="shared" si="0"/>
        <v>2.3449301261564E-16</v>
      </c>
    </row>
    <row r="26" spans="1:5" x14ac:dyDescent="0.35">
      <c r="A26">
        <v>24</v>
      </c>
      <c r="B26">
        <v>0.94399999999999995</v>
      </c>
      <c r="C26">
        <v>2.5999999999999999E-2</v>
      </c>
      <c r="D26">
        <v>0.03</v>
      </c>
      <c r="E26">
        <f t="shared" si="0"/>
        <v>8.9107344793943191E-18</v>
      </c>
    </row>
    <row r="27" spans="1:5" x14ac:dyDescent="0.35">
      <c r="A27">
        <v>25</v>
      </c>
      <c r="B27">
        <v>0.94399999999999995</v>
      </c>
      <c r="C27">
        <v>2.5999999999999999E-2</v>
      </c>
      <c r="D27">
        <v>0.03</v>
      </c>
      <c r="E27">
        <f t="shared" si="0"/>
        <v>2.6732203438182955E-19</v>
      </c>
    </row>
    <row r="28" spans="1:5" x14ac:dyDescent="0.35">
      <c r="A28">
        <v>26</v>
      </c>
      <c r="B28">
        <v>0.94899999999999995</v>
      </c>
      <c r="C28">
        <v>2.5999999999999999E-2</v>
      </c>
      <c r="D28">
        <v>2.5000000000000001E-2</v>
      </c>
      <c r="E28">
        <f t="shared" si="0"/>
        <v>8.0196610314548865E-21</v>
      </c>
    </row>
    <row r="29" spans="1:5" x14ac:dyDescent="0.35">
      <c r="A29">
        <v>27</v>
      </c>
      <c r="B29">
        <v>0.94899999999999995</v>
      </c>
      <c r="C29">
        <v>2.5999999999999999E-2</v>
      </c>
      <c r="D29">
        <v>2.5000000000000001E-2</v>
      </c>
      <c r="E29">
        <f t="shared" si="0"/>
        <v>2.0049152578637216E-22</v>
      </c>
    </row>
    <row r="30" spans="1:5" x14ac:dyDescent="0.35">
      <c r="A30">
        <v>28</v>
      </c>
      <c r="B30">
        <v>0.94899999999999995</v>
      </c>
      <c r="C30">
        <v>2.5999999999999999E-2</v>
      </c>
      <c r="D30">
        <v>2.5000000000000001E-2</v>
      </c>
      <c r="E30">
        <f t="shared" si="0"/>
        <v>5.0122881446593042E-24</v>
      </c>
    </row>
    <row r="31" spans="1:5" x14ac:dyDescent="0.35">
      <c r="A31">
        <v>29</v>
      </c>
      <c r="B31">
        <v>0.95099999999999996</v>
      </c>
      <c r="C31">
        <v>2.5999999999999999E-2</v>
      </c>
      <c r="D31">
        <v>2.3E-2</v>
      </c>
      <c r="E31">
        <f t="shared" si="0"/>
        <v>1.2530720361648262E-25</v>
      </c>
    </row>
    <row r="32" spans="1:5" x14ac:dyDescent="0.35">
      <c r="A32">
        <v>30</v>
      </c>
      <c r="B32">
        <v>0.95099999999999996</v>
      </c>
      <c r="C32">
        <v>2.5999999999999999E-2</v>
      </c>
      <c r="D32">
        <v>2.3E-2</v>
      </c>
      <c r="E32">
        <f t="shared" si="0"/>
        <v>2.8820656831791002E-27</v>
      </c>
    </row>
    <row r="33" spans="1:5" x14ac:dyDescent="0.35">
      <c r="A33">
        <v>31</v>
      </c>
      <c r="B33">
        <v>0.95599999999999996</v>
      </c>
      <c r="C33">
        <v>2.5999999999999999E-2</v>
      </c>
      <c r="D33">
        <v>1.7999999999999999E-2</v>
      </c>
      <c r="E33">
        <f t="shared" si="0"/>
        <v>6.6287510713119301E-29</v>
      </c>
    </row>
    <row r="34" spans="1:5" x14ac:dyDescent="0.35">
      <c r="A34">
        <v>32</v>
      </c>
      <c r="B34">
        <v>0.95799999999999996</v>
      </c>
      <c r="C34">
        <v>2.7E-2</v>
      </c>
      <c r="D34">
        <v>1.4999999999999999E-2</v>
      </c>
      <c r="E34">
        <f t="shared" si="0"/>
        <v>1.1931751928361473E-30</v>
      </c>
    </row>
    <row r="35" spans="1:5" x14ac:dyDescent="0.35">
      <c r="A35">
        <v>33</v>
      </c>
      <c r="B35">
        <v>0.96099999999999997</v>
      </c>
      <c r="C35">
        <v>2.9000000000000001E-2</v>
      </c>
      <c r="D35">
        <v>0.01</v>
      </c>
      <c r="E35">
        <f t="shared" si="0"/>
        <v>1.7897627892542209E-32</v>
      </c>
    </row>
    <row r="36" spans="1:5" x14ac:dyDescent="0.35">
      <c r="A36">
        <v>34</v>
      </c>
      <c r="B36">
        <v>0.96299999999999997</v>
      </c>
      <c r="C36">
        <v>2.9000000000000001E-2</v>
      </c>
      <c r="D36">
        <v>8.0000000000000002E-3</v>
      </c>
      <c r="E36">
        <f t="shared" si="0"/>
        <v>1.7897627892542208E-34</v>
      </c>
    </row>
    <row r="37" spans="1:5" x14ac:dyDescent="0.35">
      <c r="A37">
        <v>35</v>
      </c>
      <c r="B37">
        <v>0.96599999999999997</v>
      </c>
      <c r="C37">
        <v>2.9000000000000001E-2</v>
      </c>
      <c r="D37">
        <v>5.0000000000000001E-3</v>
      </c>
      <c r="E37">
        <f t="shared" si="0"/>
        <v>1.4318102314033767E-36</v>
      </c>
    </row>
    <row r="38" spans="1:5" x14ac:dyDescent="0.35">
      <c r="A38">
        <v>36</v>
      </c>
      <c r="B38">
        <v>0.96599999999999997</v>
      </c>
      <c r="C38">
        <v>2.9000000000000001E-2</v>
      </c>
      <c r="D38">
        <v>5.0000000000000001E-3</v>
      </c>
      <c r="E38">
        <f t="shared" si="0"/>
        <v>7.1590511570168833E-39</v>
      </c>
    </row>
    <row r="39" spans="1:5" x14ac:dyDescent="0.35">
      <c r="A39">
        <v>37</v>
      </c>
      <c r="B39">
        <v>0.96599999999999997</v>
      </c>
      <c r="C39">
        <v>2.9000000000000001E-2</v>
      </c>
      <c r="D39">
        <v>5.0000000000000001E-3</v>
      </c>
      <c r="E39">
        <f t="shared" si="0"/>
        <v>3.5795255785084417E-41</v>
      </c>
    </row>
    <row r="40" spans="1:5" x14ac:dyDescent="0.35">
      <c r="A40">
        <v>38</v>
      </c>
      <c r="B40">
        <v>0.97099999999999997</v>
      </c>
      <c r="C40">
        <v>2.9000000000000001E-2</v>
      </c>
      <c r="D40">
        <v>0</v>
      </c>
      <c r="E40">
        <f t="shared" si="0"/>
        <v>1.7897627892542209E-43</v>
      </c>
    </row>
    <row r="41" spans="1:5" x14ac:dyDescent="0.35">
      <c r="B41">
        <f>SUMPRODUCT(P_smrt_vyliecenie_hosp_Y[P_rec],P_smrt_vyliecenie_hosp_Y[P_cont_cum])</f>
        <v>0.94848169283601969</v>
      </c>
      <c r="C41" s="2">
        <f>SUMPRODUCT(P_smrt_vyliecenie_hosp_Y[P_death],P_smrt_vyliecenie_hosp_Y[P_cont_cum])</f>
        <v>5.151830716398012E-2</v>
      </c>
      <c r="E41" s="1"/>
    </row>
    <row r="42" spans="1:5" x14ac:dyDescent="0.35">
      <c r="B42">
        <f>SUMPRODUCT(P_smrt_vyliecenie_hosp_Y[P_rec],P_smrt_vyliecenie_hosp_Y[P_cont_cum],P_smrt_vyliecenie_hosp_Y[day])/P_smrt_vyliecenie_hosp_Y[[#Totals],[P_rec]]</f>
        <v>4.5640142304033455</v>
      </c>
      <c r="C42">
        <f>SUMPRODUCT(P_smrt_vyliecenie_hosp_Y[day],P_smrt_vyliecenie_hosp_Y[P_death],P_smrt_vyliecenie_hosp_Y[P_cont_cum])/P_smrt_vyliecenie_hosp_Y[[#Totals],[P_death]]</f>
        <v>3.407570328175872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14CE-AE6A-49D3-8A4D-846F0431249A}">
  <dimension ref="A1:J58"/>
  <sheetViews>
    <sheetView workbookViewId="0">
      <selection activeCell="J6" sqref="J6"/>
    </sheetView>
  </sheetViews>
  <sheetFormatPr defaultRowHeight="14.5" x14ac:dyDescent="0.35"/>
  <cols>
    <col min="9" max="9" width="24.1796875" customWidth="1"/>
  </cols>
  <sheetData>
    <row r="1" spans="1:10" x14ac:dyDescent="0.35">
      <c r="A1" t="s">
        <v>0</v>
      </c>
      <c r="B1" t="s">
        <v>9</v>
      </c>
      <c r="C1" t="s">
        <v>8</v>
      </c>
      <c r="D1" t="s">
        <v>10</v>
      </c>
      <c r="E1" t="s">
        <v>16</v>
      </c>
      <c r="I1" s="4" t="s">
        <v>11</v>
      </c>
    </row>
    <row r="2" spans="1:10" x14ac:dyDescent="0.35">
      <c r="A2">
        <v>0</v>
      </c>
      <c r="B2">
        <v>0</v>
      </c>
      <c r="C2">
        <v>1.6E-2</v>
      </c>
      <c r="D2">
        <v>0.98399999999999999</v>
      </c>
      <c r="E2">
        <f>1</f>
        <v>1</v>
      </c>
      <c r="I2" s="3" t="s">
        <v>1</v>
      </c>
      <c r="J2">
        <f>B58</f>
        <v>5.6533128722692334</v>
      </c>
    </row>
    <row r="3" spans="1:10" x14ac:dyDescent="0.35">
      <c r="A3">
        <v>1</v>
      </c>
      <c r="B3">
        <v>1.6E-2</v>
      </c>
      <c r="C3">
        <v>2.9000000000000001E-2</v>
      </c>
      <c r="D3">
        <v>0.95399999999999996</v>
      </c>
      <c r="E3">
        <f>D2*E2</f>
        <v>0.98399999999999999</v>
      </c>
      <c r="I3" s="3" t="s">
        <v>2</v>
      </c>
      <c r="J3">
        <f>P_smrt_vyliecenie_hosp_O[[#Totals],[P_death]]</f>
        <v>0.37161160021454559</v>
      </c>
    </row>
    <row r="4" spans="1:10" x14ac:dyDescent="0.35">
      <c r="A4">
        <v>2</v>
      </c>
      <c r="B4">
        <v>4.3999999999999997E-2</v>
      </c>
      <c r="C4">
        <v>4.7E-2</v>
      </c>
      <c r="D4">
        <v>0.90900000000000003</v>
      </c>
      <c r="E4">
        <f t="shared" ref="E4:E56" si="0">D3*E3</f>
        <v>0.9387359999999999</v>
      </c>
      <c r="I4" s="3" t="s">
        <v>5</v>
      </c>
      <c r="J4">
        <f>P_smrt_vyliecenie_hosp_O[[#Totals],[P_rec]]</f>
        <v>0.62765674035457053</v>
      </c>
    </row>
    <row r="5" spans="1:10" x14ac:dyDescent="0.35">
      <c r="A5">
        <v>3</v>
      </c>
      <c r="B5">
        <v>8.5999999999999993E-2</v>
      </c>
      <c r="C5">
        <v>5.8999999999999997E-2</v>
      </c>
      <c r="D5">
        <v>0.85499999999999998</v>
      </c>
      <c r="E5">
        <f t="shared" si="0"/>
        <v>0.85331102399999992</v>
      </c>
      <c r="I5" s="3" t="s">
        <v>3</v>
      </c>
      <c r="J5">
        <f>1/(J3/J6+J4/J2)</f>
        <v>5.2099817543944464</v>
      </c>
    </row>
    <row r="6" spans="1:10" x14ac:dyDescent="0.35">
      <c r="A6">
        <v>4</v>
      </c>
      <c r="B6">
        <v>0.124</v>
      </c>
      <c r="C6">
        <v>7.1999999999999995E-2</v>
      </c>
      <c r="D6">
        <v>0.80500000000000005</v>
      </c>
      <c r="E6">
        <f t="shared" si="0"/>
        <v>0.72958092551999987</v>
      </c>
      <c r="I6" s="3" t="s">
        <v>7</v>
      </c>
      <c r="J6">
        <f>C58</f>
        <v>4.5926361058787624</v>
      </c>
    </row>
    <row r="7" spans="1:10" x14ac:dyDescent="0.35">
      <c r="A7">
        <v>5</v>
      </c>
      <c r="B7">
        <v>0.16500000000000001</v>
      </c>
      <c r="C7">
        <v>8.3000000000000004E-2</v>
      </c>
      <c r="D7">
        <v>0.751</v>
      </c>
      <c r="E7">
        <f t="shared" si="0"/>
        <v>0.58731264504359992</v>
      </c>
      <c r="I7" s="3" t="s">
        <v>12</v>
      </c>
      <c r="J7">
        <v>2524</v>
      </c>
    </row>
    <row r="8" spans="1:10" x14ac:dyDescent="0.35">
      <c r="A8">
        <v>6</v>
      </c>
      <c r="B8">
        <v>0.20499999999999999</v>
      </c>
      <c r="C8">
        <v>9.8000000000000004E-2</v>
      </c>
      <c r="D8">
        <v>0.69699999999999995</v>
      </c>
      <c r="E8">
        <f t="shared" si="0"/>
        <v>0.44107179642774352</v>
      </c>
    </row>
    <row r="9" spans="1:10" x14ac:dyDescent="0.35">
      <c r="A9">
        <v>7</v>
      </c>
      <c r="B9">
        <v>0.246</v>
      </c>
      <c r="C9">
        <v>0.112</v>
      </c>
      <c r="D9">
        <v>0.64300000000000002</v>
      </c>
      <c r="E9">
        <f t="shared" si="0"/>
        <v>0.30742704211013722</v>
      </c>
    </row>
    <row r="10" spans="1:10" x14ac:dyDescent="0.35">
      <c r="A10">
        <v>8</v>
      </c>
      <c r="B10">
        <v>0.30099999999999999</v>
      </c>
      <c r="C10">
        <v>0.121</v>
      </c>
      <c r="D10">
        <v>0.57699999999999996</v>
      </c>
      <c r="E10">
        <f t="shared" si="0"/>
        <v>0.19767558807681823</v>
      </c>
    </row>
    <row r="11" spans="1:10" x14ac:dyDescent="0.35">
      <c r="A11">
        <v>9</v>
      </c>
      <c r="B11">
        <v>0.35599999999999998</v>
      </c>
      <c r="C11">
        <v>0.13100000000000001</v>
      </c>
      <c r="D11">
        <v>0.51300000000000001</v>
      </c>
      <c r="E11">
        <f t="shared" si="0"/>
        <v>0.11405881432032411</v>
      </c>
    </row>
    <row r="12" spans="1:10" x14ac:dyDescent="0.35">
      <c r="A12">
        <v>10</v>
      </c>
      <c r="B12">
        <v>0.39600000000000002</v>
      </c>
      <c r="C12">
        <v>0.13800000000000001</v>
      </c>
      <c r="D12">
        <v>0.46600000000000003</v>
      </c>
      <c r="E12">
        <f t="shared" si="0"/>
        <v>5.8512171746326266E-2</v>
      </c>
    </row>
    <row r="13" spans="1:10" x14ac:dyDescent="0.35">
      <c r="A13">
        <v>11</v>
      </c>
      <c r="B13">
        <v>0.44600000000000001</v>
      </c>
      <c r="C13">
        <v>0.15</v>
      </c>
      <c r="D13">
        <v>0.40400000000000003</v>
      </c>
      <c r="E13">
        <f t="shared" si="0"/>
        <v>2.7266672033788041E-2</v>
      </c>
    </row>
    <row r="14" spans="1:10" x14ac:dyDescent="0.35">
      <c r="A14">
        <v>12</v>
      </c>
      <c r="B14">
        <v>0.49099999999999999</v>
      </c>
      <c r="C14">
        <v>0.159</v>
      </c>
      <c r="D14">
        <v>0.35</v>
      </c>
      <c r="E14">
        <f t="shared" si="0"/>
        <v>1.1015735501650369E-2</v>
      </c>
    </row>
    <row r="15" spans="1:10" x14ac:dyDescent="0.35">
      <c r="A15">
        <v>13</v>
      </c>
      <c r="B15">
        <v>0.52800000000000002</v>
      </c>
      <c r="C15">
        <v>0.16300000000000001</v>
      </c>
      <c r="D15">
        <v>0.309</v>
      </c>
      <c r="E15">
        <f t="shared" si="0"/>
        <v>3.8555074255776289E-3</v>
      </c>
    </row>
    <row r="16" spans="1:10" x14ac:dyDescent="0.35">
      <c r="A16">
        <v>14</v>
      </c>
      <c r="B16">
        <v>0.55400000000000005</v>
      </c>
      <c r="C16">
        <v>0.16600000000000001</v>
      </c>
      <c r="D16">
        <v>0.28000000000000003</v>
      </c>
      <c r="E16">
        <f t="shared" si="0"/>
        <v>1.1913517945034873E-3</v>
      </c>
    </row>
    <row r="17" spans="1:5" x14ac:dyDescent="0.35">
      <c r="A17">
        <v>15</v>
      </c>
      <c r="B17">
        <v>0.60099999999999998</v>
      </c>
      <c r="C17">
        <v>0.17</v>
      </c>
      <c r="D17">
        <v>0.23</v>
      </c>
      <c r="E17">
        <f t="shared" si="0"/>
        <v>3.3357850246097648E-4</v>
      </c>
    </row>
    <row r="18" spans="1:5" x14ac:dyDescent="0.35">
      <c r="A18">
        <v>16</v>
      </c>
      <c r="B18">
        <v>0.63200000000000001</v>
      </c>
      <c r="C18">
        <v>0.17299999999999999</v>
      </c>
      <c r="D18">
        <v>0.19500000000000001</v>
      </c>
      <c r="E18">
        <f t="shared" si="0"/>
        <v>7.6723055566024591E-5</v>
      </c>
    </row>
    <row r="19" spans="1:5" x14ac:dyDescent="0.35">
      <c r="A19">
        <v>17</v>
      </c>
      <c r="B19">
        <v>0.64700000000000002</v>
      </c>
      <c r="C19">
        <v>0.17599999999999999</v>
      </c>
      <c r="D19">
        <v>0.17599999999999999</v>
      </c>
      <c r="E19">
        <f t="shared" si="0"/>
        <v>1.4960995835374795E-5</v>
      </c>
    </row>
    <row r="20" spans="1:5" x14ac:dyDescent="0.35">
      <c r="A20">
        <v>18</v>
      </c>
      <c r="B20">
        <v>0.66500000000000004</v>
      </c>
      <c r="C20">
        <v>0.17799999999999999</v>
      </c>
      <c r="D20">
        <v>0.158</v>
      </c>
      <c r="E20">
        <f t="shared" si="0"/>
        <v>2.6331352670259636E-6</v>
      </c>
    </row>
    <row r="21" spans="1:5" x14ac:dyDescent="0.35">
      <c r="A21">
        <v>19</v>
      </c>
      <c r="B21">
        <v>0.68200000000000005</v>
      </c>
      <c r="C21">
        <v>0.184</v>
      </c>
      <c r="D21">
        <v>0.13300000000000001</v>
      </c>
      <c r="E21">
        <f t="shared" si="0"/>
        <v>4.1603537219010226E-7</v>
      </c>
    </row>
    <row r="22" spans="1:5" x14ac:dyDescent="0.35">
      <c r="A22">
        <v>20</v>
      </c>
      <c r="B22">
        <v>0.69799999999999995</v>
      </c>
      <c r="C22">
        <v>0.186</v>
      </c>
      <c r="D22">
        <v>0.11600000000000001</v>
      </c>
      <c r="E22">
        <f t="shared" si="0"/>
        <v>5.5332704501283602E-8</v>
      </c>
    </row>
    <row r="23" spans="1:5" x14ac:dyDescent="0.35">
      <c r="A23">
        <v>21</v>
      </c>
      <c r="B23">
        <v>0.70599999999999996</v>
      </c>
      <c r="C23">
        <v>0.189</v>
      </c>
      <c r="D23">
        <v>0.105</v>
      </c>
      <c r="E23">
        <f t="shared" si="0"/>
        <v>6.4185937221488981E-9</v>
      </c>
    </row>
    <row r="24" spans="1:5" x14ac:dyDescent="0.35">
      <c r="A24">
        <v>22</v>
      </c>
      <c r="B24">
        <v>0.71299999999999997</v>
      </c>
      <c r="C24">
        <v>0.189</v>
      </c>
      <c r="D24">
        <v>9.8000000000000004E-2</v>
      </c>
      <c r="E24">
        <f t="shared" si="0"/>
        <v>6.7395234082563432E-10</v>
      </c>
    </row>
    <row r="25" spans="1:5" x14ac:dyDescent="0.35">
      <c r="A25">
        <v>23</v>
      </c>
      <c r="B25">
        <v>0.72599999999999998</v>
      </c>
      <c r="C25">
        <v>0.189</v>
      </c>
      <c r="D25">
        <v>8.5000000000000006E-2</v>
      </c>
      <c r="E25">
        <f t="shared" si="0"/>
        <v>6.604732940091217E-11</v>
      </c>
    </row>
    <row r="26" spans="1:5" x14ac:dyDescent="0.35">
      <c r="A26">
        <v>24</v>
      </c>
      <c r="B26">
        <v>0.73199999999999998</v>
      </c>
      <c r="C26">
        <v>0.189</v>
      </c>
      <c r="D26">
        <v>7.9000000000000001E-2</v>
      </c>
      <c r="E26">
        <f t="shared" si="0"/>
        <v>5.6140229990775349E-12</v>
      </c>
    </row>
    <row r="27" spans="1:5" x14ac:dyDescent="0.35">
      <c r="A27">
        <v>25</v>
      </c>
      <c r="B27">
        <v>0.73599999999999999</v>
      </c>
      <c r="C27">
        <v>0.193</v>
      </c>
      <c r="D27">
        <v>7.0999999999999994E-2</v>
      </c>
      <c r="E27">
        <f t="shared" si="0"/>
        <v>4.4350781692712526E-13</v>
      </c>
    </row>
    <row r="28" spans="1:5" x14ac:dyDescent="0.35">
      <c r="A28">
        <v>26</v>
      </c>
      <c r="B28">
        <v>0.74299999999999999</v>
      </c>
      <c r="C28">
        <v>0.19500000000000001</v>
      </c>
      <c r="D28">
        <v>6.2E-2</v>
      </c>
      <c r="E28">
        <f t="shared" si="0"/>
        <v>3.1489055001825891E-14</v>
      </c>
    </row>
    <row r="29" spans="1:5" x14ac:dyDescent="0.35">
      <c r="A29">
        <v>27</v>
      </c>
      <c r="B29">
        <v>0.745</v>
      </c>
      <c r="C29">
        <v>0.2</v>
      </c>
      <c r="D29">
        <v>5.3999999999999999E-2</v>
      </c>
      <c r="E29">
        <f t="shared" si="0"/>
        <v>1.9523214101132054E-15</v>
      </c>
    </row>
    <row r="30" spans="1:5" x14ac:dyDescent="0.35">
      <c r="A30">
        <v>28</v>
      </c>
      <c r="B30">
        <v>0.748</v>
      </c>
      <c r="C30">
        <v>0.20300000000000001</v>
      </c>
      <c r="D30">
        <v>4.9000000000000002E-2</v>
      </c>
      <c r="E30">
        <f t="shared" si="0"/>
        <v>1.0542535614611309E-16</v>
      </c>
    </row>
    <row r="31" spans="1:5" x14ac:dyDescent="0.35">
      <c r="A31">
        <v>29</v>
      </c>
      <c r="B31">
        <v>0.754</v>
      </c>
      <c r="C31">
        <v>0.20599999999999999</v>
      </c>
      <c r="D31">
        <v>0.04</v>
      </c>
      <c r="E31">
        <f t="shared" si="0"/>
        <v>5.1658424511595413E-18</v>
      </c>
    </row>
    <row r="32" spans="1:5" x14ac:dyDescent="0.35">
      <c r="A32">
        <v>30</v>
      </c>
      <c r="B32">
        <v>0.75700000000000001</v>
      </c>
      <c r="C32">
        <v>0.20599999999999999</v>
      </c>
      <c r="D32">
        <v>3.6999999999999998E-2</v>
      </c>
      <c r="E32">
        <f t="shared" si="0"/>
        <v>2.0663369804638166E-19</v>
      </c>
    </row>
    <row r="33" spans="1:5" x14ac:dyDescent="0.35">
      <c r="A33">
        <v>31</v>
      </c>
      <c r="B33">
        <v>0.76</v>
      </c>
      <c r="C33">
        <v>0.20899999999999999</v>
      </c>
      <c r="D33">
        <v>0.03</v>
      </c>
      <c r="E33">
        <f t="shared" si="0"/>
        <v>7.6454468277161206E-21</v>
      </c>
    </row>
    <row r="34" spans="1:5" x14ac:dyDescent="0.35">
      <c r="A34">
        <v>32</v>
      </c>
      <c r="B34">
        <v>0.76</v>
      </c>
      <c r="C34">
        <v>0.20899999999999999</v>
      </c>
      <c r="D34">
        <v>0.03</v>
      </c>
      <c r="E34">
        <f t="shared" si="0"/>
        <v>2.2936340483148361E-22</v>
      </c>
    </row>
    <row r="35" spans="1:5" x14ac:dyDescent="0.35">
      <c r="A35">
        <v>33</v>
      </c>
      <c r="B35">
        <v>0.76</v>
      </c>
      <c r="C35">
        <v>0.20899999999999999</v>
      </c>
      <c r="D35">
        <v>0.03</v>
      </c>
      <c r="E35">
        <f t="shared" si="0"/>
        <v>6.8809021449445078E-24</v>
      </c>
    </row>
    <row r="36" spans="1:5" x14ac:dyDescent="0.35">
      <c r="A36">
        <v>34</v>
      </c>
      <c r="B36">
        <v>0.76</v>
      </c>
      <c r="C36">
        <v>0.21299999999999999</v>
      </c>
      <c r="D36">
        <v>2.7E-2</v>
      </c>
      <c r="E36">
        <f t="shared" si="0"/>
        <v>2.0642706434833523E-25</v>
      </c>
    </row>
    <row r="37" spans="1:5" x14ac:dyDescent="0.35">
      <c r="A37">
        <v>35</v>
      </c>
      <c r="B37">
        <v>0.76400000000000001</v>
      </c>
      <c r="C37">
        <v>0.21299999999999999</v>
      </c>
      <c r="D37">
        <v>2.3E-2</v>
      </c>
      <c r="E37">
        <f t="shared" si="0"/>
        <v>5.5735307374050514E-27</v>
      </c>
    </row>
    <row r="38" spans="1:5" x14ac:dyDescent="0.35">
      <c r="A38">
        <v>36</v>
      </c>
      <c r="B38">
        <v>0.76800000000000002</v>
      </c>
      <c r="C38">
        <v>0.217</v>
      </c>
      <c r="D38">
        <v>1.4999999999999999E-2</v>
      </c>
      <c r="E38">
        <f t="shared" si="0"/>
        <v>1.2819120696031618E-28</v>
      </c>
    </row>
    <row r="39" spans="1:5" x14ac:dyDescent="0.35">
      <c r="A39">
        <v>37</v>
      </c>
      <c r="B39">
        <v>0.77600000000000002</v>
      </c>
      <c r="C39">
        <v>0.217</v>
      </c>
      <c r="D39">
        <v>8.0000000000000002E-3</v>
      </c>
      <c r="E39">
        <f t="shared" si="0"/>
        <v>1.9228681044047425E-30</v>
      </c>
    </row>
    <row r="40" spans="1:5" x14ac:dyDescent="0.35">
      <c r="A40">
        <v>38</v>
      </c>
      <c r="B40">
        <v>0.77600000000000002</v>
      </c>
      <c r="C40">
        <v>0.217</v>
      </c>
      <c r="D40">
        <v>8.0000000000000002E-3</v>
      </c>
      <c r="E40">
        <f t="shared" si="0"/>
        <v>1.5382944835237941E-32</v>
      </c>
    </row>
    <row r="41" spans="1:5" x14ac:dyDescent="0.35">
      <c r="A41">
        <v>39</v>
      </c>
      <c r="B41">
        <v>0.77600000000000002</v>
      </c>
      <c r="C41">
        <v>0.217</v>
      </c>
      <c r="D41">
        <v>8.0000000000000002E-3</v>
      </c>
      <c r="E41">
        <f t="shared" si="0"/>
        <v>1.2306355868190353E-34</v>
      </c>
    </row>
    <row r="42" spans="1:5" x14ac:dyDescent="0.35">
      <c r="A42">
        <v>40</v>
      </c>
      <c r="B42">
        <v>0.77600000000000002</v>
      </c>
      <c r="C42">
        <v>0.217</v>
      </c>
      <c r="D42">
        <v>8.0000000000000002E-3</v>
      </c>
      <c r="E42">
        <f t="shared" si="0"/>
        <v>9.8450846945522823E-37</v>
      </c>
    </row>
    <row r="43" spans="1:5" x14ac:dyDescent="0.35">
      <c r="A43">
        <v>41</v>
      </c>
      <c r="B43">
        <v>0.77900000000000003</v>
      </c>
      <c r="C43">
        <v>0.217</v>
      </c>
      <c r="D43">
        <v>4.0000000000000001E-3</v>
      </c>
      <c r="E43">
        <f t="shared" si="0"/>
        <v>7.8760677556418263E-39</v>
      </c>
    </row>
    <row r="44" spans="1:5" x14ac:dyDescent="0.35">
      <c r="A44">
        <v>42</v>
      </c>
      <c r="B44">
        <v>0.77900000000000003</v>
      </c>
      <c r="C44">
        <v>0.217</v>
      </c>
      <c r="D44">
        <v>4.0000000000000001E-3</v>
      </c>
      <c r="E44">
        <f t="shared" si="0"/>
        <v>3.1504271022567308E-41</v>
      </c>
    </row>
    <row r="45" spans="1:5" x14ac:dyDescent="0.35">
      <c r="A45">
        <v>43</v>
      </c>
      <c r="B45">
        <v>0.77900000000000003</v>
      </c>
      <c r="C45">
        <v>0.217</v>
      </c>
      <c r="D45">
        <v>4.0000000000000001E-3</v>
      </c>
      <c r="E45">
        <f t="shared" si="0"/>
        <v>1.2601708409026923E-43</v>
      </c>
    </row>
    <row r="46" spans="1:5" x14ac:dyDescent="0.35">
      <c r="A46">
        <v>44</v>
      </c>
      <c r="B46">
        <v>0.77900000000000003</v>
      </c>
      <c r="C46">
        <v>0.217</v>
      </c>
      <c r="D46">
        <v>4.0000000000000001E-3</v>
      </c>
      <c r="E46">
        <f t="shared" si="0"/>
        <v>5.0406833636107695E-46</v>
      </c>
    </row>
    <row r="47" spans="1:5" x14ac:dyDescent="0.35">
      <c r="A47">
        <v>45</v>
      </c>
      <c r="B47">
        <v>0.77900000000000003</v>
      </c>
      <c r="C47">
        <v>0.217</v>
      </c>
      <c r="D47">
        <v>4.0000000000000001E-3</v>
      </c>
      <c r="E47">
        <f t="shared" si="0"/>
        <v>2.0162733454443079E-48</v>
      </c>
    </row>
    <row r="48" spans="1:5" x14ac:dyDescent="0.35">
      <c r="A48">
        <v>46</v>
      </c>
      <c r="B48">
        <v>0.77900000000000003</v>
      </c>
      <c r="C48">
        <v>0.217</v>
      </c>
      <c r="D48">
        <v>4.0000000000000001E-3</v>
      </c>
      <c r="E48">
        <f t="shared" si="0"/>
        <v>8.0650933817772323E-51</v>
      </c>
    </row>
    <row r="49" spans="1:5" x14ac:dyDescent="0.35">
      <c r="A49">
        <v>47</v>
      </c>
      <c r="B49">
        <v>0.77900000000000003</v>
      </c>
      <c r="C49">
        <v>0.217</v>
      </c>
      <c r="D49">
        <v>4.0000000000000001E-3</v>
      </c>
      <c r="E49">
        <f t="shared" si="0"/>
        <v>3.226037352710893E-53</v>
      </c>
    </row>
    <row r="50" spans="1:5" x14ac:dyDescent="0.35">
      <c r="A50">
        <v>48</v>
      </c>
      <c r="B50">
        <v>0.77900000000000003</v>
      </c>
      <c r="C50">
        <v>0.217</v>
      </c>
      <c r="D50">
        <v>4.0000000000000001E-3</v>
      </c>
      <c r="E50">
        <f t="shared" si="0"/>
        <v>1.2904149410843571E-55</v>
      </c>
    </row>
    <row r="51" spans="1:5" x14ac:dyDescent="0.35">
      <c r="A51">
        <v>49</v>
      </c>
      <c r="B51">
        <v>0.77900000000000003</v>
      </c>
      <c r="C51">
        <v>0.217</v>
      </c>
      <c r="D51">
        <v>4.0000000000000001E-3</v>
      </c>
      <c r="E51">
        <f t="shared" si="0"/>
        <v>5.1616597643374285E-58</v>
      </c>
    </row>
    <row r="52" spans="1:5" x14ac:dyDescent="0.35">
      <c r="A52">
        <v>50</v>
      </c>
      <c r="B52">
        <v>0.77900000000000003</v>
      </c>
      <c r="C52">
        <v>0.217</v>
      </c>
      <c r="D52">
        <v>4.0000000000000001E-3</v>
      </c>
      <c r="E52">
        <f t="shared" si="0"/>
        <v>2.0646639057349714E-60</v>
      </c>
    </row>
    <row r="53" spans="1:5" x14ac:dyDescent="0.35">
      <c r="A53">
        <v>51</v>
      </c>
      <c r="B53">
        <v>0.77900000000000003</v>
      </c>
      <c r="C53">
        <v>0.217</v>
      </c>
      <c r="D53">
        <v>4.0000000000000001E-3</v>
      </c>
      <c r="E53">
        <f t="shared" si="0"/>
        <v>8.2586556229398853E-63</v>
      </c>
    </row>
    <row r="54" spans="1:5" x14ac:dyDescent="0.35">
      <c r="A54">
        <v>52</v>
      </c>
      <c r="B54">
        <v>0.77900000000000003</v>
      </c>
      <c r="C54">
        <v>0.217</v>
      </c>
      <c r="D54">
        <v>4.0000000000000001E-3</v>
      </c>
      <c r="E54">
        <f t="shared" si="0"/>
        <v>3.3034622491759542E-65</v>
      </c>
    </row>
    <row r="55" spans="1:5" x14ac:dyDescent="0.35">
      <c r="A55">
        <v>53</v>
      </c>
      <c r="B55">
        <v>0.77900000000000003</v>
      </c>
      <c r="C55">
        <v>0.217</v>
      </c>
      <c r="D55">
        <v>4.0000000000000001E-3</v>
      </c>
      <c r="E55">
        <f t="shared" si="0"/>
        <v>1.3213848996703817E-67</v>
      </c>
    </row>
    <row r="56" spans="1:5" x14ac:dyDescent="0.35">
      <c r="A56">
        <v>54</v>
      </c>
      <c r="B56">
        <v>0.78300000000000003</v>
      </c>
      <c r="C56">
        <v>0.217</v>
      </c>
      <c r="D56">
        <v>0</v>
      </c>
      <c r="E56">
        <f t="shared" si="0"/>
        <v>5.2855395986815268E-70</v>
      </c>
    </row>
    <row r="57" spans="1:5" x14ac:dyDescent="0.35">
      <c r="B57">
        <f>SUMPRODUCT(P_smrt_vyliecenie_hosp_O[P_rec],P_smrt_vyliecenie_hosp_O[P_cont_cum])</f>
        <v>0.62765674035457053</v>
      </c>
      <c r="C57">
        <f>SUMPRODUCT(P_smrt_vyliecenie_hosp_O[P_death],P_smrt_vyliecenie_hosp_O[P_cont_cum])</f>
        <v>0.37161160021454559</v>
      </c>
    </row>
    <row r="58" spans="1:5" x14ac:dyDescent="0.35">
      <c r="B58">
        <f>SUMPRODUCT(P_smrt_vyliecenie_hosp_O[day],P_smrt_vyliecenie_hosp_O[P_rec],P_smrt_vyliecenie_hosp_O[P_cont_cum])/P_smrt_vyliecenie_hosp_O[[#Totals],[P_rec]]</f>
        <v>5.6533128722692334</v>
      </c>
      <c r="C58">
        <f>SUMPRODUCT(P_smrt_vyliecenie_hosp_O[P_death],P_smrt_vyliecenie_hosp_O[day],P_smrt_vyliecenie_hosp_O[P_cont_cum])/P_smrt_vyliecenie_hosp_O[[#Totals],[P_death]]</f>
        <v>4.5926361058787624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A7B3-3A18-4806-8017-0F99CBD4A9CA}">
  <dimension ref="A1:F11"/>
  <sheetViews>
    <sheetView tabSelected="1" workbookViewId="0">
      <selection activeCell="B7" sqref="B7:D7"/>
    </sheetView>
  </sheetViews>
  <sheetFormatPr defaultRowHeight="14.5" x14ac:dyDescent="0.35"/>
  <cols>
    <col min="1" max="1" width="21.90625" customWidth="1"/>
  </cols>
  <sheetData>
    <row r="1" spans="1:6" x14ac:dyDescent="0.35">
      <c r="A1" s="4"/>
      <c r="B1" s="4" t="s">
        <v>14</v>
      </c>
      <c r="C1" s="4" t="s">
        <v>15</v>
      </c>
      <c r="D1" s="4" t="s">
        <v>13</v>
      </c>
      <c r="F1" s="4" t="s">
        <v>17</v>
      </c>
    </row>
    <row r="2" spans="1:6" x14ac:dyDescent="0.35">
      <c r="A2" s="3" t="s">
        <v>1</v>
      </c>
      <c r="B2" s="5">
        <f>young!J2</f>
        <v>4.5640142304033455</v>
      </c>
      <c r="C2" s="5">
        <f>old!J2</f>
        <v>5.6533128722692334</v>
      </c>
      <c r="D2" s="5">
        <f>(B2*$B$7+C2*$C$7)/($B$7+C$7)</f>
        <v>5.265031510380271</v>
      </c>
    </row>
    <row r="3" spans="1:6" x14ac:dyDescent="0.35">
      <c r="A3" s="3" t="s">
        <v>2</v>
      </c>
      <c r="B3" s="6">
        <f>young!J3</f>
        <v>5.151830716398012E-2</v>
      </c>
      <c r="C3" s="6">
        <f>old!J3</f>
        <v>0.37161160021454559</v>
      </c>
      <c r="D3" s="6">
        <f t="shared" ref="D3:D5" si="0">(B3*$B$7+C3*$C$7)/($B$7+C$7)</f>
        <v>0.257514092900754</v>
      </c>
    </row>
    <row r="4" spans="1:6" x14ac:dyDescent="0.35">
      <c r="A4" s="3" t="s">
        <v>5</v>
      </c>
      <c r="B4" s="6">
        <f>young!J4</f>
        <v>0.94848169283601969</v>
      </c>
      <c r="C4" s="6">
        <f>old!J4</f>
        <v>0.62765674035457053</v>
      </c>
      <c r="D4" s="6">
        <f t="shared" si="0"/>
        <v>0.74201504825081377</v>
      </c>
    </row>
    <row r="5" spans="1:6" x14ac:dyDescent="0.35">
      <c r="A5" s="3" t="s">
        <v>3</v>
      </c>
      <c r="B5" s="5">
        <f>young!J5</f>
        <v>4.4855881123386894</v>
      </c>
      <c r="C5" s="5">
        <f>old!J5</f>
        <v>5.2099817543944464</v>
      </c>
      <c r="D5" s="5">
        <f t="shared" si="0"/>
        <v>4.951771068113481</v>
      </c>
    </row>
    <row r="6" spans="1:6" x14ac:dyDescent="0.35">
      <c r="A6" s="3" t="s">
        <v>7</v>
      </c>
      <c r="B6" s="5">
        <f>young!J6</f>
        <v>3.407570328175872</v>
      </c>
      <c r="C6" s="5">
        <f>old!J6</f>
        <v>4.5926361058787624</v>
      </c>
      <c r="D6" s="5">
        <f>(B6*$B$7+C6*$C$7)/($B$7+C$7)</f>
        <v>4.1702184727251055</v>
      </c>
    </row>
    <row r="7" spans="1:6" x14ac:dyDescent="0.35">
      <c r="A7" s="3" t="s">
        <v>12</v>
      </c>
      <c r="B7">
        <v>1398</v>
      </c>
      <c r="C7">
        <v>2524</v>
      </c>
      <c r="D7">
        <f>B7+C7</f>
        <v>3922</v>
      </c>
    </row>
    <row r="10" spans="1:6" x14ac:dyDescent="0.35">
      <c r="B10">
        <v>1398</v>
      </c>
      <c r="C10">
        <v>2524</v>
      </c>
      <c r="D10">
        <f>B10+C10</f>
        <v>3922</v>
      </c>
    </row>
    <row r="11" spans="1:6" x14ac:dyDescent="0.35">
      <c r="B11">
        <f>B10+D11</f>
        <v>1498</v>
      </c>
      <c r="C11">
        <f>C10-D11</f>
        <v>2424</v>
      </c>
      <c r="D11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e V a M U f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e V a M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W j F F / / 7 D + Y g E A A P s D A A A T A B w A R m 9 y b X V s Y X M v U 2 V j d G l v b j E u b S C i G A A o o B Q A A A A A A A A A A A A A A A A A A A A A A A A A A A D t k U F P A j E Q h e 8 k / I d m v U D S b C J B D 5 o 9 m E W F i 6 C L B 8 O a T e m O 0 t D t k H a K L s T / b g 1 E j B G j n u 2 l 7 f u a m T d 9 D i Q p N C z b 7 I e n z U a z 4 W b C Q s l G h a s s F c t a K 5 B g F B Q z d I v i j i V M A z U b L K w M v Z U Q l N Q t 4 x 5 K X 4 G h 1 o X S E K d o K F x c K 0 p P 8 l s H 1 u U r v x J G x J W X c 5 H 3 w M 0 J F / m + N j E 9 U 9 T m k x 5 o V S k C m 0 Q 8 4 i x F 7 S v j k i 5 n 5 0 Z i q c x j c t g 5 6 n B 2 7 Z E g o 1 p D s j v G V 2 j g v s 0 3 d g + i k c U q s J L 1 Q Z T B U x S 8 j 8 U 0 P N y S r d 7 a T M b Z Z K u f a Z 1 J o Y V 1 C V n / s W Q 6 E + Y x V B z X C 9 i V G 1 t h 3 A P a a m P 4 D b r W F / 3 5 e h 2 V o g 6 T D Q w d d + O 3 h y + c r a N R U R c W Z A A U J G Z 8 N Q X 7 T k o Q N N v D Z P j 5 T + i l 3 W w o 8 6 X j H 0 Q + / E v k l 4 r 6 f p p L t G h E n p 0 P b o p O 8 S S W k J e C x L 7 Y h / + x 4 9 7 Y 8 Z v Y 8 b e x v w J Q S w E C L Q A U A A I A C A B 5 V o x R / o y g o q c A A A D 4 A A A A E g A A A A A A A A A A A A A A A A A A A A A A Q 2 9 u Z m l n L 1 B h Y 2 t h Z 2 U u e G 1 s U E s B A i 0 A F A A C A A g A e V a M U Q / K 6 a u k A A A A 6 Q A A A B M A A A A A A A A A A A A A A A A A 8 w A A A F t D b 2 5 0 Z W 5 0 X 1 R 5 c G V z X S 5 4 b W x Q S w E C L Q A U A A I A C A B 5 V o x R f / + w / m I B A A D 7 A w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E w A A A A A A A K 0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9 z b X J 0 X 3 Z 5 b G l l Y 2 V u a W V f a G 9 z c F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9 z b X J 0 X 3 Z 5 b G l l Y 2 V u a W V f a G 9 z c F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y V D A 3 O j Q w O j M 4 L j I z M D E 4 O D Z a I i A v P j x F b n R y e S B U e X B l P S J G a W x s Q 2 9 s d W 1 u V H l w Z X M i I F Z h b H V l P S J z Q X d V R k J R P T 0 i I C 8 + P E V u d H J 5 I F R 5 c G U 9 I k Z p b G x D b 2 x 1 b W 5 O Y W 1 l c y I g V m F s d W U 9 I n N b J n F 1 b 3 Q 7 Z G F 5 J n F 1 b 3 Q 7 L C Z x d W 9 0 O 1 B f e V 9 y Z W M m c X V v d D s s J n F 1 b 3 Q 7 U F 9 5 X 2 R l Y X R o J n F 1 b 3 Q 7 L C Z x d W 9 0 O 1 B f e V 9 j b 2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9 z b X J 0 X 3 Z 5 b G l l Y 2 V u a W V f a G 9 z c F 9 Z L 0 N o Y W 5 n Z W Q g V H l w Z S 5 7 Z G F 5 L D B 9 J n F 1 b 3 Q 7 L C Z x d W 9 0 O 1 N l Y 3 R p b 2 4 x L 1 B f c 2 1 y d F 9 2 e W x p Z W N l b m l l X 2 h v c 3 B f W S 9 D a G F u Z 2 V k I F R 5 c G U u e 1 B f e V 9 y Z W M s M X 0 m c X V v d D s s J n F 1 b 3 Q 7 U 2 V j d G l v b j E v U F 9 z b X J 0 X 3 Z 5 b G l l Y 2 V u a W V f a G 9 z c F 9 Z L 0 N o Y W 5 n Z W Q g V H l w Z S 5 7 U F 9 5 X 2 R l Y X R o L D J 9 J n F 1 b 3 Q 7 L C Z x d W 9 0 O 1 N l Y 3 R p b 2 4 x L 1 B f c 2 1 y d F 9 2 e W x p Z W N l b m l l X 2 h v c 3 B f W S 9 D a G F u Z 2 V k I F R 5 c G U u e 1 B f e V 9 j b 2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f c 2 1 y d F 9 2 e W x p Z W N l b m l l X 2 h v c 3 B f W S 9 D a G F u Z 2 V k I F R 5 c G U u e 2 R h e S w w f S Z x d W 9 0 O y w m c X V v d D t T Z W N 0 a W 9 u M S 9 Q X 3 N t c n R f d n l s a W V j Z W 5 p Z V 9 o b 3 N w X 1 k v Q 2 h h b m d l Z C B U e X B l L n t Q X 3 l f c m V j L D F 9 J n F 1 b 3 Q 7 L C Z x d W 9 0 O 1 N l Y 3 R p b 2 4 x L 1 B f c 2 1 y d F 9 2 e W x p Z W N l b m l l X 2 h v c 3 B f W S 9 D a G F u Z 2 V k I F R 5 c G U u e 1 B f e V 9 k Z W F 0 a C w y f S Z x d W 9 0 O y w m c X V v d D t T Z W N 0 a W 9 u M S 9 Q X 3 N t c n R f d n l s a W V j Z W 5 p Z V 9 o b 3 N w X 1 k v Q 2 h h b m d l Z C B U e X B l L n t Q X 3 l f Y 2 9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9 z b X J 0 X 3 Z 5 b G l l Y 2 V u a W V f a G 9 z c F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c 2 1 y d F 9 2 e W x p Z W N l b m l l X 2 h v c 3 B f W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3 N t c n R f d n l s a W V j Z W 5 p Z V 9 o b 3 N w X 1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3 N t c n R f d n l s a W V j Z W 5 p Z V 9 o b 3 N w X 0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X 3 N t c n R f d n l s a W V j Z W 5 p Z V 9 o b 3 N w X 0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J U M D k 6 M z E 6 M T M u M z I z O T E 3 O F o i I C 8 + P E V u d H J 5 I F R 5 c G U 9 I k Z p b G x D b 2 x 1 b W 5 U e X B l c y I g V m F s d W U 9 I n N B d 1 V G Q l E 9 P S I g L z 4 8 R W 5 0 c n k g V H l w Z T 0 i R m l s b E N v b H V t b k 5 h b W V z I i B W Y W x 1 Z T 0 i c 1 s m c X V v d D t k Y X k m c X V v d D s s J n F 1 b 3 Q 7 U F 9 v X 3 J l Y y Z x d W 9 0 O y w m c X V v d D t Q X 2 9 f Z G V h d G g m c X V v d D s s J n F 1 b 3 Q 7 U F 9 v X 2 N v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X 3 N t c n R f d n l s a W V j Z W 5 p Z V 9 o b 3 N w X 0 8 v Q 2 h h b m d l Z C B U e X B l L n t k Y X k s M H 0 m c X V v d D s s J n F 1 b 3 Q 7 U 2 V j d G l v b j E v U F 9 z b X J 0 X 3 Z 5 b G l l Y 2 V u a W V f a G 9 z c F 9 P L 0 N o Y W 5 n Z W Q g V H l w Z S 5 7 U F 9 v X 3 J l Y y w x f S Z x d W 9 0 O y w m c X V v d D t T Z W N 0 a W 9 u M S 9 Q X 3 N t c n R f d n l s a W V j Z W 5 p Z V 9 o b 3 N w X 0 8 v Q 2 h h b m d l Z C B U e X B l L n t Q X 2 9 f Z G V h d G g s M n 0 m c X V v d D s s J n F 1 b 3 Q 7 U 2 V j d G l v b j E v U F 9 z b X J 0 X 3 Z 5 b G l l Y 2 V u a W V f a G 9 z c F 9 P L 0 N o Y W 5 n Z W Q g V H l w Z S 5 7 U F 9 v X 2 N v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F 9 z b X J 0 X 3 Z 5 b G l l Y 2 V u a W V f a G 9 z c F 9 P L 0 N o Y W 5 n Z W Q g V H l w Z S 5 7 Z G F 5 L D B 9 J n F 1 b 3 Q 7 L C Z x d W 9 0 O 1 N l Y 3 R p b 2 4 x L 1 B f c 2 1 y d F 9 2 e W x p Z W N l b m l l X 2 h v c 3 B f T y 9 D a G F u Z 2 V k I F R 5 c G U u e 1 B f b 1 9 y Z W M s M X 0 m c X V v d D s s J n F 1 b 3 Q 7 U 2 V j d G l v b j E v U F 9 z b X J 0 X 3 Z 5 b G l l Y 2 V u a W V f a G 9 z c F 9 P L 0 N o Y W 5 n Z W Q g V H l w Z S 5 7 U F 9 v X 2 R l Y X R o L D J 9 J n F 1 b 3 Q 7 L C Z x d W 9 0 O 1 N l Y 3 R p b 2 4 x L 1 B f c 2 1 y d F 9 2 e W x p Z W N l b m l l X 2 h v c 3 B f T y 9 D a G F u Z 2 V k I F R 5 c G U u e 1 B f b 1 9 j b 2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X 3 N t c n R f d n l s a W V j Z W 5 p Z V 9 o b 3 N w X 0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9 z b X J 0 X 3 Z 5 b G l l Y 2 V u a W V f a G 9 z c F 9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c 2 1 y d F 9 2 e W x p Z W N l b m l l X 2 h v c 3 B f T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I g A 0 F G F f T K D K d s B H v Y g h A A A A A A I A A A A A A B B m A A A A A Q A A I A A A A E V k t E 5 p 4 1 3 Y h 5 J P Z y 1 S p Y E 1 8 r 5 r D u w 6 A q 1 Z z 9 B s W t e I A A A A A A 6 A A A A A A g A A I A A A A F O i i H g h a s 2 N a i N B U + S 4 k e l 6 3 z H A U 3 o 3 r y V Q q 8 H d j 8 g a U A A A A J 9 o a Q R k p / N E T n O B u l 7 P 5 F G + x x m / S 5 j n Q N t 7 J M O S Y w g 8 6 + n 7 4 8 J + J S U N D e p A R U q E E + J 9 6 + v b 6 E k V P 0 c T u A J q c W i u 8 4 C F 4 N + Q I k R O c i s i e s H B Q A A A A N 1 o i J H n f I 9 0 Q z s 2 Y + 2 n N 4 G 3 v y V u 0 a M b n B u c e X 1 1 H E k b S M e 7 6 m N D 8 M e + p l 6 N M J e X M J j + M r X t d g W e m G r O F j w t T k A = < / D a t a M a s h u p > 
</file>

<file path=customXml/itemProps1.xml><?xml version="1.0" encoding="utf-8"?>
<ds:datastoreItem xmlns:ds="http://schemas.openxmlformats.org/officeDocument/2006/customXml" ds:itemID="{4288B102-7DD5-444F-9204-BAAA9F174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young</vt:lpstr>
      <vt:lpstr>old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Mucka</dc:creator>
  <cp:lastModifiedBy>Zuzana Múčka</cp:lastModifiedBy>
  <dcterms:created xsi:type="dcterms:W3CDTF">2020-12-12T07:40:07Z</dcterms:created>
  <dcterms:modified xsi:type="dcterms:W3CDTF">2020-12-12T22:08:34Z</dcterms:modified>
</cp:coreProperties>
</file>