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Matlab\data\calibration\"/>
    </mc:Choice>
  </mc:AlternateContent>
  <xr:revisionPtr revIDLastSave="0" documentId="8_{3A46C6FE-254D-4D64-BC67-40D70A9146C5}" xr6:coauthVersionLast="46" xr6:coauthVersionMax="46" xr10:uidLastSave="{00000000-0000-0000-0000-000000000000}"/>
  <bookViews>
    <workbookView xWindow="-108" yWindow="-108" windowWidth="23256" windowHeight="12576" xr2:uid="{F7FB10F1-44C7-407C-8F73-C248B1395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I28" i="1"/>
  <c r="I27" i="1"/>
  <c r="H28" i="1"/>
  <c r="H27" i="1"/>
  <c r="F28" i="1"/>
  <c r="D28" i="1"/>
  <c r="F27" i="1"/>
  <c r="D27" i="1"/>
  <c r="E23" i="1"/>
  <c r="C23" i="1"/>
  <c r="D23" i="1"/>
  <c r="B23" i="1" s="1"/>
  <c r="F23" i="1" s="1"/>
  <c r="F24" i="1" s="1"/>
  <c r="J19" i="1"/>
  <c r="F22" i="1"/>
  <c r="D22" i="1"/>
  <c r="I18" i="1"/>
  <c r="I17" i="1"/>
  <c r="H18" i="1"/>
  <c r="H17" i="1"/>
  <c r="F18" i="1"/>
  <c r="G18" i="1" s="1"/>
  <c r="F17" i="1"/>
  <c r="G17" i="1" s="1"/>
  <c r="D18" i="1"/>
  <c r="D17" i="1"/>
  <c r="E7" i="1"/>
  <c r="C12" i="1"/>
  <c r="E12" i="1" s="1"/>
  <c r="C6" i="1"/>
  <c r="E6" i="1" s="1"/>
  <c r="F10" i="1"/>
  <c r="F4" i="1"/>
  <c r="C5" i="1"/>
  <c r="C11" i="1"/>
  <c r="E4" i="1"/>
  <c r="E10" i="1"/>
  <c r="B11" i="1"/>
  <c r="B5" i="1"/>
  <c r="G28" i="1" l="1"/>
  <c r="G27" i="1"/>
  <c r="J17" i="1"/>
  <c r="J18" i="1"/>
  <c r="G22" i="1"/>
</calcChain>
</file>

<file path=xl/sharedStrings.xml><?xml version="1.0" encoding="utf-8"?>
<sst xmlns="http://schemas.openxmlformats.org/spreadsheetml/2006/main" count="46" uniqueCount="25">
  <si>
    <t>pcr</t>
  </si>
  <si>
    <t>total</t>
  </si>
  <si>
    <t>pcr_pos</t>
  </si>
  <si>
    <t>cena</t>
  </si>
  <si>
    <t>ag</t>
  </si>
  <si>
    <t>ag_pos</t>
  </si>
  <si>
    <t>pcr_ptr</t>
  </si>
  <si>
    <t>ag_ptr</t>
  </si>
  <si>
    <t>od decembra</t>
  </si>
  <si>
    <t>denne</t>
  </si>
  <si>
    <t>PCR</t>
  </si>
  <si>
    <t>posit</t>
  </si>
  <si>
    <t>AG</t>
  </si>
  <si>
    <t>2020/12/1-2021/3/21</t>
  </si>
  <si>
    <t>ptr</t>
  </si>
  <si>
    <t>baseline</t>
  </si>
  <si>
    <t>unitprice (€)</t>
  </si>
  <si>
    <t>totalprice (mil €)</t>
  </si>
  <si>
    <t>pos_unitprice (€)</t>
  </si>
  <si>
    <t>test_daily</t>
  </si>
  <si>
    <t>pos_test_daily</t>
  </si>
  <si>
    <t>daily_tests</t>
  </si>
  <si>
    <t>daily_posit</t>
  </si>
  <si>
    <t>total_price_daily (mil E)</t>
  </si>
  <si>
    <t>Scenario:20000 PCR tests daily, ptr 16.5%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</si>
</sst>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256C-C5C4-477C-8BCD-2432949F25B0}">
  <dimension ref="A2:J29"/>
  <sheetViews>
    <sheetView tabSelected="1" topLeftCell="A7" workbookViewId="0">
      <selection activeCell="C23" sqref="C23"/>
    </sheetView>
  </sheetViews>
  <sheetFormatPr defaultRowHeight="14.4" x14ac:dyDescent="0.3"/>
  <cols>
    <col min="5" max="5" width="10" bestFit="1" customWidth="1"/>
    <col min="6" max="6" width="17.109375" customWidth="1"/>
    <col min="7" max="7" width="14.88671875" customWidth="1"/>
    <col min="8" max="8" width="10.77734375" customWidth="1"/>
    <col min="9" max="9" width="11.33203125" customWidth="1"/>
  </cols>
  <sheetData>
    <row r="2" spans="1:10" x14ac:dyDescent="0.3">
      <c r="B2" t="s">
        <v>1</v>
      </c>
      <c r="C2" t="s">
        <v>8</v>
      </c>
      <c r="D2" t="s">
        <v>3</v>
      </c>
      <c r="E2" t="s">
        <v>1</v>
      </c>
      <c r="F2" t="s">
        <v>8</v>
      </c>
    </row>
    <row r="3" spans="1:10" x14ac:dyDescent="0.3">
      <c r="A3" t="s">
        <v>2</v>
      </c>
      <c r="B3">
        <v>349270</v>
      </c>
      <c r="C3">
        <v>205421.2409881588</v>
      </c>
    </row>
    <row r="4" spans="1:10" x14ac:dyDescent="0.3">
      <c r="A4" t="s">
        <v>0</v>
      </c>
      <c r="B4">
        <v>2268611</v>
      </c>
      <c r="C4">
        <v>978365</v>
      </c>
      <c r="D4">
        <v>70</v>
      </c>
      <c r="E4">
        <f>B4*D4</f>
        <v>158802770</v>
      </c>
      <c r="F4">
        <f>D4*C4</f>
        <v>68485550</v>
      </c>
    </row>
    <row r="5" spans="1:10" x14ac:dyDescent="0.3">
      <c r="A5" t="s">
        <v>6</v>
      </c>
      <c r="B5">
        <f>B3/B4</f>
        <v>0.1539576419227448</v>
      </c>
      <c r="C5">
        <f>C3/C4</f>
        <v>0.20996380797366912</v>
      </c>
    </row>
    <row r="6" spans="1:10" x14ac:dyDescent="0.3">
      <c r="A6" t="s">
        <v>9</v>
      </c>
      <c r="C6">
        <f>C4/(61+61+28)</f>
        <v>6522.4333333333334</v>
      </c>
      <c r="D6">
        <v>70</v>
      </c>
      <c r="E6">
        <f>C6*D6</f>
        <v>456570.33333333331</v>
      </c>
    </row>
    <row r="7" spans="1:10" x14ac:dyDescent="0.3">
      <c r="C7">
        <v>10000</v>
      </c>
      <c r="D7">
        <v>70</v>
      </c>
      <c r="E7">
        <f>C7*D7</f>
        <v>700000</v>
      </c>
    </row>
    <row r="9" spans="1:10" x14ac:dyDescent="0.3">
      <c r="A9" t="s">
        <v>5</v>
      </c>
      <c r="B9">
        <v>335756</v>
      </c>
      <c r="C9">
        <v>271498</v>
      </c>
    </row>
    <row r="10" spans="1:10" x14ac:dyDescent="0.3">
      <c r="A10" t="s">
        <v>4</v>
      </c>
      <c r="B10">
        <v>20311889</v>
      </c>
      <c r="C10">
        <v>13348399</v>
      </c>
      <c r="D10">
        <v>10</v>
      </c>
      <c r="E10">
        <f>B10*D10</f>
        <v>203118890</v>
      </c>
      <c r="F10">
        <f>D10*C10</f>
        <v>133483990</v>
      </c>
    </row>
    <row r="11" spans="1:10" x14ac:dyDescent="0.3">
      <c r="A11" t="s">
        <v>7</v>
      </c>
      <c r="B11">
        <f>B9/B10</f>
        <v>1.6530023376949334E-2</v>
      </c>
      <c r="C11">
        <f>C9/C10</f>
        <v>2.0339368039567891E-2</v>
      </c>
    </row>
    <row r="12" spans="1:10" x14ac:dyDescent="0.3">
      <c r="A12" t="s">
        <v>9</v>
      </c>
      <c r="C12">
        <f>C10/(61+61+28)</f>
        <v>88989.32666666666</v>
      </c>
      <c r="D12">
        <v>10</v>
      </c>
      <c r="E12">
        <f>C12*D12</f>
        <v>889893.2666666666</v>
      </c>
    </row>
    <row r="15" spans="1:10" x14ac:dyDescent="0.3">
      <c r="B15" s="2" t="s">
        <v>13</v>
      </c>
      <c r="C15" s="2"/>
      <c r="D15" s="2"/>
      <c r="E15" s="2"/>
    </row>
    <row r="16" spans="1:10" x14ac:dyDescent="0.3">
      <c r="A16" t="s">
        <v>15</v>
      </c>
      <c r="B16" s="2" t="s">
        <v>1</v>
      </c>
      <c r="C16" s="2" t="s">
        <v>11</v>
      </c>
      <c r="D16" s="2" t="s">
        <v>14</v>
      </c>
      <c r="E16" s="2" t="s">
        <v>16</v>
      </c>
      <c r="F16" s="2" t="s">
        <v>17</v>
      </c>
      <c r="G16" s="2" t="s">
        <v>18</v>
      </c>
      <c r="H16" s="2" t="s">
        <v>19</v>
      </c>
      <c r="I16" s="2" t="s">
        <v>20</v>
      </c>
      <c r="J16" s="2" t="s">
        <v>17</v>
      </c>
    </row>
    <row r="17" spans="1:10" x14ac:dyDescent="0.3">
      <c r="A17" t="s">
        <v>10</v>
      </c>
      <c r="B17" s="2">
        <v>1185986</v>
      </c>
      <c r="C17" s="2">
        <v>242087</v>
      </c>
      <c r="D17" s="1">
        <f>C17/B17</f>
        <v>0.20412298290199041</v>
      </c>
      <c r="E17" s="2">
        <v>70</v>
      </c>
      <c r="F17" s="2">
        <f>E17*B17/10^6</f>
        <v>83.019019999999998</v>
      </c>
      <c r="G17" s="5">
        <f>F17/C17*10^6</f>
        <v>342.93051671506521</v>
      </c>
      <c r="H17" s="5">
        <f>B17/111</f>
        <v>10684.558558558558</v>
      </c>
      <c r="I17" s="5">
        <f>C17/111</f>
        <v>2180.963963963964</v>
      </c>
      <c r="J17">
        <f>F17/111</f>
        <v>0.74791909909909904</v>
      </c>
    </row>
    <row r="18" spans="1:10" x14ac:dyDescent="0.3">
      <c r="A18" t="s">
        <v>12</v>
      </c>
      <c r="B18" s="2">
        <v>19858452</v>
      </c>
      <c r="C18" s="2">
        <v>319718</v>
      </c>
      <c r="D18" s="1">
        <f>C18/B18</f>
        <v>1.6099845043309517E-2</v>
      </c>
      <c r="E18" s="2">
        <v>10</v>
      </c>
      <c r="F18" s="2">
        <f>E18*B18/10^6</f>
        <v>198.58452</v>
      </c>
      <c r="G18" s="5">
        <f>F18/C18*10^6</f>
        <v>621.12399051664283</v>
      </c>
      <c r="H18" s="5">
        <f>B18/111</f>
        <v>178904.97297297296</v>
      </c>
      <c r="I18" s="5">
        <f>C18/111</f>
        <v>2880.3423423423424</v>
      </c>
      <c r="J18">
        <f>F18/111</f>
        <v>1.7890497297297296</v>
      </c>
    </row>
    <row r="19" spans="1:10" x14ac:dyDescent="0.3">
      <c r="J19">
        <f>J17+J18</f>
        <v>2.5369688288288286</v>
      </c>
    </row>
    <row r="20" spans="1:10" x14ac:dyDescent="0.3">
      <c r="A20" t="s">
        <v>24</v>
      </c>
    </row>
    <row r="21" spans="1:10" x14ac:dyDescent="0.3">
      <c r="B21" t="s">
        <v>21</v>
      </c>
      <c r="C21" t="s">
        <v>14</v>
      </c>
      <c r="D21" t="s">
        <v>22</v>
      </c>
      <c r="E21" s="2" t="s">
        <v>16</v>
      </c>
      <c r="F21" t="s">
        <v>23</v>
      </c>
      <c r="G21" s="2" t="s">
        <v>18</v>
      </c>
    </row>
    <row r="22" spans="1:10" x14ac:dyDescent="0.3">
      <c r="A22" t="s">
        <v>10</v>
      </c>
      <c r="B22">
        <v>20000</v>
      </c>
      <c r="C22" s="6">
        <v>0.19</v>
      </c>
      <c r="D22">
        <f>B22*C22</f>
        <v>3800</v>
      </c>
      <c r="E22">
        <v>70</v>
      </c>
      <c r="F22">
        <f>B22*E22/10^6</f>
        <v>1.4</v>
      </c>
      <c r="G22" s="4">
        <f>F22/D22*10^6</f>
        <v>368.4210526315789</v>
      </c>
    </row>
    <row r="23" spans="1:10" x14ac:dyDescent="0.3">
      <c r="B23">
        <f>D23/C23</f>
        <v>78342.760623678012</v>
      </c>
      <c r="C23" s="6">
        <f>D18</f>
        <v>1.6099845043309517E-2</v>
      </c>
      <c r="D23" s="4">
        <f>I18+I17-D22</f>
        <v>1261.3063063063064</v>
      </c>
      <c r="E23">
        <f>E18</f>
        <v>10</v>
      </c>
      <c r="F23" s="3">
        <f>E23*B23/10^6</f>
        <v>0.78342760623678009</v>
      </c>
    </row>
    <row r="24" spans="1:10" x14ac:dyDescent="0.3">
      <c r="F24" s="3">
        <f>F23+F22</f>
        <v>2.1834276062367799</v>
      </c>
    </row>
    <row r="26" spans="1:10" x14ac:dyDescent="0.3">
      <c r="A26" t="s">
        <v>15</v>
      </c>
      <c r="B26" s="2" t="s">
        <v>1</v>
      </c>
      <c r="C26" s="2" t="s">
        <v>11</v>
      </c>
      <c r="D26" s="2" t="s">
        <v>14</v>
      </c>
      <c r="E26" s="2" t="s">
        <v>16</v>
      </c>
      <c r="F26" s="2" t="s">
        <v>17</v>
      </c>
      <c r="G26" s="2" t="s">
        <v>18</v>
      </c>
      <c r="H26" s="2" t="s">
        <v>19</v>
      </c>
      <c r="I26" s="2" t="s">
        <v>20</v>
      </c>
      <c r="J26" s="2" t="s">
        <v>17</v>
      </c>
    </row>
    <row r="27" spans="1:10" x14ac:dyDescent="0.3">
      <c r="A27" t="s">
        <v>10</v>
      </c>
      <c r="B27" s="2">
        <v>823125</v>
      </c>
      <c r="C27" s="2">
        <v>164762</v>
      </c>
      <c r="D27" s="1">
        <f>C27/B27</f>
        <v>0.20016643887623387</v>
      </c>
      <c r="E27" s="2">
        <v>70</v>
      </c>
      <c r="F27" s="2">
        <f>E27*B27/10^6</f>
        <v>57.618749999999999</v>
      </c>
      <c r="G27" s="5">
        <f>F27/C27*10^6</f>
        <v>349.70897415666235</v>
      </c>
      <c r="H27" s="5">
        <f>B27/80</f>
        <v>10289.0625</v>
      </c>
      <c r="I27" s="5">
        <f>C27/80</f>
        <v>2059.5250000000001</v>
      </c>
      <c r="J27">
        <f>F27/80</f>
        <v>0.72023437499999998</v>
      </c>
    </row>
    <row r="28" spans="1:10" x14ac:dyDescent="0.3">
      <c r="A28" t="s">
        <v>12</v>
      </c>
      <c r="B28" s="2">
        <v>18624182</v>
      </c>
      <c r="C28" s="2">
        <v>233325</v>
      </c>
      <c r="D28" s="1">
        <f>C28/B28</f>
        <v>1.2528067004499849E-2</v>
      </c>
      <c r="E28" s="2">
        <v>10</v>
      </c>
      <c r="F28" s="2">
        <f>E28*B28/10^6</f>
        <v>186.24181999999999</v>
      </c>
      <c r="G28" s="5">
        <f>F28/C28*10^6</f>
        <v>798.207735990571</v>
      </c>
      <c r="H28" s="5">
        <f>B28/80</f>
        <v>232802.27499999999</v>
      </c>
      <c r="I28" s="5">
        <f>C28/80</f>
        <v>2916.5625</v>
      </c>
      <c r="J28">
        <f>F28/80</f>
        <v>2.3280227499999997</v>
      </c>
    </row>
    <row r="29" spans="1:10" x14ac:dyDescent="0.3">
      <c r="J29">
        <f>J27+J28</f>
        <v>3.0482571249999997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Mucka</cp:lastModifiedBy>
  <dcterms:created xsi:type="dcterms:W3CDTF">2021-03-22T21:13:43Z</dcterms:created>
  <dcterms:modified xsi:type="dcterms:W3CDTF">2021-03-25T15:04:04Z</dcterms:modified>
</cp:coreProperties>
</file>