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Ex2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3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4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B7A7EA85-F1E6-4FED-A319-9513D408C7C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a_res_combine_two" sheetId="2" r:id="rId1"/>
    <sheet name="sea_dataset_normal" sheetId="6" r:id="rId2"/>
    <sheet name="message" sheetId="9" r:id="rId3"/>
    <sheet name="sea_dataset_combine_scores" sheetId="8" r:id="rId4"/>
    <sheet name="sea_res_normal" sheetId="3" r:id="rId5"/>
    <sheet name="sea_res_same" sheetId="4" r:id="rId6"/>
    <sheet name="graph" sheetId="1" r:id="rId7"/>
  </sheets>
  <definedNames>
    <definedName name="_xlchart.v1.0" hidden="1">sea_res_normal!$B$92:$B$104</definedName>
    <definedName name="_xlchart.v1.1" hidden="1">sea_res_normal!$C$91</definedName>
    <definedName name="_xlchart.v1.10" hidden="1">graph!$AD$4:$AD$16</definedName>
    <definedName name="_xlchart.v1.11" hidden="1">graph!$AM$4:$AM$16</definedName>
    <definedName name="_xlchart.v1.12" hidden="1">graph!$AN$3</definedName>
    <definedName name="_xlchart.v1.13" hidden="1">graph!$AN$4:$AN$16</definedName>
    <definedName name="_xlchart.v1.2" hidden="1">sea_res_normal!$C$92:$C$104</definedName>
    <definedName name="_xlchart.v1.3" hidden="1">graph!$AA$4:$AA$16</definedName>
    <definedName name="_xlchart.v1.4" hidden="1">graph!$AB$3</definedName>
    <definedName name="_xlchart.v1.5" hidden="1">graph!$AB$4:$AB$16</definedName>
    <definedName name="_xlchart.v1.6" hidden="1">graph!$AD$3</definedName>
    <definedName name="_xlchart.v1.7" hidden="1">graph!$AD$4:$AD$16</definedName>
    <definedName name="_xlchart.v1.8" hidden="1">graph!$AA$4:$AA$16</definedName>
    <definedName name="_xlchart.v1.9" hidden="1">graph!$AD$3</definedName>
    <definedName name="ExternalData_1" localSheetId="1" hidden="1">sea_dataset_normal!$A$1:$E$193</definedName>
    <definedName name="ExternalData_1" localSheetId="0" hidden="1">sea_res_combine_two!$A$1:$D$79</definedName>
    <definedName name="ExternalData_1" localSheetId="4" hidden="1">sea_res_normal!$A$1:$D$88</definedName>
    <definedName name="ExternalData_1" localSheetId="5" hidden="1">sea_res_same!$A$1:$F$73</definedName>
    <definedName name="ExternalData_2" localSheetId="3" hidden="1">sea_dataset_combine_scores!$A$1:$E$192</definedName>
    <definedName name="ExternalData_3" localSheetId="2" hidden="1">message!$A$1:$E$54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8" l="1"/>
  <c r="K201" i="8" s="1"/>
  <c r="K199" i="8"/>
  <c r="K198" i="8"/>
  <c r="I200" i="8"/>
  <c r="I201" i="8"/>
  <c r="I199" i="8"/>
  <c r="I198" i="8"/>
  <c r="E201" i="8"/>
  <c r="E203" i="8" s="1"/>
  <c r="E202" i="8"/>
  <c r="E200" i="8"/>
  <c r="E199" i="8"/>
  <c r="E198" i="8"/>
  <c r="D199" i="8"/>
  <c r="D198" i="8"/>
  <c r="C201" i="8"/>
  <c r="C202" i="8" s="1"/>
  <c r="C200" i="8"/>
  <c r="C199" i="8"/>
  <c r="C198" i="8"/>
  <c r="J8" i="8"/>
  <c r="I8" i="8"/>
  <c r="J7" i="8"/>
  <c r="J6" i="8"/>
  <c r="I7" i="8"/>
  <c r="I6" i="8"/>
  <c r="F2" i="8" a="1"/>
  <c r="F2" i="8" s="1"/>
  <c r="F3" i="8" a="1"/>
  <c r="F3" i="8"/>
  <c r="F4" i="8" a="1"/>
  <c r="F4" i="8"/>
  <c r="F5" i="8" a="1"/>
  <c r="F5" i="8"/>
  <c r="F6" i="8" a="1"/>
  <c r="F6" i="8" s="1"/>
  <c r="F7" i="8" a="1"/>
  <c r="F7" i="8"/>
  <c r="F8" i="8" a="1"/>
  <c r="F8" i="8"/>
  <c r="F9" i="8" a="1"/>
  <c r="F9" i="8"/>
  <c r="F10" i="8" a="1"/>
  <c r="F10" i="8" s="1"/>
  <c r="F11" i="8" a="1"/>
  <c r="F11" i="8"/>
  <c r="F12" i="8" a="1"/>
  <c r="F12" i="8" s="1"/>
  <c r="F13" i="8" a="1"/>
  <c r="F13" i="8"/>
  <c r="F14" i="8" a="1"/>
  <c r="F14" i="8" s="1"/>
  <c r="F15" i="8" a="1"/>
  <c r="F15" i="8"/>
  <c r="F16" i="8" a="1"/>
  <c r="F16" i="8" s="1"/>
  <c r="F17" i="8" a="1"/>
  <c r="F17" i="8"/>
  <c r="F18" i="8" a="1"/>
  <c r="F18" i="8" s="1"/>
  <c r="F19" i="8" a="1"/>
  <c r="F19" i="8"/>
  <c r="F20" i="8" a="1"/>
  <c r="F20" i="8" s="1"/>
  <c r="F21" i="8" a="1"/>
  <c r="F21" i="8"/>
  <c r="F22" i="8" a="1"/>
  <c r="F22" i="8" s="1"/>
  <c r="F23" i="8" a="1"/>
  <c r="F23" i="8"/>
  <c r="F24" i="8" a="1"/>
  <c r="F24" i="8" s="1"/>
  <c r="F25" i="8" a="1"/>
  <c r="F25" i="8"/>
  <c r="F26" i="8" a="1"/>
  <c r="F26" i="8" s="1"/>
  <c r="F27" i="8" a="1"/>
  <c r="F27" i="8" s="1"/>
  <c r="F28" i="8" a="1"/>
  <c r="F28" i="8" s="1"/>
  <c r="F29" i="8" a="1"/>
  <c r="F29" i="8"/>
  <c r="F30" i="8" a="1"/>
  <c r="F30" i="8" s="1"/>
  <c r="F31" i="8" a="1"/>
  <c r="F31" i="8" s="1"/>
  <c r="F32" i="8" a="1"/>
  <c r="F32" i="8" s="1"/>
  <c r="F33" i="8" a="1"/>
  <c r="F33" i="8"/>
  <c r="F34" i="8" a="1"/>
  <c r="F34" i="8" s="1"/>
  <c r="F35" i="8" a="1"/>
  <c r="F35" i="8" s="1"/>
  <c r="F36" i="8" a="1"/>
  <c r="F36" i="8" s="1"/>
  <c r="F37" i="8" a="1"/>
  <c r="F37" i="8"/>
  <c r="F38" i="8" a="1"/>
  <c r="F38" i="8" s="1"/>
  <c r="F39" i="8" a="1"/>
  <c r="F39" i="8" s="1"/>
  <c r="F40" i="8" a="1"/>
  <c r="F40" i="8" s="1"/>
  <c r="F41" i="8" a="1"/>
  <c r="F41" i="8"/>
  <c r="F42" i="8" a="1"/>
  <c r="F42" i="8" s="1"/>
  <c r="F43" i="8" a="1"/>
  <c r="F43" i="8" s="1"/>
  <c r="F44" i="8" a="1"/>
  <c r="F44" i="8" s="1"/>
  <c r="F45" i="8" a="1"/>
  <c r="F45" i="8"/>
  <c r="F46" i="8" a="1"/>
  <c r="F46" i="8" s="1"/>
  <c r="F47" i="8" a="1"/>
  <c r="F47" i="8" s="1"/>
  <c r="F48" i="8" a="1"/>
  <c r="F48" i="8" s="1"/>
  <c r="F49" i="8" a="1"/>
  <c r="F49" i="8"/>
  <c r="F50" i="8" a="1"/>
  <c r="F50" i="8" s="1"/>
  <c r="F51" i="8" a="1"/>
  <c r="F51" i="8" s="1"/>
  <c r="F52" i="8" a="1"/>
  <c r="F52" i="8" s="1"/>
  <c r="F53" i="8" a="1"/>
  <c r="F53" i="8"/>
  <c r="F54" i="8" a="1"/>
  <c r="F54" i="8" s="1"/>
  <c r="F55" i="8" a="1"/>
  <c r="F55" i="8" s="1"/>
  <c r="F56" i="8" a="1"/>
  <c r="F56" i="8" s="1"/>
  <c r="F57" i="8" a="1"/>
  <c r="F57" i="8"/>
  <c r="F58" i="8" a="1"/>
  <c r="F58" i="8" s="1"/>
  <c r="F59" i="8" a="1"/>
  <c r="F59" i="8" s="1"/>
  <c r="F60" i="8" a="1"/>
  <c r="F60" i="8" s="1"/>
  <c r="F61" i="8" a="1"/>
  <c r="F61" i="8"/>
  <c r="F62" i="8" a="1"/>
  <c r="F62" i="8" s="1"/>
  <c r="F63" i="8" a="1"/>
  <c r="F63" i="8" s="1"/>
  <c r="F64" i="8" a="1"/>
  <c r="F64" i="8" s="1"/>
  <c r="F65" i="8" a="1"/>
  <c r="F65" i="8"/>
  <c r="F66" i="8" a="1"/>
  <c r="F66" i="8" s="1"/>
  <c r="F67" i="8" a="1"/>
  <c r="F67" i="8" s="1"/>
  <c r="F68" i="8" a="1"/>
  <c r="F68" i="8" s="1"/>
  <c r="F69" i="8" a="1"/>
  <c r="F69" i="8"/>
  <c r="F70" i="8" a="1"/>
  <c r="F70" i="8" s="1"/>
  <c r="F71" i="8" a="1"/>
  <c r="F71" i="8" s="1"/>
  <c r="F72" i="8" a="1"/>
  <c r="F72" i="8" s="1"/>
  <c r="F73" i="8" a="1"/>
  <c r="F73" i="8"/>
  <c r="F74" i="8" a="1"/>
  <c r="F74" i="8" s="1"/>
  <c r="F75" i="8" a="1"/>
  <c r="F75" i="8" s="1"/>
  <c r="F76" i="8" a="1"/>
  <c r="F76" i="8" s="1"/>
  <c r="F77" i="8" a="1"/>
  <c r="F77" i="8"/>
  <c r="F78" i="8" a="1"/>
  <c r="F78" i="8" s="1"/>
  <c r="F79" i="8" a="1"/>
  <c r="F79" i="8" s="1"/>
  <c r="F80" i="8" a="1"/>
  <c r="F80" i="8" s="1"/>
  <c r="F81" i="8" a="1"/>
  <c r="F81" i="8"/>
  <c r="F82" i="8" a="1"/>
  <c r="F82" i="8" s="1"/>
  <c r="F83" i="8" a="1"/>
  <c r="F83" i="8" s="1"/>
  <c r="F84" i="8" a="1"/>
  <c r="F84" i="8" s="1"/>
  <c r="F85" i="8" a="1"/>
  <c r="F85" i="8"/>
  <c r="F86" i="8" a="1"/>
  <c r="F86" i="8" s="1"/>
  <c r="F87" i="8" a="1"/>
  <c r="F87" i="8" s="1"/>
  <c r="F88" i="8" a="1"/>
  <c r="F88" i="8" s="1"/>
  <c r="F89" i="8" a="1"/>
  <c r="F89" i="8"/>
  <c r="F90" i="8" a="1"/>
  <c r="F90" i="8" s="1"/>
  <c r="F91" i="8" a="1"/>
  <c r="F91" i="8" s="1"/>
  <c r="F92" i="8" a="1"/>
  <c r="F92" i="8" s="1"/>
  <c r="F93" i="8" a="1"/>
  <c r="F93" i="8"/>
  <c r="F94" i="8" a="1"/>
  <c r="F94" i="8" s="1"/>
  <c r="F95" i="8" a="1"/>
  <c r="F95" i="8" s="1"/>
  <c r="F96" i="8" a="1"/>
  <c r="F96" i="8" s="1"/>
  <c r="F97" i="8" a="1"/>
  <c r="F97" i="8"/>
  <c r="F98" i="8" a="1"/>
  <c r="F98" i="8" s="1"/>
  <c r="F99" i="8" a="1"/>
  <c r="F99" i="8" s="1"/>
  <c r="F100" i="8" a="1"/>
  <c r="F100" i="8" s="1"/>
  <c r="F101" i="8" a="1"/>
  <c r="F101" i="8"/>
  <c r="F102" i="8" a="1"/>
  <c r="F102" i="8" s="1"/>
  <c r="F103" i="8" a="1"/>
  <c r="F103" i="8" s="1"/>
  <c r="F104" i="8" a="1"/>
  <c r="F104" i="8" s="1"/>
  <c r="F105" i="8" a="1"/>
  <c r="F105" i="8"/>
  <c r="F106" i="8" a="1"/>
  <c r="F106" i="8" s="1"/>
  <c r="F107" i="8" a="1"/>
  <c r="F107" i="8" s="1"/>
  <c r="F108" i="8" a="1"/>
  <c r="F108" i="8" s="1"/>
  <c r="F109" i="8" a="1"/>
  <c r="F109" i="8"/>
  <c r="F110" i="8" a="1"/>
  <c r="F110" i="8" s="1"/>
  <c r="F111" i="8" a="1"/>
  <c r="F111" i="8" s="1"/>
  <c r="F112" i="8" a="1"/>
  <c r="F112" i="8" s="1"/>
  <c r="F113" i="8" a="1"/>
  <c r="F113" i="8"/>
  <c r="F114" i="8" a="1"/>
  <c r="F114" i="8" s="1"/>
  <c r="F115" i="8" a="1"/>
  <c r="F115" i="8" s="1"/>
  <c r="F116" i="8" a="1"/>
  <c r="F116" i="8" s="1"/>
  <c r="F117" i="8" a="1"/>
  <c r="F117" i="8"/>
  <c r="F118" i="8" a="1"/>
  <c r="F118" i="8" s="1"/>
  <c r="F119" i="8" a="1"/>
  <c r="F119" i="8" s="1"/>
  <c r="F120" i="8" a="1"/>
  <c r="F120" i="8" s="1"/>
  <c r="F121" i="8" a="1"/>
  <c r="F121" i="8"/>
  <c r="F122" i="8" a="1"/>
  <c r="F122" i="8" s="1"/>
  <c r="F123" i="8" a="1"/>
  <c r="F123" i="8" s="1"/>
  <c r="F124" i="8" a="1"/>
  <c r="F124" i="8" s="1"/>
  <c r="F125" i="8" a="1"/>
  <c r="F125" i="8"/>
  <c r="F126" i="8" a="1"/>
  <c r="F126" i="8" s="1"/>
  <c r="F127" i="8" a="1"/>
  <c r="F127" i="8" s="1"/>
  <c r="F128" i="8" a="1"/>
  <c r="F128" i="8" s="1"/>
  <c r="F129" i="8" a="1"/>
  <c r="F129" i="8"/>
  <c r="F130" i="8" a="1"/>
  <c r="F130" i="8" s="1"/>
  <c r="F131" i="8" a="1"/>
  <c r="F131" i="8" s="1"/>
  <c r="F132" i="8" a="1"/>
  <c r="F132" i="8" s="1"/>
  <c r="F133" i="8" a="1"/>
  <c r="F133" i="8"/>
  <c r="F134" i="8" a="1"/>
  <c r="F134" i="8" s="1"/>
  <c r="F135" i="8" a="1"/>
  <c r="F135" i="8" s="1"/>
  <c r="F136" i="8" a="1"/>
  <c r="F136" i="8" s="1"/>
  <c r="F137" i="8" a="1"/>
  <c r="F137" i="8"/>
  <c r="F138" i="8" a="1"/>
  <c r="F138" i="8" s="1"/>
  <c r="F139" i="8" a="1"/>
  <c r="F139" i="8" s="1"/>
  <c r="F140" i="8" a="1"/>
  <c r="F140" i="8" s="1"/>
  <c r="F141" i="8" a="1"/>
  <c r="F141" i="8"/>
  <c r="F142" i="8" a="1"/>
  <c r="F142" i="8" s="1"/>
  <c r="F143" i="8" a="1"/>
  <c r="F143" i="8" s="1"/>
  <c r="F144" i="8" a="1"/>
  <c r="F144" i="8" s="1"/>
  <c r="F145" i="8" a="1"/>
  <c r="F145" i="8"/>
  <c r="F146" i="8" a="1"/>
  <c r="F146" i="8" s="1"/>
  <c r="F147" i="8" a="1"/>
  <c r="F147" i="8" s="1"/>
  <c r="F148" i="8" a="1"/>
  <c r="F148" i="8" s="1"/>
  <c r="F149" i="8" a="1"/>
  <c r="F149" i="8"/>
  <c r="F150" i="8" a="1"/>
  <c r="F150" i="8" s="1"/>
  <c r="F151" i="8" a="1"/>
  <c r="F151" i="8" s="1"/>
  <c r="F152" i="8" a="1"/>
  <c r="F152" i="8" s="1"/>
  <c r="F153" i="8" a="1"/>
  <c r="F153" i="8"/>
  <c r="F154" i="8" a="1"/>
  <c r="F154" i="8" s="1"/>
  <c r="F155" i="8" a="1"/>
  <c r="F155" i="8" s="1"/>
  <c r="F156" i="8" a="1"/>
  <c r="F156" i="8" s="1"/>
  <c r="F157" i="8" a="1"/>
  <c r="F157" i="8"/>
  <c r="F158" i="8" a="1"/>
  <c r="F158" i="8" s="1"/>
  <c r="F159" i="8" a="1"/>
  <c r="F159" i="8" s="1"/>
  <c r="F160" i="8" a="1"/>
  <c r="F160" i="8" s="1"/>
  <c r="F161" i="8" a="1"/>
  <c r="F161" i="8"/>
  <c r="F162" i="8" a="1"/>
  <c r="F162" i="8" s="1"/>
  <c r="F163" i="8" a="1"/>
  <c r="F163" i="8" s="1"/>
  <c r="F164" i="8" a="1"/>
  <c r="F164" i="8" s="1"/>
  <c r="F165" i="8" a="1"/>
  <c r="F165" i="8"/>
  <c r="F166" i="8" a="1"/>
  <c r="F166" i="8" s="1"/>
  <c r="F167" i="8" a="1"/>
  <c r="F167" i="8" s="1"/>
  <c r="F168" i="8" a="1"/>
  <c r="F168" i="8" s="1"/>
  <c r="F169" i="8" a="1"/>
  <c r="F169" i="8"/>
  <c r="F170" i="8" a="1"/>
  <c r="F170" i="8" s="1"/>
  <c r="F171" i="8" a="1"/>
  <c r="F171" i="8" s="1"/>
  <c r="F172" i="8" a="1"/>
  <c r="F172" i="8" s="1"/>
  <c r="F173" i="8" a="1"/>
  <c r="F173" i="8"/>
  <c r="F174" i="8" a="1"/>
  <c r="F174" i="8" s="1"/>
  <c r="F175" i="8" a="1"/>
  <c r="F175" i="8" s="1"/>
  <c r="F176" i="8" a="1"/>
  <c r="F176" i="8" s="1"/>
  <c r="F177" i="8" a="1"/>
  <c r="F177" i="8"/>
  <c r="F178" i="8" a="1"/>
  <c r="F178" i="8" s="1"/>
  <c r="F179" i="8" a="1"/>
  <c r="F179" i="8" s="1"/>
  <c r="F180" i="8" a="1"/>
  <c r="F180" i="8" s="1"/>
  <c r="F181" i="8" a="1"/>
  <c r="F181" i="8"/>
  <c r="F182" i="8" a="1"/>
  <c r="F182" i="8" s="1"/>
  <c r="F183" i="8" a="1"/>
  <c r="F183" i="8" s="1"/>
  <c r="F184" i="8" a="1"/>
  <c r="F184" i="8" s="1"/>
  <c r="F185" i="8" a="1"/>
  <c r="F185" i="8"/>
  <c r="F186" i="8" a="1"/>
  <c r="F186" i="8" s="1"/>
  <c r="F187" i="8" a="1"/>
  <c r="F187" i="8" s="1"/>
  <c r="F188" i="8" a="1"/>
  <c r="F188" i="8" s="1"/>
  <c r="F189" i="8" a="1"/>
  <c r="F189" i="8"/>
  <c r="F190" i="8" a="1"/>
  <c r="F190" i="8" s="1"/>
  <c r="F191" i="8" a="1"/>
  <c r="F191" i="8" s="1"/>
  <c r="F192" i="8" a="1"/>
  <c r="F192" i="8" s="1"/>
  <c r="F2" i="6" a="1"/>
  <c r="F2" i="6" s="1"/>
  <c r="AC5" i="1"/>
  <c r="AC4" i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/>
  <c r="F41" i="6" a="1"/>
  <c r="F41" i="6" s="1"/>
  <c r="F42" i="6" a="1"/>
  <c r="F42" i="6" s="1"/>
  <c r="F43" i="6" a="1"/>
  <c r="F43" i="6" s="1"/>
  <c r="F44" i="6" a="1"/>
  <c r="F44" i="6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/>
  <c r="F161" i="6" a="1"/>
  <c r="F161" i="6" s="1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/>
  <c r="F193" i="6" a="1"/>
  <c r="F193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/>
  <c r="F9" i="6" a="1"/>
  <c r="F9" i="6" s="1"/>
  <c r="F10" i="6" a="1"/>
  <c r="F10" i="6" s="1"/>
  <c r="F11" i="6" a="1"/>
  <c r="F11" i="6" s="1"/>
  <c r="F12" i="6" a="1"/>
  <c r="F12" i="6"/>
  <c r="F13" i="6" a="1"/>
  <c r="F13" i="6" s="1"/>
  <c r="F14" i="6" a="1"/>
  <c r="F14" i="6" s="1"/>
  <c r="F15" i="6" a="1"/>
  <c r="F15" i="6" s="1"/>
  <c r="F16" i="6" a="1"/>
  <c r="F16" i="6"/>
  <c r="F17" i="6" a="1"/>
  <c r="F17" i="6" s="1"/>
  <c r="F18" i="6" a="1"/>
  <c r="F18" i="6" s="1"/>
  <c r="F19" i="6" a="1"/>
  <c r="F19" i="6" s="1"/>
  <c r="F20" i="6" a="1"/>
  <c r="F20" i="6"/>
  <c r="F21" i="6" a="1"/>
  <c r="F21" i="6" s="1"/>
  <c r="F22" i="6" a="1"/>
  <c r="F22" i="6" s="1"/>
  <c r="F23" i="6" a="1"/>
  <c r="F23" i="6" s="1"/>
  <c r="F24" i="6" a="1"/>
  <c r="F24" i="6" s="1"/>
  <c r="E2" i="2" a="1"/>
  <c r="E2" i="2" s="1"/>
  <c r="M9" i="4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K202" i="8" l="1"/>
  <c r="I202" i="8"/>
  <c r="E204" i="8"/>
  <c r="C203" i="8"/>
  <c r="J9" i="8"/>
  <c r="I9" i="8"/>
  <c r="C198" i="6"/>
  <c r="E200" i="6"/>
  <c r="E199" i="6"/>
  <c r="C199" i="6"/>
  <c r="E198" i="6"/>
  <c r="K8" i="6"/>
  <c r="J8" i="6"/>
  <c r="J6" i="6"/>
  <c r="J9" i="6" s="1"/>
  <c r="J7" i="6"/>
  <c r="K7" i="6"/>
  <c r="I198" i="6"/>
  <c r="I199" i="6" s="1"/>
  <c r="I200" i="6" s="1"/>
  <c r="K198" i="6"/>
  <c r="K199" i="6" s="1"/>
  <c r="K6" i="6"/>
  <c r="K9" i="6" s="1"/>
  <c r="E3" i="2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K203" i="8" l="1"/>
  <c r="K204" i="8"/>
  <c r="K205" i="8"/>
  <c r="K206" i="8" s="1"/>
  <c r="I204" i="8"/>
  <c r="I203" i="8"/>
  <c r="E205" i="8"/>
  <c r="E206" i="8"/>
  <c r="C205" i="8"/>
  <c r="C204" i="8"/>
  <c r="C201" i="6"/>
  <c r="E201" i="6"/>
  <c r="E202" i="6" s="1"/>
  <c r="C200" i="6"/>
  <c r="K200" i="6"/>
  <c r="K201" i="6" s="1"/>
  <c r="I201" i="6"/>
  <c r="I202" i="6" s="1"/>
  <c r="K82" i="2"/>
  <c r="E82" i="2"/>
  <c r="I82" i="2"/>
  <c r="AI4" i="1" s="1"/>
  <c r="J82" i="2"/>
  <c r="AJ4" i="1" s="1"/>
  <c r="D82" i="2"/>
  <c r="AD4" i="1" s="1"/>
  <c r="C82" i="2"/>
  <c r="AB4" i="1" s="1"/>
  <c r="J83" i="2"/>
  <c r="AJ5" i="1" s="1"/>
  <c r="AF4" i="1"/>
  <c r="E83" i="2"/>
  <c r="E84" i="2" s="1"/>
  <c r="AF6" i="1" s="1"/>
  <c r="AO6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K207" i="8" l="1"/>
  <c r="I205" i="8"/>
  <c r="E207" i="8"/>
  <c r="C206" i="8"/>
  <c r="C202" i="6"/>
  <c r="E203" i="6"/>
  <c r="I203" i="6"/>
  <c r="K202" i="6"/>
  <c r="I204" i="6"/>
  <c r="I205" i="6" s="1"/>
  <c r="I83" i="2"/>
  <c r="I84" i="2" s="1"/>
  <c r="C83" i="2"/>
  <c r="D83" i="2"/>
  <c r="J84" i="2"/>
  <c r="AK4" i="1"/>
  <c r="K83" i="2"/>
  <c r="AI6" i="1"/>
  <c r="I85" i="2"/>
  <c r="AI7" i="1" s="1"/>
  <c r="AF5" i="1"/>
  <c r="AO5" i="1" s="1"/>
  <c r="E85" i="2"/>
  <c r="AF7" i="1" s="1"/>
  <c r="AO7" i="1" s="1"/>
  <c r="E86" i="2"/>
  <c r="AF8" i="1" s="1"/>
  <c r="AO8" i="1" s="1"/>
  <c r="AD5" i="1"/>
  <c r="AN5" i="1" s="1"/>
  <c r="D84" i="2"/>
  <c r="AD6" i="1" s="1"/>
  <c r="AN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I206" i="8" l="1"/>
  <c r="I207" i="8" s="1"/>
  <c r="E208" i="8"/>
  <c r="C207" i="8"/>
  <c r="C208" i="8" s="1"/>
  <c r="E204" i="6"/>
  <c r="C203" i="6"/>
  <c r="C204" i="6"/>
  <c r="C205" i="6" s="1"/>
  <c r="K203" i="6"/>
  <c r="I206" i="6"/>
  <c r="I207" i="6" s="1"/>
  <c r="AK5" i="1"/>
  <c r="AJ6" i="1"/>
  <c r="J85" i="2"/>
  <c r="AB5" i="1"/>
  <c r="C84" i="2"/>
  <c r="AB6" i="1" s="1"/>
  <c r="AI5" i="1"/>
  <c r="C85" i="2"/>
  <c r="AB7" i="1" s="1"/>
  <c r="K84" i="2"/>
  <c r="AK6" i="1" s="1"/>
  <c r="D85" i="2"/>
  <c r="E87" i="2"/>
  <c r="E88" i="2" s="1"/>
  <c r="AF10" i="1" s="1"/>
  <c r="AO10" i="1" s="1"/>
  <c r="D86" i="2"/>
  <c r="AD8" i="1" s="1"/>
  <c r="AN8" i="1" s="1"/>
  <c r="I86" i="2"/>
  <c r="AI8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E209" i="8" l="1"/>
  <c r="C209" i="8"/>
  <c r="C210" i="8"/>
  <c r="C211" i="8" s="1"/>
  <c r="E205" i="6"/>
  <c r="K204" i="6"/>
  <c r="K205" i="6" s="1"/>
  <c r="K206" i="6" s="1"/>
  <c r="K207" i="6" s="1"/>
  <c r="L203" i="6" s="1"/>
  <c r="J198" i="6"/>
  <c r="J201" i="6"/>
  <c r="J204" i="6"/>
  <c r="J205" i="6"/>
  <c r="J207" i="6"/>
  <c r="J203" i="6"/>
  <c r="J206" i="6"/>
  <c r="J199" i="6"/>
  <c r="J200" i="6"/>
  <c r="J202" i="6"/>
  <c r="I87" i="2"/>
  <c r="AI9" i="1" s="1"/>
  <c r="K85" i="2"/>
  <c r="AJ7" i="1"/>
  <c r="J86" i="2"/>
  <c r="I88" i="2"/>
  <c r="AF9" i="1"/>
  <c r="AD7" i="1"/>
  <c r="D87" i="2"/>
  <c r="D88" i="2" s="1"/>
  <c r="AD10" i="1" s="1"/>
  <c r="AN10" i="1" s="1"/>
  <c r="E89" i="2"/>
  <c r="AF11" i="1" s="1"/>
  <c r="AO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E210" i="8" l="1"/>
  <c r="C212" i="8"/>
  <c r="C213" i="8" s="1"/>
  <c r="C214" i="8" s="1"/>
  <c r="C215" i="8" s="1"/>
  <c r="C216" i="8" s="1"/>
  <c r="C217" i="8" s="1"/>
  <c r="C218" i="8" s="1"/>
  <c r="C219" i="8" s="1"/>
  <c r="C220" i="8" s="1"/>
  <c r="E206" i="6"/>
  <c r="L205" i="6"/>
  <c r="J199" i="8"/>
  <c r="L207" i="6"/>
  <c r="L198" i="6"/>
  <c r="L199" i="6"/>
  <c r="L202" i="6"/>
  <c r="L201" i="6"/>
  <c r="L206" i="6"/>
  <c r="L200" i="6"/>
  <c r="L204" i="6"/>
  <c r="AJ8" i="1"/>
  <c r="J87" i="2"/>
  <c r="AK7" i="1"/>
  <c r="K86" i="2"/>
  <c r="D89" i="2"/>
  <c r="AD11" i="1" s="1"/>
  <c r="AN11" i="1" s="1"/>
  <c r="K87" i="2"/>
  <c r="AK9" i="1" s="1"/>
  <c r="AO9" i="1"/>
  <c r="AN7" i="1"/>
  <c r="AI10" i="1"/>
  <c r="I89" i="2"/>
  <c r="E90" i="2"/>
  <c r="D91" i="2"/>
  <c r="AD13" i="1" s="1"/>
  <c r="AN13" i="1" s="1"/>
  <c r="D90" i="2"/>
  <c r="AD9" i="1"/>
  <c r="AN9" i="1" s="1"/>
  <c r="K87" i="4"/>
  <c r="J84" i="4"/>
  <c r="E98" i="3"/>
  <c r="C99" i="3"/>
  <c r="C100" i="3"/>
  <c r="C101" i="3" s="1"/>
  <c r="C102" i="3" s="1"/>
  <c r="C103" i="3" s="1"/>
  <c r="C104" i="3" s="1"/>
  <c r="C88" i="2"/>
  <c r="E211" i="8" l="1"/>
  <c r="E212" i="8" s="1"/>
  <c r="E213" i="8" s="1"/>
  <c r="E214" i="8" s="1"/>
  <c r="E215" i="8" s="1"/>
  <c r="E216" i="8" s="1"/>
  <c r="E217" i="8" s="1"/>
  <c r="E218" i="8" s="1"/>
  <c r="E219" i="8" s="1"/>
  <c r="E220" i="8" s="1"/>
  <c r="J206" i="8"/>
  <c r="E207" i="6"/>
  <c r="J204" i="8"/>
  <c r="J198" i="8"/>
  <c r="J205" i="8"/>
  <c r="J202" i="8"/>
  <c r="J200" i="8"/>
  <c r="J203" i="8"/>
  <c r="J207" i="8"/>
  <c r="J201" i="8"/>
  <c r="C206" i="6"/>
  <c r="AK8" i="1"/>
  <c r="K88" i="2"/>
  <c r="AJ9" i="1"/>
  <c r="J88" i="2"/>
  <c r="D92" i="2"/>
  <c r="D93" i="2" s="1"/>
  <c r="AD15" i="1" s="1"/>
  <c r="AN15" i="1" s="1"/>
  <c r="AF12" i="1"/>
  <c r="E91" i="2"/>
  <c r="AF13" i="1" s="1"/>
  <c r="AO13" i="1" s="1"/>
  <c r="AI11" i="1"/>
  <c r="I90" i="2"/>
  <c r="C89" i="2"/>
  <c r="AB10" i="1"/>
  <c r="AD12" i="1"/>
  <c r="J85" i="4"/>
  <c r="J86" i="4" s="1"/>
  <c r="J87" i="4" s="1"/>
  <c r="E208" i="6" l="1"/>
  <c r="C207" i="6"/>
  <c r="E209" i="6"/>
  <c r="L207" i="8"/>
  <c r="L203" i="8"/>
  <c r="L198" i="8"/>
  <c r="L199" i="8"/>
  <c r="L201" i="8"/>
  <c r="L200" i="8"/>
  <c r="L202" i="8"/>
  <c r="L206" i="8"/>
  <c r="L205" i="8"/>
  <c r="L204" i="8"/>
  <c r="C208" i="6"/>
  <c r="AN12" i="1"/>
  <c r="AE13" i="1"/>
  <c r="AK10" i="1"/>
  <c r="K90" i="2"/>
  <c r="AK12" i="1" s="1"/>
  <c r="AJ10" i="1"/>
  <c r="J89" i="2"/>
  <c r="K89" i="2"/>
  <c r="AE8" i="1"/>
  <c r="AO12" i="1"/>
  <c r="C90" i="2"/>
  <c r="AB11" i="1"/>
  <c r="AD14" i="1"/>
  <c r="AE11" i="1" s="1"/>
  <c r="D94" i="2"/>
  <c r="AD16" i="1" s="1"/>
  <c r="AN16" i="1" s="1"/>
  <c r="AI12" i="1"/>
  <c r="I91" i="2"/>
  <c r="AI13" i="1" s="1"/>
  <c r="E92" i="2"/>
  <c r="E210" i="6" l="1"/>
  <c r="C209" i="6"/>
  <c r="AE6" i="1"/>
  <c r="AE10" i="1"/>
  <c r="AE12" i="1"/>
  <c r="AE4" i="1"/>
  <c r="AE5" i="1"/>
  <c r="AK11" i="1"/>
  <c r="K91" i="2"/>
  <c r="AK13" i="1" s="1"/>
  <c r="AE9" i="1"/>
  <c r="AE14" i="1"/>
  <c r="AJ11" i="1"/>
  <c r="J90" i="2"/>
  <c r="AJ12" i="1" s="1"/>
  <c r="AE16" i="1"/>
  <c r="AE15" i="1"/>
  <c r="AE7" i="1"/>
  <c r="AN14" i="1"/>
  <c r="AN17" i="1"/>
  <c r="AF14" i="1"/>
  <c r="E93" i="2"/>
  <c r="C91" i="2"/>
  <c r="AB12" i="1"/>
  <c r="E211" i="6" l="1"/>
  <c r="C210" i="6"/>
  <c r="J91" i="2"/>
  <c r="AJ13" i="1" s="1"/>
  <c r="AO14" i="1"/>
  <c r="AF15" i="1"/>
  <c r="AO15" i="1" s="1"/>
  <c r="E94" i="2"/>
  <c r="AF16" i="1" s="1"/>
  <c r="AO16" i="1" s="1"/>
  <c r="C92" i="2"/>
  <c r="AB13" i="1"/>
  <c r="E212" i="6" l="1"/>
  <c r="C211" i="6"/>
  <c r="AO17" i="1"/>
  <c r="C93" i="2"/>
  <c r="AB14" i="1"/>
  <c r="E213" i="6" l="1"/>
  <c r="C212" i="6"/>
  <c r="C94" i="2"/>
  <c r="AB16" i="1" s="1"/>
  <c r="AB15" i="1"/>
  <c r="E214" i="6" l="1"/>
  <c r="C213" i="6"/>
  <c r="AC15" i="1"/>
  <c r="AC12" i="1"/>
  <c r="AC9" i="1"/>
  <c r="AC16" i="1"/>
  <c r="AC8" i="1"/>
  <c r="AC7" i="1"/>
  <c r="AC6" i="1"/>
  <c r="AC11" i="1"/>
  <c r="AC13" i="1"/>
  <c r="AC10" i="1"/>
  <c r="AC14" i="1"/>
  <c r="AB18" i="1"/>
  <c r="AO4" i="1"/>
  <c r="AN4" i="1"/>
  <c r="AG18" i="1"/>
  <c r="E215" i="6" l="1"/>
  <c r="C214" i="6"/>
  <c r="E216" i="6" l="1"/>
  <c r="C215" i="6"/>
  <c r="E217" i="6" l="1"/>
  <c r="C216" i="6"/>
  <c r="E218" i="6" l="1"/>
  <c r="C217" i="6"/>
  <c r="E219" i="6" l="1"/>
  <c r="C218" i="6"/>
  <c r="E220" i="6" l="1"/>
  <c r="F216" i="6" s="1"/>
  <c r="F216" i="8"/>
  <c r="C219" i="6"/>
  <c r="F219" i="6" l="1"/>
  <c r="F217" i="6"/>
  <c r="F218" i="6"/>
  <c r="F203" i="6"/>
  <c r="F202" i="6"/>
  <c r="F199" i="6"/>
  <c r="F204" i="6"/>
  <c r="F198" i="6"/>
  <c r="F201" i="6"/>
  <c r="F220" i="6"/>
  <c r="F205" i="6"/>
  <c r="F200" i="6"/>
  <c r="F206" i="6"/>
  <c r="F207" i="6"/>
  <c r="F208" i="6"/>
  <c r="F209" i="6"/>
  <c r="F210" i="6"/>
  <c r="F211" i="6"/>
  <c r="F212" i="6"/>
  <c r="F213" i="6"/>
  <c r="F215" i="6"/>
  <c r="F214" i="6"/>
  <c r="F218" i="8"/>
  <c r="F217" i="8"/>
  <c r="F220" i="8"/>
  <c r="F203" i="8"/>
  <c r="F205" i="8"/>
  <c r="F201" i="8"/>
  <c r="F204" i="8"/>
  <c r="F206" i="8"/>
  <c r="F199" i="8"/>
  <c r="F202" i="8"/>
  <c r="F207" i="8"/>
  <c r="F200" i="8"/>
  <c r="F198" i="8"/>
  <c r="F208" i="8"/>
  <c r="F210" i="8"/>
  <c r="F209" i="8"/>
  <c r="F211" i="8"/>
  <c r="F212" i="8"/>
  <c r="F213" i="8"/>
  <c r="F214" i="8"/>
  <c r="F215" i="8"/>
  <c r="F219" i="8"/>
  <c r="C220" i="6"/>
  <c r="D216" i="6" s="1"/>
  <c r="D218" i="6" l="1"/>
  <c r="D219" i="6"/>
  <c r="D217" i="6"/>
  <c r="D206" i="6"/>
  <c r="D198" i="6"/>
  <c r="D199" i="6"/>
  <c r="D205" i="6"/>
  <c r="D200" i="6"/>
  <c r="D201" i="6"/>
  <c r="D204" i="6"/>
  <c r="D203" i="6"/>
  <c r="D220" i="6"/>
  <c r="D202" i="6"/>
  <c r="D208" i="6"/>
  <c r="D209" i="6"/>
  <c r="D207" i="6"/>
  <c r="D210" i="6"/>
  <c r="D211" i="6"/>
  <c r="D212" i="6"/>
  <c r="D214" i="6"/>
  <c r="D213" i="6"/>
  <c r="D215" i="6"/>
  <c r="D220" i="8"/>
  <c r="D200" i="8"/>
  <c r="D201" i="8"/>
  <c r="D204" i="8"/>
  <c r="D202" i="8"/>
  <c r="D203" i="8"/>
  <c r="D205" i="8"/>
  <c r="D207" i="8"/>
  <c r="D206" i="8"/>
  <c r="D208" i="8"/>
  <c r="D209" i="8"/>
  <c r="D211" i="8"/>
  <c r="D210" i="8"/>
  <c r="D212" i="8"/>
  <c r="D214" i="8"/>
  <c r="D213" i="8"/>
  <c r="D215" i="8"/>
  <c r="D217" i="8"/>
  <c r="D216" i="8"/>
  <c r="D219" i="8"/>
  <c r="D21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AE70F-7407-425E-B741-CA2F2E993DFC}" keepAlive="1" name="Dotaz – message" description="Připojení k dotazu produktu message v sešitě" type="5" refreshedVersion="8" background="1" saveData="1">
    <dbPr connection="Provider=Microsoft.Mashup.OleDb.1;Data Source=$Workbook$;Location=message;Extended Properties=&quot;&quot;" command="SELECT * FROM [message]"/>
  </connection>
  <connection id="2" xr16:uid="{D3A3ACDF-9639-4BE3-9890-8567B0106999}" keepAlive="1" name="Dotaz – sea_dataset_combine_scores" description="Připojení k dotazu produktu sea_dataset_combine_scores v sešitě" type="5" refreshedVersion="8" background="1" saveData="1">
    <dbPr connection="Provider=Microsoft.Mashup.OleDb.1;Data Source=$Workbook$;Location=sea_dataset_combine_scores;Extended Properties=&quot;&quot;" command="SELECT * FROM [sea_dataset_combine_scores]"/>
  </connection>
  <connection id="3" xr16:uid="{CCEC8762-2540-402D-8B1D-E58BEF66EEFF}" keepAlive="1" name="Dotaz – sea_dataset_normal" description="Připojení k dotazu produktu sea_dataset_normal v sešitě" type="5" refreshedVersion="8" background="1" saveData="1">
    <dbPr connection="Provider=Microsoft.Mashup.OleDb.1;Data Source=$Workbook$;Location=sea_dataset_normal;Extended Properties=&quot;&quot;" command="SELECT * FROM [sea_dataset_normal]"/>
  </connection>
  <connection id="4" xr16:uid="{DF5F474A-56B6-4494-86C1-B6D27327AAB7}" keepAlive="1" name="Dotaz – sea_datatset_combine_scores" description="Připojení k dotazu produktu sea_datatset_combine_scores v sešitě" type="5" refreshedVersion="0" background="1">
    <dbPr connection="Provider=Microsoft.Mashup.OleDb.1;Data Source=$Workbook$;Location=sea_datatset_combine_scores;Extended Properties=&quot;&quot;" command="SELECT * FROM [sea_datatset_combine_scores]"/>
  </connection>
  <connection id="5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6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7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<sst xmlns="http://schemas.openxmlformats.org/spreadsheetml/2006/main" count="1407" uniqueCount="477">
  <si>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</si>
  <si>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</si>
  <si>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</si>
  <si>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</si>
  <si>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</si>
  <si>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</si>
  <si>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</si>
  <si>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</si>
  <si>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</si>
  <si>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</si>
  <si>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</si>
  <si>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</si>
  <si>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</si>
  <si>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</si>
  <si>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</si>
  <si>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</si>
  <si>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</si>
  <si>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</si>
  <si>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</si>
  <si>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</si>
  <si>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</si>
  <si>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</si>
  <si>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</si>
  <si>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</si>
  <si>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</si>
  <si>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</si>
  <si>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</si>
  <si>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</si>
  <si>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</si>
  <si>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</si>
  <si>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</si>
  <si>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</si>
  <si>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</si>
  <si>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</si>
  <si>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</si>
  <si>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</si>
  <si>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</si>
  <si>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</si>
  <si>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</si>
  <si>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</si>
  <si>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</si>
  <si>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</si>
  <si>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</si>
  <si>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</si>
  <si>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</si>
  <si>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</si>
  <si>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</si>
  <si>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</si>
  <si>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</si>
  <si>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</si>
  <si>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</si>
  <si>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</si>
  <si>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</si>
  <si>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</si>
  <si>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</si>
  <si>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</si>
  <si>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</si>
  <si>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</si>
  <si>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</si>
  <si>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</si>
  <si>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</si>
  <si>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</si>
  <si>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</si>
  <si>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</si>
  <si>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</si>
  <si>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</si>
  <si>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</si>
  <si>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</si>
  <si>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</si>
  <si>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</si>
  <si>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</si>
  <si>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</si>
  <si>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</si>
  <si>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</si>
  <si>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</si>
  <si>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</si>
  <si>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</si>
  <si>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</si>
  <si>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</si>
  <si>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</si>
  <si>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</si>
  <si>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</si>
  <si>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</si>
  <si>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</si>
  <si>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</si>
  <si>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</si>
  <si>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</si>
  <si>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</si>
  <si>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</si>
  <si>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</si>
  <si>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</si>
  <si>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</si>
  <si>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</si>
  <si>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</si>
  <si>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</si>
  <si>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</si>
  <si>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</si>
  <si>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</si>
  <si>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</si>
  <si>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</si>
  <si>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</si>
  <si>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</si>
  <si>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</si>
  <si>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</si>
  <si>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</si>
  <si>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</si>
  <si>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</si>
  <si>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</si>
  <si>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</si>
  <si>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</si>
  <si>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</si>
  <si>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</si>
  <si>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</si>
  <si>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</si>
  <si>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</si>
  <si>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</si>
  <si>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</si>
  <si>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</si>
  <si>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</si>
  <si>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</si>
  <si>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</si>
  <si>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</si>
  <si>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</si>
  <si>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</si>
  <si>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</si>
  <si>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</si>
  <si>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</si>
  <si>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</si>
  <si>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</si>
  <si>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</si>
  <si>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</si>
  <si>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</si>
  <si>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</si>
  <si>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</si>
  <si>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</si>
  <si>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</si>
  <si>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</si>
  <si>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</si>
  <si>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</si>
  <si>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</si>
  <si>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</si>
  <si>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</si>
  <si>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</si>
  <si>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</si>
  <si>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</si>
  <si>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</si>
  <si>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</si>
  <si>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</si>
  <si>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</si>
  <si>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</si>
  <si>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</si>
  <si>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</si>
  <si>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</si>
  <si>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</si>
  <si>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</si>
  <si>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</si>
  <si>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</si>
  <si>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</si>
  <si>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</si>
  <si>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</si>
  <si>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</si>
  <si>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</si>
  <si>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</si>
  <si>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</si>
  <si>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</si>
  <si>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</si>
  <si>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</si>
  <si>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</si>
  <si>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</si>
  <si>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</si>
  <si>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</si>
  <si>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</si>
  <si>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</si>
  <si>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</si>
  <si>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</si>
  <si>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</si>
  <si>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</si>
  <si>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</si>
  <si>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</si>
  <si>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</si>
  <si>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</si>
  <si>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</si>
  <si>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</si>
  <si>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</si>
  <si>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</si>
  <si>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</si>
  <si>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</si>
  <si>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</si>
  <si>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</si>
  <si>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</si>
  <si>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</si>
  <si>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</si>
  <si>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</si>
  <si>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</si>
  <si>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</si>
  <si>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</si>
  <si>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</si>
  <si>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</si>
  <si>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</si>
  <si>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</si>
  <si>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</si>
  <si>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</si>
  <si>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</si>
  <si>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</si>
  <si>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</si>
  <si>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</si>
  <si>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</si>
  <si>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</si>
  <si>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</si>
  <si>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</si>
  <si>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</si>
  <si>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</si>
  <si>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</si>
  <si>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</si>
  <si>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</si>
  <si>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</si>
  <si>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</si>
  <si>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</si>
  <si>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</si>
  <si>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</si>
  <si>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</si>
  <si>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</si>
  <si>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</si>
  <si>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</si>
  <si>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</si>
  <si>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</si>
  <si>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</si>
  <si>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</si>
  <si>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</si>
  <si>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</si>
  <si>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</si>
  <si>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</si>
  <si>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</si>
  <si>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</si>
  <si>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</si>
  <si>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</si>
  <si>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</si>
  <si>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</si>
  <si>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</si>
  <si>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</si>
  <si>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</si>
  <si>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</si>
  <si>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</si>
  <si>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</si>
  <si>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</si>
  <si>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</si>
  <si>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</si>
  <si>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</si>
  <si>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</si>
  <si>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</si>
  <si>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</si>
  <si>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</si>
  <si>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</si>
  <si>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</si>
  <si>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</si>
  <si>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</si>
  <si>
    <t>cumul_1</t>
  </si>
  <si>
    <t>cumul_2</t>
  </si>
  <si>
    <t>small greyish fish lying on grey sand</t>
  </si>
  <si>
    <t>6bCSh2bg</t>
  </si>
  <si>
    <t>small sea perch lying on grey sand</t>
  </si>
  <si>
    <t>rounded fish with small prickles</t>
  </si>
  <si>
    <t>purcupinefish, greenish photo</t>
  </si>
  <si>
    <t>sea dragon looking like palm</t>
  </si>
  <si>
    <t>a lot of striped black and white fishes and yellow fish</t>
  </si>
  <si>
    <t>a lot of striped black and white butterflyfish and yellowtail fish in light blue water</t>
  </si>
  <si>
    <t>diver face</t>
  </si>
  <si>
    <t>a lot of banded butterflyfishes in light blue water</t>
  </si>
  <si>
    <t>light blue photo of banded butterflyfishes and threespot damselfishes</t>
  </si>
  <si>
    <t>light blue photo of black and white striped fishes and one black fish</t>
  </si>
  <si>
    <t>bright hazy greenish photo of rocks</t>
  </si>
  <si>
    <t>bright hazy light greenish photo of rocks, seagrass bed</t>
  </si>
  <si>
    <t>big greenish carpet lying on rocks</t>
  </si>
  <si>
    <t>big greenish carpet lying on rocks, leaf coral, small whitish rocks</t>
  </si>
  <si>
    <t>bright blue photo of rocks with white stains</t>
  </si>
  <si>
    <t xml:space="preserve">bright light blue photo of rocks with white stains, </t>
  </si>
  <si>
    <t>brain coral in purplish photo</t>
  </si>
  <si>
    <t>leaf coral in greenish photo</t>
  </si>
  <si>
    <t>ivory bush coral in greenish photo</t>
  </si>
  <si>
    <t>brown rocks with white stains</t>
  </si>
  <si>
    <t>divers with purplish flashlights in darker water</t>
  </si>
  <si>
    <t>divers with purplish flashlights in darker water, deep hydrothermal vent</t>
  </si>
  <si>
    <t>net lying on rocks in greenish photo</t>
  </si>
  <si>
    <t>bright yellow corals</t>
  </si>
  <si>
    <t>purplish bush coral on rocks</t>
  </si>
  <si>
    <t>small purplish bush coral on rocks</t>
  </si>
  <si>
    <t>whitish leaf coral</t>
  </si>
  <si>
    <t>light blue photo of rocks</t>
  </si>
  <si>
    <t>light blue photo of small rocks</t>
  </si>
  <si>
    <t>light blue photo of rocks, brain corals and leaf corals</t>
  </si>
  <si>
    <t>light blue-green photo of rocks, brain corals and leaf corals</t>
  </si>
  <si>
    <t>purple coral, whitish pillar coral and leaf coral</t>
  </si>
  <si>
    <t>purple ivory bush coral, whitish pillar coral and leaf coral</t>
  </si>
  <si>
    <t>bright blue tails on right side of photo, coral reef and whitish sand</t>
  </si>
  <si>
    <t>bright blue fins on right side of the photo, coral reef and small spot of whitish sand</t>
  </si>
  <si>
    <t>coral reef with brownish plant, bright blue water with small black fishes</t>
  </si>
  <si>
    <t>1DD5zvg_</t>
  </si>
  <si>
    <t>brain coral and opening clam</t>
  </si>
  <si>
    <t>poorly visible sharks</t>
  </si>
  <si>
    <t>shark in darker blue water</t>
  </si>
  <si>
    <t>two blue shark in darker blue water</t>
  </si>
  <si>
    <t>two spotted eagle ray above whitish sand</t>
  </si>
  <si>
    <t>coral reef with small black bluetail fishes</t>
  </si>
  <si>
    <t>pillar coral reef with small black fishes with blue tails</t>
  </si>
  <si>
    <t>whitish sand with black sea cucumber</t>
  </si>
  <si>
    <t>brain coral and yellow and blue striped fish and yellow fish</t>
  </si>
  <si>
    <t>small shark under rock</t>
  </si>
  <si>
    <t>black ray</t>
  </si>
  <si>
    <t>black giant manta ray near rock</t>
  </si>
  <si>
    <t>parrot fish</t>
  </si>
  <si>
    <t>turtle near coral reef</t>
  </si>
  <si>
    <t>black and yellow striped fish next to coral reef</t>
  </si>
  <si>
    <t>pillar coral with two small black and blue fishes</t>
  </si>
  <si>
    <t>pillar coral with small yellow fish</t>
  </si>
  <si>
    <t>pillar coral with small yellow fish and diver in background</t>
  </si>
  <si>
    <t>pillar coral with small yellow fish, sea anemone, bamboo coral, grooved brain coral, two divers in background</t>
  </si>
  <si>
    <t>diver with breathing bomb swimming next to rock reef</t>
  </si>
  <si>
    <t>diver with white breathing bomb, bright yellow neoprene and black fins swimming next to rock reef</t>
  </si>
  <si>
    <t>bright yellow fish in cave</t>
  </si>
  <si>
    <t>bright yellow fishes in cave, green moray eel</t>
  </si>
  <si>
    <t>bright blue moray eel opening mouth</t>
  </si>
  <si>
    <t>three divers, bright orange fins in blue photo</t>
  </si>
  <si>
    <t>three divers with a lot of bubbles, orange fins in blue photo</t>
  </si>
  <si>
    <t>small black fishes swimming up near rock reef</t>
  </si>
  <si>
    <t>brown rocky valley</t>
  </si>
  <si>
    <t>brown rocky reef under foggy bright blue water</t>
  </si>
  <si>
    <t>a lot of brownish fishes</t>
  </si>
  <si>
    <t>a lot of brownish striped mullet</t>
  </si>
  <si>
    <t>small brown and white creature with short tentacles near grey sand</t>
  </si>
  <si>
    <t>small brown and white creature with mandibles near grey sand</t>
  </si>
  <si>
    <t>orange weird fish</t>
  </si>
  <si>
    <t>oyster toadfish, scarlet frogfish, yellow tube sponge</t>
  </si>
  <si>
    <t>bright blue photo of white spotted shark</t>
  </si>
  <si>
    <t>bright light blue photo of white spotted whale shark</t>
  </si>
  <si>
    <t>moray eel eating lobster</t>
  </si>
  <si>
    <t>green moray eel eating lobster between whitish rocks, bigeye cardinalfish</t>
  </si>
  <si>
    <t>shark and four divers</t>
  </si>
  <si>
    <t>shark and four divers near white sand</t>
  </si>
  <si>
    <t>shark in spotlight</t>
  </si>
  <si>
    <t>diver swimming to the surface next to rock reef</t>
  </si>
  <si>
    <t>diver swimming up to the bright surface between rocks</t>
  </si>
  <si>
    <t>lamp with yellow shine</t>
  </si>
  <si>
    <t>lamp or camera with bright yellow shine</t>
  </si>
  <si>
    <t>moon shine</t>
  </si>
  <si>
    <t>bright white light</t>
  </si>
  <si>
    <t>orange fishes under rock</t>
  </si>
  <si>
    <t>pillar reef with greenish and brownish corals</t>
  </si>
  <si>
    <t>pillar reef with greenish honeycomb corals and brownish pillar corals</t>
  </si>
  <si>
    <t>clown fish</t>
  </si>
  <si>
    <t>giant kelp</t>
  </si>
  <si>
    <t>giant kelp, bamboo coral</t>
  </si>
  <si>
    <t>yellowish coral with blueish ends</t>
  </si>
  <si>
    <t>moving yellowish coral with blueish ends, stanghorn coral, bamboo coral</t>
  </si>
  <si>
    <t>rocky reef with small black thorny creature</t>
  </si>
  <si>
    <t>rocky reef with two small black crown of thorns starfish</t>
  </si>
  <si>
    <t>three greyish rays lying in sand</t>
  </si>
  <si>
    <t>small brownish fish near rocky ocean bed in blue water</t>
  </si>
  <si>
    <t>brownish fish above rocky ocean bed with greenish plant in blue water</t>
  </si>
  <si>
    <t>two spotted rays</t>
  </si>
  <si>
    <t>two spotted eagle rays near ocean bed</t>
  </si>
  <si>
    <t>coral reef with brain corals, black thorn creatures under blue water</t>
  </si>
  <si>
    <t>coral reef with brain corals, hood corals, whitish sand and small black thorn starfishes under blue water</t>
  </si>
  <si>
    <t>coral reef with reddish corals</t>
  </si>
  <si>
    <t>coral reef with dark reddish corals, elkhorn coral, lophelia coral, devils hand coral</t>
  </si>
  <si>
    <t>fattish fish lying under rock</t>
  </si>
  <si>
    <t>spotted moray eel under coral reef</t>
  </si>
  <si>
    <t>blue and yellow fish near coral reef</t>
  </si>
  <si>
    <t>ivory bush coral bed with a lot of small fishes</t>
  </si>
  <si>
    <t>ocean bed full of small ivory bush corals with a lot of small fishes</t>
  </si>
  <si>
    <t>turtle near brown corals</t>
  </si>
  <si>
    <t>hawksbill turtle form behind near brown corals and rocks</t>
  </si>
  <si>
    <t>greenish brain coral and ivory bush coral on reddish rock with small fish</t>
  </si>
  <si>
    <t>greenish brain coral and ivory bush coral on reddish rock with small fish, cockscomb cup coral, light purple corals</t>
  </si>
  <si>
    <t>shipwreck with windows</t>
  </si>
  <si>
    <t>kind of inside shipwreck with windows</t>
  </si>
  <si>
    <t>ocean bed with white sand, bounded by rocky coral reef</t>
  </si>
  <si>
    <t>ocean bed with white sand, left bounded by rocky coral reef</t>
  </si>
  <si>
    <t>white black spotted fish above white sandy ocean bed</t>
  </si>
  <si>
    <t>white black spotted porcupinefish above white sandy ocean bed</t>
  </si>
  <si>
    <t>striped white and brown fish above sand, brownish photo</t>
  </si>
  <si>
    <t>octopus lying in sand</t>
  </si>
  <si>
    <t>bush coral in spotlight</t>
  </si>
  <si>
    <t>giant barrel sponge in spotlight</t>
  </si>
  <si>
    <t>orange creature above greyish sand with pillar coral</t>
  </si>
  <si>
    <t>orange and white creature above greyish sand</t>
  </si>
  <si>
    <t>hand holding round creature</t>
  </si>
  <si>
    <t>hand holding round creature, eccentric sand dollar</t>
  </si>
  <si>
    <t>orange clownfish</t>
  </si>
  <si>
    <t>sea star</t>
  </si>
  <si>
    <t>long narrow fish lying in white sand</t>
  </si>
  <si>
    <t>giant barrel sponge</t>
  </si>
  <si>
    <t>part of giant barrel sponge looking to middle of it</t>
  </si>
  <si>
    <t>purple leafy corals from detail</t>
  </si>
  <si>
    <t>purple stanghorn corals from detail</t>
  </si>
  <si>
    <t>giant leaf corals with diver</t>
  </si>
  <si>
    <t>giant brain corals with diver</t>
  </si>
  <si>
    <t>light giant sponge next to brownish corals</t>
  </si>
  <si>
    <t>giant fat sponge looking like pneumatic</t>
  </si>
  <si>
    <t>yellowish corals with grey octopus</t>
  </si>
  <si>
    <t>yellowish smooth corals with grey hairy coral looking like octopus</t>
  </si>
  <si>
    <t>giant black ray next to rock</t>
  </si>
  <si>
    <t>giant black manta ray next to rock</t>
  </si>
  <si>
    <t>a lot of small blue fishes with yellowish fins</t>
  </si>
  <si>
    <t>a lot of small blue fishes with yellowish fins, atlantic spadefish</t>
  </si>
  <si>
    <t>bush hairy coral on green and red rock</t>
  </si>
  <si>
    <t>bush hairy coral on green and red rock, caribbean reef octopus</t>
  </si>
  <si>
    <t>rocks in grey sand with dark blue fish</t>
  </si>
  <si>
    <t>rock monument in grey sand with small dark blue fish</t>
  </si>
  <si>
    <t>coral reef with small blue parrotfish</t>
  </si>
  <si>
    <t>coral reef with small blue parrotfish and brown sea cucumber</t>
  </si>
  <si>
    <t>mars surface</t>
  </si>
  <si>
    <t>scuba diver with flashlight</t>
  </si>
  <si>
    <t>kelp forest</t>
  </si>
  <si>
    <t>white and red hairy coral in spotlight</t>
  </si>
  <si>
    <t>white and red hairy coral in yellowish spotlight</t>
  </si>
  <si>
    <t>bright yellow fins of scuba diver in spotlight</t>
  </si>
  <si>
    <t>USsQyJVR</t>
  </si>
  <si>
    <t>bright light blue photo of rocks with white stains</t>
  </si>
  <si>
    <t>aktuálně nalezené</t>
  </si>
  <si>
    <t>aktuálně nalezitelné</t>
  </si>
  <si>
    <t>aktuálně nenalezitelné</t>
  </si>
  <si>
    <t>normal 2</t>
  </si>
  <si>
    <t>normal cumul_2</t>
  </si>
  <si>
    <t>combine 2</t>
  </si>
  <si>
    <t>combine cumul_2</t>
  </si>
  <si>
    <t>diver with yellow shirt</t>
  </si>
  <si>
    <t>EPt87JL1</t>
  </si>
  <si>
    <t>diver with yellow shirt, yellow tube sponge</t>
  </si>
  <si>
    <t>cliff and yellow fish</t>
  </si>
  <si>
    <t>cliff and yellow fish, banded butterflyfish, giant barrel sponge</t>
  </si>
  <si>
    <t>fish on sand</t>
  </si>
  <si>
    <t>fish on sand, spotted porcupinefish, sarcastic fringehead</t>
  </si>
  <si>
    <t>purple coral</t>
  </si>
  <si>
    <t>shark on bottom</t>
  </si>
  <si>
    <t>whitetip reef shark cyan sand</t>
  </si>
  <si>
    <t>moray eel open mouth</t>
  </si>
  <si>
    <t>stones on sea floor</t>
  </si>
  <si>
    <t>stones on sea floor, honeycomb coral</t>
  </si>
  <si>
    <t>coral fins</t>
  </si>
  <si>
    <t>coral fins, ivory bush coral</t>
  </si>
  <si>
    <t>brown corals with a lot of fish</t>
  </si>
  <si>
    <t>dark grey corals with a lot of fish</t>
  </si>
  <si>
    <t>ray sand</t>
  </si>
  <si>
    <t>crab cage</t>
  </si>
  <si>
    <t>dark clouds and mountain</t>
  </si>
  <si>
    <t>dark clouds and mountain, plateau</t>
  </si>
  <si>
    <t>stones and corals on sea floor</t>
  </si>
  <si>
    <t>stones and corals on sea floor, honeycomb coral</t>
  </si>
  <si>
    <t>fish with stripes</t>
  </si>
  <si>
    <t>fish with stripes, queen angelfish</t>
  </si>
  <si>
    <t>star</t>
  </si>
  <si>
    <t>star, great star coral, sea star</t>
  </si>
  <si>
    <t>coral reef white sand</t>
  </si>
  <si>
    <t>coral reef white sand, elkhorn coral, hood coral</t>
  </si>
  <si>
    <t>grey stone</t>
  </si>
  <si>
    <t>grey stone, stonefish</t>
  </si>
  <si>
    <t>fish with stripes, kingfishes, clown triggerfish</t>
  </si>
  <si>
    <t>diver mask hair</t>
  </si>
  <si>
    <t>ship wreck steel blue</t>
  </si>
  <si>
    <t>shipwreck, elkhorn coral</t>
  </si>
  <si>
    <t>stones</t>
  </si>
  <si>
    <t>sea floor open sea</t>
  </si>
  <si>
    <t>sea floor open sea, lookdown dory</t>
  </si>
  <si>
    <t>ray</t>
  </si>
  <si>
    <t>ray, spotted eagle ray, giant manta ray, eagle ray</t>
  </si>
  <si>
    <t>pink coral</t>
  </si>
  <si>
    <t>coral fins, cockscomb cup coral, lettuce coral</t>
  </si>
  <si>
    <t>lettuce coral</t>
  </si>
  <si>
    <t>lettuce coral, cockscomb cup coral and purple coral</t>
  </si>
  <si>
    <t>sea floor coral fins</t>
  </si>
  <si>
    <t>sea floor coral fins, bamboo coral, stanghorn coral</t>
  </si>
  <si>
    <t>diver blue fins</t>
  </si>
  <si>
    <t>diver blue fins, lookdown dory</t>
  </si>
  <si>
    <t>thorn fish</t>
  </si>
  <si>
    <t>thorn fish, threespot damselfish, bluebanded goby</t>
  </si>
  <si>
    <t>three divers</t>
  </si>
  <si>
    <t>three divers, giant barrel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</si>
</sst>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ální" xfId="0" builtinId="0"/>
    <cellStyle name="Procenta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sea_dataset_normal!$I$7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sea_dataset_normal!$J$7:$K$7</c:f>
              <c:numCache>
                <c:formatCode>General</c:formatCode>
                <c:ptCount val="2"/>
                <c:pt idx="0">
                  <c:v>57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2-4FBB-A1C2-D31DBC25560B}"/>
            </c:ext>
          </c:extLst>
        </c:ser>
        <c:ser>
          <c:idx val="3"/>
          <c:order val="3"/>
          <c:tx>
            <c:strRef>
              <c:f>sea_dataset_normal!$I$9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sea_dataset_normal!$J$5:$K$5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sea_dataset_normal!$J$9:$K$9</c:f>
              <c:numCache>
                <c:formatCode>General</c:formatCode>
                <c:ptCount val="2"/>
                <c:pt idx="0">
                  <c:v>58</c:v>
                </c:pt>
                <c:pt idx="1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2-4FBB-A1C2-D31DBC25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93937840"/>
        <c:axId val="20939357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sea_dataset_normal!$I$6</c15:sqref>
                        </c15:formulaRef>
                      </c:ext>
                    </c:extLst>
                    <c:strCache>
                      <c:ptCount val="1"/>
                      <c:pt idx="0">
                        <c:v>aktuálně nalezitelné</c:v>
                      </c:pt>
                    </c:strCache>
                  </c:strRef>
                </c:tx>
                <c:spPr>
                  <a:solidFill>
                    <a:schemeClr val="accent6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sea_dataset_normal!$J$6:$K$6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58</c:v>
                      </c:pt>
                      <c:pt idx="1">
                        <c:v>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C2-4FBB-A1C2-D31DBC25560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sea_dataset_normal!$I$8</c15:sqref>
                        </c15:formulaRef>
                      </c:ext>
                    </c:extLst>
                    <c:strCache>
                      <c:ptCount val="1"/>
                      <c:pt idx="0">
                        <c:v>aktuálně nalezené</c:v>
                      </c:pt>
                    </c:strCache>
                  </c:strRef>
                </c:tx>
                <c:spPr>
                  <a:solidFill>
                    <a:schemeClr val="accent4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sea_dataset_normal!$J$5:$K$5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</c:v>
                      </c:pt>
                      <c:pt idx="1">
                        <c:v>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sea_dataset_normal!$J$8:$K$8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37</c:v>
                      </c:pt>
                      <c:pt idx="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C2-4FBB-A1C2-D31DBC25560B}"/>
                  </c:ext>
                </c:extLst>
              </c15:ser>
            </c15:filteredBarSeries>
          </c:ext>
        </c:extLst>
      </c:barChart>
      <c:catAx>
        <c:axId val="209393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5760"/>
        <c:crosses val="autoZero"/>
        <c:auto val="1"/>
        <c:lblAlgn val="ctr"/>
        <c:lblOffset val="100"/>
        <c:noMultiLvlLbl val="0"/>
      </c:catAx>
      <c:valAx>
        <c:axId val="20939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393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A-427D-8A3E-C5220FAF2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796548336"/>
        <c:axId val="796541680"/>
      </c:barChart>
      <c:catAx>
        <c:axId val="79654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1680"/>
        <c:crosses val="autoZero"/>
        <c:auto val="1"/>
        <c:lblAlgn val="ctr"/>
        <c:lblOffset val="100"/>
        <c:noMultiLvlLbl val="0"/>
      </c:catAx>
      <c:valAx>
        <c:axId val="796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654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6-47C3-9A35-E0A04E009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101980768"/>
        <c:axId val="2101979936"/>
      </c:barChart>
      <c:catAx>
        <c:axId val="21019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79936"/>
        <c:crosses val="autoZero"/>
        <c:auto val="1"/>
        <c:lblAlgn val="ctr"/>
        <c:lblOffset val="100"/>
        <c:noMultiLvlLbl val="0"/>
      </c:catAx>
      <c:valAx>
        <c:axId val="2101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19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386-A783-582A033F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1474899264"/>
        <c:axId val="1474900512"/>
      </c:barChart>
      <c:catAx>
        <c:axId val="147489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900512"/>
        <c:crosses val="autoZero"/>
        <c:auto val="1"/>
        <c:lblAlgn val="ctr"/>
        <c:lblOffset val="100"/>
        <c:noMultiLvlLbl val="0"/>
      </c:catAx>
      <c:valAx>
        <c:axId val="147490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748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09A-B967-3D7FB8AC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5"/>
        <c:axId val="2096269232"/>
        <c:axId val="2096272560"/>
      </c:barChart>
      <c:catAx>
        <c:axId val="20962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72560"/>
        <c:crosses val="autoZero"/>
        <c:auto val="1"/>
        <c:lblAlgn val="ctr"/>
        <c:lblOffset val="100"/>
        <c:noMultiLvlLbl val="0"/>
      </c:catAx>
      <c:valAx>
        <c:axId val="20962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962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003-A72A-AE363DD84CF7}"/>
            </c:ext>
          </c:extLst>
        </c:ser>
        <c:ser>
          <c:idx val="2"/>
          <c:order val="2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6451424"/>
        <c:axId val="116454336"/>
      </c:barChart>
      <c:lineChart>
        <c:grouping val="standard"/>
        <c:varyColors val="0"/>
        <c:ser>
          <c:idx val="1"/>
          <c:order val="1"/>
          <c:tx>
            <c:strRef>
              <c:f>sea_dataset_normal!$D$197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sea_dataset_normal!$D$198:$D$220</c:f>
              <c:numCache>
                <c:formatCode>0%</c:formatCode>
                <c:ptCount val="23"/>
                <c:pt idx="0">
                  <c:v>0.75652173913043474</c:v>
                </c:pt>
                <c:pt idx="1">
                  <c:v>0.82608695652173914</c:v>
                </c:pt>
                <c:pt idx="2">
                  <c:v>0.84347826086956523</c:v>
                </c:pt>
                <c:pt idx="3">
                  <c:v>0.86086956521739133</c:v>
                </c:pt>
                <c:pt idx="4">
                  <c:v>0.88695652173913042</c:v>
                </c:pt>
                <c:pt idx="5">
                  <c:v>0.92173913043478262</c:v>
                </c:pt>
                <c:pt idx="6">
                  <c:v>0.92173913043478262</c:v>
                </c:pt>
                <c:pt idx="7">
                  <c:v>0.93913043478260871</c:v>
                </c:pt>
                <c:pt idx="8">
                  <c:v>0.95652173913043481</c:v>
                </c:pt>
                <c:pt idx="9">
                  <c:v>0.9652173913043478</c:v>
                </c:pt>
                <c:pt idx="10">
                  <c:v>0.97391304347826091</c:v>
                </c:pt>
                <c:pt idx="11">
                  <c:v>0.9826086956521739</c:v>
                </c:pt>
                <c:pt idx="12">
                  <c:v>0.99130434782608701</c:v>
                </c:pt>
                <c:pt idx="13">
                  <c:v>0.99130434782608701</c:v>
                </c:pt>
                <c:pt idx="14">
                  <c:v>0.99130434782608701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4-4003-A72A-AE363DD84CF7}"/>
            </c:ext>
          </c:extLst>
        </c:ser>
        <c:ser>
          <c:idx val="3"/>
          <c:order val="3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4-4003-A72A-AE363DD8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888896"/>
        <c:axId val="116452256"/>
      </c:lineChart>
      <c:catAx>
        <c:axId val="1164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4336"/>
        <c:crosses val="autoZero"/>
        <c:auto val="1"/>
        <c:lblAlgn val="ctr"/>
        <c:lblOffset val="100"/>
        <c:noMultiLvlLbl val="0"/>
      </c:catAx>
      <c:valAx>
        <c:axId val="1164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451424"/>
        <c:crosses val="autoZero"/>
        <c:crossBetween val="between"/>
      </c:valAx>
      <c:valAx>
        <c:axId val="1164522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888896"/>
        <c:crosses val="max"/>
        <c:crossBetween val="between"/>
      </c:valAx>
      <c:catAx>
        <c:axId val="73088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5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3-4068-80FB-9A4582415876}"/>
            </c:ext>
          </c:extLst>
        </c:ser>
        <c:ser>
          <c:idx val="2"/>
          <c:order val="2"/>
          <c:tx>
            <c:strRef>
              <c:f>sea_dataset_normal!$K$197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sea_dataset_normal!$K$198:$K$207</c:f>
              <c:numCache>
                <c:formatCode>General</c:formatCode>
                <c:ptCount val="10"/>
                <c:pt idx="0">
                  <c:v>33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2105737552"/>
        <c:axId val="2105736304"/>
      </c:barChart>
      <c:lineChart>
        <c:grouping val="standard"/>
        <c:varyColors val="0"/>
        <c:ser>
          <c:idx val="1"/>
          <c:order val="1"/>
          <c:tx>
            <c:strRef>
              <c:f>sea_dataset_normal!$J$197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3-4068-80FB-9A4582415876}"/>
            </c:ext>
          </c:extLst>
        </c:ser>
        <c:ser>
          <c:idx val="3"/>
          <c:order val="3"/>
          <c:tx>
            <c:strRef>
              <c:f>sea_dataset_normal!$L$197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sea_dataset_normal!$L$198:$L$207</c:f>
              <c:numCache>
                <c:formatCode>0%</c:formatCode>
                <c:ptCount val="10"/>
                <c:pt idx="0">
                  <c:v>0.532258064516129</c:v>
                </c:pt>
                <c:pt idx="1">
                  <c:v>0.72580645161290325</c:v>
                </c:pt>
                <c:pt idx="2">
                  <c:v>0.80645161290322576</c:v>
                </c:pt>
                <c:pt idx="3">
                  <c:v>0.83870967741935487</c:v>
                </c:pt>
                <c:pt idx="4">
                  <c:v>0.88709677419354838</c:v>
                </c:pt>
                <c:pt idx="5">
                  <c:v>0.91935483870967738</c:v>
                </c:pt>
                <c:pt idx="6">
                  <c:v>0.967741935483871</c:v>
                </c:pt>
                <c:pt idx="7">
                  <c:v>0.967741935483871</c:v>
                </c:pt>
                <c:pt idx="8">
                  <c:v>0.9838709677419355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13-4068-80FB-9A458241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737968"/>
        <c:axId val="2105736720"/>
      </c:lineChart>
      <c:catAx>
        <c:axId val="21057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6304"/>
        <c:crosses val="autoZero"/>
        <c:auto val="1"/>
        <c:lblAlgn val="ctr"/>
        <c:lblOffset val="100"/>
        <c:noMultiLvlLbl val="0"/>
      </c:catAx>
      <c:valAx>
        <c:axId val="21057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552"/>
        <c:crosses val="autoZero"/>
        <c:crossBetween val="between"/>
      </c:valAx>
      <c:valAx>
        <c:axId val="2105736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5737968"/>
        <c:crosses val="max"/>
        <c:crossBetween val="between"/>
      </c:valAx>
      <c:catAx>
        <c:axId val="2105737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5736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sea_dataset_combine_scores!$H$6</c:f>
              <c:strCache>
                <c:ptCount val="1"/>
                <c:pt idx="0">
                  <c:v>aktuálně nalezitelné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sea_dataset_combine_scores!$I$6:$J$6</c:f>
              <c:numCache>
                <c:formatCode>General</c:formatCode>
                <c:ptCount val="2"/>
                <c:pt idx="0">
                  <c:v>58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47ED-86FD-8893B324F26D}"/>
            </c:ext>
          </c:extLst>
        </c:ser>
        <c:ser>
          <c:idx val="1"/>
          <c:order val="1"/>
          <c:tx>
            <c:strRef>
              <c:f>sea_dataset_combine_scores!$H$7</c:f>
              <c:strCache>
                <c:ptCount val="1"/>
                <c:pt idx="0">
                  <c:v>aktuálně nenalezitelné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sea_dataset_combine_scores!$I$7:$J$7</c:f>
              <c:numCache>
                <c:formatCode>General</c:formatCode>
                <c:ptCount val="2"/>
                <c:pt idx="0">
                  <c:v>56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47ED-86FD-8893B324F26D}"/>
            </c:ext>
          </c:extLst>
        </c:ser>
        <c:ser>
          <c:idx val="2"/>
          <c:order val="2"/>
          <c:tx>
            <c:strRef>
              <c:f>sea_dataset_combine_scores!$H$8</c:f>
              <c:strCache>
                <c:ptCount val="1"/>
                <c:pt idx="0">
                  <c:v>aktuálně nalezené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sea_dataset_combine_scores!$I$8:$J$8</c:f>
              <c:numCache>
                <c:formatCode>General</c:formatCode>
                <c:ptCount val="2"/>
                <c:pt idx="0">
                  <c:v>37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47ED-86FD-8893B324F26D}"/>
            </c:ext>
          </c:extLst>
        </c:ser>
        <c:ser>
          <c:idx val="3"/>
          <c:order val="3"/>
          <c:tx>
            <c:strRef>
              <c:f>sea_dataset_combine_scores!$H$9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sea_dataset_combine_scores!$I$5:$J$5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cat>
          <c:val>
            <c:numRef>
              <c:f>sea_dataset_combine_scores!$I$9:$J$9</c:f>
              <c:numCache>
                <c:formatCode>General</c:formatCode>
                <c:ptCount val="2"/>
                <c:pt idx="0">
                  <c:v>58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47ED-86FD-8893B324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11152"/>
        <c:axId val="116606576"/>
      </c:barChart>
      <c:catAx>
        <c:axId val="1166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06576"/>
        <c:crosses val="autoZero"/>
        <c:auto val="1"/>
        <c:lblAlgn val="ctr"/>
        <c:lblOffset val="100"/>
        <c:noMultiLvlLbl val="0"/>
      </c:catAx>
      <c:valAx>
        <c:axId val="11660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6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FB8-918C-F0DE4A78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10272"/>
        <c:axId val="734804448"/>
      </c:barChart>
      <c:catAx>
        <c:axId val="7348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04448"/>
        <c:crosses val="autoZero"/>
        <c:auto val="1"/>
        <c:lblAlgn val="ctr"/>
        <c:lblOffset val="100"/>
        <c:noMultiLvlLbl val="0"/>
      </c:catAx>
      <c:valAx>
        <c:axId val="734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481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9-4F8D-AFA3-57D8FBDB0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795456"/>
        <c:axId val="730796288"/>
      </c:barChart>
      <c:catAx>
        <c:axId val="7307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6288"/>
        <c:crosses val="autoZero"/>
        <c:auto val="1"/>
        <c:lblAlgn val="ctr"/>
        <c:lblOffset val="100"/>
        <c:noMultiLvlLbl val="0"/>
      </c:catAx>
      <c:valAx>
        <c:axId val="7307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307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sea_dataset_combine_scores!$C$197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sea_dataset_combine_scores!$C$198:$C$220</c:f>
              <c:numCache>
                <c:formatCode>General</c:formatCode>
                <c:ptCount val="23"/>
                <c:pt idx="0">
                  <c:v>87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C-48D4-88E7-89D1E2525F5B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327584"/>
        <c:axId val="130330080"/>
      </c:barChart>
      <c:lineChart>
        <c:grouping val="standard"/>
        <c:varyColors val="0"/>
        <c:ser>
          <c:idx val="1"/>
          <c:order val="1"/>
          <c:tx>
            <c:strRef>
              <c:f>sea_dataset_combine_scores!$D$197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sea_dataset_combine_scores!$D$198:$D$220</c:f>
              <c:numCache>
                <c:formatCode>0%</c:formatCode>
                <c:ptCount val="23"/>
                <c:pt idx="0">
                  <c:v>0.76315789473684215</c:v>
                </c:pt>
                <c:pt idx="1">
                  <c:v>0.83333333333333337</c:v>
                </c:pt>
                <c:pt idx="2">
                  <c:v>0.85087719298245612</c:v>
                </c:pt>
                <c:pt idx="3">
                  <c:v>0.86842105263157898</c:v>
                </c:pt>
                <c:pt idx="4">
                  <c:v>0.89473684210526316</c:v>
                </c:pt>
                <c:pt idx="5">
                  <c:v>0.92105263157894735</c:v>
                </c:pt>
                <c:pt idx="6">
                  <c:v>0.92105263157894735</c:v>
                </c:pt>
                <c:pt idx="7">
                  <c:v>0.93859649122807021</c:v>
                </c:pt>
                <c:pt idx="8">
                  <c:v>0.95614035087719296</c:v>
                </c:pt>
                <c:pt idx="9">
                  <c:v>0.96491228070175439</c:v>
                </c:pt>
                <c:pt idx="10">
                  <c:v>0.97368421052631582</c:v>
                </c:pt>
                <c:pt idx="11">
                  <c:v>0.98245614035087714</c:v>
                </c:pt>
                <c:pt idx="12">
                  <c:v>0.99122807017543857</c:v>
                </c:pt>
                <c:pt idx="13">
                  <c:v>0.99122807017543857</c:v>
                </c:pt>
                <c:pt idx="14">
                  <c:v>0.99122807017543857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C-48D4-88E7-89D1E2525F5B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0C-48D4-88E7-89D1E2525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26336"/>
        <c:axId val="130330912"/>
      </c:lineChart>
      <c:catAx>
        <c:axId val="1303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30080"/>
        <c:crosses val="autoZero"/>
        <c:auto val="1"/>
        <c:lblAlgn val="ctr"/>
        <c:lblOffset val="100"/>
        <c:noMultiLvlLbl val="0"/>
      </c:catAx>
      <c:valAx>
        <c:axId val="1303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7584"/>
        <c:crosses val="autoZero"/>
        <c:crossBetween val="between"/>
      </c:valAx>
      <c:valAx>
        <c:axId val="1303309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0326336"/>
        <c:crosses val="max"/>
        <c:crossBetween val="between"/>
      </c:valAx>
      <c:catAx>
        <c:axId val="130326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33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sea_dataset_combine_scores!$I$197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sea_dataset_combine_scores!$I$198:$I$207</c:f>
              <c:numCache>
                <c:formatCode>General</c:formatCode>
                <c:ptCount val="10"/>
                <c:pt idx="0">
                  <c:v>46</c:v>
                </c:pt>
                <c:pt idx="1">
                  <c:v>14</c:v>
                </c:pt>
                <c:pt idx="2">
                  <c:v>8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E-4E25-B0AC-68FBEC44660B}"/>
            </c:ext>
          </c:extLst>
        </c:ser>
        <c:ser>
          <c:idx val="2"/>
          <c:order val="2"/>
          <c:tx>
            <c:strRef>
              <c:f>sea_dataset_combine_scores!$K$197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sea_dataset_combine_scores!$K$198:$K$207</c:f>
              <c:numCache>
                <c:formatCode>General</c:formatCode>
                <c:ptCount val="10"/>
                <c:pt idx="0">
                  <c:v>28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0014592"/>
        <c:axId val="680021664"/>
      </c:barChart>
      <c:lineChart>
        <c:grouping val="standard"/>
        <c:varyColors val="0"/>
        <c:ser>
          <c:idx val="1"/>
          <c:order val="1"/>
          <c:tx>
            <c:strRef>
              <c:f>sea_dataset_combine_scores!$J$197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sea_dataset_combine_scores!$J$198:$J$207</c:f>
              <c:numCache>
                <c:formatCode>0%</c:formatCode>
                <c:ptCount val="10"/>
                <c:pt idx="0">
                  <c:v>0.52873563218390807</c:v>
                </c:pt>
                <c:pt idx="1">
                  <c:v>0.68965517241379315</c:v>
                </c:pt>
                <c:pt idx="2">
                  <c:v>0.7816091954022989</c:v>
                </c:pt>
                <c:pt idx="3">
                  <c:v>0.83908045977011492</c:v>
                </c:pt>
                <c:pt idx="4">
                  <c:v>0.86206896551724133</c:v>
                </c:pt>
                <c:pt idx="5">
                  <c:v>0.89655172413793105</c:v>
                </c:pt>
                <c:pt idx="6">
                  <c:v>0.91954022988505746</c:v>
                </c:pt>
                <c:pt idx="7">
                  <c:v>0.95402298850574707</c:v>
                </c:pt>
                <c:pt idx="8">
                  <c:v>0.97701149425287359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E-4E25-B0AC-68FBEC44660B}"/>
            </c:ext>
          </c:extLst>
        </c:ser>
        <c:ser>
          <c:idx val="3"/>
          <c:order val="3"/>
          <c:tx>
            <c:strRef>
              <c:f>sea_dataset_combine_scores!$L$197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sea_dataset_combine_scores!$H$198:$H$207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sea_dataset_combine_scores!$L$198:$L$207</c:f>
              <c:numCache>
                <c:formatCode>0%</c:formatCode>
                <c:ptCount val="10"/>
                <c:pt idx="0">
                  <c:v>0.48275862068965519</c:v>
                </c:pt>
                <c:pt idx="1">
                  <c:v>0.68965517241379315</c:v>
                </c:pt>
                <c:pt idx="2">
                  <c:v>0.81034482758620685</c:v>
                </c:pt>
                <c:pt idx="3">
                  <c:v>0.89655172413793105</c:v>
                </c:pt>
                <c:pt idx="4">
                  <c:v>0.91379310344827591</c:v>
                </c:pt>
                <c:pt idx="5">
                  <c:v>0.96551724137931039</c:v>
                </c:pt>
                <c:pt idx="6">
                  <c:v>0.96551724137931039</c:v>
                </c:pt>
                <c:pt idx="7">
                  <c:v>0.96551724137931039</c:v>
                </c:pt>
                <c:pt idx="8">
                  <c:v>0.98275862068965514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E-4E25-B0AC-68FBEC44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48960"/>
        <c:axId val="434050624"/>
      </c:lineChart>
      <c:catAx>
        <c:axId val="6800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21664"/>
        <c:crosses val="autoZero"/>
        <c:auto val="1"/>
        <c:lblAlgn val="ctr"/>
        <c:lblOffset val="100"/>
        <c:noMultiLvlLbl val="0"/>
      </c:catAx>
      <c:valAx>
        <c:axId val="6800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014592"/>
        <c:crosses val="autoZero"/>
        <c:crossBetween val="between"/>
      </c:valAx>
      <c:valAx>
        <c:axId val="43405062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4048960"/>
        <c:crosses val="max"/>
        <c:crossBetween val="between"/>
      </c:valAx>
      <c:catAx>
        <c:axId val="43404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4050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</a:t>
            </a:r>
            <a:r>
              <a:rPr lang="en-GB" baseline="0"/>
              <a:t> vs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sea_dataset_normal!$E$197</c:f>
              <c:strCache>
                <c:ptCount val="1"/>
                <c:pt idx="0">
                  <c:v>normal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sea_dataset_normal!$E$198:$E$220</c:f>
              <c:numCache>
                <c:formatCode>General</c:formatCode>
                <c:ptCount val="23"/>
                <c:pt idx="0">
                  <c:v>62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2-4A74-89C3-D704599212C6}"/>
            </c:ext>
          </c:extLst>
        </c:ser>
        <c:ser>
          <c:idx val="2"/>
          <c:order val="2"/>
          <c:tx>
            <c:strRef>
              <c:f>sea_dataset_combine_scores!$E$197</c:f>
              <c:strCache>
                <c:ptCount val="1"/>
                <c:pt idx="0">
                  <c:v>combine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sea_dataset_combine_scores!$E$198:$E$220</c:f>
              <c:numCache>
                <c:formatCode>General</c:formatCode>
                <c:ptCount val="23"/>
                <c:pt idx="0">
                  <c:v>58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30"/>
        <c:axId val="114193152"/>
        <c:axId val="114192736"/>
      </c:barChart>
      <c:lineChart>
        <c:grouping val="standard"/>
        <c:varyColors val="0"/>
        <c:ser>
          <c:idx val="1"/>
          <c:order val="1"/>
          <c:tx>
            <c:strRef>
              <c:f>sea_dataset_normal!$F$197</c:f>
              <c:strCache>
                <c:ptCount val="1"/>
                <c:pt idx="0">
                  <c:v>normal cumul_2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sea_dataset_normal!$B$198:$B$220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cat>
          <c:val>
            <c:numRef>
              <c:f>sea_dataset_normal!$F$198:$F$220</c:f>
              <c:numCache>
                <c:formatCode>0%</c:formatCode>
                <c:ptCount val="23"/>
                <c:pt idx="0">
                  <c:v>0.80519480519480524</c:v>
                </c:pt>
                <c:pt idx="1">
                  <c:v>0.89610389610389607</c:v>
                </c:pt>
                <c:pt idx="2">
                  <c:v>0.92207792207792205</c:v>
                </c:pt>
                <c:pt idx="3">
                  <c:v>0.97402597402597402</c:v>
                </c:pt>
                <c:pt idx="4">
                  <c:v>0.97402597402597402</c:v>
                </c:pt>
                <c:pt idx="5">
                  <c:v>0.98701298701298701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A74-89C3-D704599212C6}"/>
            </c:ext>
          </c:extLst>
        </c:ser>
        <c:ser>
          <c:idx val="3"/>
          <c:order val="3"/>
          <c:tx>
            <c:strRef>
              <c:f>sea_dataset_combine_scores!$F$197</c:f>
              <c:strCache>
                <c:ptCount val="1"/>
                <c:pt idx="0">
                  <c:v>combine 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1A-4492-8379-4E4A5B9F30FF}"/>
              </c:ext>
            </c:extLst>
          </c:dPt>
          <c:val>
            <c:numRef>
              <c:f>sea_dataset_combine_scores!$F$198:$F$220</c:f>
              <c:numCache>
                <c:formatCode>0%</c:formatCode>
                <c:ptCount val="23"/>
                <c:pt idx="0">
                  <c:v>0.75324675324675328</c:v>
                </c:pt>
                <c:pt idx="1">
                  <c:v>0.80519480519480524</c:v>
                </c:pt>
                <c:pt idx="2">
                  <c:v>0.8571428571428571</c:v>
                </c:pt>
                <c:pt idx="3">
                  <c:v>0.94805194805194803</c:v>
                </c:pt>
                <c:pt idx="4">
                  <c:v>0.96103896103896103</c:v>
                </c:pt>
                <c:pt idx="5">
                  <c:v>0.97402597402597402</c:v>
                </c:pt>
                <c:pt idx="6">
                  <c:v>0.98701298701298701</c:v>
                </c:pt>
                <c:pt idx="7">
                  <c:v>0.98701298701298701</c:v>
                </c:pt>
                <c:pt idx="8">
                  <c:v>0.98701298701298701</c:v>
                </c:pt>
                <c:pt idx="9">
                  <c:v>0.98701298701298701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2-4A74-89C3-D70459921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91488"/>
        <c:axId val="114191072"/>
      </c:lineChart>
      <c:catAx>
        <c:axId val="1141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2736"/>
        <c:crosses val="autoZero"/>
        <c:auto val="1"/>
        <c:lblAlgn val="ctr"/>
        <c:lblOffset val="100"/>
        <c:noMultiLvlLbl val="0"/>
      </c:catAx>
      <c:valAx>
        <c:axId val="1141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3152"/>
        <c:crosses val="autoZero"/>
        <c:crossBetween val="between"/>
      </c:valAx>
      <c:valAx>
        <c:axId val="11419107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4191488"/>
        <c:crosses val="max"/>
        <c:crossBetween val="between"/>
      </c:valAx>
      <c:catAx>
        <c:axId val="11419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9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graph!$AF$3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graph!$AF$4:$AF$16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graph!$AJ$3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graph!$AJ$4:$AJ$13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graph!$AK$3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graph!$AH$4:$AH$13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graph!$AK$4:$AK$13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2-4ED0-B832-1EC1FD273E1C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40"/>
        <c:axId val="1383827375"/>
        <c:axId val="1383838607"/>
      </c:barChart>
      <c:lineChart>
        <c:grouping val="standard"/>
        <c:varyColors val="0"/>
        <c:ser>
          <c:idx val="1"/>
          <c:order val="1"/>
          <c:tx>
            <c:strRef>
              <c:f>graph!$AC$3</c:f>
              <c:strCache>
                <c:ptCount val="1"/>
                <c:pt idx="0">
                  <c:v>cumul_1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0%</c:formatCode>
                <c:ptCount val="13"/>
                <c:pt idx="0">
                  <c:v>0.57731958762886593</c:v>
                </c:pt>
                <c:pt idx="1">
                  <c:v>0.72164948453608246</c:v>
                </c:pt>
                <c:pt idx="2">
                  <c:v>0.82474226804123707</c:v>
                </c:pt>
                <c:pt idx="3">
                  <c:v>0.865979381443299</c:v>
                </c:pt>
                <c:pt idx="4">
                  <c:v>0.90721649484536082</c:v>
                </c:pt>
                <c:pt idx="5">
                  <c:v>0.95876288659793818</c:v>
                </c:pt>
                <c:pt idx="6">
                  <c:v>0.97938144329896903</c:v>
                </c:pt>
                <c:pt idx="7">
                  <c:v>0.98969072164948457</c:v>
                </c:pt>
                <c:pt idx="8">
                  <c:v>0.98969072164948457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2-4ED0-B832-1EC1FD273E1C}"/>
            </c:ext>
          </c:extLst>
        </c:ser>
        <c:ser>
          <c:idx val="3"/>
          <c:order val="3"/>
          <c:tx>
            <c:strRef>
              <c:f>graph!$AE$3</c:f>
              <c:strCache>
                <c:ptCount val="1"/>
                <c:pt idx="0">
                  <c:v>cumul_2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graph!$AE$4:$AE$16</c:f>
              <c:numCache>
                <c:formatCode>0%</c:formatCode>
                <c:ptCount val="13"/>
                <c:pt idx="0">
                  <c:v>0.64</c:v>
                </c:pt>
                <c:pt idx="1">
                  <c:v>0.84</c:v>
                </c:pt>
                <c:pt idx="2">
                  <c:v>0.89333333333333331</c:v>
                </c:pt>
                <c:pt idx="3">
                  <c:v>0.96</c:v>
                </c:pt>
                <c:pt idx="4">
                  <c:v>0.97333333333333338</c:v>
                </c:pt>
                <c:pt idx="5">
                  <c:v>0.98666666666666669</c:v>
                </c:pt>
                <c:pt idx="6">
                  <c:v>0.98666666666666669</c:v>
                </c:pt>
                <c:pt idx="7">
                  <c:v>0.98666666666666669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2-4ED0-B832-1EC1FD2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834447"/>
        <c:axId val="1383836943"/>
      </c:lineChart>
      <c:catAx>
        <c:axId val="13838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8607"/>
        <c:crosses val="autoZero"/>
        <c:auto val="1"/>
        <c:lblAlgn val="ctr"/>
        <c:lblOffset val="100"/>
        <c:noMultiLvlLbl val="0"/>
      </c:catAx>
      <c:valAx>
        <c:axId val="13838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27375"/>
        <c:crosses val="autoZero"/>
        <c:crossBetween val="between"/>
      </c:valAx>
      <c:valAx>
        <c:axId val="1383836943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83834447"/>
        <c:crosses val="max"/>
        <c:crossBetween val="between"/>
      </c:valAx>
      <c:catAx>
        <c:axId val="1383834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3836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  <cx:data id="1">
      <cx:strDim type="cat">
        <cx:f>_xlchart.v1.3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_xlchart.v1.4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_xlchart.v1.6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_xlchart.v1.9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_xlchart.v1.12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3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4.xml"/><Relationship Id="rId5" Type="http://schemas.openxmlformats.org/officeDocument/2006/relationships/chart" Target="../charts/chart19.xml"/><Relationship Id="rId10" Type="http://schemas.microsoft.com/office/2014/relationships/chartEx" Target="../charts/chartEx3.xml"/><Relationship Id="rId4" Type="http://schemas.openxmlformats.org/officeDocument/2006/relationships/chart" Target="../charts/chart18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10</xdr:row>
      <xdr:rowOff>3810</xdr:rowOff>
    </xdr:from>
    <xdr:to>
      <xdr:col>13</xdr:col>
      <xdr:colOff>434340</xdr:colOff>
      <xdr:row>25</xdr:row>
      <xdr:rowOff>3810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85D8B24-4A47-2AFB-8637-236E79EEF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4937760</xdr:colOff>
      <xdr:row>222</xdr:row>
      <xdr:rowOff>171450</xdr:rowOff>
    </xdr:from>
    <xdr:to>
      <xdr:col>6</xdr:col>
      <xdr:colOff>236220</xdr:colOff>
      <xdr:row>237</xdr:row>
      <xdr:rowOff>171450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60C229FC-A700-FFDD-3E65-901DACF2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4930140</xdr:colOff>
      <xdr:row>238</xdr:row>
      <xdr:rowOff>80010</xdr:rowOff>
    </xdr:from>
    <xdr:to>
      <xdr:col>6</xdr:col>
      <xdr:colOff>228600</xdr:colOff>
      <xdr:row>253</xdr:row>
      <xdr:rowOff>80010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AADB555C-5D4B-229E-19E9-5122E6D62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327660</xdr:colOff>
      <xdr:row>222</xdr:row>
      <xdr:rowOff>156210</xdr:rowOff>
    </xdr:from>
    <xdr:to>
      <xdr:col>12</xdr:col>
      <xdr:colOff>220980</xdr:colOff>
      <xdr:row>237</xdr:row>
      <xdr:rowOff>156210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88C87E49-9408-0E08-E71F-C0687B284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320040</xdr:colOff>
      <xdr:row>238</xdr:row>
      <xdr:rowOff>95250</xdr:rowOff>
    </xdr:from>
    <xdr:to>
      <xdr:col>12</xdr:col>
      <xdr:colOff>213360</xdr:colOff>
      <xdr:row>253</xdr:row>
      <xdr:rowOff>95250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85B5E75D-A9FF-64EA-02C1-848903F0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449580</xdr:colOff>
      <xdr:row>195</xdr:row>
      <xdr:rowOff>148590</xdr:rowOff>
    </xdr:from>
    <xdr:to>
      <xdr:col>0</xdr:col>
      <xdr:colOff>5021580</xdr:colOff>
      <xdr:row>210</xdr:row>
      <xdr:rowOff>148590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750E76BE-3710-A54F-2BBD-89D7472A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365760</xdr:colOff>
      <xdr:row>211</xdr:row>
      <xdr:rowOff>72390</xdr:rowOff>
    </xdr:from>
    <xdr:to>
      <xdr:col>0</xdr:col>
      <xdr:colOff>4937760</xdr:colOff>
      <xdr:row>226</xdr:row>
      <xdr:rowOff>72390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E91A1C30-FFF5-4D09-97AE-1FFB638EB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10</xdr:row>
      <xdr:rowOff>11430</xdr:rowOff>
    </xdr:from>
    <xdr:to>
      <xdr:col>12</xdr:col>
      <xdr:colOff>487680</xdr:colOff>
      <xdr:row>25</xdr:row>
      <xdr:rowOff>11430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B880F2B-D4B7-F6A8-F4B5-97F9EE1D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221</xdr:row>
      <xdr:rowOff>49530</xdr:rowOff>
    </xdr:from>
    <xdr:to>
      <xdr:col>7</xdr:col>
      <xdr:colOff>358140</xdr:colOff>
      <xdr:row>236</xdr:row>
      <xdr:rowOff>49530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7F3905A-ABF2-E949-B1B7-BD155B3D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221</xdr:row>
      <xdr:rowOff>57150</xdr:rowOff>
    </xdr:from>
    <xdr:to>
      <xdr:col>13</xdr:col>
      <xdr:colOff>518160</xdr:colOff>
      <xdr:row>236</xdr:row>
      <xdr:rowOff>57150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903B2FD-F0A5-D959-0E05-4F519EA2C1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196</xdr:row>
      <xdr:rowOff>41910</xdr:rowOff>
    </xdr:from>
    <xdr:to>
      <xdr:col>0</xdr:col>
      <xdr:colOff>5143500</xdr:colOff>
      <xdr:row>211</xdr:row>
      <xdr:rowOff>41910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EF749D8-603D-B56A-6A8F-C1E99B6DE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556260</xdr:colOff>
      <xdr:row>212</xdr:row>
      <xdr:rowOff>171450</xdr:rowOff>
    </xdr:from>
    <xdr:to>
      <xdr:col>0</xdr:col>
      <xdr:colOff>5128260</xdr:colOff>
      <xdr:row>227</xdr:row>
      <xdr:rowOff>171450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10508046-A54C-D848-5497-58EE0F011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202</xdr:row>
      <xdr:rowOff>99060</xdr:rowOff>
    </xdr:from>
    <xdr:to>
      <xdr:col>21</xdr:col>
      <xdr:colOff>556260</xdr:colOff>
      <xdr:row>217</xdr:row>
      <xdr:rowOff>99060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47848BC-7579-49D1-9A76-1EF7B68C2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36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1452" y="3787589"/>
              <a:ext cx="593373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36</xdr:col>
      <xdr:colOff>398928</xdr:colOff>
      <xdr:row>20</xdr:row>
      <xdr:rowOff>147919</xdr:rowOff>
    </xdr:from>
    <xdr:to>
      <xdr:col>43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51208" y="3805519"/>
              <a:ext cx="39982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43</xdr:col>
      <xdr:colOff>336177</xdr:colOff>
      <xdr:row>20</xdr:row>
      <xdr:rowOff>163606</xdr:rowOff>
    </xdr:from>
    <xdr:to>
      <xdr:col>51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55657" y="3821206"/>
              <a:ext cx="4607859" cy="2800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27</xdr:col>
      <xdr:colOff>142351</xdr:colOff>
      <xdr:row>37</xdr:row>
      <xdr:rowOff>85411</xdr:rowOff>
    </xdr:from>
    <xdr:to>
      <xdr:col>34</xdr:col>
      <xdr:colOff>326571</xdr:colOff>
      <xdr:row>52</xdr:row>
      <xdr:rowOff>65314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0E8E3508-8029-9977-D0C3-06C654085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AEB2F2-DDDD-4B71-84D6-E9E0CCC1B6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1CDF55-4DBA-4D3B-93F3-986633271E1C}" autoFormatId="16" applyNumberFormats="0" applyBorderFormats="0" applyFontFormats="0" applyPatternFormats="0" applyAlignmentFormats="0" applyWidthHeightFormats="0">
  <queryTableRefresh nextId="6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493474-81C8-4526-B784-DEEDAFCA85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name="same_video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15"/>
    <tableColumn id="2" xr3:uid="{264B33A1-74A4-49C2-9211-C23861DC6026}" uniqueName="2" name="find_id" queryTableFieldId="2"/>
    <tableColumn id="3" xr3:uid="{F5C7DC18-D6D4-44C1-A505-B4711DE4AABA}" uniqueName="3" name="session_id" queryTableFieldId="3" dataDxfId="14"/>
    <tableColumn id="4" xr3:uid="{9419B055-AC18-447B-9826-BA0EE78AA614}" uniqueName="4" name="position" queryTableFieldId="4"/>
    <tableColumn id="5" xr3:uid="{C5B45A84-5CC7-4ADC-8820-8C3C7BA86A34}" uniqueName="5" name="search" queryTableFieldId="5" dataDxfId="1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BC660-08EA-4396-A2B0-A8FFC1828C12}" name="sea_dataset_normal" displayName="sea_dataset_normal" ref="A1:F193" tableType="queryTable" totalsRowShown="0">
  <autoFilter ref="A1:F193" xr:uid="{B98BC660-08EA-4396-A2B0-A8FFC1828C12}"/>
  <sortState xmlns:xlrd2="http://schemas.microsoft.com/office/spreadsheetml/2017/richdata2" ref="A2:E193">
    <sortCondition ref="B1:B193"/>
  </sortState>
  <tableColumns count="6">
    <tableColumn id="1" xr3:uid="{A9EB4CFC-7ACB-4F21-B8DB-A99163221B64}" uniqueName="1" name="query" queryTableFieldId="1" dataDxfId="12"/>
    <tableColumn id="2" xr3:uid="{EB744851-94CF-4110-AE5D-3F7C18819AD4}" uniqueName="2" name="find_id" queryTableFieldId="2"/>
    <tableColumn id="3" xr3:uid="{F654774D-A2BB-4B75-A8B5-C6336E877585}" uniqueName="3" name="session_id" queryTableFieldId="3" dataDxfId="11"/>
    <tableColumn id="4" xr3:uid="{2BC9773D-112B-4C38-B0C4-3CA655069F63}" uniqueName="4" name="position" queryTableFieldId="4"/>
    <tableColumn id="5" xr3:uid="{4B1BE36C-CC0C-4EF5-9FC5-C1BA1B022C91}" uniqueName="5" name="same_video" queryTableFieldId="5"/>
    <tableColumn id="6" xr3:uid="{ED88E8C5-7F81-4A99-BD3F-F1AEFF2D356B}" uniqueName="6" name="searc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1BF60F-7D92-4273-A0B5-E579FF5672DB}" name="message" displayName="message" ref="A1:E54" tableType="queryTable" totalsRowShown="0">
  <autoFilter ref="A1:E54" xr:uid="{CE1BF60F-7D92-4273-A0B5-E579FF5672DB}"/>
  <tableColumns count="5">
    <tableColumn id="1" xr3:uid="{66D6BFDB-C285-4117-ABA9-0341895BD1B9}" uniqueName="1" name="query" queryTableFieldId="1" dataDxfId="10"/>
    <tableColumn id="2" xr3:uid="{D4EA9F64-39D9-456B-9668-E1E24371C17A}" uniqueName="2" name="find_id" queryTableFieldId="2"/>
    <tableColumn id="3" xr3:uid="{56AECC88-52D8-48BD-A60F-D0DD7D1A7213}" uniqueName="3" name="session_id" queryTableFieldId="3" dataDxfId="9"/>
    <tableColumn id="4" xr3:uid="{F2345F88-F5C8-448F-9481-A847046FA8B2}" uniqueName="4" name="position" queryTableFieldId="4"/>
    <tableColumn id="5" xr3:uid="{F0E832FF-C739-4D95-8BC9-2D180AC37C40}" uniqueName="5" name="same_vide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59FC5-EA87-44BB-8D51-E5EBA62A8D6E}" name="sea_dataset_combine_scores" displayName="sea_dataset_combine_scores" ref="A1:F192" tableType="queryTable" totalsRowShown="0">
  <autoFilter ref="A1:F192" xr:uid="{16059FC5-EA87-44BB-8D51-E5EBA62A8D6E}"/>
  <sortState xmlns:xlrd2="http://schemas.microsoft.com/office/spreadsheetml/2017/richdata2" ref="A2:E192">
    <sortCondition ref="B1:B192"/>
  </sortState>
  <tableColumns count="6">
    <tableColumn id="1" xr3:uid="{EC1B5C4F-015C-4978-AA88-027A9D91CAB9}" uniqueName="1" name="query" queryTableFieldId="1" dataDxfId="8"/>
    <tableColumn id="2" xr3:uid="{0178021F-3EC4-4EB6-BFBC-9B3CF4EAEB13}" uniqueName="2" name="find_id" queryTableFieldId="2"/>
    <tableColumn id="3" xr3:uid="{B52AA2F7-F288-42D8-9019-AFFDEBECCA6F}" uniqueName="3" name="session_id" queryTableFieldId="3" dataDxfId="7"/>
    <tableColumn id="4" xr3:uid="{2C2337CF-B375-4582-BE8A-DA8B1DABADBA}" uniqueName="4" name="position" queryTableFieldId="4"/>
    <tableColumn id="5" xr3:uid="{F6D49B67-56BC-47E7-8AF4-0C129A2DEB71}" uniqueName="5" name="same_video" queryTableFieldId="5"/>
    <tableColumn id="6" xr3:uid="{4C19E05E-1788-4B7B-B476-A799998ED83B}" uniqueName="6" name="search" queryTableFieldId="6" dataDxfId="6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5"/>
    <tableColumn id="2" xr3:uid="{3AB959B1-9C51-49B8-9EBE-7AF74995C14E}" uniqueName="2" name="find_id" queryTableFieldId="2"/>
    <tableColumn id="3" xr3:uid="{269F8654-F2FC-4708-8DA7-EFAA71BE6D1A}" uniqueName="3" name="session_id" queryTableFieldId="3" dataDxfId="4"/>
    <tableColumn id="4" xr3:uid="{40E57B23-CC58-4E7E-9C87-179BF975F65D}" uniqueName="4" name="position" queryTableFieldId="4"/>
    <tableColumn id="5" xr3:uid="{E780001C-4380-4247-B7B4-01AA97947734}" uniqueName="5" name="search" queryTableFieldId="5" dataDxfId="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2"/>
    <tableColumn id="2" xr3:uid="{2F0D0416-607A-4AF3-81A7-543A320BE7C6}" uniqueName="2" name="find_id" queryTableFieldId="2"/>
    <tableColumn id="3" xr3:uid="{F21A051B-EBAE-4AE8-8C4C-67F6EBDCB76A}" uniqueName="3" name="session_id" queryTableFieldId="3" dataDxfId="1"/>
    <tableColumn id="4" xr3:uid="{874B2D4A-29BA-4948-B79C-7E0521A2A916}" uniqueName="4" name="position" queryTableFieldId="4"/>
    <tableColumn id="7" xr3:uid="{5976025E-7D55-46BA-B6F1-E9358110BC01}" uniqueName="7" name="search" queryTableFieldId="6" dataDxfId="0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68" workbookViewId="0">
      <selection activeCell="E3" sqref="E3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C06C-8E23-40A8-A40B-6352028C1614}">
  <dimension ref="A1:L220"/>
  <sheetViews>
    <sheetView tabSelected="1" topLeftCell="A193" zoomScale="87" zoomScaleNormal="115" workbookViewId="0">
      <selection activeCell="H222" sqref="H22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  <col min="5" max="5" width="13.33203125" bestFit="1" customWidth="1"/>
    <col min="6" max="6" width="14.21875" bestFit="1" customWidth="1"/>
    <col min="9" max="9" width="19.109375" bestFit="1" customWidth="1"/>
    <col min="10" max="11" width="1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1" x14ac:dyDescent="0.3">
      <c r="A2" t="s">
        <v>258</v>
      </c>
      <c r="B2">
        <v>91</v>
      </c>
      <c r="C2" t="s">
        <v>259</v>
      </c>
      <c r="D2">
        <v>94</v>
      </c>
      <c r="E2">
        <v>1</v>
      </c>
      <c r="F2" cm="1">
        <f t="array" ref="F2">_xlfn.IFS(AND(2=E1,B2=B1),3,B2=B1,2,TRUE,1)</f>
        <v>1</v>
      </c>
    </row>
    <row r="3" spans="1:11" x14ac:dyDescent="0.3">
      <c r="A3" t="s">
        <v>260</v>
      </c>
      <c r="B3">
        <v>91</v>
      </c>
      <c r="C3" t="s">
        <v>259</v>
      </c>
      <c r="D3">
        <v>66</v>
      </c>
      <c r="E3">
        <v>1</v>
      </c>
      <c r="F3" cm="1">
        <f t="array" ref="F3">_xlfn.IFS(AND(2=E2,B3=B2),3,B3=B2,2,TRUE,1)</f>
        <v>2</v>
      </c>
    </row>
    <row r="4" spans="1:11" x14ac:dyDescent="0.3">
      <c r="A4" t="s">
        <v>261</v>
      </c>
      <c r="B4">
        <v>97</v>
      </c>
      <c r="C4" t="s">
        <v>259</v>
      </c>
      <c r="D4">
        <v>7843</v>
      </c>
      <c r="E4">
        <v>0</v>
      </c>
      <c r="F4" cm="1">
        <f t="array" ref="F4">_xlfn.IFS(AND(2=E3,B4=B3),3,B4=B3,2,TRUE,1)</f>
        <v>1</v>
      </c>
    </row>
    <row r="5" spans="1:11" x14ac:dyDescent="0.3">
      <c r="A5" t="s">
        <v>262</v>
      </c>
      <c r="B5">
        <v>97</v>
      </c>
      <c r="C5" t="s">
        <v>259</v>
      </c>
      <c r="D5">
        <v>1660</v>
      </c>
      <c r="E5">
        <v>0</v>
      </c>
      <c r="F5" cm="1">
        <f t="array" ref="F5">_xlfn.IFS(AND(2=E4,B5=B4),3,B5=B4,2,TRUE,1)</f>
        <v>2</v>
      </c>
      <c r="J5">
        <v>1</v>
      </c>
      <c r="K5">
        <v>2</v>
      </c>
    </row>
    <row r="6" spans="1:11" x14ac:dyDescent="0.3">
      <c r="A6" t="s">
        <v>263</v>
      </c>
      <c r="B6">
        <v>105</v>
      </c>
      <c r="C6" t="s">
        <v>259</v>
      </c>
      <c r="D6">
        <v>2</v>
      </c>
      <c r="E6">
        <v>1</v>
      </c>
      <c r="F6" cm="1">
        <f t="array" ref="F6">_xlfn.IFS(AND(2=E5,B6=B5),3,B6=B5,2,TRUE,1)</f>
        <v>1</v>
      </c>
      <c r="I6" t="s">
        <v>419</v>
      </c>
      <c r="J6">
        <f>COUNTIFS(sea_dataset_normal[search],"="&amp;J5,sea_dataset_normal[same_video],"=1")</f>
        <v>58</v>
      </c>
      <c r="K6">
        <f>COUNTIFS(sea_dataset_normal[search],"="&amp;K5,sea_dataset_normal[same_video],"=1")</f>
        <v>44</v>
      </c>
    </row>
    <row r="7" spans="1:11" x14ac:dyDescent="0.3">
      <c r="A7" t="s">
        <v>264</v>
      </c>
      <c r="B7">
        <v>193</v>
      </c>
      <c r="C7" t="s">
        <v>259</v>
      </c>
      <c r="D7">
        <v>188</v>
      </c>
      <c r="E7">
        <v>0</v>
      </c>
      <c r="F7" cm="1">
        <f t="array" ref="F7">_xlfn.IFS(AND(2=E6,B7=B6),3,B7=B6,2,TRUE,1)</f>
        <v>1</v>
      </c>
      <c r="I7" t="s">
        <v>420</v>
      </c>
      <c r="J7">
        <f>COUNTIFS(sea_dataset_normal[search],"="&amp;J5,sea_dataset_normal[same_video],"=0")</f>
        <v>57</v>
      </c>
      <c r="K7">
        <f>COUNTIFS(sea_dataset_normal[search],"="&amp;K5,sea_dataset_normal[same_video],"=0")</f>
        <v>33</v>
      </c>
    </row>
    <row r="8" spans="1:11" x14ac:dyDescent="0.3">
      <c r="A8" t="s">
        <v>265</v>
      </c>
      <c r="B8">
        <v>193</v>
      </c>
      <c r="C8" t="s">
        <v>259</v>
      </c>
      <c r="D8">
        <v>125</v>
      </c>
      <c r="E8">
        <v>0</v>
      </c>
      <c r="F8" cm="1">
        <f t="array" ref="F8">_xlfn.IFS(AND(2=E7,B8=B7),3,B8=B7,2,TRUE,1)</f>
        <v>2</v>
      </c>
      <c r="I8" t="s">
        <v>418</v>
      </c>
      <c r="J8">
        <f>COUNTIFS(sea_dataset_normal[position],"&lt;=60",sea_dataset_normal[search],"=1")</f>
        <v>37</v>
      </c>
      <c r="K8">
        <f>COUNTIFS(sea_dataset_normal[position],"&lt;=60",sea_dataset_normal[search],"=2")</f>
        <v>28</v>
      </c>
    </row>
    <row r="9" spans="1:11" x14ac:dyDescent="0.3">
      <c r="A9" t="s">
        <v>266</v>
      </c>
      <c r="B9">
        <v>317</v>
      </c>
      <c r="C9" t="s">
        <v>259</v>
      </c>
      <c r="D9">
        <v>24</v>
      </c>
      <c r="E9">
        <v>1</v>
      </c>
      <c r="F9" cm="1">
        <f t="array" ref="F9">_xlfn.IFS(AND(2=E8,B9=B8),3,B9=B8,2,TRUE,1)</f>
        <v>1</v>
      </c>
      <c r="I9" t="s">
        <v>252</v>
      </c>
      <c r="J9">
        <f>J6</f>
        <v>58</v>
      </c>
      <c r="K9">
        <f>K6+J8</f>
        <v>81</v>
      </c>
    </row>
    <row r="10" spans="1:11" x14ac:dyDescent="0.3">
      <c r="A10" t="s">
        <v>267</v>
      </c>
      <c r="B10">
        <v>362</v>
      </c>
      <c r="C10" t="s">
        <v>259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1" x14ac:dyDescent="0.3">
      <c r="A11" t="s">
        <v>268</v>
      </c>
      <c r="B11">
        <v>362</v>
      </c>
      <c r="C11" t="s">
        <v>259</v>
      </c>
      <c r="D11">
        <v>262</v>
      </c>
      <c r="E11">
        <v>1</v>
      </c>
      <c r="F11" cm="1">
        <f t="array" ref="F11">_xlfn.IFS(AND(2=E10,B11=B10),3,B11=B10,2,TRUE,1)</f>
        <v>2</v>
      </c>
    </row>
    <row r="12" spans="1:11" x14ac:dyDescent="0.3">
      <c r="A12" t="s">
        <v>269</v>
      </c>
      <c r="B12">
        <v>426</v>
      </c>
      <c r="C12" t="s">
        <v>259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1" x14ac:dyDescent="0.3">
      <c r="A13" t="s">
        <v>99</v>
      </c>
      <c r="B13">
        <v>549</v>
      </c>
      <c r="C13" t="s">
        <v>296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1" x14ac:dyDescent="0.3">
      <c r="A14" t="s">
        <v>101</v>
      </c>
      <c r="B14">
        <v>549</v>
      </c>
      <c r="C14" t="s">
        <v>296</v>
      </c>
      <c r="D14">
        <v>280</v>
      </c>
      <c r="E14">
        <v>1</v>
      </c>
      <c r="F14" cm="1">
        <f t="array" ref="F14">_xlfn.IFS(AND(2=E13,B14=B13),3,B14=B13,2,TRUE,1)</f>
        <v>2</v>
      </c>
    </row>
    <row r="15" spans="1:11" x14ac:dyDescent="0.3">
      <c r="A15" t="s">
        <v>270</v>
      </c>
      <c r="B15">
        <v>590</v>
      </c>
      <c r="C15" t="s">
        <v>259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1" x14ac:dyDescent="0.3">
      <c r="A16" t="s">
        <v>271</v>
      </c>
      <c r="B16">
        <v>590</v>
      </c>
      <c r="C16" t="s">
        <v>259</v>
      </c>
      <c r="D16">
        <v>89</v>
      </c>
      <c r="E16">
        <v>0</v>
      </c>
      <c r="F16" cm="1">
        <f t="array" ref="F16">_xlfn.IFS(AND(2=E15,B16=B15),3,B16=B15,2,TRUE,1)</f>
        <v>2</v>
      </c>
    </row>
    <row r="17" spans="1:6" x14ac:dyDescent="0.3">
      <c r="A17" t="s">
        <v>272</v>
      </c>
      <c r="B17">
        <v>646</v>
      </c>
      <c r="C17" t="s">
        <v>259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t="s">
        <v>273</v>
      </c>
      <c r="B18">
        <v>646</v>
      </c>
      <c r="C18" t="s">
        <v>259</v>
      </c>
      <c r="D18">
        <v>279</v>
      </c>
      <c r="E18">
        <v>0</v>
      </c>
      <c r="F18" cm="1">
        <f t="array" ref="F18">_xlfn.IFS(AND(2=E17,B18=B17),3,B18=B17,2,TRUE,1)</f>
        <v>2</v>
      </c>
    </row>
    <row r="19" spans="1:6" x14ac:dyDescent="0.3">
      <c r="A19" t="s">
        <v>274</v>
      </c>
      <c r="B19">
        <v>772</v>
      </c>
      <c r="C19" t="s">
        <v>259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t="s">
        <v>275</v>
      </c>
      <c r="B20">
        <v>772</v>
      </c>
      <c r="C20" t="s">
        <v>259</v>
      </c>
      <c r="D20">
        <v>3323</v>
      </c>
      <c r="E20">
        <v>0</v>
      </c>
      <c r="F20" cm="1">
        <f t="array" ref="F20">_xlfn.IFS(AND(2=E19,B20=B19),3,B20=B19,2,TRUE,1)</f>
        <v>2</v>
      </c>
    </row>
    <row r="21" spans="1:6" x14ac:dyDescent="0.3">
      <c r="A21" t="s">
        <v>276</v>
      </c>
      <c r="B21">
        <v>791</v>
      </c>
      <c r="C21" t="s">
        <v>259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t="s">
        <v>277</v>
      </c>
      <c r="B22">
        <v>811</v>
      </c>
      <c r="C22" t="s">
        <v>259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t="s">
        <v>278</v>
      </c>
      <c r="B23">
        <v>811</v>
      </c>
      <c r="C23" t="s">
        <v>259</v>
      </c>
      <c r="D23">
        <v>23</v>
      </c>
      <c r="E23">
        <v>1</v>
      </c>
      <c r="F23" cm="1">
        <f t="array" ref="F23">_xlfn.IFS(AND(2=E22,B23=B22),3,B23=B22,2,TRUE,1)</f>
        <v>2</v>
      </c>
    </row>
    <row r="24" spans="1:6" x14ac:dyDescent="0.3">
      <c r="A24" t="s">
        <v>279</v>
      </c>
      <c r="B24">
        <v>844</v>
      </c>
      <c r="C24" t="s">
        <v>259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t="s">
        <v>280</v>
      </c>
      <c r="B25">
        <v>1087</v>
      </c>
      <c r="C25" t="s">
        <v>259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t="s">
        <v>281</v>
      </c>
      <c r="B26">
        <v>1087</v>
      </c>
      <c r="C26" t="s">
        <v>259</v>
      </c>
      <c r="D26">
        <v>645</v>
      </c>
      <c r="E26">
        <v>0</v>
      </c>
      <c r="F26" cm="1">
        <f t="array" ref="F26">_xlfn.IFS(AND(2=E25,B26=B25),3,B26=B25,2,TRUE,1)</f>
        <v>2</v>
      </c>
    </row>
    <row r="27" spans="1:6" x14ac:dyDescent="0.3">
      <c r="A27" t="s">
        <v>282</v>
      </c>
      <c r="B27">
        <v>1337</v>
      </c>
      <c r="C27" t="s">
        <v>259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t="s">
        <v>283</v>
      </c>
      <c r="B28">
        <v>1419</v>
      </c>
      <c r="C28" t="s">
        <v>259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t="s">
        <v>284</v>
      </c>
      <c r="B29">
        <v>1623</v>
      </c>
      <c r="C29" t="s">
        <v>259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t="s">
        <v>285</v>
      </c>
      <c r="B30">
        <v>1623</v>
      </c>
      <c r="C30" t="s">
        <v>259</v>
      </c>
      <c r="D30">
        <v>35</v>
      </c>
      <c r="E30">
        <v>1</v>
      </c>
      <c r="F30" cm="1">
        <f t="array" ref="F30">_xlfn.IFS(AND(2=E29,B30=B29),3,B30=B29,2,TRUE,1)</f>
        <v>2</v>
      </c>
    </row>
    <row r="31" spans="1:6" x14ac:dyDescent="0.3">
      <c r="A31" t="s">
        <v>286</v>
      </c>
      <c r="B31">
        <v>1851</v>
      </c>
      <c r="C31" t="s">
        <v>259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t="s">
        <v>287</v>
      </c>
      <c r="B32">
        <v>1999</v>
      </c>
      <c r="C32" t="s">
        <v>259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t="s">
        <v>288</v>
      </c>
      <c r="B33">
        <v>1999</v>
      </c>
      <c r="C33" t="s">
        <v>259</v>
      </c>
      <c r="D33">
        <v>105</v>
      </c>
      <c r="E33">
        <v>0</v>
      </c>
      <c r="F33" cm="1">
        <f t="array" ref="F33">_xlfn.IFS(AND(2=E32,B33=B32),3,B33=B32,2,TRUE,1)</f>
        <v>2</v>
      </c>
    </row>
    <row r="34" spans="1:6" x14ac:dyDescent="0.3">
      <c r="A34" t="s">
        <v>289</v>
      </c>
      <c r="B34">
        <v>2129</v>
      </c>
      <c r="C34" t="s">
        <v>259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t="s">
        <v>290</v>
      </c>
      <c r="B35">
        <v>2129</v>
      </c>
      <c r="C35" t="s">
        <v>259</v>
      </c>
      <c r="D35">
        <v>432</v>
      </c>
      <c r="E35">
        <v>0</v>
      </c>
      <c r="F35" cm="1">
        <f t="array" ref="F35">_xlfn.IFS(AND(2=E34,B35=B34),3,B35=B34,2,TRUE,1)</f>
        <v>2</v>
      </c>
    </row>
    <row r="36" spans="1:6" x14ac:dyDescent="0.3">
      <c r="A36" t="s">
        <v>292</v>
      </c>
      <c r="B36">
        <v>2235</v>
      </c>
      <c r="C36" t="s">
        <v>259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t="s">
        <v>291</v>
      </c>
      <c r="B37">
        <v>2261</v>
      </c>
      <c r="C37" t="s">
        <v>259</v>
      </c>
      <c r="D37">
        <v>5677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t="s">
        <v>293</v>
      </c>
      <c r="B38">
        <v>2295</v>
      </c>
      <c r="C38" t="s">
        <v>259</v>
      </c>
      <c r="D38">
        <v>1377</v>
      </c>
      <c r="E38">
        <v>0</v>
      </c>
      <c r="F38" cm="1">
        <f t="array" ref="F38">_xlfn.IFS(AND(2=E37,B38=B37),3,B38=B37,2,TRUE,1)</f>
        <v>1</v>
      </c>
    </row>
    <row r="39" spans="1:6" x14ac:dyDescent="0.3">
      <c r="A39" t="s">
        <v>294</v>
      </c>
      <c r="B39">
        <v>2295</v>
      </c>
      <c r="C39" t="s">
        <v>259</v>
      </c>
      <c r="D39">
        <v>1121</v>
      </c>
      <c r="E39">
        <v>0</v>
      </c>
      <c r="F39" cm="1">
        <f t="array" ref="F39">_xlfn.IFS(AND(2=E38,B39=B38),3,B39=B38,2,TRUE,1)</f>
        <v>2</v>
      </c>
    </row>
    <row r="40" spans="1:6" x14ac:dyDescent="0.3">
      <c r="A40" t="s">
        <v>154</v>
      </c>
      <c r="B40">
        <v>2479</v>
      </c>
      <c r="C40" t="s">
        <v>296</v>
      </c>
      <c r="D40">
        <v>676</v>
      </c>
      <c r="E40">
        <v>0</v>
      </c>
      <c r="F40" cm="1">
        <f t="array" ref="F40">_xlfn.IFS(AND(2=E39,B40=B39),3,B40=B39,2,TRUE,1)</f>
        <v>1</v>
      </c>
    </row>
    <row r="41" spans="1:6" x14ac:dyDescent="0.3">
      <c r="A41" t="s">
        <v>155</v>
      </c>
      <c r="B41">
        <v>2479</v>
      </c>
      <c r="C41" t="s">
        <v>296</v>
      </c>
      <c r="D41">
        <v>352</v>
      </c>
      <c r="E41">
        <v>0</v>
      </c>
      <c r="F41" cm="1">
        <f t="array" ref="F41">_xlfn.IFS(AND(2=E40,B41=B40),3,B41=B40,2,TRUE,1)</f>
        <v>2</v>
      </c>
    </row>
    <row r="42" spans="1:6" x14ac:dyDescent="0.3">
      <c r="A42" t="s">
        <v>295</v>
      </c>
      <c r="B42">
        <v>2486</v>
      </c>
      <c r="C42" t="s">
        <v>259</v>
      </c>
      <c r="D42">
        <v>3</v>
      </c>
      <c r="E42">
        <v>1</v>
      </c>
      <c r="F42" cm="1">
        <f t="array" ref="F42">_xlfn.IFS(AND(2=E41,B42=B41),3,B42=B41,2,TRUE,1)</f>
        <v>1</v>
      </c>
    </row>
    <row r="43" spans="1:6" x14ac:dyDescent="0.3">
      <c r="A43" t="s">
        <v>302</v>
      </c>
      <c r="B43">
        <v>2549</v>
      </c>
      <c r="C43" t="s">
        <v>296</v>
      </c>
      <c r="D43">
        <v>4065</v>
      </c>
      <c r="E43">
        <v>0</v>
      </c>
      <c r="F43" cm="1">
        <f t="array" ref="F43">_xlfn.IFS(AND(2=E42,B43=B42),3,B43=B42,2,TRUE,1)</f>
        <v>1</v>
      </c>
    </row>
    <row r="44" spans="1:6" x14ac:dyDescent="0.3">
      <c r="A44" t="s">
        <v>303</v>
      </c>
      <c r="B44">
        <v>2549</v>
      </c>
      <c r="C44" t="s">
        <v>296</v>
      </c>
      <c r="D44">
        <v>3640</v>
      </c>
      <c r="E44">
        <v>0</v>
      </c>
      <c r="F44" cm="1">
        <f t="array" ref="F44">_xlfn.IFS(AND(2=E43,B44=B43),3,B44=B43,2,TRUE,1)</f>
        <v>2</v>
      </c>
    </row>
    <row r="45" spans="1:6" x14ac:dyDescent="0.3">
      <c r="A45" t="s">
        <v>297</v>
      </c>
      <c r="B45">
        <v>2580</v>
      </c>
      <c r="C45" t="s">
        <v>296</v>
      </c>
      <c r="D45">
        <v>1415</v>
      </c>
      <c r="E45">
        <v>0</v>
      </c>
      <c r="F45" cm="1">
        <f t="array" ref="F45">_xlfn.IFS(AND(2=E44,B45=B44),3,B45=B44,2,TRUE,1)</f>
        <v>1</v>
      </c>
    </row>
    <row r="46" spans="1:6" x14ac:dyDescent="0.3">
      <c r="A46" t="s">
        <v>152</v>
      </c>
      <c r="B46">
        <v>2580</v>
      </c>
      <c r="C46" t="s">
        <v>296</v>
      </c>
      <c r="D46">
        <v>682</v>
      </c>
      <c r="E46">
        <v>0</v>
      </c>
      <c r="F46" cm="1">
        <f t="array" ref="F46">_xlfn.IFS(AND(2=E45,B46=B45),3,B46=B45,2,TRUE,1)</f>
        <v>2</v>
      </c>
    </row>
    <row r="47" spans="1:6" x14ac:dyDescent="0.3">
      <c r="A47" t="s">
        <v>304</v>
      </c>
      <c r="B47">
        <v>2585</v>
      </c>
      <c r="C47" t="s">
        <v>296</v>
      </c>
      <c r="D47">
        <v>15</v>
      </c>
      <c r="E47">
        <v>1</v>
      </c>
      <c r="F47" cm="1">
        <f t="array" ref="F47">_xlfn.IFS(AND(2=E46,B47=B46),3,B47=B46,2,TRUE,1)</f>
        <v>1</v>
      </c>
    </row>
    <row r="48" spans="1:6" x14ac:dyDescent="0.3">
      <c r="A48" t="s">
        <v>305</v>
      </c>
      <c r="B48">
        <v>2658</v>
      </c>
      <c r="C48" t="s">
        <v>296</v>
      </c>
      <c r="D48">
        <v>2</v>
      </c>
      <c r="E48">
        <v>1</v>
      </c>
      <c r="F48" cm="1">
        <f t="array" ref="F48">_xlfn.IFS(AND(2=E47,B48=B47),3,B48=B47,2,TRUE,1)</f>
        <v>1</v>
      </c>
    </row>
    <row r="49" spans="1:6" x14ac:dyDescent="0.3">
      <c r="A49" t="s">
        <v>306</v>
      </c>
      <c r="B49">
        <v>2682</v>
      </c>
      <c r="C49" t="s">
        <v>296</v>
      </c>
      <c r="D49">
        <v>3</v>
      </c>
      <c r="E49">
        <v>1</v>
      </c>
      <c r="F49" cm="1">
        <f t="array" ref="F49">_xlfn.IFS(AND(2=E48,B49=B48),3,B49=B48,2,TRUE,1)</f>
        <v>1</v>
      </c>
    </row>
    <row r="50" spans="1:6" x14ac:dyDescent="0.3">
      <c r="A50" t="s">
        <v>127</v>
      </c>
      <c r="B50">
        <v>2685</v>
      </c>
      <c r="C50" t="s">
        <v>296</v>
      </c>
      <c r="D50">
        <v>930</v>
      </c>
      <c r="E50">
        <v>1</v>
      </c>
      <c r="F50" cm="1">
        <f t="array" ref="F50">_xlfn.IFS(AND(2=E49,B50=B49),3,B50=B49,2,TRUE,1)</f>
        <v>1</v>
      </c>
    </row>
    <row r="51" spans="1:6" x14ac:dyDescent="0.3">
      <c r="A51" t="s">
        <v>128</v>
      </c>
      <c r="B51">
        <v>2685</v>
      </c>
      <c r="C51" t="s">
        <v>296</v>
      </c>
      <c r="D51">
        <v>166</v>
      </c>
      <c r="E51">
        <v>1</v>
      </c>
      <c r="F51" cm="1">
        <f t="array" ref="F51">_xlfn.IFS(AND(2=E50,B51=B50),3,B51=B50,2,TRUE,1)</f>
        <v>2</v>
      </c>
    </row>
    <row r="52" spans="1:6" x14ac:dyDescent="0.3">
      <c r="A52" t="s">
        <v>307</v>
      </c>
      <c r="B52">
        <v>2742</v>
      </c>
      <c r="C52" t="s">
        <v>296</v>
      </c>
      <c r="D52">
        <v>971</v>
      </c>
      <c r="E52">
        <v>0</v>
      </c>
      <c r="F52" cm="1">
        <f t="array" ref="F52">_xlfn.IFS(AND(2=E51,B52=B51),3,B52=B51,2,TRUE,1)</f>
        <v>1</v>
      </c>
    </row>
    <row r="53" spans="1:6" x14ac:dyDescent="0.3">
      <c r="A53" t="s">
        <v>308</v>
      </c>
      <c r="B53">
        <v>2742</v>
      </c>
      <c r="C53" t="s">
        <v>296</v>
      </c>
      <c r="D53">
        <v>99</v>
      </c>
      <c r="E53">
        <v>1</v>
      </c>
      <c r="F53" cm="1">
        <f t="array" ref="F53">_xlfn.IFS(AND(2=E52,B53=B52),3,B53=B52,2,TRUE,1)</f>
        <v>2</v>
      </c>
    </row>
    <row r="54" spans="1:6" x14ac:dyDescent="0.3">
      <c r="A54" t="s">
        <v>309</v>
      </c>
      <c r="B54">
        <v>2785</v>
      </c>
      <c r="C54" t="s">
        <v>296</v>
      </c>
      <c r="D54">
        <v>21</v>
      </c>
      <c r="E54">
        <v>1</v>
      </c>
      <c r="F54" cm="1">
        <f t="array" ref="F54">_xlfn.IFS(AND(2=E53,B54=B53),3,B54=B53,2,TRUE,1)</f>
        <v>1</v>
      </c>
    </row>
    <row r="55" spans="1:6" x14ac:dyDescent="0.3">
      <c r="A55" t="s">
        <v>310</v>
      </c>
      <c r="B55">
        <v>2809</v>
      </c>
      <c r="C55" t="s">
        <v>296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t="s">
        <v>311</v>
      </c>
      <c r="B56">
        <v>2819</v>
      </c>
      <c r="C56" t="s">
        <v>296</v>
      </c>
      <c r="D56">
        <v>33</v>
      </c>
      <c r="E56">
        <v>1</v>
      </c>
      <c r="F56" cm="1">
        <f t="array" ref="F56">_xlfn.IFS(AND(2=E55,B56=B55),3,B56=B55,2,TRUE,1)</f>
        <v>1</v>
      </c>
    </row>
    <row r="57" spans="1:6" x14ac:dyDescent="0.3">
      <c r="A57" t="s">
        <v>312</v>
      </c>
      <c r="B57">
        <v>2951</v>
      </c>
      <c r="C57" t="s">
        <v>296</v>
      </c>
      <c r="D57">
        <v>53</v>
      </c>
      <c r="E57">
        <v>1</v>
      </c>
      <c r="F57" cm="1">
        <f t="array" ref="F57">_xlfn.IFS(AND(2=E56,B57=B56),3,B57=B56,2,TRUE,1)</f>
        <v>1</v>
      </c>
    </row>
    <row r="58" spans="1:6" x14ac:dyDescent="0.3">
      <c r="A58" t="s">
        <v>93</v>
      </c>
      <c r="B58">
        <v>3006</v>
      </c>
      <c r="C58" t="s">
        <v>296</v>
      </c>
      <c r="D58">
        <v>2948</v>
      </c>
      <c r="E58">
        <v>0</v>
      </c>
      <c r="F58" cm="1">
        <f t="array" ref="F58">_xlfn.IFS(AND(2=E57,B58=B57),3,B58=B57,2,TRUE,1)</f>
        <v>1</v>
      </c>
    </row>
    <row r="59" spans="1:6" x14ac:dyDescent="0.3">
      <c r="A59" t="s">
        <v>95</v>
      </c>
      <c r="B59">
        <v>3006</v>
      </c>
      <c r="C59" t="s">
        <v>296</v>
      </c>
      <c r="D59">
        <v>123</v>
      </c>
      <c r="E59">
        <v>0</v>
      </c>
      <c r="F59" cm="1">
        <f t="array" ref="F59">_xlfn.IFS(AND(2=E58,B59=B58),3,B59=B58,2,TRUE,1)</f>
        <v>2</v>
      </c>
    </row>
    <row r="60" spans="1:6" x14ac:dyDescent="0.3">
      <c r="A60" t="s">
        <v>313</v>
      </c>
      <c r="B60">
        <v>3053</v>
      </c>
      <c r="C60" t="s">
        <v>296</v>
      </c>
      <c r="D60">
        <v>1</v>
      </c>
      <c r="E60">
        <v>1</v>
      </c>
      <c r="F60" cm="1">
        <f t="array" ref="F60">_xlfn.IFS(AND(2=E59,B60=B59),3,B60=B59,2,TRUE,1)</f>
        <v>1</v>
      </c>
    </row>
    <row r="61" spans="1:6" x14ac:dyDescent="0.3">
      <c r="A61" t="s">
        <v>314</v>
      </c>
      <c r="B61">
        <v>3415</v>
      </c>
      <c r="C61" t="s">
        <v>296</v>
      </c>
      <c r="D61">
        <v>3119</v>
      </c>
      <c r="E61">
        <v>0</v>
      </c>
      <c r="F61" cm="1">
        <f t="array" ref="F61">_xlfn.IFS(AND(2=E60,B61=B60),3,B61=B60,2,TRUE,1)</f>
        <v>1</v>
      </c>
    </row>
    <row r="62" spans="1:6" x14ac:dyDescent="0.3">
      <c r="A62" t="s">
        <v>315</v>
      </c>
      <c r="B62">
        <v>3415</v>
      </c>
      <c r="C62" t="s">
        <v>296</v>
      </c>
      <c r="D62">
        <v>1030</v>
      </c>
      <c r="E62">
        <v>1</v>
      </c>
      <c r="F62" cm="1">
        <f t="array" ref="F62">_xlfn.IFS(AND(2=E61,B62=B61),3,B62=B61,2,TRUE,1)</f>
        <v>2</v>
      </c>
    </row>
    <row r="63" spans="1:6" x14ac:dyDescent="0.3">
      <c r="A63" t="s">
        <v>316</v>
      </c>
      <c r="B63">
        <v>3604</v>
      </c>
      <c r="C63" t="s">
        <v>296</v>
      </c>
      <c r="D63">
        <v>5957</v>
      </c>
      <c r="E63">
        <v>0</v>
      </c>
      <c r="F63" cm="1">
        <f t="array" ref="F63">_xlfn.IFS(AND(2=E62,B63=B62),3,B63=B62,2,TRUE,1)</f>
        <v>1</v>
      </c>
    </row>
    <row r="64" spans="1:6" x14ac:dyDescent="0.3">
      <c r="A64" t="s">
        <v>317</v>
      </c>
      <c r="B64">
        <v>3604</v>
      </c>
      <c r="C64" t="s">
        <v>296</v>
      </c>
      <c r="D64">
        <v>1628</v>
      </c>
      <c r="E64">
        <v>0</v>
      </c>
      <c r="F64" cm="1">
        <f t="array" ref="F64">_xlfn.IFS(AND(2=E63,B64=B63),3,B64=B63,2,TRUE,1)</f>
        <v>2</v>
      </c>
    </row>
    <row r="65" spans="1:6" x14ac:dyDescent="0.3">
      <c r="A65" t="s">
        <v>318</v>
      </c>
      <c r="B65">
        <v>3951</v>
      </c>
      <c r="C65" t="s">
        <v>296</v>
      </c>
      <c r="D65">
        <v>130</v>
      </c>
      <c r="E65">
        <v>0</v>
      </c>
      <c r="F65" cm="1">
        <f t="array" ref="F65">_xlfn.IFS(AND(2=E64,B65=B64),3,B65=B64,2,TRUE,1)</f>
        <v>1</v>
      </c>
    </row>
    <row r="66" spans="1:6" x14ac:dyDescent="0.3">
      <c r="A66" t="s">
        <v>319</v>
      </c>
      <c r="B66">
        <v>3951</v>
      </c>
      <c r="C66" t="s">
        <v>296</v>
      </c>
      <c r="D66">
        <v>17</v>
      </c>
      <c r="E66">
        <v>1</v>
      </c>
      <c r="F66" cm="1">
        <f t="array" ref="F66">_xlfn.IFS(AND(2=E65,B66=B65),3,B66=B65,2,TRUE,1)</f>
        <v>2</v>
      </c>
    </row>
    <row r="67" spans="1:6" x14ac:dyDescent="0.3">
      <c r="A67" t="s">
        <v>320</v>
      </c>
      <c r="B67">
        <v>4022</v>
      </c>
      <c r="C67" t="s">
        <v>296</v>
      </c>
      <c r="D67">
        <v>1</v>
      </c>
      <c r="E67">
        <v>1</v>
      </c>
      <c r="F67" cm="1">
        <f t="array" ref="F67">_xlfn.IFS(AND(2=E66,B67=B66),3,B67=B66,2,TRUE,1)</f>
        <v>1</v>
      </c>
    </row>
    <row r="68" spans="1:6" x14ac:dyDescent="0.3">
      <c r="A68" t="s">
        <v>321</v>
      </c>
      <c r="B68">
        <v>4314</v>
      </c>
      <c r="C68" t="s">
        <v>296</v>
      </c>
      <c r="D68">
        <v>1138</v>
      </c>
      <c r="E68">
        <v>0</v>
      </c>
      <c r="F68" cm="1">
        <f t="array" ref="F68">_xlfn.IFS(AND(2=E67,B68=B67),3,B68=B67,2,TRUE,1)</f>
        <v>1</v>
      </c>
    </row>
    <row r="69" spans="1:6" x14ac:dyDescent="0.3">
      <c r="A69" t="s">
        <v>322</v>
      </c>
      <c r="B69">
        <v>4314</v>
      </c>
      <c r="C69" t="s">
        <v>296</v>
      </c>
      <c r="D69">
        <v>103</v>
      </c>
      <c r="E69">
        <v>0</v>
      </c>
      <c r="F69" cm="1">
        <f t="array" ref="F69">_xlfn.IFS(AND(2=E68,B69=B68),3,B69=B68,2,TRUE,1)</f>
        <v>2</v>
      </c>
    </row>
    <row r="70" spans="1:6" x14ac:dyDescent="0.3">
      <c r="A70" t="s">
        <v>323</v>
      </c>
      <c r="B70">
        <v>4481</v>
      </c>
      <c r="C70" t="s">
        <v>296</v>
      </c>
      <c r="D70">
        <v>18</v>
      </c>
      <c r="E70">
        <v>1</v>
      </c>
      <c r="F70" cm="1">
        <f t="array" ref="F70">_xlfn.IFS(AND(2=E69,B70=B69),3,B70=B69,2,TRUE,1)</f>
        <v>1</v>
      </c>
    </row>
    <row r="71" spans="1:6" x14ac:dyDescent="0.3">
      <c r="A71" t="s">
        <v>38</v>
      </c>
      <c r="B71">
        <v>4646</v>
      </c>
      <c r="C71" t="s">
        <v>296</v>
      </c>
      <c r="D71">
        <v>1371</v>
      </c>
      <c r="E71">
        <v>0</v>
      </c>
      <c r="F71" cm="1">
        <f t="array" ref="F71">_xlfn.IFS(AND(2=E70,B71=B70),3,B71=B70,2,TRUE,1)</f>
        <v>1</v>
      </c>
    </row>
    <row r="72" spans="1:6" x14ac:dyDescent="0.3">
      <c r="A72" t="s">
        <v>39</v>
      </c>
      <c r="B72">
        <v>4646</v>
      </c>
      <c r="C72" t="s">
        <v>296</v>
      </c>
      <c r="D72">
        <v>18</v>
      </c>
      <c r="E72">
        <v>1</v>
      </c>
      <c r="F72" cm="1">
        <f t="array" ref="F72">_xlfn.IFS(AND(2=E71,B72=B71),3,B72=B71,2,TRUE,1)</f>
        <v>2</v>
      </c>
    </row>
    <row r="73" spans="1:6" x14ac:dyDescent="0.3">
      <c r="A73" t="s">
        <v>29</v>
      </c>
      <c r="B73">
        <v>4719</v>
      </c>
      <c r="C73" t="s">
        <v>296</v>
      </c>
      <c r="D73">
        <v>4384</v>
      </c>
      <c r="E73">
        <v>1</v>
      </c>
      <c r="F73" cm="1">
        <f t="array" ref="F73">_xlfn.IFS(AND(2=E72,B73=B72),3,B73=B72,2,TRUE,1)</f>
        <v>1</v>
      </c>
    </row>
    <row r="74" spans="1:6" x14ac:dyDescent="0.3">
      <c r="A74" t="s">
        <v>31</v>
      </c>
      <c r="B74">
        <v>4719</v>
      </c>
      <c r="C74" t="s">
        <v>296</v>
      </c>
      <c r="D74">
        <v>808</v>
      </c>
      <c r="E74">
        <v>1</v>
      </c>
      <c r="F74" cm="1">
        <f t="array" ref="F74">_xlfn.IFS(AND(2=E73,B74=B73),3,B74=B73,2,TRUE,1)</f>
        <v>2</v>
      </c>
    </row>
    <row r="75" spans="1:6" x14ac:dyDescent="0.3">
      <c r="A75" t="s">
        <v>324</v>
      </c>
      <c r="B75">
        <v>4983</v>
      </c>
      <c r="C75" t="s">
        <v>296</v>
      </c>
      <c r="D75">
        <v>472</v>
      </c>
      <c r="E75">
        <v>0</v>
      </c>
      <c r="F75" cm="1">
        <f t="array" ref="F75">_xlfn.IFS(AND(2=E74,B75=B74),3,B75=B74,2,TRUE,1)</f>
        <v>1</v>
      </c>
    </row>
    <row r="76" spans="1:6" x14ac:dyDescent="0.3">
      <c r="A76" t="s">
        <v>325</v>
      </c>
      <c r="B76">
        <v>4983</v>
      </c>
      <c r="C76" t="s">
        <v>296</v>
      </c>
      <c r="D76">
        <v>434</v>
      </c>
      <c r="E76">
        <v>0</v>
      </c>
      <c r="F76" cm="1">
        <f t="array" ref="F76">_xlfn.IFS(AND(2=E75,B76=B75),3,B76=B75,2,TRUE,1)</f>
        <v>2</v>
      </c>
    </row>
    <row r="77" spans="1:6" x14ac:dyDescent="0.3">
      <c r="A77" t="s">
        <v>326</v>
      </c>
      <c r="B77">
        <v>4999</v>
      </c>
      <c r="C77" t="s">
        <v>296</v>
      </c>
      <c r="D77">
        <v>167</v>
      </c>
      <c r="E77">
        <v>1</v>
      </c>
      <c r="F77" cm="1">
        <f t="array" ref="F77">_xlfn.IFS(AND(2=E76,B77=B76),3,B77=B76,2,TRUE,1)</f>
        <v>1</v>
      </c>
    </row>
    <row r="78" spans="1:6" x14ac:dyDescent="0.3">
      <c r="A78" t="s">
        <v>327</v>
      </c>
      <c r="B78">
        <v>4999</v>
      </c>
      <c r="C78" t="s">
        <v>296</v>
      </c>
      <c r="D78">
        <v>15</v>
      </c>
      <c r="E78">
        <v>1</v>
      </c>
      <c r="F78" cm="1">
        <f t="array" ref="F78">_xlfn.IFS(AND(2=E77,B78=B77),3,B78=B77,2,TRUE,1)</f>
        <v>2</v>
      </c>
    </row>
    <row r="79" spans="1:6" x14ac:dyDescent="0.3">
      <c r="A79" t="s">
        <v>328</v>
      </c>
      <c r="B79">
        <v>5025</v>
      </c>
      <c r="C79" t="s">
        <v>296</v>
      </c>
      <c r="D79">
        <v>653</v>
      </c>
      <c r="E79">
        <v>0</v>
      </c>
      <c r="F79" cm="1">
        <f t="array" ref="F79">_xlfn.IFS(AND(2=E78,B79=B78),3,B79=B78,2,TRUE,1)</f>
        <v>1</v>
      </c>
    </row>
    <row r="80" spans="1:6" x14ac:dyDescent="0.3">
      <c r="A80" t="s">
        <v>329</v>
      </c>
      <c r="B80">
        <v>5025</v>
      </c>
      <c r="C80" t="s">
        <v>296</v>
      </c>
      <c r="D80">
        <v>178</v>
      </c>
      <c r="E80">
        <v>0</v>
      </c>
      <c r="F80" cm="1">
        <f t="array" ref="F80">_xlfn.IFS(AND(2=E79,B80=B79),3,B80=B79,2,TRUE,1)</f>
        <v>2</v>
      </c>
    </row>
    <row r="81" spans="1:6" x14ac:dyDescent="0.3">
      <c r="A81" t="s">
        <v>330</v>
      </c>
      <c r="B81">
        <v>5104</v>
      </c>
      <c r="C81" t="s">
        <v>296</v>
      </c>
      <c r="D81">
        <v>212</v>
      </c>
      <c r="E81">
        <v>1</v>
      </c>
      <c r="F81" cm="1">
        <f t="array" ref="F81">_xlfn.IFS(AND(2=E80,B81=B80),3,B81=B80,2,TRUE,1)</f>
        <v>1</v>
      </c>
    </row>
    <row r="82" spans="1:6" x14ac:dyDescent="0.3">
      <c r="A82" t="s">
        <v>331</v>
      </c>
      <c r="B82">
        <v>5104</v>
      </c>
      <c r="C82" t="s">
        <v>296</v>
      </c>
      <c r="D82">
        <v>23</v>
      </c>
      <c r="E82">
        <v>1</v>
      </c>
      <c r="F82" cm="1">
        <f t="array" ref="F82">_xlfn.IFS(AND(2=E81,B82=B81),3,B82=B81,2,TRUE,1)</f>
        <v>2</v>
      </c>
    </row>
    <row r="83" spans="1:6" x14ac:dyDescent="0.3">
      <c r="A83" t="s">
        <v>332</v>
      </c>
      <c r="B83">
        <v>5282</v>
      </c>
      <c r="C83" t="s">
        <v>296</v>
      </c>
      <c r="D83">
        <v>722</v>
      </c>
      <c r="E83">
        <v>0</v>
      </c>
      <c r="F83" cm="1">
        <f t="array" ref="F83">_xlfn.IFS(AND(2=E82,B83=B82),3,B83=B82,2,TRUE,1)</f>
        <v>1</v>
      </c>
    </row>
    <row r="84" spans="1:6" x14ac:dyDescent="0.3">
      <c r="A84" t="s">
        <v>333</v>
      </c>
      <c r="B84">
        <v>5282</v>
      </c>
      <c r="C84" t="s">
        <v>296</v>
      </c>
      <c r="D84">
        <v>45</v>
      </c>
      <c r="E84">
        <v>1</v>
      </c>
      <c r="F84" cm="1">
        <f t="array" ref="F84">_xlfn.IFS(AND(2=E83,B84=B83),3,B84=B83,2,TRUE,1)</f>
        <v>2</v>
      </c>
    </row>
    <row r="85" spans="1:6" x14ac:dyDescent="0.3">
      <c r="A85" t="s">
        <v>334</v>
      </c>
      <c r="B85">
        <v>5358</v>
      </c>
      <c r="C85" t="s">
        <v>296</v>
      </c>
      <c r="D85">
        <v>160</v>
      </c>
      <c r="E85">
        <v>0</v>
      </c>
      <c r="F85" cm="1">
        <f t="array" ref="F85">_xlfn.IFS(AND(2=E84,B85=B84),3,B85=B84,2,TRUE,1)</f>
        <v>1</v>
      </c>
    </row>
    <row r="86" spans="1:6" x14ac:dyDescent="0.3">
      <c r="A86" t="s">
        <v>335</v>
      </c>
      <c r="B86">
        <v>5358</v>
      </c>
      <c r="C86" t="s">
        <v>296</v>
      </c>
      <c r="D86">
        <v>34</v>
      </c>
      <c r="E86">
        <v>1</v>
      </c>
      <c r="F86" cm="1">
        <f t="array" ref="F86">_xlfn.IFS(AND(2=E85,B86=B85),3,B86=B85,2,TRUE,1)</f>
        <v>2</v>
      </c>
    </row>
    <row r="87" spans="1:6" x14ac:dyDescent="0.3">
      <c r="A87" t="s">
        <v>336</v>
      </c>
      <c r="B87">
        <v>5413</v>
      </c>
      <c r="C87" t="s">
        <v>296</v>
      </c>
      <c r="D87">
        <v>310</v>
      </c>
      <c r="E87">
        <v>0</v>
      </c>
      <c r="F87" cm="1">
        <f t="array" ref="F87">_xlfn.IFS(AND(2=E86,B87=B86),3,B87=B86,2,TRUE,1)</f>
        <v>1</v>
      </c>
    </row>
    <row r="88" spans="1:6" x14ac:dyDescent="0.3">
      <c r="A88" t="s">
        <v>337</v>
      </c>
      <c r="B88">
        <v>5413</v>
      </c>
      <c r="C88" t="s">
        <v>296</v>
      </c>
      <c r="D88">
        <v>148</v>
      </c>
      <c r="E88">
        <v>1</v>
      </c>
      <c r="F88" cm="1">
        <f t="array" ref="F88">_xlfn.IFS(AND(2=E87,B88=B87),3,B88=B87,2,TRUE,1)</f>
        <v>2</v>
      </c>
    </row>
    <row r="89" spans="1:6" x14ac:dyDescent="0.3">
      <c r="A89" t="s">
        <v>338</v>
      </c>
      <c r="B89">
        <v>5432</v>
      </c>
      <c r="C89" t="s">
        <v>296</v>
      </c>
      <c r="D89">
        <v>42</v>
      </c>
      <c r="E89">
        <v>1</v>
      </c>
      <c r="F89" cm="1">
        <f t="array" ref="F89">_xlfn.IFS(AND(2=E88,B89=B88),3,B89=B88,2,TRUE,1)</f>
        <v>1</v>
      </c>
    </row>
    <row r="90" spans="1:6" x14ac:dyDescent="0.3">
      <c r="A90" t="s">
        <v>298</v>
      </c>
      <c r="B90">
        <v>5541</v>
      </c>
      <c r="C90" t="s">
        <v>296</v>
      </c>
      <c r="D90">
        <v>193</v>
      </c>
      <c r="E90">
        <v>0</v>
      </c>
      <c r="F90" cm="1">
        <f t="array" ref="F90">_xlfn.IFS(AND(2=E89,B90=B89),3,B90=B89,2,TRUE,1)</f>
        <v>1</v>
      </c>
    </row>
    <row r="91" spans="1:6" x14ac:dyDescent="0.3">
      <c r="A91" t="s">
        <v>47</v>
      </c>
      <c r="B91">
        <v>5541</v>
      </c>
      <c r="C91" t="s">
        <v>296</v>
      </c>
      <c r="D91">
        <v>38</v>
      </c>
      <c r="E91">
        <v>1</v>
      </c>
      <c r="F91" cm="1">
        <f t="array" ref="F91">_xlfn.IFS(AND(2=E90,B91=B90),3,B91=B90,2,TRUE,1)</f>
        <v>2</v>
      </c>
    </row>
    <row r="92" spans="1:6" x14ac:dyDescent="0.3">
      <c r="A92" t="s">
        <v>299</v>
      </c>
      <c r="B92">
        <v>5599</v>
      </c>
      <c r="C92" t="s">
        <v>296</v>
      </c>
      <c r="D92">
        <v>316</v>
      </c>
      <c r="E92">
        <v>1</v>
      </c>
      <c r="F92" cm="1">
        <f t="array" ref="F92">_xlfn.IFS(AND(2=E91,B92=B91),3,B92=B91,2,TRUE,1)</f>
        <v>1</v>
      </c>
    </row>
    <row r="93" spans="1:6" x14ac:dyDescent="0.3">
      <c r="A93" t="s">
        <v>300</v>
      </c>
      <c r="B93">
        <v>5599</v>
      </c>
      <c r="C93" t="s">
        <v>296</v>
      </c>
      <c r="D93">
        <v>29</v>
      </c>
      <c r="E93">
        <v>1</v>
      </c>
      <c r="F93" cm="1">
        <f t="array" ref="F93">_xlfn.IFS(AND(2=E92,B93=B92),3,B93=B92,2,TRUE,1)</f>
        <v>2</v>
      </c>
    </row>
    <row r="94" spans="1:6" x14ac:dyDescent="0.3">
      <c r="A94" t="s">
        <v>339</v>
      </c>
      <c r="B94">
        <v>5945</v>
      </c>
      <c r="C94" t="s">
        <v>296</v>
      </c>
      <c r="D94">
        <v>8302</v>
      </c>
      <c r="E94">
        <v>0</v>
      </c>
      <c r="F94" cm="1">
        <f t="array" ref="F94">_xlfn.IFS(AND(2=E93,B94=B93),3,B94=B93,2,TRUE,1)</f>
        <v>1</v>
      </c>
    </row>
    <row r="95" spans="1:6" x14ac:dyDescent="0.3">
      <c r="A95" t="s">
        <v>340</v>
      </c>
      <c r="B95">
        <v>5945</v>
      </c>
      <c r="C95" t="s">
        <v>296</v>
      </c>
      <c r="D95">
        <v>1869</v>
      </c>
      <c r="E95">
        <v>0</v>
      </c>
      <c r="F95" cm="1">
        <f t="array" ref="F95">_xlfn.IFS(AND(2=E94,B95=B94),3,B95=B94,2,TRUE,1)</f>
        <v>2</v>
      </c>
    </row>
    <row r="96" spans="1:6" x14ac:dyDescent="0.3">
      <c r="A96" t="s">
        <v>341</v>
      </c>
      <c r="B96">
        <v>6030</v>
      </c>
      <c r="C96" t="s">
        <v>296</v>
      </c>
      <c r="D96">
        <v>818</v>
      </c>
      <c r="E96">
        <v>0</v>
      </c>
      <c r="F96" cm="1">
        <f t="array" ref="F96">_xlfn.IFS(AND(2=E95,B96=B95),3,B96=B95,2,TRUE,1)</f>
        <v>1</v>
      </c>
    </row>
    <row r="97" spans="1:6" x14ac:dyDescent="0.3">
      <c r="A97" t="s">
        <v>342</v>
      </c>
      <c r="B97">
        <v>6030</v>
      </c>
      <c r="C97" t="s">
        <v>296</v>
      </c>
      <c r="D97">
        <v>1046</v>
      </c>
      <c r="E97">
        <v>0</v>
      </c>
      <c r="F97" cm="1">
        <f t="array" ref="F97">_xlfn.IFS(AND(2=E96,B97=B96),3,B97=B96,2,TRUE,1)</f>
        <v>2</v>
      </c>
    </row>
    <row r="98" spans="1:6" x14ac:dyDescent="0.3">
      <c r="A98" t="s">
        <v>343</v>
      </c>
      <c r="B98">
        <v>6070</v>
      </c>
      <c r="C98" t="s">
        <v>296</v>
      </c>
      <c r="D98">
        <v>593</v>
      </c>
      <c r="E98">
        <v>0</v>
      </c>
      <c r="F98" cm="1">
        <f t="array" ref="F98">_xlfn.IFS(AND(2=E97,B98=B97),3,B98=B97,2,TRUE,1)</f>
        <v>1</v>
      </c>
    </row>
    <row r="99" spans="1:6" x14ac:dyDescent="0.3">
      <c r="A99" t="s">
        <v>344</v>
      </c>
      <c r="B99">
        <v>6070</v>
      </c>
      <c r="C99" t="s">
        <v>296</v>
      </c>
      <c r="D99">
        <v>502</v>
      </c>
      <c r="E99">
        <v>0</v>
      </c>
      <c r="F99" cm="1">
        <f t="array" ref="F99">_xlfn.IFS(AND(2=E98,B99=B98),3,B99=B98,2,TRUE,1)</f>
        <v>2</v>
      </c>
    </row>
    <row r="100" spans="1:6" x14ac:dyDescent="0.3">
      <c r="A100" t="s">
        <v>345</v>
      </c>
      <c r="B100">
        <v>6114</v>
      </c>
      <c r="C100" t="s">
        <v>296</v>
      </c>
      <c r="D100">
        <v>2</v>
      </c>
      <c r="E100">
        <v>1</v>
      </c>
      <c r="F100" cm="1">
        <f t="array" ref="F100">_xlfn.IFS(AND(2=E99,B100=B99),3,B100=B99,2,TRUE,1)</f>
        <v>1</v>
      </c>
    </row>
    <row r="101" spans="1:6" x14ac:dyDescent="0.3">
      <c r="A101" t="s">
        <v>346</v>
      </c>
      <c r="B101">
        <v>6134</v>
      </c>
      <c r="C101" t="s">
        <v>296</v>
      </c>
      <c r="D101">
        <v>233</v>
      </c>
      <c r="E101">
        <v>0</v>
      </c>
      <c r="F101" cm="1">
        <f t="array" ref="F101">_xlfn.IFS(AND(2=E100,B101=B100),3,B101=B100,2,TRUE,1)</f>
        <v>1</v>
      </c>
    </row>
    <row r="102" spans="1:6" x14ac:dyDescent="0.3">
      <c r="A102" t="s">
        <v>347</v>
      </c>
      <c r="B102">
        <v>6134</v>
      </c>
      <c r="C102" t="s">
        <v>296</v>
      </c>
      <c r="D102">
        <v>221</v>
      </c>
      <c r="E102">
        <v>0</v>
      </c>
      <c r="F102" cm="1">
        <f t="array" ref="F102">_xlfn.IFS(AND(2=E101,B102=B101),3,B102=B101,2,TRUE,1)</f>
        <v>2</v>
      </c>
    </row>
    <row r="103" spans="1:6" x14ac:dyDescent="0.3">
      <c r="A103" t="s">
        <v>348</v>
      </c>
      <c r="B103">
        <v>6231</v>
      </c>
      <c r="C103" t="s">
        <v>296</v>
      </c>
      <c r="D103">
        <v>2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t="s">
        <v>349</v>
      </c>
      <c r="B104">
        <v>6257</v>
      </c>
      <c r="C104" t="s">
        <v>296</v>
      </c>
      <c r="D104">
        <v>69</v>
      </c>
      <c r="E104">
        <v>1</v>
      </c>
      <c r="F104" cm="1">
        <f t="array" ref="F104">_xlfn.IFS(AND(2=E103,B104=B103),3,B104=B103,2,TRUE,1)</f>
        <v>1</v>
      </c>
    </row>
    <row r="105" spans="1:6" x14ac:dyDescent="0.3">
      <c r="A105" t="s">
        <v>350</v>
      </c>
      <c r="B105">
        <v>6257</v>
      </c>
      <c r="C105" t="s">
        <v>296</v>
      </c>
      <c r="D105">
        <v>39</v>
      </c>
      <c r="E105">
        <v>1</v>
      </c>
      <c r="F105" cm="1">
        <f t="array" ref="F105">_xlfn.IFS(AND(2=E104,B105=B104),3,B105=B104,2,TRUE,1)</f>
        <v>2</v>
      </c>
    </row>
    <row r="106" spans="1:6" x14ac:dyDescent="0.3">
      <c r="A106" t="s">
        <v>351</v>
      </c>
      <c r="B106">
        <v>6295</v>
      </c>
      <c r="C106" t="s">
        <v>296</v>
      </c>
      <c r="D106">
        <v>296</v>
      </c>
      <c r="E106">
        <v>1</v>
      </c>
      <c r="F106" cm="1">
        <f t="array" ref="F106">_xlfn.IFS(AND(2=E105,B106=B105),3,B106=B105,2,TRUE,1)</f>
        <v>1</v>
      </c>
    </row>
    <row r="107" spans="1:6" x14ac:dyDescent="0.3">
      <c r="A107" t="s">
        <v>352</v>
      </c>
      <c r="B107">
        <v>6295</v>
      </c>
      <c r="C107" t="s">
        <v>296</v>
      </c>
      <c r="D107">
        <v>211</v>
      </c>
      <c r="E107">
        <v>1</v>
      </c>
      <c r="F107" cm="1">
        <f t="array" ref="F107">_xlfn.IFS(AND(2=E106,B107=B106),3,B107=B106,2,TRUE,1)</f>
        <v>2</v>
      </c>
    </row>
    <row r="108" spans="1:6" x14ac:dyDescent="0.3">
      <c r="A108" t="s">
        <v>353</v>
      </c>
      <c r="B108">
        <v>7346</v>
      </c>
      <c r="C108" t="s">
        <v>296</v>
      </c>
      <c r="D108">
        <v>67</v>
      </c>
      <c r="E108">
        <v>1</v>
      </c>
      <c r="F108" cm="1">
        <f t="array" ref="F108">_xlfn.IFS(AND(2=E107,B108=B107),3,B108=B107,2,TRUE,1)</f>
        <v>1</v>
      </c>
    </row>
    <row r="109" spans="1:6" x14ac:dyDescent="0.3">
      <c r="A109" t="s">
        <v>354</v>
      </c>
      <c r="B109">
        <v>7346</v>
      </c>
      <c r="C109" t="s">
        <v>296</v>
      </c>
      <c r="D109">
        <v>59</v>
      </c>
      <c r="E109">
        <v>1</v>
      </c>
      <c r="F109" cm="1">
        <f t="array" ref="F109">_xlfn.IFS(AND(2=E108,B109=B108),3,B109=B108,2,TRUE,1)</f>
        <v>2</v>
      </c>
    </row>
    <row r="110" spans="1:6" x14ac:dyDescent="0.3">
      <c r="A110" t="s">
        <v>355</v>
      </c>
      <c r="B110">
        <v>8740</v>
      </c>
      <c r="C110" t="s">
        <v>296</v>
      </c>
      <c r="D110">
        <v>4</v>
      </c>
      <c r="E110">
        <v>1</v>
      </c>
      <c r="F110" cm="1">
        <f t="array" ref="F110">_xlfn.IFS(AND(2=E109,B110=B109),3,B110=B109,2,TRUE,1)</f>
        <v>1</v>
      </c>
    </row>
    <row r="111" spans="1:6" x14ac:dyDescent="0.3">
      <c r="A111" t="s">
        <v>356</v>
      </c>
      <c r="B111">
        <v>8812</v>
      </c>
      <c r="C111" t="s">
        <v>296</v>
      </c>
      <c r="D111">
        <v>7669</v>
      </c>
      <c r="E111">
        <v>0</v>
      </c>
      <c r="F111" cm="1">
        <f t="array" ref="F111">_xlfn.IFS(AND(2=E110,B111=B110),3,B111=B110,2,TRUE,1)</f>
        <v>1</v>
      </c>
    </row>
    <row r="112" spans="1:6" x14ac:dyDescent="0.3">
      <c r="A112" t="s">
        <v>357</v>
      </c>
      <c r="B112">
        <v>8812</v>
      </c>
      <c r="C112" t="s">
        <v>296</v>
      </c>
      <c r="D112">
        <v>1972</v>
      </c>
      <c r="E112">
        <v>0</v>
      </c>
      <c r="F112" cm="1">
        <f t="array" ref="F112">_xlfn.IFS(AND(2=E111,B112=B111),3,B112=B111,2,TRUE,1)</f>
        <v>2</v>
      </c>
    </row>
    <row r="113" spans="1:6" x14ac:dyDescent="0.3">
      <c r="A113" t="s">
        <v>358</v>
      </c>
      <c r="B113">
        <v>8912</v>
      </c>
      <c r="C113" t="s">
        <v>296</v>
      </c>
      <c r="D113">
        <v>170</v>
      </c>
      <c r="E113">
        <v>1</v>
      </c>
      <c r="F113" cm="1">
        <f t="array" ref="F113">_xlfn.IFS(AND(2=E112,B113=B112),3,B113=B112,2,TRUE,1)</f>
        <v>1</v>
      </c>
    </row>
    <row r="114" spans="1:6" x14ac:dyDescent="0.3">
      <c r="A114" t="s">
        <v>359</v>
      </c>
      <c r="B114">
        <v>8912</v>
      </c>
      <c r="C114" t="s">
        <v>296</v>
      </c>
      <c r="D114">
        <v>27</v>
      </c>
      <c r="E114">
        <v>1</v>
      </c>
      <c r="F114" cm="1">
        <f t="array" ref="F114">_xlfn.IFS(AND(2=E113,B114=B113),3,B114=B113,2,TRUE,1)</f>
        <v>2</v>
      </c>
    </row>
    <row r="115" spans="1:6" x14ac:dyDescent="0.3">
      <c r="A115" t="s">
        <v>172</v>
      </c>
      <c r="B115">
        <v>8931</v>
      </c>
      <c r="C115" t="s">
        <v>296</v>
      </c>
      <c r="D115">
        <v>526</v>
      </c>
      <c r="E115">
        <v>0</v>
      </c>
      <c r="F115" cm="1">
        <f t="array" ref="F115">_xlfn.IFS(AND(2=E114,B115=B114),3,B115=B114,2,TRUE,1)</f>
        <v>1</v>
      </c>
    </row>
    <row r="116" spans="1:6" x14ac:dyDescent="0.3">
      <c r="A116" t="s">
        <v>301</v>
      </c>
      <c r="B116">
        <v>8931</v>
      </c>
      <c r="C116" t="s">
        <v>296</v>
      </c>
      <c r="D116">
        <v>51</v>
      </c>
      <c r="E116">
        <v>1</v>
      </c>
      <c r="F116" cm="1">
        <f t="array" ref="F116">_xlfn.IFS(AND(2=E115,B116=B115),3,B116=B115,2,TRUE,1)</f>
        <v>2</v>
      </c>
    </row>
    <row r="117" spans="1:6" x14ac:dyDescent="0.3">
      <c r="A117" t="s">
        <v>360</v>
      </c>
      <c r="B117">
        <v>9104</v>
      </c>
      <c r="C117" t="s">
        <v>296</v>
      </c>
      <c r="D117">
        <v>5322</v>
      </c>
      <c r="E117">
        <v>0</v>
      </c>
      <c r="F117" cm="1">
        <f t="array" ref="F117">_xlfn.IFS(AND(2=E116,B117=B116),3,B117=B116,2,TRUE,1)</f>
        <v>1</v>
      </c>
    </row>
    <row r="118" spans="1:6" x14ac:dyDescent="0.3">
      <c r="A118" t="s">
        <v>361</v>
      </c>
      <c r="B118">
        <v>9104</v>
      </c>
      <c r="C118" t="s">
        <v>296</v>
      </c>
      <c r="D118">
        <v>5022</v>
      </c>
      <c r="E118">
        <v>0</v>
      </c>
      <c r="F118" cm="1">
        <f t="array" ref="F118">_xlfn.IFS(AND(2=E117,B118=B117),3,B118=B117,2,TRUE,1)</f>
        <v>2</v>
      </c>
    </row>
    <row r="119" spans="1:6" x14ac:dyDescent="0.3">
      <c r="A119" t="s">
        <v>362</v>
      </c>
      <c r="B119">
        <v>9233</v>
      </c>
      <c r="C119" t="s">
        <v>296</v>
      </c>
      <c r="D119">
        <v>243</v>
      </c>
      <c r="E119">
        <v>1</v>
      </c>
      <c r="F119" cm="1">
        <f t="array" ref="F119">_xlfn.IFS(AND(2=E118,B119=B118),3,B119=B118,2,TRUE,1)</f>
        <v>1</v>
      </c>
    </row>
    <row r="120" spans="1:6" x14ac:dyDescent="0.3">
      <c r="A120" t="s">
        <v>363</v>
      </c>
      <c r="B120">
        <v>9233</v>
      </c>
      <c r="C120" t="s">
        <v>296</v>
      </c>
      <c r="D120">
        <v>81</v>
      </c>
      <c r="E120">
        <v>1</v>
      </c>
      <c r="F120" cm="1">
        <f t="array" ref="F120">_xlfn.IFS(AND(2=E119,B120=B119),3,B120=B119,2,TRUE,1)</f>
        <v>2</v>
      </c>
    </row>
    <row r="121" spans="1:6" x14ac:dyDescent="0.3">
      <c r="A121" t="s">
        <v>364</v>
      </c>
      <c r="B121">
        <v>9368</v>
      </c>
      <c r="C121" t="s">
        <v>296</v>
      </c>
      <c r="D121">
        <v>12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t="s">
        <v>365</v>
      </c>
      <c r="B122">
        <v>9487</v>
      </c>
      <c r="C122" t="s">
        <v>296</v>
      </c>
      <c r="D122">
        <v>23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t="s">
        <v>366</v>
      </c>
      <c r="B123">
        <v>9600</v>
      </c>
      <c r="C123" t="s">
        <v>296</v>
      </c>
      <c r="D123">
        <v>10</v>
      </c>
      <c r="E123">
        <v>1</v>
      </c>
      <c r="F123" cm="1">
        <f t="array" ref="F123">_xlfn.IFS(AND(2=E122,B123=B122),3,B123=B122,2,TRUE,1)</f>
        <v>1</v>
      </c>
    </row>
    <row r="124" spans="1:6" x14ac:dyDescent="0.3">
      <c r="A124" t="s">
        <v>367</v>
      </c>
      <c r="B124">
        <v>9656</v>
      </c>
      <c r="C124" t="s">
        <v>296</v>
      </c>
      <c r="D124">
        <v>293</v>
      </c>
      <c r="E124">
        <v>0</v>
      </c>
      <c r="F124" cm="1">
        <f t="array" ref="F124">_xlfn.IFS(AND(2=E123,B124=B123),3,B124=B123,2,TRUE,1)</f>
        <v>1</v>
      </c>
    </row>
    <row r="125" spans="1:6" x14ac:dyDescent="0.3">
      <c r="A125" t="s">
        <v>368</v>
      </c>
      <c r="B125">
        <v>9656</v>
      </c>
      <c r="C125" t="s">
        <v>296</v>
      </c>
      <c r="D125">
        <v>1</v>
      </c>
      <c r="E125">
        <v>1</v>
      </c>
      <c r="F125" cm="1">
        <f t="array" ref="F125">_xlfn.IFS(AND(2=E124,B125=B124),3,B125=B124,2,TRUE,1)</f>
        <v>2</v>
      </c>
    </row>
    <row r="126" spans="1:6" x14ac:dyDescent="0.3">
      <c r="A126" t="s">
        <v>369</v>
      </c>
      <c r="B126">
        <v>9772</v>
      </c>
      <c r="C126" t="s">
        <v>296</v>
      </c>
      <c r="D126">
        <v>734</v>
      </c>
      <c r="E126">
        <v>0</v>
      </c>
      <c r="F126" cm="1">
        <f t="array" ref="F126">_xlfn.IFS(AND(2=E125,B126=B125),3,B126=B125,2,TRUE,1)</f>
        <v>1</v>
      </c>
    </row>
    <row r="127" spans="1:6" x14ac:dyDescent="0.3">
      <c r="A127" t="s">
        <v>370</v>
      </c>
      <c r="B127">
        <v>9772</v>
      </c>
      <c r="C127" t="s">
        <v>296</v>
      </c>
      <c r="D127">
        <v>516</v>
      </c>
      <c r="E127">
        <v>1</v>
      </c>
      <c r="F127" cm="1">
        <f t="array" ref="F127">_xlfn.IFS(AND(2=E126,B127=B126),3,B127=B126,2,TRUE,1)</f>
        <v>2</v>
      </c>
    </row>
    <row r="128" spans="1:6" x14ac:dyDescent="0.3">
      <c r="A128" t="s">
        <v>163</v>
      </c>
      <c r="B128">
        <v>9828</v>
      </c>
      <c r="C128" t="s">
        <v>296</v>
      </c>
      <c r="D128">
        <v>5132</v>
      </c>
      <c r="E128">
        <v>0</v>
      </c>
      <c r="F128" cm="1">
        <f t="array" ref="F128">_xlfn.IFS(AND(2=E127,B128=B127),3,B128=B127,2,TRUE,1)</f>
        <v>1</v>
      </c>
    </row>
    <row r="129" spans="1:6" x14ac:dyDescent="0.3">
      <c r="A129" t="s">
        <v>166</v>
      </c>
      <c r="B129">
        <v>9828</v>
      </c>
      <c r="C129" t="s">
        <v>296</v>
      </c>
      <c r="D129">
        <v>2614</v>
      </c>
      <c r="E129">
        <v>1</v>
      </c>
      <c r="F129" cm="1">
        <f t="array" ref="F129">_xlfn.IFS(AND(2=E128,B129=B128),3,B129=B128,2,TRUE,1)</f>
        <v>2</v>
      </c>
    </row>
    <row r="130" spans="1:6" x14ac:dyDescent="0.3">
      <c r="A130" t="s">
        <v>371</v>
      </c>
      <c r="B130">
        <v>10123</v>
      </c>
      <c r="C130" t="s">
        <v>296</v>
      </c>
      <c r="D130">
        <v>1871</v>
      </c>
      <c r="E130">
        <v>0</v>
      </c>
      <c r="F130" cm="1">
        <f t="array" ref="F130">_xlfn.IFS(AND(2=E129,B130=B129),3,B130=B129,2,TRUE,1)</f>
        <v>1</v>
      </c>
    </row>
    <row r="131" spans="1:6" x14ac:dyDescent="0.3">
      <c r="A131" t="s">
        <v>372</v>
      </c>
      <c r="B131">
        <v>10123</v>
      </c>
      <c r="C131" t="s">
        <v>296</v>
      </c>
      <c r="D131">
        <v>2946</v>
      </c>
      <c r="E131">
        <v>0</v>
      </c>
      <c r="F131" cm="1">
        <f t="array" ref="F131">_xlfn.IFS(AND(2=E130,B131=B130),3,B131=B130,2,TRUE,1)</f>
        <v>2</v>
      </c>
    </row>
    <row r="132" spans="1:6" x14ac:dyDescent="0.3">
      <c r="A132" t="s">
        <v>373</v>
      </c>
      <c r="B132">
        <v>10739</v>
      </c>
      <c r="C132" t="s">
        <v>296</v>
      </c>
      <c r="D132">
        <v>162</v>
      </c>
      <c r="E132">
        <v>1</v>
      </c>
      <c r="F132" cm="1">
        <f t="array" ref="F132">_xlfn.IFS(AND(2=E131,B132=B131),3,B132=B131,2,TRUE,1)</f>
        <v>1</v>
      </c>
    </row>
    <row r="133" spans="1:6" x14ac:dyDescent="0.3">
      <c r="A133" t="s">
        <v>374</v>
      </c>
      <c r="B133">
        <v>10739</v>
      </c>
      <c r="C133" t="s">
        <v>296</v>
      </c>
      <c r="D133">
        <v>44</v>
      </c>
      <c r="E133">
        <v>1</v>
      </c>
      <c r="F133" cm="1">
        <f t="array" ref="F133">_xlfn.IFS(AND(2=E132,B133=B132),3,B133=B132,2,TRUE,1)</f>
        <v>2</v>
      </c>
    </row>
    <row r="134" spans="1:6" x14ac:dyDescent="0.3">
      <c r="A134" t="s">
        <v>170</v>
      </c>
      <c r="B134">
        <v>10759</v>
      </c>
      <c r="C134" t="s">
        <v>296</v>
      </c>
      <c r="D134">
        <v>294</v>
      </c>
      <c r="E134">
        <v>1</v>
      </c>
      <c r="F134" cm="1">
        <f t="array" ref="F134">_xlfn.IFS(AND(2=E133,B134=B133),3,B134=B133,2,TRUE,1)</f>
        <v>1</v>
      </c>
    </row>
    <row r="135" spans="1:6" x14ac:dyDescent="0.3">
      <c r="A135" t="s">
        <v>171</v>
      </c>
      <c r="B135">
        <v>10759</v>
      </c>
      <c r="C135" t="s">
        <v>296</v>
      </c>
      <c r="D135">
        <v>10</v>
      </c>
      <c r="E135">
        <v>1</v>
      </c>
      <c r="F135" cm="1">
        <f t="array" ref="F135">_xlfn.IFS(AND(2=E134,B135=B134),3,B135=B134,2,TRUE,1)</f>
        <v>2</v>
      </c>
    </row>
    <row r="136" spans="1:6" x14ac:dyDescent="0.3">
      <c r="A136" t="s">
        <v>375</v>
      </c>
      <c r="B136">
        <v>11566</v>
      </c>
      <c r="C136" t="s">
        <v>296</v>
      </c>
      <c r="D136">
        <v>259</v>
      </c>
      <c r="E136">
        <v>0</v>
      </c>
      <c r="F136" cm="1">
        <f t="array" ref="F136">_xlfn.IFS(AND(2=E135,B136=B135),3,B136=B135,2,TRUE,1)</f>
        <v>1</v>
      </c>
    </row>
    <row r="137" spans="1:6" x14ac:dyDescent="0.3">
      <c r="A137" t="s">
        <v>376</v>
      </c>
      <c r="B137">
        <v>11566</v>
      </c>
      <c r="C137" t="s">
        <v>296</v>
      </c>
      <c r="D137">
        <v>369</v>
      </c>
      <c r="E137">
        <v>0</v>
      </c>
      <c r="F137" cm="1">
        <f t="array" ref="F137">_xlfn.IFS(AND(2=E136,B137=B136),3,B137=B136,2,TRUE,1)</f>
        <v>2</v>
      </c>
    </row>
    <row r="138" spans="1:6" x14ac:dyDescent="0.3">
      <c r="A138" t="s">
        <v>377</v>
      </c>
      <c r="B138">
        <v>11643</v>
      </c>
      <c r="C138" t="s">
        <v>296</v>
      </c>
      <c r="D138">
        <v>144</v>
      </c>
      <c r="E138">
        <v>0</v>
      </c>
      <c r="F138" cm="1">
        <f t="array" ref="F138">_xlfn.IFS(AND(2=E137,B138=B137),3,B138=B137,2,TRUE,1)</f>
        <v>1</v>
      </c>
    </row>
    <row r="139" spans="1:6" x14ac:dyDescent="0.3">
      <c r="A139" t="s">
        <v>378</v>
      </c>
      <c r="B139">
        <v>11643</v>
      </c>
      <c r="C139" t="s">
        <v>296</v>
      </c>
      <c r="D139">
        <v>6</v>
      </c>
      <c r="E139">
        <v>1</v>
      </c>
      <c r="F139" cm="1">
        <f t="array" ref="F139">_xlfn.IFS(AND(2=E138,B139=B138),3,B139=B138,2,TRUE,1)</f>
        <v>2</v>
      </c>
    </row>
    <row r="140" spans="1:6" x14ac:dyDescent="0.3">
      <c r="A140" t="s">
        <v>121</v>
      </c>
      <c r="B140">
        <v>11666</v>
      </c>
      <c r="C140" t="s">
        <v>296</v>
      </c>
      <c r="D140">
        <v>1326</v>
      </c>
      <c r="E140">
        <v>0</v>
      </c>
      <c r="F140" cm="1">
        <f t="array" ref="F140">_xlfn.IFS(AND(2=E139,B140=B139),3,B140=B139,2,TRUE,1)</f>
        <v>1</v>
      </c>
    </row>
    <row r="141" spans="1:6" x14ac:dyDescent="0.3">
      <c r="A141" t="s">
        <v>123</v>
      </c>
      <c r="B141">
        <v>11666</v>
      </c>
      <c r="C141" t="s">
        <v>296</v>
      </c>
      <c r="D141">
        <v>165</v>
      </c>
      <c r="E141">
        <v>1</v>
      </c>
      <c r="F141" cm="1">
        <f t="array" ref="F141">_xlfn.IFS(AND(2=E140,B141=B140),3,B141=B140,2,TRUE,1)</f>
        <v>2</v>
      </c>
    </row>
    <row r="142" spans="1:6" x14ac:dyDescent="0.3">
      <c r="A142" t="s">
        <v>379</v>
      </c>
      <c r="B142">
        <v>12525</v>
      </c>
      <c r="C142" t="s">
        <v>296</v>
      </c>
      <c r="D142">
        <v>23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t="s">
        <v>380</v>
      </c>
      <c r="B143">
        <v>12785</v>
      </c>
      <c r="C143" t="s">
        <v>296</v>
      </c>
      <c r="D143">
        <v>14</v>
      </c>
      <c r="E143">
        <v>1</v>
      </c>
      <c r="F143" cm="1">
        <f t="array" ref="F143">_xlfn.IFS(AND(2=E142,B143=B142),3,B143=B142,2,TRUE,1)</f>
        <v>1</v>
      </c>
    </row>
    <row r="144" spans="1:6" x14ac:dyDescent="0.3">
      <c r="A144" t="s">
        <v>381</v>
      </c>
      <c r="B144">
        <v>12829</v>
      </c>
      <c r="C144" t="s">
        <v>296</v>
      </c>
      <c r="D144">
        <v>372</v>
      </c>
      <c r="E144">
        <v>0</v>
      </c>
      <c r="F144" cm="1">
        <f t="array" ref="F144">_xlfn.IFS(AND(2=E143,B144=B143),3,B144=B143,2,TRUE,1)</f>
        <v>1</v>
      </c>
    </row>
    <row r="145" spans="1:6" x14ac:dyDescent="0.3">
      <c r="A145" t="s">
        <v>382</v>
      </c>
      <c r="B145">
        <v>12829</v>
      </c>
      <c r="C145" t="s">
        <v>296</v>
      </c>
      <c r="D145">
        <v>1</v>
      </c>
      <c r="E145">
        <v>1</v>
      </c>
      <c r="F145" cm="1">
        <f t="array" ref="F145">_xlfn.IFS(AND(2=E144,B145=B144),3,B145=B144,2,TRUE,1)</f>
        <v>2</v>
      </c>
    </row>
    <row r="146" spans="1:6" x14ac:dyDescent="0.3">
      <c r="A146" t="s">
        <v>383</v>
      </c>
      <c r="B146">
        <v>12906</v>
      </c>
      <c r="C146" t="s">
        <v>296</v>
      </c>
      <c r="D146">
        <v>1630</v>
      </c>
      <c r="E146">
        <v>0</v>
      </c>
      <c r="F146" cm="1">
        <f t="array" ref="F146">_xlfn.IFS(AND(2=E145,B146=B145),3,B146=B145,2,TRUE,1)</f>
        <v>1</v>
      </c>
    </row>
    <row r="147" spans="1:6" x14ac:dyDescent="0.3">
      <c r="A147" t="s">
        <v>384</v>
      </c>
      <c r="B147">
        <v>12906</v>
      </c>
      <c r="C147" t="s">
        <v>296</v>
      </c>
      <c r="D147">
        <v>145</v>
      </c>
      <c r="E147">
        <v>0</v>
      </c>
      <c r="F147" cm="1">
        <f t="array" ref="F147">_xlfn.IFS(AND(2=E146,B147=B146),3,B147=B146,2,TRUE,1)</f>
        <v>2</v>
      </c>
    </row>
    <row r="148" spans="1:6" x14ac:dyDescent="0.3">
      <c r="A148" t="s">
        <v>385</v>
      </c>
      <c r="B148">
        <v>13252</v>
      </c>
      <c r="C148" t="s">
        <v>296</v>
      </c>
      <c r="D148">
        <v>97</v>
      </c>
      <c r="E148">
        <v>1</v>
      </c>
      <c r="F148" cm="1">
        <f t="array" ref="F148">_xlfn.IFS(AND(2=E147,B148=B147),3,B148=B147,2,TRUE,1)</f>
        <v>1</v>
      </c>
    </row>
    <row r="149" spans="1:6" x14ac:dyDescent="0.3">
      <c r="A149" t="s">
        <v>386</v>
      </c>
      <c r="B149">
        <v>13252</v>
      </c>
      <c r="C149" t="s">
        <v>296</v>
      </c>
      <c r="D149">
        <v>6</v>
      </c>
      <c r="E149">
        <v>1</v>
      </c>
      <c r="F149" cm="1">
        <f t="array" ref="F149">_xlfn.IFS(AND(2=E148,B149=B148),3,B149=B148,2,TRUE,1)</f>
        <v>2</v>
      </c>
    </row>
    <row r="150" spans="1:6" x14ac:dyDescent="0.3">
      <c r="A150" t="s">
        <v>387</v>
      </c>
      <c r="B150">
        <v>13333</v>
      </c>
      <c r="C150" t="s">
        <v>296</v>
      </c>
      <c r="D150">
        <v>7</v>
      </c>
      <c r="E150">
        <v>1</v>
      </c>
      <c r="F150" cm="1">
        <f t="array" ref="F150">_xlfn.IFS(AND(2=E149,B150=B149),3,B150=B149,2,TRUE,1)</f>
        <v>1</v>
      </c>
    </row>
    <row r="151" spans="1:6" x14ac:dyDescent="0.3">
      <c r="A151" t="s">
        <v>130</v>
      </c>
      <c r="B151">
        <v>13521</v>
      </c>
      <c r="C151" t="s">
        <v>296</v>
      </c>
      <c r="D151">
        <v>9484</v>
      </c>
      <c r="E151">
        <v>0</v>
      </c>
      <c r="F151" cm="1">
        <f t="array" ref="F151">_xlfn.IFS(AND(2=E150,B151=B150),3,B151=B150,2,TRUE,1)</f>
        <v>1</v>
      </c>
    </row>
    <row r="152" spans="1:6" x14ac:dyDescent="0.3">
      <c r="A152" t="s">
        <v>132</v>
      </c>
      <c r="B152">
        <v>13521</v>
      </c>
      <c r="C152" t="s">
        <v>296</v>
      </c>
      <c r="D152">
        <v>3591</v>
      </c>
      <c r="E152">
        <v>0</v>
      </c>
      <c r="F152" cm="1">
        <f t="array" ref="F152">_xlfn.IFS(AND(2=E151,B152=B151),3,B152=B151,2,TRUE,1)</f>
        <v>2</v>
      </c>
    </row>
    <row r="153" spans="1:6" x14ac:dyDescent="0.3">
      <c r="A153" t="s">
        <v>388</v>
      </c>
      <c r="B153">
        <v>13947</v>
      </c>
      <c r="C153" t="s">
        <v>296</v>
      </c>
      <c r="D153">
        <v>10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t="s">
        <v>389</v>
      </c>
      <c r="B154">
        <v>14096</v>
      </c>
      <c r="C154" t="s">
        <v>296</v>
      </c>
      <c r="D154">
        <v>18</v>
      </c>
      <c r="E154">
        <v>1</v>
      </c>
      <c r="F154" cm="1">
        <f t="array" ref="F154">_xlfn.IFS(AND(2=E153,B154=B153),3,B154=B153,2,TRUE,1)</f>
        <v>1</v>
      </c>
    </row>
    <row r="155" spans="1:6" x14ac:dyDescent="0.3">
      <c r="A155" t="s">
        <v>51</v>
      </c>
      <c r="B155">
        <v>14198</v>
      </c>
      <c r="C155" t="s">
        <v>296</v>
      </c>
      <c r="D155">
        <v>1900</v>
      </c>
      <c r="E155">
        <v>0</v>
      </c>
      <c r="F155" cm="1">
        <f t="array" ref="F155">_xlfn.IFS(AND(2=E154,B155=B154),3,B155=B154,2,TRUE,1)</f>
        <v>1</v>
      </c>
    </row>
    <row r="156" spans="1:6" x14ac:dyDescent="0.3">
      <c r="A156" t="s">
        <v>53</v>
      </c>
      <c r="B156">
        <v>14198</v>
      </c>
      <c r="C156" t="s">
        <v>296</v>
      </c>
      <c r="D156">
        <v>163</v>
      </c>
      <c r="E156">
        <v>0</v>
      </c>
      <c r="F156" cm="1">
        <f t="array" ref="F156">_xlfn.IFS(AND(2=E155,B156=B155),3,B156=B155,2,TRUE,1)</f>
        <v>2</v>
      </c>
    </row>
    <row r="157" spans="1:6" x14ac:dyDescent="0.3">
      <c r="A157" t="s">
        <v>390</v>
      </c>
      <c r="B157">
        <v>14346</v>
      </c>
      <c r="C157" t="s">
        <v>296</v>
      </c>
      <c r="D157">
        <v>2313</v>
      </c>
      <c r="E157">
        <v>0</v>
      </c>
      <c r="F157" cm="1">
        <f t="array" ref="F157">_xlfn.IFS(AND(2=E156,B157=B156),3,B157=B156,2,TRUE,1)</f>
        <v>1</v>
      </c>
    </row>
    <row r="158" spans="1:6" x14ac:dyDescent="0.3">
      <c r="A158" t="s">
        <v>391</v>
      </c>
      <c r="B158">
        <v>14346</v>
      </c>
      <c r="C158" t="s">
        <v>296</v>
      </c>
      <c r="D158">
        <v>996</v>
      </c>
      <c r="E158">
        <v>1</v>
      </c>
      <c r="F158" cm="1">
        <f t="array" ref="F158">_xlfn.IFS(AND(2=E157,B158=B157),3,B158=B157,2,TRUE,1)</f>
        <v>2</v>
      </c>
    </row>
    <row r="159" spans="1:6" x14ac:dyDescent="0.3">
      <c r="A159" t="s">
        <v>392</v>
      </c>
      <c r="B159">
        <v>14417</v>
      </c>
      <c r="C159" t="s">
        <v>296</v>
      </c>
      <c r="D159">
        <v>89</v>
      </c>
      <c r="E159">
        <v>0</v>
      </c>
      <c r="F159" cm="1">
        <f t="array" ref="F159">_xlfn.IFS(AND(2=E158,B159=B158),3,B159=B158,2,TRUE,1)</f>
        <v>1</v>
      </c>
    </row>
    <row r="160" spans="1:6" x14ac:dyDescent="0.3">
      <c r="A160" t="s">
        <v>393</v>
      </c>
      <c r="B160">
        <v>14417</v>
      </c>
      <c r="C160" t="s">
        <v>296</v>
      </c>
      <c r="D160">
        <v>57</v>
      </c>
      <c r="E160">
        <v>1</v>
      </c>
      <c r="F160" cm="1">
        <f t="array" ref="F160">_xlfn.IFS(AND(2=E159,B160=B159),3,B160=B159,2,TRUE,1)</f>
        <v>2</v>
      </c>
    </row>
    <row r="161" spans="1:6" x14ac:dyDescent="0.3">
      <c r="A161" t="s">
        <v>143</v>
      </c>
      <c r="B161">
        <v>14761</v>
      </c>
      <c r="C161" t="s">
        <v>296</v>
      </c>
      <c r="D161">
        <v>12795</v>
      </c>
      <c r="E161">
        <v>0</v>
      </c>
      <c r="F161" cm="1">
        <f t="array" ref="F161">_xlfn.IFS(AND(2=E160,B161=B160),3,B161=B160,2,TRUE,1)</f>
        <v>1</v>
      </c>
    </row>
    <row r="162" spans="1:6" x14ac:dyDescent="0.3">
      <c r="A162" t="s">
        <v>145</v>
      </c>
      <c r="B162">
        <v>14761</v>
      </c>
      <c r="C162" t="s">
        <v>296</v>
      </c>
      <c r="D162">
        <v>619</v>
      </c>
      <c r="E162">
        <v>0</v>
      </c>
      <c r="F162" cm="1">
        <f t="array" ref="F162">_xlfn.IFS(AND(2=E161,B162=B161),3,B162=B161,2,TRUE,1)</f>
        <v>2</v>
      </c>
    </row>
    <row r="163" spans="1:6" x14ac:dyDescent="0.3">
      <c r="A163" t="s">
        <v>390</v>
      </c>
      <c r="B163">
        <v>15450</v>
      </c>
      <c r="C163" t="s">
        <v>296</v>
      </c>
      <c r="D163">
        <v>22</v>
      </c>
      <c r="E163">
        <v>1</v>
      </c>
      <c r="F163" cm="1">
        <f t="array" ref="F163">_xlfn.IFS(AND(2=E162,B163=B162),3,B163=B162,2,TRUE,1)</f>
        <v>1</v>
      </c>
    </row>
    <row r="164" spans="1:6" x14ac:dyDescent="0.3">
      <c r="A164" t="s">
        <v>394</v>
      </c>
      <c r="B164">
        <v>16062</v>
      </c>
      <c r="C164" t="s">
        <v>296</v>
      </c>
      <c r="D164">
        <v>286</v>
      </c>
      <c r="E164">
        <v>0</v>
      </c>
      <c r="F164" cm="1">
        <f t="array" ref="F164">_xlfn.IFS(AND(2=E163,B164=B163),3,B164=B163,2,TRUE,1)</f>
        <v>1</v>
      </c>
    </row>
    <row r="165" spans="1:6" x14ac:dyDescent="0.3">
      <c r="A165" t="s">
        <v>395</v>
      </c>
      <c r="B165">
        <v>16062</v>
      </c>
      <c r="C165" t="s">
        <v>296</v>
      </c>
      <c r="D165">
        <v>43</v>
      </c>
      <c r="E165">
        <v>1</v>
      </c>
      <c r="F165" cm="1">
        <f t="array" ref="F165">_xlfn.IFS(AND(2=E164,B165=B164),3,B165=B164,2,TRUE,1)</f>
        <v>2</v>
      </c>
    </row>
    <row r="166" spans="1:6" x14ac:dyDescent="0.3">
      <c r="A166" t="s">
        <v>396</v>
      </c>
      <c r="B166">
        <v>16142</v>
      </c>
      <c r="C166" t="s">
        <v>296</v>
      </c>
      <c r="D166">
        <v>11313</v>
      </c>
      <c r="E166">
        <v>0</v>
      </c>
      <c r="F166" cm="1">
        <f t="array" ref="F166">_xlfn.IFS(AND(2=E165,B166=B165),3,B166=B165,2,TRUE,1)</f>
        <v>1</v>
      </c>
    </row>
    <row r="167" spans="1:6" x14ac:dyDescent="0.3">
      <c r="A167" t="s">
        <v>397</v>
      </c>
      <c r="B167">
        <v>16142</v>
      </c>
      <c r="C167" t="s">
        <v>296</v>
      </c>
      <c r="D167">
        <v>177</v>
      </c>
      <c r="E167">
        <v>0</v>
      </c>
      <c r="F167" cm="1">
        <f t="array" ref="F167">_xlfn.IFS(AND(2=E166,B167=B166),3,B167=B166,2,TRUE,1)</f>
        <v>2</v>
      </c>
    </row>
    <row r="168" spans="1:6" x14ac:dyDescent="0.3">
      <c r="A168" t="s">
        <v>398</v>
      </c>
      <c r="B168">
        <v>16394</v>
      </c>
      <c r="C168" t="s">
        <v>296</v>
      </c>
      <c r="D168">
        <v>4562</v>
      </c>
      <c r="E168">
        <v>0</v>
      </c>
      <c r="F168" cm="1">
        <f t="array" ref="F168">_xlfn.IFS(AND(2=E167,B168=B167),3,B168=B167,2,TRUE,1)</f>
        <v>1</v>
      </c>
    </row>
    <row r="169" spans="1:6" x14ac:dyDescent="0.3">
      <c r="A169" t="s">
        <v>399</v>
      </c>
      <c r="B169">
        <v>16394</v>
      </c>
      <c r="C169" t="s">
        <v>296</v>
      </c>
      <c r="D169">
        <v>3418</v>
      </c>
      <c r="E169">
        <v>0</v>
      </c>
      <c r="F169" cm="1">
        <f t="array" ref="F169">_xlfn.IFS(AND(2=E168,B169=B168),3,B169=B168,2,TRUE,1)</f>
        <v>2</v>
      </c>
    </row>
    <row r="170" spans="1:6" x14ac:dyDescent="0.3">
      <c r="A170" t="s">
        <v>79</v>
      </c>
      <c r="B170">
        <v>16545</v>
      </c>
      <c r="C170" t="s">
        <v>296</v>
      </c>
      <c r="D170">
        <v>593</v>
      </c>
      <c r="E170">
        <v>1</v>
      </c>
      <c r="F170" cm="1">
        <f t="array" ref="F170">_xlfn.IFS(AND(2=E169,B170=B169),3,B170=B169,2,TRUE,1)</f>
        <v>1</v>
      </c>
    </row>
    <row r="171" spans="1:6" x14ac:dyDescent="0.3">
      <c r="A171" t="s">
        <v>81</v>
      </c>
      <c r="B171">
        <v>16545</v>
      </c>
      <c r="C171" t="s">
        <v>296</v>
      </c>
      <c r="D171">
        <v>122</v>
      </c>
      <c r="E171">
        <v>1</v>
      </c>
      <c r="F171" cm="1">
        <f t="array" ref="F171">_xlfn.IFS(AND(2=E170,B171=B170),3,B171=B170,2,TRUE,1)</f>
        <v>2</v>
      </c>
    </row>
    <row r="172" spans="1:6" x14ac:dyDescent="0.3">
      <c r="A172" t="s">
        <v>400</v>
      </c>
      <c r="B172">
        <v>16631</v>
      </c>
      <c r="C172" t="s">
        <v>296</v>
      </c>
      <c r="D172">
        <v>456</v>
      </c>
      <c r="E172">
        <v>1</v>
      </c>
      <c r="F172" cm="1">
        <f t="array" ref="F172">_xlfn.IFS(AND(2=E171,B172=B171),3,B172=B171,2,TRUE,1)</f>
        <v>1</v>
      </c>
    </row>
    <row r="173" spans="1:6" x14ac:dyDescent="0.3">
      <c r="A173" t="s">
        <v>401</v>
      </c>
      <c r="B173">
        <v>16631</v>
      </c>
      <c r="C173" t="s">
        <v>296</v>
      </c>
      <c r="D173">
        <v>22</v>
      </c>
      <c r="E173">
        <v>1</v>
      </c>
      <c r="F173" cm="1">
        <f t="array" ref="F173">_xlfn.IFS(AND(2=E172,B173=B172),3,B173=B172,2,TRUE,1)</f>
        <v>2</v>
      </c>
    </row>
    <row r="174" spans="1:6" x14ac:dyDescent="0.3">
      <c r="A174" t="s">
        <v>402</v>
      </c>
      <c r="B174">
        <v>16673</v>
      </c>
      <c r="C174" t="s">
        <v>296</v>
      </c>
      <c r="D174">
        <v>97</v>
      </c>
      <c r="E174">
        <v>1</v>
      </c>
      <c r="F174" cm="1">
        <f t="array" ref="F174">_xlfn.IFS(AND(2=E173,B174=B173),3,B174=B173,2,TRUE,1)</f>
        <v>1</v>
      </c>
    </row>
    <row r="175" spans="1:6" x14ac:dyDescent="0.3">
      <c r="A175" t="s">
        <v>403</v>
      </c>
      <c r="B175">
        <v>16673</v>
      </c>
      <c r="C175" t="s">
        <v>296</v>
      </c>
      <c r="D175">
        <v>43</v>
      </c>
      <c r="E175">
        <v>1</v>
      </c>
      <c r="F175" cm="1">
        <f t="array" ref="F175">_xlfn.IFS(AND(2=E174,B175=B174),3,B175=B174,2,TRUE,1)</f>
        <v>2</v>
      </c>
    </row>
    <row r="176" spans="1:6" x14ac:dyDescent="0.3">
      <c r="A176" t="s">
        <v>69</v>
      </c>
      <c r="B176">
        <v>17862</v>
      </c>
      <c r="C176" t="s">
        <v>296</v>
      </c>
      <c r="D176">
        <v>333</v>
      </c>
      <c r="E176">
        <v>1</v>
      </c>
      <c r="F176" cm="1">
        <f t="array" ref="F176">_xlfn.IFS(AND(2=E175,B176=B175),3,B176=B175,2,TRUE,1)</f>
        <v>1</v>
      </c>
    </row>
    <row r="177" spans="1:6" x14ac:dyDescent="0.3">
      <c r="A177" t="s">
        <v>71</v>
      </c>
      <c r="B177">
        <v>17862</v>
      </c>
      <c r="C177" t="s">
        <v>296</v>
      </c>
      <c r="D177">
        <v>36</v>
      </c>
      <c r="E177">
        <v>1</v>
      </c>
      <c r="F177" cm="1">
        <f t="array" ref="F177">_xlfn.IFS(AND(2=E176,B177=B176),3,B177=B176,2,TRUE,1)</f>
        <v>2</v>
      </c>
    </row>
    <row r="178" spans="1:6" x14ac:dyDescent="0.3">
      <c r="A178" t="s">
        <v>404</v>
      </c>
      <c r="B178">
        <v>18547</v>
      </c>
      <c r="C178" t="s">
        <v>296</v>
      </c>
      <c r="D178">
        <v>128</v>
      </c>
      <c r="E178">
        <v>1</v>
      </c>
      <c r="F178" cm="1">
        <f t="array" ref="F178">_xlfn.IFS(AND(2=E177,B178=B177),3,B178=B177,2,TRUE,1)</f>
        <v>1</v>
      </c>
    </row>
    <row r="179" spans="1:6" x14ac:dyDescent="0.3">
      <c r="A179" t="s">
        <v>405</v>
      </c>
      <c r="B179">
        <v>18547</v>
      </c>
      <c r="C179" t="s">
        <v>296</v>
      </c>
      <c r="D179">
        <v>21</v>
      </c>
      <c r="E179">
        <v>1</v>
      </c>
      <c r="F179" cm="1">
        <f t="array" ref="F179">_xlfn.IFS(AND(2=E178,B179=B178),3,B179=B178,2,TRUE,1)</f>
        <v>2</v>
      </c>
    </row>
    <row r="180" spans="1:6" x14ac:dyDescent="0.3">
      <c r="A180" t="s">
        <v>406</v>
      </c>
      <c r="B180">
        <v>18677</v>
      </c>
      <c r="C180" t="s">
        <v>296</v>
      </c>
      <c r="D180">
        <v>15118</v>
      </c>
      <c r="E180">
        <v>0</v>
      </c>
      <c r="F180" cm="1">
        <f t="array" ref="F180">_xlfn.IFS(AND(2=E179,B180=B179),3,B180=B179,2,TRUE,1)</f>
        <v>1</v>
      </c>
    </row>
    <row r="181" spans="1:6" x14ac:dyDescent="0.3">
      <c r="A181" t="s">
        <v>407</v>
      </c>
      <c r="B181">
        <v>18677</v>
      </c>
      <c r="C181" t="s">
        <v>296</v>
      </c>
      <c r="D181">
        <v>6011</v>
      </c>
      <c r="E181">
        <v>0</v>
      </c>
      <c r="F181" cm="1">
        <f t="array" ref="F181">_xlfn.IFS(AND(2=E180,B181=B180),3,B181=B180,2,TRUE,1)</f>
        <v>2</v>
      </c>
    </row>
    <row r="182" spans="1:6" x14ac:dyDescent="0.3">
      <c r="A182" t="s">
        <v>167</v>
      </c>
      <c r="B182">
        <v>18806</v>
      </c>
      <c r="C182" t="s">
        <v>296</v>
      </c>
      <c r="D182">
        <v>752</v>
      </c>
      <c r="E182">
        <v>0</v>
      </c>
      <c r="F182" cm="1">
        <f t="array" ref="F182">_xlfn.IFS(AND(2=E181,B182=B181),3,B182=B181,2,TRUE,1)</f>
        <v>1</v>
      </c>
    </row>
    <row r="183" spans="1:6" x14ac:dyDescent="0.3">
      <c r="A183" t="s">
        <v>169</v>
      </c>
      <c r="B183">
        <v>18806</v>
      </c>
      <c r="C183" t="s">
        <v>296</v>
      </c>
      <c r="D183">
        <v>68</v>
      </c>
      <c r="E183">
        <v>0</v>
      </c>
      <c r="F183" cm="1">
        <f t="array" ref="F183">_xlfn.IFS(AND(2=E182,B183=B182),3,B183=B182,2,TRUE,1)</f>
        <v>2</v>
      </c>
    </row>
    <row r="184" spans="1:6" x14ac:dyDescent="0.3">
      <c r="A184" t="s">
        <v>408</v>
      </c>
      <c r="B184">
        <v>19807</v>
      </c>
      <c r="C184" t="s">
        <v>296</v>
      </c>
      <c r="D184">
        <v>64</v>
      </c>
      <c r="E184">
        <v>0</v>
      </c>
      <c r="F184" cm="1">
        <f t="array" ref="F184">_xlfn.IFS(AND(2=E183,B184=B183),3,B184=B183,2,TRUE,1)</f>
        <v>1</v>
      </c>
    </row>
    <row r="185" spans="1:6" x14ac:dyDescent="0.3">
      <c r="A185" t="s">
        <v>409</v>
      </c>
      <c r="B185">
        <v>19807</v>
      </c>
      <c r="C185" t="s">
        <v>296</v>
      </c>
      <c r="D185">
        <v>7</v>
      </c>
      <c r="E185">
        <v>1</v>
      </c>
      <c r="F185" cm="1">
        <f t="array" ref="F185">_xlfn.IFS(AND(2=E184,B185=B184),3,B185=B184,2,TRUE,1)</f>
        <v>2</v>
      </c>
    </row>
    <row r="186" spans="1:6" x14ac:dyDescent="0.3">
      <c r="A186" t="s">
        <v>40</v>
      </c>
      <c r="B186">
        <v>19929</v>
      </c>
      <c r="C186" t="s">
        <v>296</v>
      </c>
      <c r="D186">
        <v>10774</v>
      </c>
      <c r="E186">
        <v>0</v>
      </c>
      <c r="F186" cm="1">
        <f t="array" ref="F186">_xlfn.IFS(AND(2=E185,B186=B185),3,B186=B185,2,TRUE,1)</f>
        <v>1</v>
      </c>
    </row>
    <row r="187" spans="1:6" x14ac:dyDescent="0.3">
      <c r="A187" t="s">
        <v>42</v>
      </c>
      <c r="B187">
        <v>19929</v>
      </c>
      <c r="C187" t="s">
        <v>296</v>
      </c>
      <c r="D187">
        <v>11</v>
      </c>
      <c r="E187">
        <v>1</v>
      </c>
      <c r="F187" cm="1">
        <f t="array" ref="F187">_xlfn.IFS(AND(2=E186,B187=B186),3,B187=B186,2,TRUE,1)</f>
        <v>2</v>
      </c>
    </row>
    <row r="188" spans="1:6" x14ac:dyDescent="0.3">
      <c r="A188" t="s">
        <v>410</v>
      </c>
      <c r="B188">
        <v>20426</v>
      </c>
      <c r="C188" t="s">
        <v>296</v>
      </c>
      <c r="D188">
        <v>4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t="s">
        <v>411</v>
      </c>
      <c r="B189">
        <v>20912</v>
      </c>
      <c r="C189" t="s">
        <v>296</v>
      </c>
      <c r="D189">
        <v>6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t="s">
        <v>412</v>
      </c>
      <c r="B190">
        <v>21412</v>
      </c>
      <c r="C190" t="s">
        <v>296</v>
      </c>
      <c r="D190">
        <v>8</v>
      </c>
      <c r="E190">
        <v>1</v>
      </c>
      <c r="F190" cm="1">
        <f t="array" ref="F190">_xlfn.IFS(AND(2=E189,B190=B189),3,B190=B189,2,TRUE,1)</f>
        <v>1</v>
      </c>
    </row>
    <row r="191" spans="1:6" x14ac:dyDescent="0.3">
      <c r="A191" t="s">
        <v>413</v>
      </c>
      <c r="B191">
        <v>21617</v>
      </c>
      <c r="C191" t="s">
        <v>296</v>
      </c>
      <c r="D191">
        <v>165</v>
      </c>
      <c r="E191">
        <v>0</v>
      </c>
      <c r="F191" cm="1">
        <f t="array" ref="F191">_xlfn.IFS(AND(2=E190,B191=B190),3,B191=B190,2,TRUE,1)</f>
        <v>1</v>
      </c>
    </row>
    <row r="192" spans="1:6" x14ac:dyDescent="0.3">
      <c r="A192" t="s">
        <v>414</v>
      </c>
      <c r="B192">
        <v>21617</v>
      </c>
      <c r="C192" t="s">
        <v>296</v>
      </c>
      <c r="D192">
        <v>451</v>
      </c>
      <c r="E192">
        <v>1</v>
      </c>
      <c r="F192" cm="1">
        <f t="array" ref="F192">_xlfn.IFS(AND(2=E191,B192=B191),3,B192=B191,2,TRUE,1)</f>
        <v>2</v>
      </c>
    </row>
    <row r="193" spans="1:12" x14ac:dyDescent="0.3">
      <c r="A193" t="s">
        <v>415</v>
      </c>
      <c r="B193">
        <v>21876</v>
      </c>
      <c r="C193" t="s">
        <v>296</v>
      </c>
      <c r="D193">
        <v>22</v>
      </c>
      <c r="E193">
        <v>1</v>
      </c>
      <c r="F193" cm="1">
        <f t="array" ref="F193">_xlfn.IFS(AND(2=E192,B193=B192),3,B193=B192,2,TRUE,1)</f>
        <v>1</v>
      </c>
    </row>
    <row r="197" spans="1:12" x14ac:dyDescent="0.3">
      <c r="C197">
        <v>1</v>
      </c>
      <c r="D197" s="1" t="s">
        <v>256</v>
      </c>
      <c r="E197" t="s">
        <v>421</v>
      </c>
      <c r="F197" s="1" t="s">
        <v>422</v>
      </c>
      <c r="I197">
        <v>1</v>
      </c>
      <c r="J197" s="1" t="s">
        <v>256</v>
      </c>
      <c r="K197" t="s">
        <v>421</v>
      </c>
      <c r="L197" s="1" t="s">
        <v>257</v>
      </c>
    </row>
    <row r="198" spans="1:12" x14ac:dyDescent="0.3">
      <c r="B198">
        <v>1000</v>
      </c>
      <c r="C198">
        <f>COUNTIFS(sea_dataset_normal[position],"&lt;="&amp;$B198,sea_dataset_normal[search],"=1")</f>
        <v>87</v>
      </c>
      <c r="D198" s="1">
        <f>SUM(C$198:$C198)/SUM($C$198:$C$220)</f>
        <v>0.75652173913043474</v>
      </c>
      <c r="E198">
        <f>COUNTIFS(sea_dataset_normal[position],"&lt;="&amp;B198,sea_dataset_normal[search],"=2")</f>
        <v>62</v>
      </c>
      <c r="F198" s="1">
        <f>SUM($E$198:E198)/SUM($E$198:$E$220)</f>
        <v>0.80519480519480524</v>
      </c>
      <c r="H198">
        <v>100</v>
      </c>
      <c r="I198">
        <f>COUNTIFS(sea_dataset_normal[position],"&lt;="&amp;H198,sea_dataset_normal[search],"=1")</f>
        <v>46</v>
      </c>
      <c r="J198" s="1">
        <f>SUM($I$198:I198)/SUM($I$198:$I$207)</f>
        <v>0.52873563218390807</v>
      </c>
      <c r="K198">
        <f>COUNTIFS(sea_dataset_normal[position],"&lt;="&amp;H198,sea_dataset_normal[search],"=2")</f>
        <v>33</v>
      </c>
      <c r="L198" s="1">
        <f>SUM($K$198:K198)/SUM($K$198:$K$207)</f>
        <v>0.532258064516129</v>
      </c>
    </row>
    <row r="199" spans="1:12" x14ac:dyDescent="0.3">
      <c r="B199">
        <v>2000</v>
      </c>
      <c r="C199">
        <f>COUNTIFS(sea_dataset_normal[position],"&lt;="&amp;B199,sea_dataset_normal[search],"=1")-C198</f>
        <v>8</v>
      </c>
      <c r="D199" s="1">
        <f>SUM(C$198:$C199)/SUM($C$198:$C$220)</f>
        <v>0.82608695652173914</v>
      </c>
      <c r="E199">
        <f>COUNTIFS(sea_dataset_normal[position],"&lt;="&amp;B199,sea_dataset_normal[search],"=2")-E198</f>
        <v>7</v>
      </c>
      <c r="F199" s="1">
        <f>SUM($E$198:E199)/SUM($E$198:$E$220)</f>
        <v>0.89610389610389607</v>
      </c>
      <c r="H199">
        <v>200</v>
      </c>
      <c r="I199">
        <f>COUNTIFS(sea_dataset_normal[position],"&lt;="&amp;H199,sea_dataset_normal[search],"=1")-I198</f>
        <v>14</v>
      </c>
      <c r="J199" s="1">
        <f>SUM($I$198:I199)/SUM($I$198:$I$207)</f>
        <v>0.68965517241379315</v>
      </c>
      <c r="K199">
        <f>COUNTIFS(sea_dataset_normal[position],"&lt;="&amp;H199,sea_dataset_normal[search],"=2")-K198</f>
        <v>12</v>
      </c>
      <c r="L199" s="1">
        <f>SUM($K$198:K199)/SUM($K$198:$K$207)</f>
        <v>0.72580645161290325</v>
      </c>
    </row>
    <row r="200" spans="1:12" x14ac:dyDescent="0.3">
      <c r="B200">
        <v>3000</v>
      </c>
      <c r="C200">
        <f>COUNTIFS(sea_dataset_normal[position],"&lt;="&amp;B200,sea_dataset_normal[search],"=1")-SUM($C$198:C199)</f>
        <v>2</v>
      </c>
      <c r="D200" s="1">
        <f>SUM(C$198:$C200)/SUM($C$198:$C$220)</f>
        <v>0.84347826086956523</v>
      </c>
      <c r="E200">
        <f>COUNTIFS(sea_dataset_normal[position],"&lt;="&amp;B200,sea_dataset_normal[search],"=2")-SUM($E$198:E199)</f>
        <v>2</v>
      </c>
      <c r="F200" s="1">
        <f>SUM($E$198:E200)/SUM($E$198:$E$220)</f>
        <v>0.92207792207792205</v>
      </c>
      <c r="H200">
        <v>300</v>
      </c>
      <c r="I200">
        <f>COUNTIFS(sea_dataset_normal[position],"&lt;="&amp;H200,sea_dataset_normal[search],"=1")-SUM(I198:I199)</f>
        <v>8</v>
      </c>
      <c r="J200" s="1">
        <f>SUM($I$198:I200)/SUM($I$198:$I$207)</f>
        <v>0.7816091954022989</v>
      </c>
      <c r="K200">
        <f>COUNTIFS(sea_dataset_normal[position],"&lt;="&amp;H200,sea_dataset_normal[search],"=2")-SUM(K198:K199)</f>
        <v>5</v>
      </c>
      <c r="L200" s="1">
        <f>SUM($K$198:K200)/SUM($K$198:$K$207)</f>
        <v>0.80645161290322576</v>
      </c>
    </row>
    <row r="201" spans="1:12" x14ac:dyDescent="0.3">
      <c r="B201">
        <v>4000</v>
      </c>
      <c r="C201">
        <f>COUNTIFS(sea_dataset_normal[position],"&lt;="&amp;B201,sea_dataset_normal[search],"=1")-SUM($C$198:C200)</f>
        <v>2</v>
      </c>
      <c r="D201" s="1">
        <f>SUM(C$198:$C201)/SUM($C$198:$C$220)</f>
        <v>0.86086956521739133</v>
      </c>
      <c r="E201">
        <f>COUNTIFS(sea_dataset_normal[position],"&lt;="&amp;B201,sea_dataset_normal[search],"=2")-SUM($E$198:E200)</f>
        <v>4</v>
      </c>
      <c r="F201" s="1">
        <f>SUM($E$198:E201)/SUM($E$198:$E$220)</f>
        <v>0.97402597402597402</v>
      </c>
      <c r="H201">
        <v>400</v>
      </c>
      <c r="I201">
        <f>COUNTIFS(sea_dataset_normal[position],"&lt;="&amp;H201,sea_dataset_normal[search],"=1")-SUM(I198:I200)</f>
        <v>5</v>
      </c>
      <c r="J201" s="1">
        <f>SUM($I$198:I201)/SUM($I$198:$I$207)</f>
        <v>0.83908045977011492</v>
      </c>
      <c r="K201">
        <f>COUNTIFS(sea_dataset_normal[position],"&lt;="&amp;H201,sea_dataset_normal[search],"=2")-SUM(K198:K200)</f>
        <v>2</v>
      </c>
      <c r="L201" s="1">
        <f>SUM($K$198:K201)/SUM($K$198:$K$207)</f>
        <v>0.83870967741935487</v>
      </c>
    </row>
    <row r="202" spans="1:12" x14ac:dyDescent="0.3">
      <c r="B202">
        <v>5000</v>
      </c>
      <c r="C202">
        <f>COUNTIFS(sea_dataset_normal[position],"&lt;="&amp;B202,sea_dataset_normal[search],"=1")-SUM($C$198:C201)</f>
        <v>3</v>
      </c>
      <c r="D202" s="1">
        <f>SUM(C$198:$C202)/SUM($C$198:$C$220)</f>
        <v>0.88695652173913042</v>
      </c>
      <c r="E202">
        <f>COUNTIFS(sea_dataset_normal[position],"&lt;="&amp;B202,sea_dataset_normal[search],"=2")-SUM($E$198:E201)</f>
        <v>0</v>
      </c>
      <c r="F202" s="1">
        <f>SUM($E$198:E202)/SUM($E$198:$E$220)</f>
        <v>0.97402597402597402</v>
      </c>
      <c r="H202">
        <v>500</v>
      </c>
      <c r="I202">
        <f>COUNTIFS(sea_dataset_normal[position],"&lt;="&amp;H202,sea_dataset_normal[search],"=1")-SUM(I198:I201)</f>
        <v>2</v>
      </c>
      <c r="J202" s="1">
        <f>SUM($I$198:I202)/SUM($I$198:$I$207)</f>
        <v>0.86206896551724133</v>
      </c>
      <c r="K202">
        <f>COUNTIFS(sea_dataset_normal[position],"&lt;="&amp;H202,sea_dataset_normal[search],"=2")-SUM(K198:K201)</f>
        <v>3</v>
      </c>
      <c r="L202" s="1">
        <f>SUM($K$198:K202)/SUM($K$198:$K$207)</f>
        <v>0.88709677419354838</v>
      </c>
    </row>
    <row r="203" spans="1:12" x14ac:dyDescent="0.3">
      <c r="B203">
        <v>6000</v>
      </c>
      <c r="C203">
        <f>COUNTIFS(sea_dataset_normal[position],"&lt;="&amp;B203,sea_dataset_normal[search],"=1")-SUM($C$198:C202)</f>
        <v>4</v>
      </c>
      <c r="D203" s="1">
        <f>SUM(C$198:$C203)/SUM($C$198:$C$220)</f>
        <v>0.92173913043478262</v>
      </c>
      <c r="E203">
        <f>COUNTIFS(sea_dataset_normal[position],"&lt;="&amp;B203,sea_dataset_normal[search],"=2")-SUM($E$198:E202)</f>
        <v>1</v>
      </c>
      <c r="F203" s="1">
        <f>SUM($E$198:E203)/SUM($E$198:$E$220)</f>
        <v>0.98701298701298701</v>
      </c>
      <c r="H203">
        <v>600</v>
      </c>
      <c r="I203">
        <f>COUNTIFS(sea_dataset_normal[position],"&lt;="&amp;H203,sea_dataset_normal[search],"=1")-SUM(I198:I202)</f>
        <v>3</v>
      </c>
      <c r="J203" s="1">
        <f>SUM($I$198:I203)/SUM($I$198:$I$207)</f>
        <v>0.89655172413793105</v>
      </c>
      <c r="K203">
        <f>COUNTIFS(sea_dataset_normal[position],"&lt;="&amp;H203,sea_dataset_normal[search],"=2")-SUM(K198:K202)</f>
        <v>2</v>
      </c>
      <c r="L203" s="1">
        <f>SUM($K$198:K203)/SUM($K$198:$K$207)</f>
        <v>0.91935483870967738</v>
      </c>
    </row>
    <row r="204" spans="1:12" x14ac:dyDescent="0.3">
      <c r="B204">
        <v>7000</v>
      </c>
      <c r="C204">
        <f>COUNTIFS(sea_dataset_normal[position],"&lt;="&amp;B204,sea_dataset_normal[search],"=1")-SUM($C$198:C203)</f>
        <v>0</v>
      </c>
      <c r="D204" s="1">
        <f>SUM(C$198:$C204)/SUM($C$198:$C$220)</f>
        <v>0.92173913043478262</v>
      </c>
      <c r="E204">
        <f>COUNTIFS(sea_dataset_normal[position],"&lt;="&amp;B204,sea_dataset_normal[search],"=2")-SUM($E$198:E203)</f>
        <v>1</v>
      </c>
      <c r="F204" s="1">
        <f>SUM($E$198:E204)/SUM($E$198:$E$220)</f>
        <v>1</v>
      </c>
      <c r="H204">
        <v>700</v>
      </c>
      <c r="I204">
        <f>COUNTIFS(sea_dataset_normal[position],"&lt;="&amp;H204,sea_dataset_normal[search],"=1")-SUM(I198:I203)</f>
        <v>2</v>
      </c>
      <c r="J204" s="1">
        <f>SUM($I$198:I204)/SUM($I$198:$I$207)</f>
        <v>0.91954022988505746</v>
      </c>
      <c r="K204">
        <f>COUNTIFS(sea_dataset_normal[position],"&lt;="&amp;H204,sea_dataset_normal[search],"=2")-SUM(K198:K203)</f>
        <v>3</v>
      </c>
      <c r="L204" s="1">
        <f>SUM($K$198:K204)/SUM($K$198:$K$207)</f>
        <v>0.967741935483871</v>
      </c>
    </row>
    <row r="205" spans="1:12" x14ac:dyDescent="0.3">
      <c r="B205">
        <v>8000</v>
      </c>
      <c r="C205">
        <f>COUNTIFS(sea_dataset_normal[position],"&lt;="&amp;B205,sea_dataset_normal[search],"=1")-SUM($C$198:C204)</f>
        <v>2</v>
      </c>
      <c r="D205" s="1">
        <f>SUM(C$198:$C205)/SUM($C$198:$C$220)</f>
        <v>0.93913043478260871</v>
      </c>
      <c r="E205">
        <f>COUNTIFS(sea_dataset_normal[position],"&lt;="&amp;B205,sea_dataset_normal[search],"=2")-SUM($E$198:E204)</f>
        <v>0</v>
      </c>
      <c r="F205" s="1">
        <f>SUM($E$198:E205)/SUM($E$198:$E$220)</f>
        <v>1</v>
      </c>
      <c r="H205">
        <v>800</v>
      </c>
      <c r="I205">
        <f>COUNTIFS(sea_dataset_normal[position],"&lt;="&amp;H205,sea_dataset_normal[search],"=1")-SUM(I198:I204)</f>
        <v>3</v>
      </c>
      <c r="J205" s="1">
        <f>SUM($I$198:I205)/SUM($I$198:$I$207)</f>
        <v>0.95402298850574707</v>
      </c>
      <c r="K205">
        <f>COUNTIFS(sea_dataset_normal[position],"&lt;="&amp;H205,sea_dataset_normal[search],"=2")-SUM(K198:K204)</f>
        <v>0</v>
      </c>
      <c r="L205" s="1">
        <f>SUM($K$198:K205)/SUM($K$198:$K$207)</f>
        <v>0.967741935483871</v>
      </c>
    </row>
    <row r="206" spans="1:12" x14ac:dyDescent="0.3">
      <c r="B206">
        <v>9000</v>
      </c>
      <c r="C206">
        <f>COUNTIFS(sea_dataset_normal[position],"&lt;="&amp;B206,sea_dataset_normal[search],"=1")-SUM($C$198:C205)</f>
        <v>2</v>
      </c>
      <c r="D206" s="1">
        <f>SUM(C$198:$C206)/SUM($C$198:$C$220)</f>
        <v>0.95652173913043481</v>
      </c>
      <c r="E206">
        <f>COUNTIFS(sea_dataset_normal[position],"&lt;="&amp;B206,sea_dataset_normal[search],"=2")-SUM($E$198:E205)</f>
        <v>0</v>
      </c>
      <c r="F206" s="1">
        <f>SUM($E$198:E206)/SUM($E$198:$E$220)</f>
        <v>1</v>
      </c>
      <c r="H206">
        <v>900</v>
      </c>
      <c r="I206">
        <f>COUNTIFS(sea_dataset_normal[position],"&lt;="&amp;H206,sea_dataset_normal[search],"=1")-SUM(I198:I205)</f>
        <v>2</v>
      </c>
      <c r="J206" s="1">
        <f>SUM($I$198:I206)/SUM($I$198:$I$207)</f>
        <v>0.97701149425287359</v>
      </c>
      <c r="K206">
        <f>COUNTIFS(sea_dataset_normal[position],"&lt;="&amp;H206,sea_dataset_normal[search],"=2")-SUM(K198:K205)</f>
        <v>1</v>
      </c>
      <c r="L206" s="1">
        <f>SUM($K$198:K206)/SUM($K$198:$K$207)</f>
        <v>0.9838709677419355</v>
      </c>
    </row>
    <row r="207" spans="1:12" x14ac:dyDescent="0.3">
      <c r="B207">
        <v>10000</v>
      </c>
      <c r="C207">
        <f>COUNTIFS(sea_dataset_normal[position],"&lt;="&amp;B207,sea_dataset_normal[search],"=1")-SUM($C$198:C206)</f>
        <v>1</v>
      </c>
      <c r="D207" s="1">
        <f>SUM(C$198:$C207)/SUM($C$198:$C$220)</f>
        <v>0.9652173913043478</v>
      </c>
      <c r="E207">
        <f>COUNTIFS(sea_dataset_normal[position],"&lt;="&amp;B207,sea_dataset_normal[search],"=2")-SUM($E$198:E206)</f>
        <v>0</v>
      </c>
      <c r="F207" s="1">
        <f>SUM($E$198:E207)/SUM($E$198:$E$220)</f>
        <v>1</v>
      </c>
      <c r="H207">
        <v>1000</v>
      </c>
      <c r="I207">
        <f>COUNTIFS(sea_dataset_normal[position],"&lt;="&amp;H207,sea_dataset_normal[search],"=1")-SUM(I198:I206)</f>
        <v>2</v>
      </c>
      <c r="J207" s="1">
        <f>SUM($I$198:I207)/SUM($I$198:$I$207)</f>
        <v>1</v>
      </c>
      <c r="K207">
        <f>COUNTIFS(sea_dataset_normal[position],"&lt;="&amp;H207,sea_dataset_normal[search],"=2")-SUM(K198:K206)</f>
        <v>1</v>
      </c>
      <c r="L207" s="1">
        <f>SUM($K$198:K207)/SUM($K$198:$K$207)</f>
        <v>1</v>
      </c>
    </row>
    <row r="208" spans="1:12" x14ac:dyDescent="0.3">
      <c r="B208">
        <v>11000</v>
      </c>
      <c r="C208">
        <f>COUNTIFS(sea_dataset_normal[position],"&lt;="&amp;B208,sea_dataset_normal[search],"=1")-SUM($C$198:C207)</f>
        <v>1</v>
      </c>
      <c r="D208" s="1">
        <f>SUM(C$198:$C208)/SUM($C$198:$C$220)</f>
        <v>0.97391304347826091</v>
      </c>
      <c r="E208">
        <f>COUNTIFS(sea_dataset_normal[position],"&lt;="&amp;B208,sea_dataset_normal[search],"=2")-SUM($E$198:E207)</f>
        <v>0</v>
      </c>
      <c r="F208" s="1">
        <f>SUM($E$198:E208)/SUM($E$198:$E$220)</f>
        <v>1</v>
      </c>
      <c r="J208" s="1"/>
    </row>
    <row r="209" spans="2:10" x14ac:dyDescent="0.3">
      <c r="B209">
        <v>12000</v>
      </c>
      <c r="C209">
        <f>COUNTIFS(sea_dataset_normal[position],"&lt;="&amp;B209,sea_dataset_normal[search],"=1")-SUM($C$198:C208)</f>
        <v>1</v>
      </c>
      <c r="D209" s="1">
        <f>SUM(C$198:$C209)/SUM($C$198:$C$220)</f>
        <v>0.9826086956521739</v>
      </c>
      <c r="E209">
        <f>COUNTIFS(sea_dataset_normal[position],"&lt;="&amp;B209,sea_dataset_normal[search],"=2")-SUM($E$198:E208)</f>
        <v>0</v>
      </c>
      <c r="F209" s="1">
        <f>SUM($E$198:E209)/SUM($E$198:$E$220)</f>
        <v>1</v>
      </c>
      <c r="J209" s="1"/>
    </row>
    <row r="210" spans="2:10" x14ac:dyDescent="0.3">
      <c r="B210">
        <v>13000</v>
      </c>
      <c r="C210">
        <f>COUNTIFS(sea_dataset_normal[position],"&lt;="&amp;B210,sea_dataset_normal[search],"=1")-SUM($C$198:C209)</f>
        <v>1</v>
      </c>
      <c r="D210" s="1">
        <f>SUM(C$198:$C210)/SUM($C$198:$C$220)</f>
        <v>0.99130434782608701</v>
      </c>
      <c r="E210">
        <f>COUNTIFS(sea_dataset_normal[position],"&lt;="&amp;B210,sea_dataset_normal[search],"=2")-SUM($E$198:E209)</f>
        <v>0</v>
      </c>
      <c r="F210" s="1">
        <f>SUM($E$198:E210)/SUM($E$198:$E$220)</f>
        <v>1</v>
      </c>
      <c r="J210" s="1"/>
    </row>
    <row r="211" spans="2:10" x14ac:dyDescent="0.3">
      <c r="B211">
        <v>14000</v>
      </c>
      <c r="C211">
        <f>COUNTIFS(sea_dataset_normal[position],"&lt;="&amp;B211,sea_dataset_normal[search],"=1")-SUM($C$198:C210)</f>
        <v>0</v>
      </c>
      <c r="D211" s="1">
        <f>SUM(C$198:$C211)/SUM($C$198:$C$220)</f>
        <v>0.99130434782608701</v>
      </c>
      <c r="E211">
        <f>COUNTIFS(sea_dataset_normal[position],"&lt;="&amp;B211,sea_dataset_normal[search],"=2")-SUM($E$198:E210)</f>
        <v>0</v>
      </c>
      <c r="F211" s="1">
        <f>SUM($E$198:E211)/SUM($E$198:$E$220)</f>
        <v>1</v>
      </c>
    </row>
    <row r="212" spans="2:10" x14ac:dyDescent="0.3">
      <c r="B212">
        <v>15000</v>
      </c>
      <c r="C212">
        <f>COUNTIFS(sea_dataset_normal[position],"&lt;="&amp;B212,sea_dataset_normal[search],"=1")-SUM($C$198:C211)</f>
        <v>0</v>
      </c>
      <c r="D212" s="1">
        <f>SUM(C$198:$C212)/SUM($C$198:$C$220)</f>
        <v>0.99130434782608701</v>
      </c>
      <c r="E212">
        <f>COUNTIFS(sea_dataset_normal[position],"&lt;="&amp;B212,sea_dataset_normal[search],"=2")-SUM($E$198:E211)</f>
        <v>0</v>
      </c>
      <c r="F212" s="1">
        <f>SUM($E$198:E212)/SUM($E$198:$E$220)</f>
        <v>1</v>
      </c>
    </row>
    <row r="213" spans="2:10" x14ac:dyDescent="0.3">
      <c r="B213">
        <v>16000</v>
      </c>
      <c r="C213">
        <f>COUNTIFS(sea_dataset_normal[position],"&lt;="&amp;B213,sea_dataset_normal[search],"=1")-SUM($C$198:C212)</f>
        <v>1</v>
      </c>
      <c r="D213" s="1">
        <f>SUM(C$198:$C213)/SUM($C$198:$C$220)</f>
        <v>1</v>
      </c>
      <c r="E213">
        <f>COUNTIFS(sea_dataset_normal[position],"&lt;="&amp;B213,sea_dataset_normal[search],"=2")-SUM($E$198:E212)</f>
        <v>0</v>
      </c>
      <c r="F213" s="1">
        <f>SUM($E$198:E213)/SUM($E$198:$E$220)</f>
        <v>1</v>
      </c>
    </row>
    <row r="214" spans="2:10" x14ac:dyDescent="0.3">
      <c r="B214">
        <v>17000</v>
      </c>
      <c r="C214">
        <f>COUNTIFS(sea_dataset_normal[position],"&lt;="&amp;B214,sea_dataset_normal[search],"=1")-SUM($C$198:C213)</f>
        <v>0</v>
      </c>
      <c r="D214" s="1">
        <f>SUM(C$198:$C214)/SUM($C$198:$C$220)</f>
        <v>1</v>
      </c>
      <c r="E214">
        <f>COUNTIFS(sea_dataset_normal[position],"&lt;="&amp;B214,sea_dataset_normal[search],"=2")-SUM($E$198:E213)</f>
        <v>0</v>
      </c>
      <c r="F214" s="1">
        <f>SUM($E$198:E214)/SUM($E$198:$E$220)</f>
        <v>1</v>
      </c>
    </row>
    <row r="215" spans="2:10" x14ac:dyDescent="0.3">
      <c r="B215">
        <v>18000</v>
      </c>
      <c r="C215">
        <f>COUNTIFS(sea_dataset_normal[position],"&lt;="&amp;B215,sea_dataset_normal[search],"=1")-SUM($C$198:C214)</f>
        <v>0</v>
      </c>
      <c r="D215" s="1">
        <f>SUM(C$198:$C215)/SUM($C$198:$C$220)</f>
        <v>1</v>
      </c>
      <c r="E215">
        <f>COUNTIFS(sea_dataset_normal[position],"&lt;="&amp;B215,sea_dataset_normal[search],"=2")-SUM($E$198:E214)</f>
        <v>0</v>
      </c>
      <c r="F215" s="1">
        <f>SUM($E$198:E215)/SUM($E$198:$E$220)</f>
        <v>1</v>
      </c>
    </row>
    <row r="216" spans="2:10" x14ac:dyDescent="0.3">
      <c r="B216">
        <v>19000</v>
      </c>
      <c r="C216">
        <f>COUNTIFS(sea_dataset_normal[position],"&lt;="&amp;B216,sea_dataset_normal[search],"=1")-SUM($C$198:C215)</f>
        <v>0</v>
      </c>
      <c r="D216" s="1">
        <f>SUM(C$198:$C216)/SUM($C$198:$C$220)</f>
        <v>1</v>
      </c>
      <c r="E216">
        <f>COUNTIFS(sea_dataset_normal[position],"&lt;="&amp;B216,sea_dataset_normal[search],"=2")-SUM($E$198:E215)</f>
        <v>0</v>
      </c>
      <c r="F216" s="1">
        <f>SUM($E$198:E216)/SUM($E$198:$E$220)</f>
        <v>1</v>
      </c>
    </row>
    <row r="217" spans="2:10" x14ac:dyDescent="0.3">
      <c r="B217">
        <v>20000</v>
      </c>
      <c r="C217">
        <f>COUNTIFS(sea_dataset_normal[position],"&lt;="&amp;B217,sea_dataset_normal[search],"=1")-SUM($C$198:C216)</f>
        <v>0</v>
      </c>
      <c r="D217" s="1">
        <f>SUM(C$198:$C217)/SUM($C$198:$C$220)</f>
        <v>1</v>
      </c>
      <c r="E217">
        <f>COUNTIFS(sea_dataset_normal[position],"&lt;="&amp;B217,sea_dataset_normal[search],"=2")-SUM($E$198:E216)</f>
        <v>0</v>
      </c>
      <c r="F217" s="1">
        <f>SUM($E$198:E217)/SUM($E$198:$E$220)</f>
        <v>1</v>
      </c>
    </row>
    <row r="218" spans="2:10" x14ac:dyDescent="0.3">
      <c r="B218">
        <v>21000</v>
      </c>
      <c r="C218">
        <f>COUNTIFS(sea_dataset_normal[position],"&lt;="&amp;B218,sea_dataset_normal[search],"=1")-SUM($C$198:C217)</f>
        <v>0</v>
      </c>
      <c r="D218" s="1">
        <f>SUM(C$198:$C218)/SUM($C$198:$C$220)</f>
        <v>1</v>
      </c>
      <c r="E218">
        <f>COUNTIFS(sea_dataset_normal[position],"&lt;="&amp;B218,sea_dataset_normal[search],"=2")-SUM($E$198:E217)</f>
        <v>0</v>
      </c>
      <c r="F218" s="1">
        <f>SUM($E$198:E218)/SUM($E$198:$E$220)</f>
        <v>1</v>
      </c>
    </row>
    <row r="219" spans="2:10" x14ac:dyDescent="0.3">
      <c r="B219">
        <v>22000</v>
      </c>
      <c r="C219">
        <f>COUNTIFS(sea_dataset_normal[position],"&lt;="&amp;B219,sea_dataset_normal[search],"=1")-SUM($C$198:C218)</f>
        <v>0</v>
      </c>
      <c r="D219" s="1">
        <f>SUM(C$198:$C219)/SUM($C$198:$C$220)</f>
        <v>1</v>
      </c>
      <c r="E219">
        <f>COUNTIFS(sea_dataset_normal[position],"&lt;="&amp;B219,sea_dataset_normal[search],"=2")-SUM($E$198:E218)</f>
        <v>0</v>
      </c>
      <c r="F219" s="1">
        <f>SUM($E$198:E219)/SUM($E$198:$E$220)</f>
        <v>1</v>
      </c>
    </row>
    <row r="220" spans="2:10" x14ac:dyDescent="0.3">
      <c r="B220">
        <v>23000</v>
      </c>
      <c r="C220">
        <f>COUNTIFS(sea_dataset_normal[position],"&lt;="&amp;B220,sea_dataset_normal[search],"=1")-SUM($C$198:C219)</f>
        <v>0</v>
      </c>
      <c r="D220" s="1">
        <f>SUM(C$198:$C220)/SUM($C$198:$C$220)</f>
        <v>1</v>
      </c>
      <c r="E220">
        <f>COUNTIFS(sea_dataset_normal[position],"&lt;="&amp;B220,sea_dataset_normal[search],"=2")-SUM($E$198:E219)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92B0-D33E-4C66-8594-6B1E8E18ECD8}">
  <dimension ref="A1:E54"/>
  <sheetViews>
    <sheetView topLeftCell="A31" workbookViewId="0">
      <selection activeCell="G50" sqref="G50"/>
    </sheetView>
  </sheetViews>
  <sheetFormatPr defaultRowHeight="14.4" x14ac:dyDescent="0.3"/>
  <cols>
    <col min="1" max="1" width="51.3320312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x14ac:dyDescent="0.3">
      <c r="A2" t="s">
        <v>425</v>
      </c>
      <c r="B2">
        <v>3604</v>
      </c>
      <c r="C2" t="s">
        <v>426</v>
      </c>
      <c r="D2">
        <v>4299</v>
      </c>
      <c r="E2">
        <v>0</v>
      </c>
    </row>
    <row r="3" spans="1:5" x14ac:dyDescent="0.3">
      <c r="A3" t="s">
        <v>427</v>
      </c>
      <c r="B3">
        <v>3604</v>
      </c>
      <c r="C3" t="s">
        <v>426</v>
      </c>
      <c r="D3">
        <v>4516</v>
      </c>
      <c r="E3">
        <v>0</v>
      </c>
    </row>
    <row r="4" spans="1:5" x14ac:dyDescent="0.3">
      <c r="A4" t="s">
        <v>428</v>
      </c>
      <c r="B4">
        <v>4719</v>
      </c>
      <c r="C4" t="s">
        <v>426</v>
      </c>
      <c r="D4">
        <v>149</v>
      </c>
      <c r="E4">
        <v>0</v>
      </c>
    </row>
    <row r="5" spans="1:5" x14ac:dyDescent="0.3">
      <c r="A5" t="s">
        <v>429</v>
      </c>
      <c r="B5">
        <v>4719</v>
      </c>
      <c r="C5" t="s">
        <v>426</v>
      </c>
      <c r="D5">
        <v>129</v>
      </c>
      <c r="E5">
        <v>0</v>
      </c>
    </row>
    <row r="6" spans="1:5" x14ac:dyDescent="0.3">
      <c r="A6" t="s">
        <v>430</v>
      </c>
      <c r="B6">
        <v>91</v>
      </c>
      <c r="C6" t="s">
        <v>426</v>
      </c>
      <c r="D6">
        <v>495</v>
      </c>
      <c r="E6">
        <v>0</v>
      </c>
    </row>
    <row r="7" spans="1:5" x14ac:dyDescent="0.3">
      <c r="A7" t="s">
        <v>431</v>
      </c>
      <c r="B7">
        <v>91</v>
      </c>
      <c r="C7" t="s">
        <v>426</v>
      </c>
      <c r="D7">
        <v>215</v>
      </c>
      <c r="E7">
        <v>1</v>
      </c>
    </row>
    <row r="8" spans="1:5" x14ac:dyDescent="0.3">
      <c r="A8" t="s">
        <v>432</v>
      </c>
      <c r="B8">
        <v>791</v>
      </c>
      <c r="C8" t="s">
        <v>426</v>
      </c>
      <c r="D8">
        <v>11</v>
      </c>
      <c r="E8">
        <v>1</v>
      </c>
    </row>
    <row r="9" spans="1:5" x14ac:dyDescent="0.3">
      <c r="A9" t="s">
        <v>433</v>
      </c>
      <c r="B9">
        <v>17862</v>
      </c>
      <c r="C9" t="s">
        <v>426</v>
      </c>
      <c r="D9">
        <v>1142</v>
      </c>
      <c r="E9">
        <v>0</v>
      </c>
    </row>
    <row r="10" spans="1:5" x14ac:dyDescent="0.3">
      <c r="A10" t="s">
        <v>434</v>
      </c>
      <c r="B10">
        <v>17862</v>
      </c>
      <c r="C10" t="s">
        <v>426</v>
      </c>
      <c r="D10">
        <v>87</v>
      </c>
      <c r="E10">
        <v>1</v>
      </c>
    </row>
    <row r="11" spans="1:5" x14ac:dyDescent="0.3">
      <c r="A11" t="s">
        <v>435</v>
      </c>
      <c r="B11">
        <v>4022</v>
      </c>
      <c r="C11" t="s">
        <v>426</v>
      </c>
      <c r="D11">
        <v>4</v>
      </c>
      <c r="E11">
        <v>1</v>
      </c>
    </row>
    <row r="12" spans="1:5" x14ac:dyDescent="0.3">
      <c r="A12" t="s">
        <v>436</v>
      </c>
      <c r="B12">
        <v>772</v>
      </c>
      <c r="C12" t="s">
        <v>426</v>
      </c>
      <c r="D12">
        <v>971</v>
      </c>
      <c r="E12">
        <v>0</v>
      </c>
    </row>
    <row r="13" spans="1:5" x14ac:dyDescent="0.3">
      <c r="A13" t="s">
        <v>437</v>
      </c>
      <c r="B13">
        <v>772</v>
      </c>
      <c r="C13" t="s">
        <v>426</v>
      </c>
      <c r="D13">
        <v>9316</v>
      </c>
      <c r="E13">
        <v>0</v>
      </c>
    </row>
    <row r="14" spans="1:5" x14ac:dyDescent="0.3">
      <c r="A14" t="s">
        <v>438</v>
      </c>
      <c r="B14">
        <v>811</v>
      </c>
      <c r="C14" t="s">
        <v>426</v>
      </c>
      <c r="D14">
        <v>29</v>
      </c>
      <c r="E14">
        <v>1</v>
      </c>
    </row>
    <row r="15" spans="1:5" x14ac:dyDescent="0.3">
      <c r="A15" t="s">
        <v>439</v>
      </c>
      <c r="B15">
        <v>2685</v>
      </c>
      <c r="C15" t="s">
        <v>426</v>
      </c>
      <c r="D15">
        <v>2182</v>
      </c>
      <c r="E15">
        <v>0</v>
      </c>
    </row>
    <row r="16" spans="1:5" x14ac:dyDescent="0.3">
      <c r="A16" t="s">
        <v>440</v>
      </c>
      <c r="B16">
        <v>2549</v>
      </c>
      <c r="C16" t="s">
        <v>426</v>
      </c>
      <c r="D16">
        <v>6366</v>
      </c>
      <c r="E16">
        <v>0</v>
      </c>
    </row>
    <row r="17" spans="1:5" x14ac:dyDescent="0.3">
      <c r="A17" t="s">
        <v>441</v>
      </c>
      <c r="B17">
        <v>2549</v>
      </c>
      <c r="C17" t="s">
        <v>426</v>
      </c>
      <c r="D17">
        <v>7926</v>
      </c>
      <c r="E17">
        <v>0</v>
      </c>
    </row>
    <row r="18" spans="1:5" x14ac:dyDescent="0.3">
      <c r="A18" t="s">
        <v>442</v>
      </c>
      <c r="B18">
        <v>8931</v>
      </c>
      <c r="C18" t="s">
        <v>426</v>
      </c>
      <c r="D18">
        <v>2154</v>
      </c>
      <c r="E18">
        <v>0</v>
      </c>
    </row>
    <row r="19" spans="1:5" x14ac:dyDescent="0.3">
      <c r="A19" t="s">
        <v>443</v>
      </c>
      <c r="B19">
        <v>1337</v>
      </c>
      <c r="C19" t="s">
        <v>426</v>
      </c>
      <c r="D19">
        <v>3</v>
      </c>
      <c r="E19">
        <v>1</v>
      </c>
    </row>
    <row r="20" spans="1:5" x14ac:dyDescent="0.3">
      <c r="A20" t="s">
        <v>444</v>
      </c>
      <c r="B20">
        <v>3006</v>
      </c>
      <c r="C20" t="s">
        <v>426</v>
      </c>
      <c r="D20">
        <v>530</v>
      </c>
      <c r="E20">
        <v>0</v>
      </c>
    </row>
    <row r="21" spans="1:5" x14ac:dyDescent="0.3">
      <c r="A21" t="s">
        <v>445</v>
      </c>
      <c r="B21">
        <v>3006</v>
      </c>
      <c r="C21" t="s">
        <v>426</v>
      </c>
      <c r="D21">
        <v>891</v>
      </c>
      <c r="E21">
        <v>0</v>
      </c>
    </row>
    <row r="22" spans="1:5" x14ac:dyDescent="0.3">
      <c r="A22" t="s">
        <v>446</v>
      </c>
      <c r="B22">
        <v>2129</v>
      </c>
      <c r="C22" t="s">
        <v>426</v>
      </c>
      <c r="D22">
        <v>209</v>
      </c>
      <c r="E22">
        <v>0</v>
      </c>
    </row>
    <row r="23" spans="1:5" x14ac:dyDescent="0.3">
      <c r="A23" t="s">
        <v>447</v>
      </c>
      <c r="B23">
        <v>2129</v>
      </c>
      <c r="C23" t="s">
        <v>426</v>
      </c>
      <c r="D23">
        <v>424</v>
      </c>
      <c r="E23">
        <v>0</v>
      </c>
    </row>
    <row r="24" spans="1:5" x14ac:dyDescent="0.3">
      <c r="A24" t="s">
        <v>448</v>
      </c>
      <c r="B24">
        <v>2819</v>
      </c>
      <c r="C24" t="s">
        <v>426</v>
      </c>
      <c r="D24">
        <v>134</v>
      </c>
      <c r="E24">
        <v>1</v>
      </c>
    </row>
    <row r="25" spans="1:5" x14ac:dyDescent="0.3">
      <c r="A25" t="s">
        <v>449</v>
      </c>
      <c r="B25">
        <v>2819</v>
      </c>
      <c r="C25" t="s">
        <v>426</v>
      </c>
      <c r="D25">
        <v>39</v>
      </c>
      <c r="E25">
        <v>1</v>
      </c>
    </row>
    <row r="26" spans="1:5" x14ac:dyDescent="0.3">
      <c r="A26" t="s">
        <v>450</v>
      </c>
      <c r="B26">
        <v>105</v>
      </c>
      <c r="C26" t="s">
        <v>426</v>
      </c>
      <c r="D26">
        <v>3428</v>
      </c>
      <c r="E26">
        <v>0</v>
      </c>
    </row>
    <row r="27" spans="1:5" x14ac:dyDescent="0.3">
      <c r="A27" t="s">
        <v>451</v>
      </c>
      <c r="B27">
        <v>105</v>
      </c>
      <c r="C27" t="s">
        <v>426</v>
      </c>
      <c r="D27">
        <v>18</v>
      </c>
      <c r="E27">
        <v>1</v>
      </c>
    </row>
    <row r="28" spans="1:5" x14ac:dyDescent="0.3">
      <c r="A28" t="s">
        <v>452</v>
      </c>
      <c r="B28">
        <v>2261</v>
      </c>
      <c r="C28" t="s">
        <v>426</v>
      </c>
      <c r="D28">
        <v>2688</v>
      </c>
      <c r="E28">
        <v>0</v>
      </c>
    </row>
    <row r="29" spans="1:5" x14ac:dyDescent="0.3">
      <c r="A29" t="s">
        <v>453</v>
      </c>
      <c r="B29">
        <v>2261</v>
      </c>
      <c r="C29" t="s">
        <v>426</v>
      </c>
      <c r="D29">
        <v>3308</v>
      </c>
      <c r="E29">
        <v>0</v>
      </c>
    </row>
    <row r="30" spans="1:5" x14ac:dyDescent="0.3">
      <c r="A30" t="s">
        <v>454</v>
      </c>
      <c r="B30">
        <v>549</v>
      </c>
      <c r="C30" t="s">
        <v>426</v>
      </c>
      <c r="D30">
        <v>5958</v>
      </c>
      <c r="E30">
        <v>0</v>
      </c>
    </row>
    <row r="31" spans="1:5" x14ac:dyDescent="0.3">
      <c r="A31" t="s">
        <v>455</v>
      </c>
      <c r="B31">
        <v>549</v>
      </c>
      <c r="C31" t="s">
        <v>426</v>
      </c>
      <c r="D31">
        <v>4622</v>
      </c>
      <c r="E31">
        <v>0</v>
      </c>
    </row>
    <row r="32" spans="1:5" x14ac:dyDescent="0.3">
      <c r="A32" t="s">
        <v>448</v>
      </c>
      <c r="B32">
        <v>193</v>
      </c>
      <c r="C32" t="s">
        <v>426</v>
      </c>
      <c r="D32">
        <v>177</v>
      </c>
      <c r="E32">
        <v>1</v>
      </c>
    </row>
    <row r="33" spans="1:5" x14ac:dyDescent="0.3">
      <c r="A33" t="s">
        <v>456</v>
      </c>
      <c r="B33">
        <v>193</v>
      </c>
      <c r="C33" t="s">
        <v>426</v>
      </c>
      <c r="D33">
        <v>77</v>
      </c>
      <c r="E33">
        <v>0</v>
      </c>
    </row>
    <row r="34" spans="1:5" x14ac:dyDescent="0.3">
      <c r="A34" t="s">
        <v>457</v>
      </c>
      <c r="B34">
        <v>317</v>
      </c>
      <c r="C34" t="s">
        <v>426</v>
      </c>
      <c r="D34">
        <v>10</v>
      </c>
      <c r="E34">
        <v>1</v>
      </c>
    </row>
    <row r="35" spans="1:5" x14ac:dyDescent="0.3">
      <c r="A35" t="s">
        <v>458</v>
      </c>
      <c r="B35">
        <v>10759</v>
      </c>
      <c r="C35" t="s">
        <v>426</v>
      </c>
      <c r="D35">
        <v>541</v>
      </c>
      <c r="E35">
        <v>1</v>
      </c>
    </row>
    <row r="36" spans="1:5" x14ac:dyDescent="0.3">
      <c r="A36" t="s">
        <v>459</v>
      </c>
      <c r="B36">
        <v>10759</v>
      </c>
      <c r="C36" t="s">
        <v>426</v>
      </c>
      <c r="D36">
        <v>2068</v>
      </c>
      <c r="E36">
        <v>1</v>
      </c>
    </row>
    <row r="37" spans="1:5" x14ac:dyDescent="0.3">
      <c r="A37" t="s">
        <v>460</v>
      </c>
      <c r="B37">
        <v>1999</v>
      </c>
      <c r="C37" t="s">
        <v>426</v>
      </c>
      <c r="D37">
        <v>51</v>
      </c>
      <c r="E37">
        <v>1</v>
      </c>
    </row>
    <row r="38" spans="1:5" x14ac:dyDescent="0.3">
      <c r="A38" t="s">
        <v>461</v>
      </c>
      <c r="B38">
        <v>11666</v>
      </c>
      <c r="C38" t="s">
        <v>426</v>
      </c>
      <c r="D38">
        <v>4403</v>
      </c>
      <c r="E38">
        <v>0</v>
      </c>
    </row>
    <row r="39" spans="1:5" x14ac:dyDescent="0.3">
      <c r="A39" t="s">
        <v>462</v>
      </c>
      <c r="B39">
        <v>11666</v>
      </c>
      <c r="C39" t="s">
        <v>426</v>
      </c>
      <c r="D39">
        <v>1303</v>
      </c>
      <c r="E39">
        <v>0</v>
      </c>
    </row>
    <row r="40" spans="1:5" x14ac:dyDescent="0.3">
      <c r="A40" t="s">
        <v>463</v>
      </c>
      <c r="B40">
        <v>2742</v>
      </c>
      <c r="C40" t="s">
        <v>426</v>
      </c>
      <c r="D40">
        <v>1200</v>
      </c>
      <c r="E40">
        <v>0</v>
      </c>
    </row>
    <row r="41" spans="1:5" x14ac:dyDescent="0.3">
      <c r="A41" t="s">
        <v>464</v>
      </c>
      <c r="B41">
        <v>2742</v>
      </c>
      <c r="C41" t="s">
        <v>426</v>
      </c>
      <c r="D41">
        <v>220</v>
      </c>
      <c r="E41">
        <v>0</v>
      </c>
    </row>
    <row r="42" spans="1:5" x14ac:dyDescent="0.3">
      <c r="A42" t="s">
        <v>465</v>
      </c>
      <c r="B42">
        <v>1623</v>
      </c>
      <c r="C42" t="s">
        <v>426</v>
      </c>
      <c r="D42">
        <v>32</v>
      </c>
      <c r="E42">
        <v>1</v>
      </c>
    </row>
    <row r="43" spans="1:5" x14ac:dyDescent="0.3">
      <c r="A43" t="s">
        <v>438</v>
      </c>
      <c r="B43">
        <v>2951</v>
      </c>
      <c r="C43" t="s">
        <v>426</v>
      </c>
      <c r="D43">
        <v>3563</v>
      </c>
      <c r="E43">
        <v>0</v>
      </c>
    </row>
    <row r="44" spans="1:5" x14ac:dyDescent="0.3">
      <c r="A44" t="s">
        <v>466</v>
      </c>
      <c r="B44">
        <v>2951</v>
      </c>
      <c r="C44" t="s">
        <v>426</v>
      </c>
      <c r="D44">
        <v>1168</v>
      </c>
      <c r="E44">
        <v>0</v>
      </c>
    </row>
    <row r="45" spans="1:5" x14ac:dyDescent="0.3">
      <c r="A45" t="s">
        <v>467</v>
      </c>
      <c r="B45">
        <v>2235</v>
      </c>
      <c r="C45" t="s">
        <v>426</v>
      </c>
      <c r="D45">
        <v>474</v>
      </c>
      <c r="E45">
        <v>0</v>
      </c>
    </row>
    <row r="46" spans="1:5" x14ac:dyDescent="0.3">
      <c r="A46" t="s">
        <v>468</v>
      </c>
      <c r="B46">
        <v>2235</v>
      </c>
      <c r="C46" t="s">
        <v>426</v>
      </c>
      <c r="D46">
        <v>168</v>
      </c>
      <c r="E46">
        <v>0</v>
      </c>
    </row>
    <row r="47" spans="1:5" x14ac:dyDescent="0.3">
      <c r="A47" t="s">
        <v>469</v>
      </c>
      <c r="B47">
        <v>9828</v>
      </c>
      <c r="C47" t="s">
        <v>426</v>
      </c>
      <c r="D47">
        <v>4546</v>
      </c>
      <c r="E47">
        <v>0</v>
      </c>
    </row>
    <row r="48" spans="1:5" x14ac:dyDescent="0.3">
      <c r="A48" t="s">
        <v>470</v>
      </c>
      <c r="B48">
        <v>9828</v>
      </c>
      <c r="C48" t="s">
        <v>426</v>
      </c>
      <c r="D48">
        <v>909</v>
      </c>
      <c r="E48">
        <v>1</v>
      </c>
    </row>
    <row r="49" spans="1:5" x14ac:dyDescent="0.3">
      <c r="A49" t="s">
        <v>471</v>
      </c>
      <c r="B49">
        <v>2295</v>
      </c>
      <c r="C49" t="s">
        <v>426</v>
      </c>
      <c r="D49">
        <v>11762</v>
      </c>
      <c r="E49">
        <v>0</v>
      </c>
    </row>
    <row r="50" spans="1:5" x14ac:dyDescent="0.3">
      <c r="A50" t="s">
        <v>472</v>
      </c>
      <c r="B50">
        <v>2295</v>
      </c>
      <c r="C50" t="s">
        <v>426</v>
      </c>
      <c r="D50">
        <v>12816</v>
      </c>
      <c r="E50">
        <v>0</v>
      </c>
    </row>
    <row r="51" spans="1:5" x14ac:dyDescent="0.3">
      <c r="A51" t="s">
        <v>473</v>
      </c>
      <c r="B51">
        <v>97</v>
      </c>
      <c r="C51" t="s">
        <v>426</v>
      </c>
      <c r="D51">
        <v>2006</v>
      </c>
      <c r="E51">
        <v>0</v>
      </c>
    </row>
    <row r="52" spans="1:5" x14ac:dyDescent="0.3">
      <c r="A52" t="s">
        <v>474</v>
      </c>
      <c r="B52">
        <v>97</v>
      </c>
      <c r="C52" t="s">
        <v>426</v>
      </c>
      <c r="D52">
        <v>15285</v>
      </c>
      <c r="E52">
        <v>0</v>
      </c>
    </row>
    <row r="53" spans="1:5" x14ac:dyDescent="0.3">
      <c r="A53" t="s">
        <v>475</v>
      </c>
      <c r="B53">
        <v>4314</v>
      </c>
      <c r="C53" t="s">
        <v>426</v>
      </c>
      <c r="D53">
        <v>78</v>
      </c>
      <c r="E53">
        <v>0</v>
      </c>
    </row>
    <row r="54" spans="1:5" x14ac:dyDescent="0.3">
      <c r="A54" t="s">
        <v>476</v>
      </c>
      <c r="B54">
        <v>4314</v>
      </c>
      <c r="C54" t="s">
        <v>426</v>
      </c>
      <c r="D54">
        <v>2935</v>
      </c>
      <c r="E5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20A9-6B90-4508-ABCA-4EBEB4C1E32A}">
  <dimension ref="A1:L220"/>
  <sheetViews>
    <sheetView topLeftCell="I197" workbookViewId="0">
      <selection activeCell="K198" sqref="K198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3.33203125" bestFit="1" customWidth="1"/>
    <col min="6" max="6" width="15.44140625" bestFit="1" customWidth="1"/>
    <col min="8" max="8" width="19.44140625" bestFit="1" customWidth="1"/>
    <col min="9" max="10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249</v>
      </c>
    </row>
    <row r="2" spans="1:10" x14ac:dyDescent="0.3">
      <c r="A2" t="s">
        <v>258</v>
      </c>
      <c r="B2">
        <v>91</v>
      </c>
      <c r="C2" t="s">
        <v>416</v>
      </c>
      <c r="D2">
        <v>94</v>
      </c>
      <c r="E2">
        <v>1</v>
      </c>
      <c r="F2" cm="1">
        <f t="array" ref="F2">_xlfn.IFS(AND(2=E1,B2=B1),3,B2=B1,2,TRUE,1)</f>
        <v>1</v>
      </c>
    </row>
    <row r="3" spans="1:10" x14ac:dyDescent="0.3">
      <c r="A3" t="s">
        <v>260</v>
      </c>
      <c r="B3">
        <v>91</v>
      </c>
      <c r="C3" t="s">
        <v>416</v>
      </c>
      <c r="D3">
        <v>63</v>
      </c>
      <c r="E3">
        <v>1</v>
      </c>
      <c r="F3" cm="1">
        <f t="array" ref="F3">_xlfn.IFS(AND(2=E2,B3=B2),3,B3=B2,2,TRUE,1)</f>
        <v>2</v>
      </c>
    </row>
    <row r="4" spans="1:10" x14ac:dyDescent="0.3">
      <c r="A4" t="s">
        <v>261</v>
      </c>
      <c r="B4">
        <v>97</v>
      </c>
      <c r="C4" t="s">
        <v>416</v>
      </c>
      <c r="D4">
        <v>7843</v>
      </c>
      <c r="E4">
        <v>0</v>
      </c>
      <c r="F4" cm="1">
        <f t="array" ref="F4">_xlfn.IFS(AND(2=E3,B4=B3),3,B4=B3,2,TRUE,1)</f>
        <v>1</v>
      </c>
    </row>
    <row r="5" spans="1:10" x14ac:dyDescent="0.3">
      <c r="A5" t="s">
        <v>262</v>
      </c>
      <c r="B5">
        <v>97</v>
      </c>
      <c r="C5" t="s">
        <v>416</v>
      </c>
      <c r="D5">
        <v>3135</v>
      </c>
      <c r="E5">
        <v>0</v>
      </c>
      <c r="F5" cm="1">
        <f t="array" ref="F5">_xlfn.IFS(AND(2=E4,B5=B4),3,B5=B4,2,TRUE,1)</f>
        <v>2</v>
      </c>
      <c r="I5">
        <v>1</v>
      </c>
      <c r="J5">
        <v>2</v>
      </c>
    </row>
    <row r="6" spans="1:10" x14ac:dyDescent="0.3">
      <c r="A6" t="s">
        <v>263</v>
      </c>
      <c r="B6">
        <v>105</v>
      </c>
      <c r="C6" t="s">
        <v>416</v>
      </c>
      <c r="D6">
        <v>2</v>
      </c>
      <c r="E6">
        <v>1</v>
      </c>
      <c r="F6" cm="1">
        <f t="array" ref="F6">_xlfn.IFS(AND(2=E5,B6=B5),3,B6=B5,2,TRUE,1)</f>
        <v>1</v>
      </c>
      <c r="H6" t="s">
        <v>419</v>
      </c>
      <c r="I6">
        <f>COUNTIFS(sea_dataset_combine_scores[search],"="&amp;I5,sea_dataset_combine_scores[same_video],"=1")</f>
        <v>58</v>
      </c>
      <c r="J6">
        <f>COUNTIFS(sea_dataset_combine_scores[search],"="&amp;J5,sea_dataset_combine_scores[same_video],"=1")</f>
        <v>39</v>
      </c>
    </row>
    <row r="7" spans="1:10" x14ac:dyDescent="0.3">
      <c r="A7" t="s">
        <v>264</v>
      </c>
      <c r="B7">
        <v>193</v>
      </c>
      <c r="C7" t="s">
        <v>416</v>
      </c>
      <c r="D7">
        <v>188</v>
      </c>
      <c r="E7">
        <v>0</v>
      </c>
      <c r="F7" cm="1">
        <f t="array" ref="F7">_xlfn.IFS(AND(2=E6,B7=B6),3,B7=B6,2,TRUE,1)</f>
        <v>1</v>
      </c>
      <c r="H7" t="s">
        <v>420</v>
      </c>
      <c r="I7">
        <f>COUNTIFS(sea_dataset_combine_scores[search],"="&amp;I5,sea_dataset_combine_scores[same_video],"=0")</f>
        <v>56</v>
      </c>
      <c r="J7">
        <f>COUNTIFS(sea_dataset_combine_scores[search],"="&amp;J5,sea_dataset_combine_scores[same_video],"=0")</f>
        <v>38</v>
      </c>
    </row>
    <row r="8" spans="1:10" x14ac:dyDescent="0.3">
      <c r="A8" t="s">
        <v>265</v>
      </c>
      <c r="B8">
        <v>193</v>
      </c>
      <c r="C8" t="s">
        <v>416</v>
      </c>
      <c r="D8">
        <v>150</v>
      </c>
      <c r="E8">
        <v>0</v>
      </c>
      <c r="F8" cm="1">
        <f t="array" ref="F8">_xlfn.IFS(AND(2=E7,B8=B7),3,B8=B7,2,TRUE,1)</f>
        <v>2</v>
      </c>
      <c r="H8" t="s">
        <v>418</v>
      </c>
      <c r="I8">
        <f>COUNTIFS(sea_dataset_combine_scores[position],"&lt;=60",sea_dataset_combine_scores[search],"=1")</f>
        <v>37</v>
      </c>
      <c r="J8">
        <f>COUNTIFS(sea_dataset_combine_scores[position],"&lt;=60",sea_dataset_combine_scores[search],"=2")</f>
        <v>20</v>
      </c>
    </row>
    <row r="9" spans="1:10" x14ac:dyDescent="0.3">
      <c r="A9" t="s">
        <v>266</v>
      </c>
      <c r="B9">
        <v>317</v>
      </c>
      <c r="C9" t="s">
        <v>416</v>
      </c>
      <c r="D9">
        <v>24</v>
      </c>
      <c r="E9">
        <v>1</v>
      </c>
      <c r="F9" cm="1">
        <f t="array" ref="F9">_xlfn.IFS(AND(2=E8,B9=B8),3,B9=B8,2,TRUE,1)</f>
        <v>1</v>
      </c>
      <c r="H9" t="s">
        <v>252</v>
      </c>
      <c r="I9">
        <f>I6</f>
        <v>58</v>
      </c>
      <c r="J9">
        <f>J6+I8</f>
        <v>76</v>
      </c>
    </row>
    <row r="10" spans="1:10" x14ac:dyDescent="0.3">
      <c r="A10" t="s">
        <v>267</v>
      </c>
      <c r="B10">
        <v>362</v>
      </c>
      <c r="C10" t="s">
        <v>416</v>
      </c>
      <c r="D10">
        <v>137</v>
      </c>
      <c r="E10">
        <v>1</v>
      </c>
      <c r="F10" cm="1">
        <f t="array" ref="F10">_xlfn.IFS(AND(2=E9,B10=B9),3,B10=B9,2,TRUE,1)</f>
        <v>1</v>
      </c>
    </row>
    <row r="11" spans="1:10" x14ac:dyDescent="0.3">
      <c r="A11" t="s">
        <v>268</v>
      </c>
      <c r="B11">
        <v>362</v>
      </c>
      <c r="C11" t="s">
        <v>416</v>
      </c>
      <c r="D11">
        <v>179</v>
      </c>
      <c r="E11">
        <v>1</v>
      </c>
      <c r="F11" cm="1">
        <f t="array" ref="F11">_xlfn.IFS(AND(2=E10,B11=B10),3,B11=B10,2,TRUE,1)</f>
        <v>2</v>
      </c>
    </row>
    <row r="12" spans="1:10" x14ac:dyDescent="0.3">
      <c r="A12" t="s">
        <v>269</v>
      </c>
      <c r="B12">
        <v>426</v>
      </c>
      <c r="C12" t="s">
        <v>416</v>
      </c>
      <c r="D12">
        <v>25</v>
      </c>
      <c r="E12">
        <v>1</v>
      </c>
      <c r="F12" cm="1">
        <f t="array" ref="F12">_xlfn.IFS(AND(2=E11,B12=B11),3,B12=B11,2,TRUE,1)</f>
        <v>1</v>
      </c>
    </row>
    <row r="13" spans="1:10" x14ac:dyDescent="0.3">
      <c r="A13" t="s">
        <v>99</v>
      </c>
      <c r="B13">
        <v>549</v>
      </c>
      <c r="C13" t="s">
        <v>416</v>
      </c>
      <c r="D13">
        <v>8571</v>
      </c>
      <c r="E13">
        <v>0</v>
      </c>
      <c r="F13" cm="1">
        <f t="array" ref="F13">_xlfn.IFS(AND(2=E12,B13=B12),3,B13=B12,2,TRUE,1)</f>
        <v>1</v>
      </c>
    </row>
    <row r="14" spans="1:10" x14ac:dyDescent="0.3">
      <c r="A14" t="s">
        <v>101</v>
      </c>
      <c r="B14">
        <v>549</v>
      </c>
      <c r="C14" t="s">
        <v>416</v>
      </c>
      <c r="D14">
        <v>2164</v>
      </c>
      <c r="E14">
        <v>1</v>
      </c>
      <c r="F14" cm="1">
        <f t="array" ref="F14">_xlfn.IFS(AND(2=E13,B14=B13),3,B14=B13,2,TRUE,1)</f>
        <v>2</v>
      </c>
    </row>
    <row r="15" spans="1:10" x14ac:dyDescent="0.3">
      <c r="A15" t="s">
        <v>270</v>
      </c>
      <c r="B15">
        <v>590</v>
      </c>
      <c r="C15" t="s">
        <v>416</v>
      </c>
      <c r="D15">
        <v>346</v>
      </c>
      <c r="E15">
        <v>0</v>
      </c>
      <c r="F15" cm="1">
        <f t="array" ref="F15">_xlfn.IFS(AND(2=E14,B15=B14),3,B15=B14,2,TRUE,1)</f>
        <v>1</v>
      </c>
    </row>
    <row r="16" spans="1:10" x14ac:dyDescent="0.3">
      <c r="A16" t="s">
        <v>271</v>
      </c>
      <c r="B16">
        <v>590</v>
      </c>
      <c r="C16" t="s">
        <v>416</v>
      </c>
      <c r="D16">
        <v>151</v>
      </c>
      <c r="E16">
        <v>0</v>
      </c>
      <c r="F16" cm="1">
        <f t="array" ref="F16">_xlfn.IFS(AND(2=E15,B16=B15),3,B16=B15,2,TRUE,1)</f>
        <v>2</v>
      </c>
    </row>
    <row r="17" spans="1:6" x14ac:dyDescent="0.3">
      <c r="A17" t="s">
        <v>272</v>
      </c>
      <c r="B17">
        <v>646</v>
      </c>
      <c r="C17" t="s">
        <v>416</v>
      </c>
      <c r="D17">
        <v>125</v>
      </c>
      <c r="E17">
        <v>0</v>
      </c>
      <c r="F17" cm="1">
        <f t="array" ref="F17">_xlfn.IFS(AND(2=E16,B17=B16),3,B17=B16,2,TRUE,1)</f>
        <v>1</v>
      </c>
    </row>
    <row r="18" spans="1:6" x14ac:dyDescent="0.3">
      <c r="A18" t="s">
        <v>273</v>
      </c>
      <c r="B18">
        <v>646</v>
      </c>
      <c r="C18" t="s">
        <v>416</v>
      </c>
      <c r="D18">
        <v>127</v>
      </c>
      <c r="E18">
        <v>0</v>
      </c>
      <c r="F18" cm="1">
        <f t="array" ref="F18">_xlfn.IFS(AND(2=E17,B18=B17),3,B18=B17,2,TRUE,1)</f>
        <v>2</v>
      </c>
    </row>
    <row r="19" spans="1:6" x14ac:dyDescent="0.3">
      <c r="A19" t="s">
        <v>274</v>
      </c>
      <c r="B19">
        <v>772</v>
      </c>
      <c r="C19" t="s">
        <v>416</v>
      </c>
      <c r="D19">
        <v>3530</v>
      </c>
      <c r="E19">
        <v>0</v>
      </c>
      <c r="F19" cm="1">
        <f t="array" ref="F19">_xlfn.IFS(AND(2=E18,B19=B18),3,B19=B18,2,TRUE,1)</f>
        <v>1</v>
      </c>
    </row>
    <row r="20" spans="1:6" x14ac:dyDescent="0.3">
      <c r="A20" t="s">
        <v>417</v>
      </c>
      <c r="B20">
        <v>772</v>
      </c>
      <c r="C20" t="s">
        <v>416</v>
      </c>
      <c r="D20">
        <v>3304</v>
      </c>
      <c r="E20">
        <v>0</v>
      </c>
      <c r="F20" cm="1">
        <f t="array" ref="F20">_xlfn.IFS(AND(2=E19,B20=B19),3,B20=B19,2,TRUE,1)</f>
        <v>2</v>
      </c>
    </row>
    <row r="21" spans="1:6" x14ac:dyDescent="0.3">
      <c r="A21" t="s">
        <v>276</v>
      </c>
      <c r="B21">
        <v>791</v>
      </c>
      <c r="C21" t="s">
        <v>416</v>
      </c>
      <c r="D21">
        <v>8</v>
      </c>
      <c r="E21">
        <v>1</v>
      </c>
      <c r="F21" cm="1">
        <f t="array" ref="F21">_xlfn.IFS(AND(2=E20,B21=B20),3,B21=B20,2,TRUE,1)</f>
        <v>1</v>
      </c>
    </row>
    <row r="22" spans="1:6" x14ac:dyDescent="0.3">
      <c r="A22" t="s">
        <v>277</v>
      </c>
      <c r="B22">
        <v>811</v>
      </c>
      <c r="C22" t="s">
        <v>416</v>
      </c>
      <c r="D22">
        <v>91</v>
      </c>
      <c r="E22">
        <v>1</v>
      </c>
      <c r="F22" cm="1">
        <f t="array" ref="F22">_xlfn.IFS(AND(2=E21,B22=B21),3,B22=B21,2,TRUE,1)</f>
        <v>1</v>
      </c>
    </row>
    <row r="23" spans="1:6" x14ac:dyDescent="0.3">
      <c r="A23" t="s">
        <v>278</v>
      </c>
      <c r="B23">
        <v>811</v>
      </c>
      <c r="C23" t="s">
        <v>416</v>
      </c>
      <c r="D23">
        <v>37</v>
      </c>
      <c r="E23">
        <v>1</v>
      </c>
      <c r="F23" cm="1">
        <f t="array" ref="F23">_xlfn.IFS(AND(2=E22,B23=B22),3,B23=B22,2,TRUE,1)</f>
        <v>2</v>
      </c>
    </row>
    <row r="24" spans="1:6" x14ac:dyDescent="0.3">
      <c r="A24" t="s">
        <v>279</v>
      </c>
      <c r="B24">
        <v>844</v>
      </c>
      <c r="C24" t="s">
        <v>416</v>
      </c>
      <c r="D24">
        <v>4</v>
      </c>
      <c r="E24">
        <v>1</v>
      </c>
      <c r="F24" cm="1">
        <f t="array" ref="F24">_xlfn.IFS(AND(2=E23,B24=B23),3,B24=B23,2,TRUE,1)</f>
        <v>1</v>
      </c>
    </row>
    <row r="25" spans="1:6" x14ac:dyDescent="0.3">
      <c r="A25" t="s">
        <v>280</v>
      </c>
      <c r="B25">
        <v>1087</v>
      </c>
      <c r="C25" t="s">
        <v>416</v>
      </c>
      <c r="D25">
        <v>127</v>
      </c>
      <c r="E25">
        <v>0</v>
      </c>
      <c r="F25" cm="1">
        <f t="array" ref="F25">_xlfn.IFS(AND(2=E24,B25=B24),3,B25=B24,2,TRUE,1)</f>
        <v>1</v>
      </c>
    </row>
    <row r="26" spans="1:6" x14ac:dyDescent="0.3">
      <c r="A26" t="s">
        <v>281</v>
      </c>
      <c r="B26">
        <v>1087</v>
      </c>
      <c r="C26" t="s">
        <v>416</v>
      </c>
      <c r="D26">
        <v>291</v>
      </c>
      <c r="E26">
        <v>0</v>
      </c>
      <c r="F26" cm="1">
        <f t="array" ref="F26">_xlfn.IFS(AND(2=E25,B26=B25),3,B26=B25,2,TRUE,1)</f>
        <v>2</v>
      </c>
    </row>
    <row r="27" spans="1:6" x14ac:dyDescent="0.3">
      <c r="A27" t="s">
        <v>282</v>
      </c>
      <c r="B27">
        <v>1337</v>
      </c>
      <c r="C27" t="s">
        <v>416</v>
      </c>
      <c r="D27">
        <v>2</v>
      </c>
      <c r="E27">
        <v>1</v>
      </c>
      <c r="F27" cm="1">
        <f t="array" ref="F27">_xlfn.IFS(AND(2=E26,B27=B26),3,B27=B26,2,TRUE,1)</f>
        <v>1</v>
      </c>
    </row>
    <row r="28" spans="1:6" x14ac:dyDescent="0.3">
      <c r="A28" t="s">
        <v>283</v>
      </c>
      <c r="B28">
        <v>1419</v>
      </c>
      <c r="C28" t="s">
        <v>416</v>
      </c>
      <c r="D28">
        <v>38</v>
      </c>
      <c r="E28">
        <v>1</v>
      </c>
      <c r="F28" cm="1">
        <f t="array" ref="F28">_xlfn.IFS(AND(2=E27,B28=B27),3,B28=B27,2,TRUE,1)</f>
        <v>1</v>
      </c>
    </row>
    <row r="29" spans="1:6" x14ac:dyDescent="0.3">
      <c r="A29" t="s">
        <v>284</v>
      </c>
      <c r="B29">
        <v>1623</v>
      </c>
      <c r="C29" t="s">
        <v>416</v>
      </c>
      <c r="D29">
        <v>85</v>
      </c>
      <c r="E29">
        <v>0</v>
      </c>
      <c r="F29" cm="1">
        <f t="array" ref="F29">_xlfn.IFS(AND(2=E28,B29=B28),3,B29=B28,2,TRUE,1)</f>
        <v>1</v>
      </c>
    </row>
    <row r="30" spans="1:6" x14ac:dyDescent="0.3">
      <c r="A30" t="s">
        <v>285</v>
      </c>
      <c r="B30">
        <v>1623</v>
      </c>
      <c r="C30" t="s">
        <v>416</v>
      </c>
      <c r="D30">
        <v>48</v>
      </c>
      <c r="E30">
        <v>1</v>
      </c>
      <c r="F30" cm="1">
        <f t="array" ref="F30">_xlfn.IFS(AND(2=E29,B30=B29),3,B30=B29,2,TRUE,1)</f>
        <v>2</v>
      </c>
    </row>
    <row r="31" spans="1:6" x14ac:dyDescent="0.3">
      <c r="A31" t="s">
        <v>286</v>
      </c>
      <c r="B31">
        <v>1851</v>
      </c>
      <c r="C31" t="s">
        <v>416</v>
      </c>
      <c r="D31">
        <v>21</v>
      </c>
      <c r="E31">
        <v>1</v>
      </c>
      <c r="F31" cm="1">
        <f t="array" ref="F31">_xlfn.IFS(AND(2=E30,B31=B30),3,B31=B30,2,TRUE,1)</f>
        <v>1</v>
      </c>
    </row>
    <row r="32" spans="1:6" x14ac:dyDescent="0.3">
      <c r="A32" t="s">
        <v>287</v>
      </c>
      <c r="B32">
        <v>1999</v>
      </c>
      <c r="C32" t="s">
        <v>416</v>
      </c>
      <c r="D32">
        <v>116</v>
      </c>
      <c r="E32">
        <v>0</v>
      </c>
      <c r="F32" cm="1">
        <f t="array" ref="F32">_xlfn.IFS(AND(2=E31,B32=B31),3,B32=B31,2,TRUE,1)</f>
        <v>1</v>
      </c>
    </row>
    <row r="33" spans="1:6" x14ac:dyDescent="0.3">
      <c r="A33" t="s">
        <v>288</v>
      </c>
      <c r="B33">
        <v>1999</v>
      </c>
      <c r="C33" t="s">
        <v>416</v>
      </c>
      <c r="D33">
        <v>99</v>
      </c>
      <c r="E33">
        <v>0</v>
      </c>
      <c r="F33" cm="1">
        <f t="array" ref="F33">_xlfn.IFS(AND(2=E32,B33=B32),3,B33=B32,2,TRUE,1)</f>
        <v>2</v>
      </c>
    </row>
    <row r="34" spans="1:6" x14ac:dyDescent="0.3">
      <c r="A34" t="s">
        <v>289</v>
      </c>
      <c r="B34">
        <v>2129</v>
      </c>
      <c r="C34" t="s">
        <v>416</v>
      </c>
      <c r="D34">
        <v>887</v>
      </c>
      <c r="E34">
        <v>0</v>
      </c>
      <c r="F34" cm="1">
        <f t="array" ref="F34">_xlfn.IFS(AND(2=E33,B34=B33),3,B34=B33,2,TRUE,1)</f>
        <v>1</v>
      </c>
    </row>
    <row r="35" spans="1:6" x14ac:dyDescent="0.3">
      <c r="A35" t="s">
        <v>290</v>
      </c>
      <c r="B35">
        <v>2129</v>
      </c>
      <c r="C35" t="s">
        <v>416</v>
      </c>
      <c r="D35">
        <v>544</v>
      </c>
      <c r="E35">
        <v>0</v>
      </c>
      <c r="F35" cm="1">
        <f t="array" ref="F35">_xlfn.IFS(AND(2=E34,B35=B34),3,B35=B34,2,TRUE,1)</f>
        <v>2</v>
      </c>
    </row>
    <row r="36" spans="1:6" x14ac:dyDescent="0.3">
      <c r="A36" t="s">
        <v>292</v>
      </c>
      <c r="B36">
        <v>2235</v>
      </c>
      <c r="C36" t="s">
        <v>416</v>
      </c>
      <c r="D36">
        <v>51</v>
      </c>
      <c r="E36">
        <v>1</v>
      </c>
      <c r="F36" cm="1">
        <f t="array" ref="F36">_xlfn.IFS(AND(2=E35,B36=B35),3,B36=B35,2,TRUE,1)</f>
        <v>1</v>
      </c>
    </row>
    <row r="37" spans="1:6" x14ac:dyDescent="0.3">
      <c r="A37" t="s">
        <v>293</v>
      </c>
      <c r="B37">
        <v>2295</v>
      </c>
      <c r="C37" t="s">
        <v>416</v>
      </c>
      <c r="D37">
        <v>1377</v>
      </c>
      <c r="E37">
        <v>0</v>
      </c>
      <c r="F37" cm="1">
        <f t="array" ref="F37">_xlfn.IFS(AND(2=E36,B37=B36),3,B37=B36,2,TRUE,1)</f>
        <v>1</v>
      </c>
    </row>
    <row r="38" spans="1:6" x14ac:dyDescent="0.3">
      <c r="A38" t="s">
        <v>294</v>
      </c>
      <c r="B38">
        <v>2295</v>
      </c>
      <c r="C38" t="s">
        <v>416</v>
      </c>
      <c r="D38">
        <v>1216</v>
      </c>
      <c r="E38">
        <v>0</v>
      </c>
      <c r="F38" cm="1">
        <f t="array" ref="F38">_xlfn.IFS(AND(2=E37,B38=B37),3,B38=B37,2,TRUE,1)</f>
        <v>2</v>
      </c>
    </row>
    <row r="39" spans="1:6" x14ac:dyDescent="0.3">
      <c r="A39" t="s">
        <v>154</v>
      </c>
      <c r="B39">
        <v>2479</v>
      </c>
      <c r="C39" t="s">
        <v>416</v>
      </c>
      <c r="D39">
        <v>676</v>
      </c>
      <c r="E39">
        <v>0</v>
      </c>
      <c r="F39" cm="1">
        <f t="array" ref="F39">_xlfn.IFS(AND(2=E38,B39=B38),3,B39=B38,2,TRUE,1)</f>
        <v>1</v>
      </c>
    </row>
    <row r="40" spans="1:6" x14ac:dyDescent="0.3">
      <c r="A40" t="s">
        <v>155</v>
      </c>
      <c r="B40">
        <v>2479</v>
      </c>
      <c r="C40" t="s">
        <v>416</v>
      </c>
      <c r="D40">
        <v>463</v>
      </c>
      <c r="E40">
        <v>0</v>
      </c>
      <c r="F40" cm="1">
        <f t="array" ref="F40">_xlfn.IFS(AND(2=E39,B40=B39),3,B40=B39,2,TRUE,1)</f>
        <v>2</v>
      </c>
    </row>
    <row r="41" spans="1:6" x14ac:dyDescent="0.3">
      <c r="A41" t="s">
        <v>295</v>
      </c>
      <c r="B41">
        <v>2486</v>
      </c>
      <c r="C41" t="s">
        <v>416</v>
      </c>
      <c r="D41">
        <v>3</v>
      </c>
      <c r="E41">
        <v>1</v>
      </c>
      <c r="F41" cm="1">
        <f t="array" ref="F41">_xlfn.IFS(AND(2=E40,B41=B40),3,B41=B40,2,TRUE,1)</f>
        <v>1</v>
      </c>
    </row>
    <row r="42" spans="1:6" x14ac:dyDescent="0.3">
      <c r="A42" t="s">
        <v>302</v>
      </c>
      <c r="B42">
        <v>2549</v>
      </c>
      <c r="C42" t="s">
        <v>416</v>
      </c>
      <c r="D42">
        <v>4065</v>
      </c>
      <c r="E42">
        <v>0</v>
      </c>
      <c r="F42" cm="1">
        <f t="array" ref="F42">_xlfn.IFS(AND(2=E41,B42=B41),3,B42=B41,2,TRUE,1)</f>
        <v>1</v>
      </c>
    </row>
    <row r="43" spans="1:6" x14ac:dyDescent="0.3">
      <c r="A43" t="s">
        <v>303</v>
      </c>
      <c r="B43">
        <v>2549</v>
      </c>
      <c r="C43" t="s">
        <v>416</v>
      </c>
      <c r="D43">
        <v>3705</v>
      </c>
      <c r="E43">
        <v>0</v>
      </c>
      <c r="F43" cm="1">
        <f t="array" ref="F43">_xlfn.IFS(AND(2=E42,B43=B42),3,B43=B42,2,TRUE,1)</f>
        <v>2</v>
      </c>
    </row>
    <row r="44" spans="1:6" x14ac:dyDescent="0.3">
      <c r="A44" t="s">
        <v>297</v>
      </c>
      <c r="B44">
        <v>2580</v>
      </c>
      <c r="C44" t="s">
        <v>416</v>
      </c>
      <c r="D44">
        <v>1415</v>
      </c>
      <c r="E44">
        <v>0</v>
      </c>
      <c r="F44" cm="1">
        <f t="array" ref="F44">_xlfn.IFS(AND(2=E43,B44=B43),3,B44=B43,2,TRUE,1)</f>
        <v>1</v>
      </c>
    </row>
    <row r="45" spans="1:6" x14ac:dyDescent="0.3">
      <c r="A45" t="s">
        <v>152</v>
      </c>
      <c r="B45">
        <v>2580</v>
      </c>
      <c r="C45" t="s">
        <v>416</v>
      </c>
      <c r="D45">
        <v>898</v>
      </c>
      <c r="E45">
        <v>0</v>
      </c>
      <c r="F45" cm="1">
        <f t="array" ref="F45">_xlfn.IFS(AND(2=E44,B45=B44),3,B45=B44,2,TRUE,1)</f>
        <v>2</v>
      </c>
    </row>
    <row r="46" spans="1:6" x14ac:dyDescent="0.3">
      <c r="A46" t="s">
        <v>304</v>
      </c>
      <c r="B46">
        <v>2585</v>
      </c>
      <c r="C46" t="s">
        <v>416</v>
      </c>
      <c r="D46">
        <v>15</v>
      </c>
      <c r="E46">
        <v>1</v>
      </c>
      <c r="F46" cm="1">
        <f t="array" ref="F46">_xlfn.IFS(AND(2=E45,B46=B45),3,B46=B45,2,TRUE,1)</f>
        <v>1</v>
      </c>
    </row>
    <row r="47" spans="1:6" x14ac:dyDescent="0.3">
      <c r="A47" t="s">
        <v>305</v>
      </c>
      <c r="B47">
        <v>2658</v>
      </c>
      <c r="C47" t="s">
        <v>416</v>
      </c>
      <c r="D47">
        <v>2</v>
      </c>
      <c r="E47">
        <v>1</v>
      </c>
      <c r="F47" cm="1">
        <f t="array" ref="F47">_xlfn.IFS(AND(2=E46,B47=B46),3,B47=B46,2,TRUE,1)</f>
        <v>1</v>
      </c>
    </row>
    <row r="48" spans="1:6" x14ac:dyDescent="0.3">
      <c r="A48" t="s">
        <v>306</v>
      </c>
      <c r="B48">
        <v>2682</v>
      </c>
      <c r="C48" t="s">
        <v>416</v>
      </c>
      <c r="D48">
        <v>3</v>
      </c>
      <c r="E48">
        <v>1</v>
      </c>
      <c r="F48" cm="1">
        <f t="array" ref="F48">_xlfn.IFS(AND(2=E47,B48=B47),3,B48=B47,2,TRUE,1)</f>
        <v>1</v>
      </c>
    </row>
    <row r="49" spans="1:6" x14ac:dyDescent="0.3">
      <c r="A49" t="s">
        <v>127</v>
      </c>
      <c r="B49">
        <v>2685</v>
      </c>
      <c r="C49" t="s">
        <v>416</v>
      </c>
      <c r="D49">
        <v>930</v>
      </c>
      <c r="E49">
        <v>1</v>
      </c>
      <c r="F49" cm="1">
        <f t="array" ref="F49">_xlfn.IFS(AND(2=E48,B49=B48),3,B49=B48,2,TRUE,1)</f>
        <v>1</v>
      </c>
    </row>
    <row r="50" spans="1:6" x14ac:dyDescent="0.3">
      <c r="A50" t="s">
        <v>128</v>
      </c>
      <c r="B50">
        <v>2685</v>
      </c>
      <c r="C50" t="s">
        <v>416</v>
      </c>
      <c r="D50">
        <v>330</v>
      </c>
      <c r="E50">
        <v>1</v>
      </c>
      <c r="F50" cm="1">
        <f t="array" ref="F50">_xlfn.IFS(AND(2=E49,B50=B49),3,B50=B49,2,TRUE,1)</f>
        <v>2</v>
      </c>
    </row>
    <row r="51" spans="1:6" x14ac:dyDescent="0.3">
      <c r="A51" t="s">
        <v>307</v>
      </c>
      <c r="B51">
        <v>2742</v>
      </c>
      <c r="C51" t="s">
        <v>416</v>
      </c>
      <c r="D51">
        <v>971</v>
      </c>
      <c r="E51">
        <v>0</v>
      </c>
      <c r="F51" cm="1">
        <f t="array" ref="F51">_xlfn.IFS(AND(2=E50,B51=B50),3,B51=B50,2,TRUE,1)</f>
        <v>1</v>
      </c>
    </row>
    <row r="52" spans="1:6" x14ac:dyDescent="0.3">
      <c r="A52" t="s">
        <v>308</v>
      </c>
      <c r="B52">
        <v>2742</v>
      </c>
      <c r="C52" t="s">
        <v>416</v>
      </c>
      <c r="D52">
        <v>103</v>
      </c>
      <c r="E52">
        <v>1</v>
      </c>
      <c r="F52" cm="1">
        <f t="array" ref="F52">_xlfn.IFS(AND(2=E51,B52=B51),3,B52=B51,2,TRUE,1)</f>
        <v>2</v>
      </c>
    </row>
    <row r="53" spans="1:6" x14ac:dyDescent="0.3">
      <c r="A53" t="s">
        <v>309</v>
      </c>
      <c r="B53">
        <v>2785</v>
      </c>
      <c r="C53" t="s">
        <v>416</v>
      </c>
      <c r="D53">
        <v>21</v>
      </c>
      <c r="E53">
        <v>1</v>
      </c>
      <c r="F53" cm="1">
        <f t="array" ref="F53">_xlfn.IFS(AND(2=E52,B53=B52),3,B53=B52,2,TRUE,1)</f>
        <v>1</v>
      </c>
    </row>
    <row r="54" spans="1:6" x14ac:dyDescent="0.3">
      <c r="A54" t="s">
        <v>310</v>
      </c>
      <c r="B54">
        <v>2809</v>
      </c>
      <c r="C54" t="s">
        <v>416</v>
      </c>
      <c r="D54">
        <v>33</v>
      </c>
      <c r="E54">
        <v>1</v>
      </c>
      <c r="F54" cm="1">
        <f t="array" ref="F54">_xlfn.IFS(AND(2=E53,B54=B53),3,B54=B53,2,TRUE,1)</f>
        <v>1</v>
      </c>
    </row>
    <row r="55" spans="1:6" x14ac:dyDescent="0.3">
      <c r="A55" t="s">
        <v>311</v>
      </c>
      <c r="B55">
        <v>2819</v>
      </c>
      <c r="C55" t="s">
        <v>416</v>
      </c>
      <c r="D55">
        <v>33</v>
      </c>
      <c r="E55">
        <v>1</v>
      </c>
      <c r="F55" cm="1">
        <f t="array" ref="F55">_xlfn.IFS(AND(2=E54,B55=B54),3,B55=B54,2,TRUE,1)</f>
        <v>1</v>
      </c>
    </row>
    <row r="56" spans="1:6" x14ac:dyDescent="0.3">
      <c r="A56" t="s">
        <v>312</v>
      </c>
      <c r="B56">
        <v>2951</v>
      </c>
      <c r="C56" t="s">
        <v>416</v>
      </c>
      <c r="D56">
        <v>53</v>
      </c>
      <c r="E56">
        <v>1</v>
      </c>
      <c r="F56" cm="1">
        <f t="array" ref="F56">_xlfn.IFS(AND(2=E55,B56=B55),3,B56=B55,2,TRUE,1)</f>
        <v>1</v>
      </c>
    </row>
    <row r="57" spans="1:6" x14ac:dyDescent="0.3">
      <c r="A57" t="s">
        <v>93</v>
      </c>
      <c r="B57">
        <v>3006</v>
      </c>
      <c r="C57" t="s">
        <v>416</v>
      </c>
      <c r="D57">
        <v>2948</v>
      </c>
      <c r="E57">
        <v>0</v>
      </c>
      <c r="F57" cm="1">
        <f t="array" ref="F57">_xlfn.IFS(AND(2=E56,B57=B56),3,B57=B56,2,TRUE,1)</f>
        <v>1</v>
      </c>
    </row>
    <row r="58" spans="1:6" x14ac:dyDescent="0.3">
      <c r="A58" t="s">
        <v>95</v>
      </c>
      <c r="B58">
        <v>3006</v>
      </c>
      <c r="C58" t="s">
        <v>416</v>
      </c>
      <c r="D58">
        <v>333</v>
      </c>
      <c r="E58">
        <v>0</v>
      </c>
      <c r="F58" cm="1">
        <f t="array" ref="F58">_xlfn.IFS(AND(2=E57,B58=B57),3,B58=B57,2,TRUE,1)</f>
        <v>2</v>
      </c>
    </row>
    <row r="59" spans="1:6" x14ac:dyDescent="0.3">
      <c r="A59" t="s">
        <v>313</v>
      </c>
      <c r="B59">
        <v>3053</v>
      </c>
      <c r="C59" t="s">
        <v>416</v>
      </c>
      <c r="D59">
        <v>1</v>
      </c>
      <c r="E59">
        <v>1</v>
      </c>
      <c r="F59" cm="1">
        <f t="array" ref="F59">_xlfn.IFS(AND(2=E58,B59=B58),3,B59=B58,2,TRUE,1)</f>
        <v>1</v>
      </c>
    </row>
    <row r="60" spans="1:6" x14ac:dyDescent="0.3">
      <c r="A60" t="s">
        <v>314</v>
      </c>
      <c r="B60">
        <v>3415</v>
      </c>
      <c r="C60" t="s">
        <v>416</v>
      </c>
      <c r="D60">
        <v>3119</v>
      </c>
      <c r="E60">
        <v>0</v>
      </c>
      <c r="F60" cm="1">
        <f t="array" ref="F60">_xlfn.IFS(AND(2=E59,B60=B59),3,B60=B59,2,TRUE,1)</f>
        <v>1</v>
      </c>
    </row>
    <row r="61" spans="1:6" x14ac:dyDescent="0.3">
      <c r="A61" t="s">
        <v>315</v>
      </c>
      <c r="B61">
        <v>3415</v>
      </c>
      <c r="C61" t="s">
        <v>416</v>
      </c>
      <c r="D61">
        <v>1831</v>
      </c>
      <c r="E61">
        <v>1</v>
      </c>
      <c r="F61" cm="1">
        <f t="array" ref="F61">_xlfn.IFS(AND(2=E60,B61=B60),3,B61=B60,2,TRUE,1)</f>
        <v>2</v>
      </c>
    </row>
    <row r="62" spans="1:6" x14ac:dyDescent="0.3">
      <c r="A62" t="s">
        <v>316</v>
      </c>
      <c r="B62">
        <v>3604</v>
      </c>
      <c r="C62" t="s">
        <v>416</v>
      </c>
      <c r="D62">
        <v>5957</v>
      </c>
      <c r="E62">
        <v>0</v>
      </c>
      <c r="F62" cm="1">
        <f t="array" ref="F62">_xlfn.IFS(AND(2=E61,B62=B61),3,B62=B61,2,TRUE,1)</f>
        <v>1</v>
      </c>
    </row>
    <row r="63" spans="1:6" x14ac:dyDescent="0.3">
      <c r="A63" t="s">
        <v>317</v>
      </c>
      <c r="B63">
        <v>3604</v>
      </c>
      <c r="C63" t="s">
        <v>416</v>
      </c>
      <c r="D63">
        <v>2937</v>
      </c>
      <c r="E63">
        <v>0</v>
      </c>
      <c r="F63" cm="1">
        <f t="array" ref="F63">_xlfn.IFS(AND(2=E62,B63=B62),3,B63=B62,2,TRUE,1)</f>
        <v>2</v>
      </c>
    </row>
    <row r="64" spans="1:6" x14ac:dyDescent="0.3">
      <c r="A64" t="s">
        <v>318</v>
      </c>
      <c r="B64">
        <v>3951</v>
      </c>
      <c r="C64" t="s">
        <v>416</v>
      </c>
      <c r="D64">
        <v>130</v>
      </c>
      <c r="E64">
        <v>0</v>
      </c>
      <c r="F64" cm="1">
        <f t="array" ref="F64">_xlfn.IFS(AND(2=E63,B64=B63),3,B64=B63,2,TRUE,1)</f>
        <v>1</v>
      </c>
    </row>
    <row r="65" spans="1:6" x14ac:dyDescent="0.3">
      <c r="A65" t="s">
        <v>319</v>
      </c>
      <c r="B65">
        <v>3951</v>
      </c>
      <c r="C65" t="s">
        <v>416</v>
      </c>
      <c r="D65">
        <v>18</v>
      </c>
      <c r="E65">
        <v>1</v>
      </c>
      <c r="F65" cm="1">
        <f t="array" ref="F65">_xlfn.IFS(AND(2=E64,B65=B64),3,B65=B64,2,TRUE,1)</f>
        <v>2</v>
      </c>
    </row>
    <row r="66" spans="1:6" x14ac:dyDescent="0.3">
      <c r="A66" t="s">
        <v>320</v>
      </c>
      <c r="B66">
        <v>4022</v>
      </c>
      <c r="C66" t="s">
        <v>416</v>
      </c>
      <c r="D66">
        <v>1</v>
      </c>
      <c r="E66">
        <v>1</v>
      </c>
      <c r="F66" cm="1">
        <f t="array" ref="F66">_xlfn.IFS(AND(2=E65,B66=B65),3,B66=B65,2,TRUE,1)</f>
        <v>1</v>
      </c>
    </row>
    <row r="67" spans="1:6" x14ac:dyDescent="0.3">
      <c r="A67" t="s">
        <v>321</v>
      </c>
      <c r="B67">
        <v>4314</v>
      </c>
      <c r="C67" t="s">
        <v>416</v>
      </c>
      <c r="D67">
        <v>1138</v>
      </c>
      <c r="E67">
        <v>0</v>
      </c>
      <c r="F67" cm="1">
        <f t="array" ref="F67">_xlfn.IFS(AND(2=E66,B67=B66),3,B67=B66,2,TRUE,1)</f>
        <v>1</v>
      </c>
    </row>
    <row r="68" spans="1:6" x14ac:dyDescent="0.3">
      <c r="A68" t="s">
        <v>322</v>
      </c>
      <c r="B68">
        <v>4314</v>
      </c>
      <c r="C68" t="s">
        <v>416</v>
      </c>
      <c r="D68">
        <v>257</v>
      </c>
      <c r="E68">
        <v>0</v>
      </c>
      <c r="F68" cm="1">
        <f t="array" ref="F68">_xlfn.IFS(AND(2=E67,B68=B67),3,B68=B67,2,TRUE,1)</f>
        <v>2</v>
      </c>
    </row>
    <row r="69" spans="1:6" x14ac:dyDescent="0.3">
      <c r="A69" t="s">
        <v>323</v>
      </c>
      <c r="B69">
        <v>4481</v>
      </c>
      <c r="C69" t="s">
        <v>416</v>
      </c>
      <c r="D69">
        <v>18</v>
      </c>
      <c r="E69">
        <v>1</v>
      </c>
      <c r="F69" cm="1">
        <f t="array" ref="F69">_xlfn.IFS(AND(2=E68,B69=B68),3,B69=B68,2,TRUE,1)</f>
        <v>1</v>
      </c>
    </row>
    <row r="70" spans="1:6" x14ac:dyDescent="0.3">
      <c r="A70" t="s">
        <v>38</v>
      </c>
      <c r="B70">
        <v>4646</v>
      </c>
      <c r="C70" t="s">
        <v>416</v>
      </c>
      <c r="D70">
        <v>1371</v>
      </c>
      <c r="E70">
        <v>0</v>
      </c>
      <c r="F70" cm="1">
        <f t="array" ref="F70">_xlfn.IFS(AND(2=E69,B70=B69),3,B70=B69,2,TRUE,1)</f>
        <v>1</v>
      </c>
    </row>
    <row r="71" spans="1:6" x14ac:dyDescent="0.3">
      <c r="A71" t="s">
        <v>39</v>
      </c>
      <c r="B71">
        <v>4646</v>
      </c>
      <c r="C71" t="s">
        <v>416</v>
      </c>
      <c r="D71">
        <v>38</v>
      </c>
      <c r="E71">
        <v>1</v>
      </c>
      <c r="F71" cm="1">
        <f t="array" ref="F71">_xlfn.IFS(AND(2=E70,B71=B70),3,B71=B70,2,TRUE,1)</f>
        <v>2</v>
      </c>
    </row>
    <row r="72" spans="1:6" x14ac:dyDescent="0.3">
      <c r="A72" t="s">
        <v>29</v>
      </c>
      <c r="B72">
        <v>4719</v>
      </c>
      <c r="C72" t="s">
        <v>416</v>
      </c>
      <c r="D72">
        <v>4384</v>
      </c>
      <c r="E72">
        <v>1</v>
      </c>
      <c r="F72" cm="1">
        <f t="array" ref="F72">_xlfn.IFS(AND(2=E71,B72=B71),3,B72=B71,2,TRUE,1)</f>
        <v>1</v>
      </c>
    </row>
    <row r="73" spans="1:6" x14ac:dyDescent="0.3">
      <c r="A73" t="s">
        <v>31</v>
      </c>
      <c r="B73">
        <v>4719</v>
      </c>
      <c r="C73" t="s">
        <v>416</v>
      </c>
      <c r="D73">
        <v>1980</v>
      </c>
      <c r="E73">
        <v>1</v>
      </c>
      <c r="F73" cm="1">
        <f t="array" ref="F73">_xlfn.IFS(AND(2=E72,B73=B72),3,B73=B72,2,TRUE,1)</f>
        <v>2</v>
      </c>
    </row>
    <row r="74" spans="1:6" x14ac:dyDescent="0.3">
      <c r="A74" t="s">
        <v>324</v>
      </c>
      <c r="B74">
        <v>4983</v>
      </c>
      <c r="C74" t="s">
        <v>416</v>
      </c>
      <c r="D74">
        <v>472</v>
      </c>
      <c r="E74">
        <v>0</v>
      </c>
      <c r="F74" cm="1">
        <f t="array" ref="F74">_xlfn.IFS(AND(2=E73,B74=B73),3,B74=B73,2,TRUE,1)</f>
        <v>1</v>
      </c>
    </row>
    <row r="75" spans="1:6" x14ac:dyDescent="0.3">
      <c r="A75" t="s">
        <v>325</v>
      </c>
      <c r="B75">
        <v>4983</v>
      </c>
      <c r="C75" t="s">
        <v>416</v>
      </c>
      <c r="D75">
        <v>157</v>
      </c>
      <c r="E75">
        <v>1</v>
      </c>
      <c r="F75" cm="1">
        <f t="array" ref="F75">_xlfn.IFS(AND(2=E74,B75=B74),3,B75=B74,2,TRUE,1)</f>
        <v>2</v>
      </c>
    </row>
    <row r="76" spans="1:6" x14ac:dyDescent="0.3">
      <c r="A76" t="s">
        <v>326</v>
      </c>
      <c r="B76">
        <v>4999</v>
      </c>
      <c r="C76" t="s">
        <v>416</v>
      </c>
      <c r="D76">
        <v>167</v>
      </c>
      <c r="E76">
        <v>1</v>
      </c>
      <c r="F76" cm="1">
        <f t="array" ref="F76">_xlfn.IFS(AND(2=E75,B76=B75),3,B76=B75,2,TRUE,1)</f>
        <v>1</v>
      </c>
    </row>
    <row r="77" spans="1:6" x14ac:dyDescent="0.3">
      <c r="A77" t="s">
        <v>327</v>
      </c>
      <c r="B77">
        <v>4999</v>
      </c>
      <c r="C77" t="s">
        <v>416</v>
      </c>
      <c r="D77">
        <v>13</v>
      </c>
      <c r="E77">
        <v>1</v>
      </c>
      <c r="F77" cm="1">
        <f t="array" ref="F77">_xlfn.IFS(AND(2=E76,B77=B76),3,B77=B76,2,TRUE,1)</f>
        <v>2</v>
      </c>
    </row>
    <row r="78" spans="1:6" x14ac:dyDescent="0.3">
      <c r="A78" t="s">
        <v>328</v>
      </c>
      <c r="B78">
        <v>5025</v>
      </c>
      <c r="C78" t="s">
        <v>416</v>
      </c>
      <c r="D78">
        <v>653</v>
      </c>
      <c r="E78">
        <v>0</v>
      </c>
      <c r="F78" cm="1">
        <f t="array" ref="F78">_xlfn.IFS(AND(2=E77,B78=B77),3,B78=B77,2,TRUE,1)</f>
        <v>1</v>
      </c>
    </row>
    <row r="79" spans="1:6" x14ac:dyDescent="0.3">
      <c r="A79" t="s">
        <v>329</v>
      </c>
      <c r="B79">
        <v>5025</v>
      </c>
      <c r="C79" t="s">
        <v>416</v>
      </c>
      <c r="D79">
        <v>355</v>
      </c>
      <c r="E79">
        <v>0</v>
      </c>
      <c r="F79" cm="1">
        <f t="array" ref="F79">_xlfn.IFS(AND(2=E78,B79=B78),3,B79=B78,2,TRUE,1)</f>
        <v>2</v>
      </c>
    </row>
    <row r="80" spans="1:6" x14ac:dyDescent="0.3">
      <c r="A80" t="s">
        <v>330</v>
      </c>
      <c r="B80">
        <v>5104</v>
      </c>
      <c r="C80" t="s">
        <v>416</v>
      </c>
      <c r="D80">
        <v>212</v>
      </c>
      <c r="E80">
        <v>1</v>
      </c>
      <c r="F80" cm="1">
        <f t="array" ref="F80">_xlfn.IFS(AND(2=E79,B80=B79),3,B80=B79,2,TRUE,1)</f>
        <v>1</v>
      </c>
    </row>
    <row r="81" spans="1:6" x14ac:dyDescent="0.3">
      <c r="A81" t="s">
        <v>331</v>
      </c>
      <c r="B81">
        <v>5104</v>
      </c>
      <c r="C81" t="s">
        <v>416</v>
      </c>
      <c r="D81">
        <v>24</v>
      </c>
      <c r="E81">
        <v>1</v>
      </c>
      <c r="F81" cm="1">
        <f t="array" ref="F81">_xlfn.IFS(AND(2=E80,B81=B80),3,B81=B80,2,TRUE,1)</f>
        <v>2</v>
      </c>
    </row>
    <row r="82" spans="1:6" x14ac:dyDescent="0.3">
      <c r="A82" t="s">
        <v>332</v>
      </c>
      <c r="B82">
        <v>5282</v>
      </c>
      <c r="C82" t="s">
        <v>416</v>
      </c>
      <c r="D82">
        <v>722</v>
      </c>
      <c r="E82">
        <v>0</v>
      </c>
      <c r="F82" cm="1">
        <f t="array" ref="F82">_xlfn.IFS(AND(2=E81,B82=B81),3,B82=B81,2,TRUE,1)</f>
        <v>1</v>
      </c>
    </row>
    <row r="83" spans="1:6" x14ac:dyDescent="0.3">
      <c r="A83" t="s">
        <v>333</v>
      </c>
      <c r="B83">
        <v>5282</v>
      </c>
      <c r="C83" t="s">
        <v>416</v>
      </c>
      <c r="D83">
        <v>118</v>
      </c>
      <c r="E83">
        <v>0</v>
      </c>
      <c r="F83" cm="1">
        <f t="array" ref="F83">_xlfn.IFS(AND(2=E82,B83=B82),3,B83=B82,2,TRUE,1)</f>
        <v>2</v>
      </c>
    </row>
    <row r="84" spans="1:6" x14ac:dyDescent="0.3">
      <c r="A84" t="s">
        <v>334</v>
      </c>
      <c r="B84">
        <v>5358</v>
      </c>
      <c r="C84" t="s">
        <v>416</v>
      </c>
      <c r="D84">
        <v>160</v>
      </c>
      <c r="E84">
        <v>0</v>
      </c>
      <c r="F84" cm="1">
        <f t="array" ref="F84">_xlfn.IFS(AND(2=E83,B84=B83),3,B84=B83,2,TRUE,1)</f>
        <v>1</v>
      </c>
    </row>
    <row r="85" spans="1:6" x14ac:dyDescent="0.3">
      <c r="A85" t="s">
        <v>335</v>
      </c>
      <c r="B85">
        <v>5358</v>
      </c>
      <c r="C85" t="s">
        <v>416</v>
      </c>
      <c r="D85">
        <v>64</v>
      </c>
      <c r="E85">
        <v>1</v>
      </c>
      <c r="F85" cm="1">
        <f t="array" ref="F85">_xlfn.IFS(AND(2=E84,B85=B84),3,B85=B84,2,TRUE,1)</f>
        <v>2</v>
      </c>
    </row>
    <row r="86" spans="1:6" x14ac:dyDescent="0.3">
      <c r="A86" t="s">
        <v>336</v>
      </c>
      <c r="B86">
        <v>5413</v>
      </c>
      <c r="C86" t="s">
        <v>416</v>
      </c>
      <c r="D86">
        <v>310</v>
      </c>
      <c r="E86">
        <v>0</v>
      </c>
      <c r="F86" cm="1">
        <f t="array" ref="F86">_xlfn.IFS(AND(2=E85,B86=B85),3,B86=B85,2,TRUE,1)</f>
        <v>1</v>
      </c>
    </row>
    <row r="87" spans="1:6" x14ac:dyDescent="0.3">
      <c r="A87" t="s">
        <v>337</v>
      </c>
      <c r="B87">
        <v>5413</v>
      </c>
      <c r="C87" t="s">
        <v>416</v>
      </c>
      <c r="D87">
        <v>198</v>
      </c>
      <c r="E87">
        <v>1</v>
      </c>
      <c r="F87" cm="1">
        <f t="array" ref="F87">_xlfn.IFS(AND(2=E86,B87=B86),3,B87=B86,2,TRUE,1)</f>
        <v>2</v>
      </c>
    </row>
    <row r="88" spans="1:6" x14ac:dyDescent="0.3">
      <c r="A88" t="s">
        <v>338</v>
      </c>
      <c r="B88">
        <v>5432</v>
      </c>
      <c r="C88" t="s">
        <v>416</v>
      </c>
      <c r="D88">
        <v>42</v>
      </c>
      <c r="E88">
        <v>1</v>
      </c>
      <c r="F88" cm="1">
        <f t="array" ref="F88">_xlfn.IFS(AND(2=E87,B88=B87),3,B88=B87,2,TRUE,1)</f>
        <v>1</v>
      </c>
    </row>
    <row r="89" spans="1:6" x14ac:dyDescent="0.3">
      <c r="A89" t="s">
        <v>298</v>
      </c>
      <c r="B89">
        <v>5541</v>
      </c>
      <c r="C89" t="s">
        <v>416</v>
      </c>
      <c r="D89">
        <v>193</v>
      </c>
      <c r="E89">
        <v>0</v>
      </c>
      <c r="F89" cm="1">
        <f t="array" ref="F89">_xlfn.IFS(AND(2=E88,B89=B88),3,B89=B88,2,TRUE,1)</f>
        <v>1</v>
      </c>
    </row>
    <row r="90" spans="1:6" x14ac:dyDescent="0.3">
      <c r="A90" t="s">
        <v>47</v>
      </c>
      <c r="B90">
        <v>5541</v>
      </c>
      <c r="C90" t="s">
        <v>416</v>
      </c>
      <c r="D90">
        <v>57</v>
      </c>
      <c r="E90">
        <v>1</v>
      </c>
      <c r="F90" cm="1">
        <f t="array" ref="F90">_xlfn.IFS(AND(2=E89,B90=B89),3,B90=B89,2,TRUE,1)</f>
        <v>2</v>
      </c>
    </row>
    <row r="91" spans="1:6" x14ac:dyDescent="0.3">
      <c r="A91" t="s">
        <v>299</v>
      </c>
      <c r="B91">
        <v>5599</v>
      </c>
      <c r="C91" t="s">
        <v>416</v>
      </c>
      <c r="D91">
        <v>316</v>
      </c>
      <c r="E91">
        <v>1</v>
      </c>
      <c r="F91" cm="1">
        <f t="array" ref="F91">_xlfn.IFS(AND(2=E90,B91=B90),3,B91=B90,2,TRUE,1)</f>
        <v>1</v>
      </c>
    </row>
    <row r="92" spans="1:6" x14ac:dyDescent="0.3">
      <c r="A92" t="s">
        <v>300</v>
      </c>
      <c r="B92">
        <v>5599</v>
      </c>
      <c r="C92" t="s">
        <v>416</v>
      </c>
      <c r="D92">
        <v>88</v>
      </c>
      <c r="E92">
        <v>1</v>
      </c>
      <c r="F92" cm="1">
        <f t="array" ref="F92">_xlfn.IFS(AND(2=E91,B92=B91),3,B92=B91,2,TRUE,1)</f>
        <v>2</v>
      </c>
    </row>
    <row r="93" spans="1:6" x14ac:dyDescent="0.3">
      <c r="A93" t="s">
        <v>339</v>
      </c>
      <c r="B93">
        <v>5945</v>
      </c>
      <c r="C93" t="s">
        <v>416</v>
      </c>
      <c r="D93">
        <v>8302</v>
      </c>
      <c r="E93">
        <v>0</v>
      </c>
      <c r="F93" cm="1">
        <f t="array" ref="F93">_xlfn.IFS(AND(2=E92,B93=B92),3,B93=B92,2,TRUE,1)</f>
        <v>1</v>
      </c>
    </row>
    <row r="94" spans="1:6" x14ac:dyDescent="0.3">
      <c r="A94" t="s">
        <v>340</v>
      </c>
      <c r="B94">
        <v>5945</v>
      </c>
      <c r="C94" t="s">
        <v>416</v>
      </c>
      <c r="D94">
        <v>3804</v>
      </c>
      <c r="E94">
        <v>0</v>
      </c>
      <c r="F94" cm="1">
        <f t="array" ref="F94">_xlfn.IFS(AND(2=E93,B94=B93),3,B94=B93,2,TRUE,1)</f>
        <v>2</v>
      </c>
    </row>
    <row r="95" spans="1:6" x14ac:dyDescent="0.3">
      <c r="A95" t="s">
        <v>341</v>
      </c>
      <c r="B95">
        <v>6030</v>
      </c>
      <c r="C95" t="s">
        <v>416</v>
      </c>
      <c r="D95">
        <v>818</v>
      </c>
      <c r="E95">
        <v>0</v>
      </c>
      <c r="F95" cm="1">
        <f t="array" ref="F95">_xlfn.IFS(AND(2=E94,B95=B94),3,B95=B94,2,TRUE,1)</f>
        <v>1</v>
      </c>
    </row>
    <row r="96" spans="1:6" x14ac:dyDescent="0.3">
      <c r="A96" t="s">
        <v>342</v>
      </c>
      <c r="B96">
        <v>6030</v>
      </c>
      <c r="C96" t="s">
        <v>416</v>
      </c>
      <c r="D96">
        <v>927</v>
      </c>
      <c r="E96">
        <v>0</v>
      </c>
      <c r="F96" cm="1">
        <f t="array" ref="F96">_xlfn.IFS(AND(2=E95,B96=B95),3,B96=B95,2,TRUE,1)</f>
        <v>2</v>
      </c>
    </row>
    <row r="97" spans="1:6" x14ac:dyDescent="0.3">
      <c r="A97" t="s">
        <v>343</v>
      </c>
      <c r="B97">
        <v>6070</v>
      </c>
      <c r="C97" t="s">
        <v>416</v>
      </c>
      <c r="D97">
        <v>593</v>
      </c>
      <c r="E97">
        <v>0</v>
      </c>
      <c r="F97" cm="1">
        <f t="array" ref="F97">_xlfn.IFS(AND(2=E96,B97=B96),3,B97=B96,2,TRUE,1)</f>
        <v>1</v>
      </c>
    </row>
    <row r="98" spans="1:6" x14ac:dyDescent="0.3">
      <c r="A98" t="s">
        <v>344</v>
      </c>
      <c r="B98">
        <v>6070</v>
      </c>
      <c r="C98" t="s">
        <v>416</v>
      </c>
      <c r="D98">
        <v>511</v>
      </c>
      <c r="E98">
        <v>0</v>
      </c>
      <c r="F98" cm="1">
        <f t="array" ref="F98">_xlfn.IFS(AND(2=E97,B98=B97),3,B98=B97,2,TRUE,1)</f>
        <v>2</v>
      </c>
    </row>
    <row r="99" spans="1:6" x14ac:dyDescent="0.3">
      <c r="A99" t="s">
        <v>345</v>
      </c>
      <c r="B99">
        <v>6114</v>
      </c>
      <c r="C99" t="s">
        <v>416</v>
      </c>
      <c r="D99">
        <v>2</v>
      </c>
      <c r="E99">
        <v>1</v>
      </c>
      <c r="F99" cm="1">
        <f t="array" ref="F99">_xlfn.IFS(AND(2=E98,B99=B98),3,B99=B98,2,TRUE,1)</f>
        <v>1</v>
      </c>
    </row>
    <row r="100" spans="1:6" x14ac:dyDescent="0.3">
      <c r="A100" t="s">
        <v>346</v>
      </c>
      <c r="B100">
        <v>6134</v>
      </c>
      <c r="C100" t="s">
        <v>416</v>
      </c>
      <c r="D100">
        <v>233</v>
      </c>
      <c r="E100">
        <v>0</v>
      </c>
      <c r="F100" cm="1">
        <f t="array" ref="F100">_xlfn.IFS(AND(2=E99,B100=B99),3,B100=B99,2,TRUE,1)</f>
        <v>1</v>
      </c>
    </row>
    <row r="101" spans="1:6" x14ac:dyDescent="0.3">
      <c r="A101" t="s">
        <v>347</v>
      </c>
      <c r="B101">
        <v>6134</v>
      </c>
      <c r="C101" t="s">
        <v>416</v>
      </c>
      <c r="D101">
        <v>210</v>
      </c>
      <c r="E101">
        <v>0</v>
      </c>
      <c r="F101" cm="1">
        <f t="array" ref="F101">_xlfn.IFS(AND(2=E100,B101=B100),3,B101=B100,2,TRUE,1)</f>
        <v>2</v>
      </c>
    </row>
    <row r="102" spans="1:6" x14ac:dyDescent="0.3">
      <c r="A102" t="s">
        <v>348</v>
      </c>
      <c r="B102">
        <v>6231</v>
      </c>
      <c r="C102" t="s">
        <v>416</v>
      </c>
      <c r="D102">
        <v>2</v>
      </c>
      <c r="E102">
        <v>1</v>
      </c>
      <c r="F102" cm="1">
        <f t="array" ref="F102">_xlfn.IFS(AND(2=E101,B102=B101),3,B102=B101,2,TRUE,1)</f>
        <v>1</v>
      </c>
    </row>
    <row r="103" spans="1:6" x14ac:dyDescent="0.3">
      <c r="A103" t="s">
        <v>349</v>
      </c>
      <c r="B103">
        <v>6257</v>
      </c>
      <c r="C103" t="s">
        <v>416</v>
      </c>
      <c r="D103">
        <v>69</v>
      </c>
      <c r="E103">
        <v>1</v>
      </c>
      <c r="F103" cm="1">
        <f t="array" ref="F103">_xlfn.IFS(AND(2=E102,B103=B102),3,B103=B102,2,TRUE,1)</f>
        <v>1</v>
      </c>
    </row>
    <row r="104" spans="1:6" x14ac:dyDescent="0.3">
      <c r="A104" t="s">
        <v>350</v>
      </c>
      <c r="B104">
        <v>6257</v>
      </c>
      <c r="C104" t="s">
        <v>416</v>
      </c>
      <c r="D104">
        <v>41</v>
      </c>
      <c r="E104">
        <v>1</v>
      </c>
      <c r="F104" cm="1">
        <f t="array" ref="F104">_xlfn.IFS(AND(2=E103,B104=B103),3,B104=B103,2,TRUE,1)</f>
        <v>2</v>
      </c>
    </row>
    <row r="105" spans="1:6" x14ac:dyDescent="0.3">
      <c r="A105" t="s">
        <v>351</v>
      </c>
      <c r="B105">
        <v>6295</v>
      </c>
      <c r="C105" t="s">
        <v>416</v>
      </c>
      <c r="D105">
        <v>296</v>
      </c>
      <c r="E105">
        <v>1</v>
      </c>
      <c r="F105" cm="1">
        <f t="array" ref="F105">_xlfn.IFS(AND(2=E104,B105=B104),3,B105=B104,2,TRUE,1)</f>
        <v>1</v>
      </c>
    </row>
    <row r="106" spans="1:6" x14ac:dyDescent="0.3">
      <c r="A106" t="s">
        <v>352</v>
      </c>
      <c r="B106">
        <v>6295</v>
      </c>
      <c r="C106" t="s">
        <v>416</v>
      </c>
      <c r="D106">
        <v>171</v>
      </c>
      <c r="E106">
        <v>1</v>
      </c>
      <c r="F106" cm="1">
        <f t="array" ref="F106">_xlfn.IFS(AND(2=E105,B106=B105),3,B106=B105,2,TRUE,1)</f>
        <v>2</v>
      </c>
    </row>
    <row r="107" spans="1:6" x14ac:dyDescent="0.3">
      <c r="A107" t="s">
        <v>353</v>
      </c>
      <c r="B107">
        <v>7346</v>
      </c>
      <c r="C107" t="s">
        <v>416</v>
      </c>
      <c r="D107">
        <v>67</v>
      </c>
      <c r="E107">
        <v>1</v>
      </c>
      <c r="F107" cm="1">
        <f t="array" ref="F107">_xlfn.IFS(AND(2=E106,B107=B106),3,B107=B106,2,TRUE,1)</f>
        <v>1</v>
      </c>
    </row>
    <row r="108" spans="1:6" x14ac:dyDescent="0.3">
      <c r="A108" t="s">
        <v>354</v>
      </c>
      <c r="B108">
        <v>7346</v>
      </c>
      <c r="C108" t="s">
        <v>416</v>
      </c>
      <c r="D108">
        <v>40</v>
      </c>
      <c r="E108">
        <v>1</v>
      </c>
      <c r="F108" cm="1">
        <f t="array" ref="F108">_xlfn.IFS(AND(2=E107,B108=B107),3,B108=B107,2,TRUE,1)</f>
        <v>2</v>
      </c>
    </row>
    <row r="109" spans="1:6" x14ac:dyDescent="0.3">
      <c r="A109" t="s">
        <v>355</v>
      </c>
      <c r="B109">
        <v>8740</v>
      </c>
      <c r="C109" t="s">
        <v>416</v>
      </c>
      <c r="D109">
        <v>4</v>
      </c>
      <c r="E109">
        <v>1</v>
      </c>
      <c r="F109" cm="1">
        <f t="array" ref="F109">_xlfn.IFS(AND(2=E108,B109=B108),3,B109=B108,2,TRUE,1)</f>
        <v>1</v>
      </c>
    </row>
    <row r="110" spans="1:6" x14ac:dyDescent="0.3">
      <c r="A110" t="s">
        <v>356</v>
      </c>
      <c r="B110">
        <v>8812</v>
      </c>
      <c r="C110" t="s">
        <v>416</v>
      </c>
      <c r="D110">
        <v>7669</v>
      </c>
      <c r="E110">
        <v>0</v>
      </c>
      <c r="F110" cm="1">
        <f t="array" ref="F110">_xlfn.IFS(AND(2=E109,B110=B109),3,B110=B109,2,TRUE,1)</f>
        <v>1</v>
      </c>
    </row>
    <row r="111" spans="1:6" x14ac:dyDescent="0.3">
      <c r="A111" t="s">
        <v>357</v>
      </c>
      <c r="B111">
        <v>8812</v>
      </c>
      <c r="C111" t="s">
        <v>416</v>
      </c>
      <c r="D111">
        <v>4082</v>
      </c>
      <c r="E111">
        <v>0</v>
      </c>
      <c r="F111" cm="1">
        <f t="array" ref="F111">_xlfn.IFS(AND(2=E110,B111=B110),3,B111=B110,2,TRUE,1)</f>
        <v>2</v>
      </c>
    </row>
    <row r="112" spans="1:6" x14ac:dyDescent="0.3">
      <c r="A112" t="s">
        <v>358</v>
      </c>
      <c r="B112">
        <v>8912</v>
      </c>
      <c r="C112" t="s">
        <v>416</v>
      </c>
      <c r="D112">
        <v>170</v>
      </c>
      <c r="E112">
        <v>1</v>
      </c>
      <c r="F112" cm="1">
        <f t="array" ref="F112">_xlfn.IFS(AND(2=E111,B112=B111),3,B112=B111,2,TRUE,1)</f>
        <v>1</v>
      </c>
    </row>
    <row r="113" spans="1:6" x14ac:dyDescent="0.3">
      <c r="A113" t="s">
        <v>359</v>
      </c>
      <c r="B113">
        <v>8912</v>
      </c>
      <c r="C113" t="s">
        <v>416</v>
      </c>
      <c r="D113">
        <v>43</v>
      </c>
      <c r="E113">
        <v>1</v>
      </c>
      <c r="F113" cm="1">
        <f t="array" ref="F113">_xlfn.IFS(AND(2=E112,B113=B112),3,B113=B112,2,TRUE,1)</f>
        <v>2</v>
      </c>
    </row>
    <row r="114" spans="1:6" x14ac:dyDescent="0.3">
      <c r="A114" t="s">
        <v>172</v>
      </c>
      <c r="B114">
        <v>8931</v>
      </c>
      <c r="C114" t="s">
        <v>416</v>
      </c>
      <c r="D114">
        <v>526</v>
      </c>
      <c r="E114">
        <v>0</v>
      </c>
      <c r="F114" cm="1">
        <f t="array" ref="F114">_xlfn.IFS(AND(2=E113,B114=B113),3,B114=B113,2,TRUE,1)</f>
        <v>1</v>
      </c>
    </row>
    <row r="115" spans="1:6" x14ac:dyDescent="0.3">
      <c r="A115" t="s">
        <v>301</v>
      </c>
      <c r="B115">
        <v>8931</v>
      </c>
      <c r="C115" t="s">
        <v>416</v>
      </c>
      <c r="D115">
        <v>61</v>
      </c>
      <c r="E115">
        <v>1</v>
      </c>
      <c r="F115" cm="1">
        <f t="array" ref="F115">_xlfn.IFS(AND(2=E114,B115=B114),3,B115=B114,2,TRUE,1)</f>
        <v>2</v>
      </c>
    </row>
    <row r="116" spans="1:6" x14ac:dyDescent="0.3">
      <c r="A116" t="s">
        <v>360</v>
      </c>
      <c r="B116">
        <v>9104</v>
      </c>
      <c r="C116" t="s">
        <v>416</v>
      </c>
      <c r="D116">
        <v>5322</v>
      </c>
      <c r="E116">
        <v>0</v>
      </c>
      <c r="F116" cm="1">
        <f t="array" ref="F116">_xlfn.IFS(AND(2=E115,B116=B115),3,B116=B115,2,TRUE,1)</f>
        <v>1</v>
      </c>
    </row>
    <row r="117" spans="1:6" x14ac:dyDescent="0.3">
      <c r="A117" t="s">
        <v>361</v>
      </c>
      <c r="B117">
        <v>9104</v>
      </c>
      <c r="C117" t="s">
        <v>416</v>
      </c>
      <c r="D117">
        <v>5112</v>
      </c>
      <c r="E117">
        <v>0</v>
      </c>
      <c r="F117" cm="1">
        <f t="array" ref="F117">_xlfn.IFS(AND(2=E116,B117=B116),3,B117=B116,2,TRUE,1)</f>
        <v>2</v>
      </c>
    </row>
    <row r="118" spans="1:6" x14ac:dyDescent="0.3">
      <c r="A118" t="s">
        <v>362</v>
      </c>
      <c r="B118">
        <v>9233</v>
      </c>
      <c r="C118" t="s">
        <v>416</v>
      </c>
      <c r="D118">
        <v>243</v>
      </c>
      <c r="E118">
        <v>1</v>
      </c>
      <c r="F118" cm="1">
        <f t="array" ref="F118">_xlfn.IFS(AND(2=E117,B118=B117),3,B118=B117,2,TRUE,1)</f>
        <v>1</v>
      </c>
    </row>
    <row r="119" spans="1:6" x14ac:dyDescent="0.3">
      <c r="A119" t="s">
        <v>363</v>
      </c>
      <c r="B119">
        <v>9233</v>
      </c>
      <c r="C119" t="s">
        <v>416</v>
      </c>
      <c r="D119">
        <v>94</v>
      </c>
      <c r="E119">
        <v>1</v>
      </c>
      <c r="F119" cm="1">
        <f t="array" ref="F119">_xlfn.IFS(AND(2=E118,B119=B118),3,B119=B118,2,TRUE,1)</f>
        <v>2</v>
      </c>
    </row>
    <row r="120" spans="1:6" x14ac:dyDescent="0.3">
      <c r="A120" t="s">
        <v>364</v>
      </c>
      <c r="B120">
        <v>9368</v>
      </c>
      <c r="C120" t="s">
        <v>416</v>
      </c>
      <c r="D120">
        <v>12</v>
      </c>
      <c r="E120">
        <v>1</v>
      </c>
      <c r="F120" cm="1">
        <f t="array" ref="F120">_xlfn.IFS(AND(2=E119,B120=B119),3,B120=B119,2,TRUE,1)</f>
        <v>1</v>
      </c>
    </row>
    <row r="121" spans="1:6" x14ac:dyDescent="0.3">
      <c r="A121" t="s">
        <v>365</v>
      </c>
      <c r="B121">
        <v>9487</v>
      </c>
      <c r="C121" t="s">
        <v>416</v>
      </c>
      <c r="D121">
        <v>23</v>
      </c>
      <c r="E121">
        <v>1</v>
      </c>
      <c r="F121" cm="1">
        <f t="array" ref="F121">_xlfn.IFS(AND(2=E120,B121=B120),3,B121=B120,2,TRUE,1)</f>
        <v>1</v>
      </c>
    </row>
    <row r="122" spans="1:6" x14ac:dyDescent="0.3">
      <c r="A122" t="s">
        <v>366</v>
      </c>
      <c r="B122">
        <v>9600</v>
      </c>
      <c r="C122" t="s">
        <v>416</v>
      </c>
      <c r="D122">
        <v>10</v>
      </c>
      <c r="E122">
        <v>1</v>
      </c>
      <c r="F122" cm="1">
        <f t="array" ref="F122">_xlfn.IFS(AND(2=E121,B122=B121),3,B122=B121,2,TRUE,1)</f>
        <v>1</v>
      </c>
    </row>
    <row r="123" spans="1:6" x14ac:dyDescent="0.3">
      <c r="A123" t="s">
        <v>367</v>
      </c>
      <c r="B123">
        <v>9656</v>
      </c>
      <c r="C123" t="s">
        <v>416</v>
      </c>
      <c r="D123">
        <v>293</v>
      </c>
      <c r="E123">
        <v>0</v>
      </c>
      <c r="F123" cm="1">
        <f t="array" ref="F123">_xlfn.IFS(AND(2=E122,B123=B122),3,B123=B122,2,TRUE,1)</f>
        <v>1</v>
      </c>
    </row>
    <row r="124" spans="1:6" x14ac:dyDescent="0.3">
      <c r="A124" t="s">
        <v>368</v>
      </c>
      <c r="B124">
        <v>9656</v>
      </c>
      <c r="C124" t="s">
        <v>416</v>
      </c>
      <c r="D124">
        <v>38</v>
      </c>
      <c r="E124">
        <v>1</v>
      </c>
      <c r="F124" cm="1">
        <f t="array" ref="F124">_xlfn.IFS(AND(2=E123,B124=B123),3,B124=B123,2,TRUE,1)</f>
        <v>2</v>
      </c>
    </row>
    <row r="125" spans="1:6" x14ac:dyDescent="0.3">
      <c r="A125" t="s">
        <v>369</v>
      </c>
      <c r="B125">
        <v>9772</v>
      </c>
      <c r="C125" t="s">
        <v>416</v>
      </c>
      <c r="D125">
        <v>734</v>
      </c>
      <c r="E125">
        <v>0</v>
      </c>
      <c r="F125" cm="1">
        <f t="array" ref="F125">_xlfn.IFS(AND(2=E124,B125=B124),3,B125=B124,2,TRUE,1)</f>
        <v>1</v>
      </c>
    </row>
    <row r="126" spans="1:6" x14ac:dyDescent="0.3">
      <c r="A126" t="s">
        <v>370</v>
      </c>
      <c r="B126">
        <v>9772</v>
      </c>
      <c r="C126" t="s">
        <v>416</v>
      </c>
      <c r="D126">
        <v>568</v>
      </c>
      <c r="E126">
        <v>0</v>
      </c>
      <c r="F126" cm="1">
        <f t="array" ref="F126">_xlfn.IFS(AND(2=E125,B126=B125),3,B126=B125,2,TRUE,1)</f>
        <v>2</v>
      </c>
    </row>
    <row r="127" spans="1:6" x14ac:dyDescent="0.3">
      <c r="A127" t="s">
        <v>163</v>
      </c>
      <c r="B127">
        <v>9828</v>
      </c>
      <c r="C127" t="s">
        <v>416</v>
      </c>
      <c r="D127">
        <v>5132</v>
      </c>
      <c r="E127">
        <v>0</v>
      </c>
      <c r="F127" cm="1">
        <f t="array" ref="F127">_xlfn.IFS(AND(2=E126,B127=B126),3,B127=B126,2,TRUE,1)</f>
        <v>1</v>
      </c>
    </row>
    <row r="128" spans="1:6" x14ac:dyDescent="0.3">
      <c r="A128" t="s">
        <v>166</v>
      </c>
      <c r="B128">
        <v>9828</v>
      </c>
      <c r="C128" t="s">
        <v>416</v>
      </c>
      <c r="D128">
        <v>3773</v>
      </c>
      <c r="E128">
        <v>0</v>
      </c>
      <c r="F128" cm="1">
        <f t="array" ref="F128">_xlfn.IFS(AND(2=E127,B128=B127),3,B128=B127,2,TRUE,1)</f>
        <v>2</v>
      </c>
    </row>
    <row r="129" spans="1:6" x14ac:dyDescent="0.3">
      <c r="A129" t="s">
        <v>371</v>
      </c>
      <c r="B129">
        <v>10123</v>
      </c>
      <c r="C129" t="s">
        <v>416</v>
      </c>
      <c r="D129">
        <v>1871</v>
      </c>
      <c r="E129">
        <v>0</v>
      </c>
      <c r="F129" cm="1">
        <f t="array" ref="F129">_xlfn.IFS(AND(2=E128,B129=B128),3,B129=B128,2,TRUE,1)</f>
        <v>1</v>
      </c>
    </row>
    <row r="130" spans="1:6" x14ac:dyDescent="0.3">
      <c r="A130" t="s">
        <v>372</v>
      </c>
      <c r="B130">
        <v>10123</v>
      </c>
      <c r="C130" t="s">
        <v>416</v>
      </c>
      <c r="D130">
        <v>2349</v>
      </c>
      <c r="E130">
        <v>0</v>
      </c>
      <c r="F130" cm="1">
        <f t="array" ref="F130">_xlfn.IFS(AND(2=E129,B130=B129),3,B130=B129,2,TRUE,1)</f>
        <v>2</v>
      </c>
    </row>
    <row r="131" spans="1:6" x14ac:dyDescent="0.3">
      <c r="A131" t="s">
        <v>373</v>
      </c>
      <c r="B131">
        <v>10739</v>
      </c>
      <c r="C131" t="s">
        <v>416</v>
      </c>
      <c r="D131">
        <v>162</v>
      </c>
      <c r="E131">
        <v>1</v>
      </c>
      <c r="F131" cm="1">
        <f t="array" ref="F131">_xlfn.IFS(AND(2=E130,B131=B130),3,B131=B130,2,TRUE,1)</f>
        <v>1</v>
      </c>
    </row>
    <row r="132" spans="1:6" x14ac:dyDescent="0.3">
      <c r="A132" t="s">
        <v>374</v>
      </c>
      <c r="B132">
        <v>10739</v>
      </c>
      <c r="C132" t="s">
        <v>416</v>
      </c>
      <c r="D132">
        <v>92</v>
      </c>
      <c r="E132">
        <v>1</v>
      </c>
      <c r="F132" cm="1">
        <f t="array" ref="F132">_xlfn.IFS(AND(2=E131,B132=B131),3,B132=B131,2,TRUE,1)</f>
        <v>2</v>
      </c>
    </row>
    <row r="133" spans="1:6" x14ac:dyDescent="0.3">
      <c r="A133" t="s">
        <v>170</v>
      </c>
      <c r="B133">
        <v>10759</v>
      </c>
      <c r="C133" t="s">
        <v>416</v>
      </c>
      <c r="D133">
        <v>294</v>
      </c>
      <c r="E133">
        <v>1</v>
      </c>
      <c r="F133" cm="1">
        <f t="array" ref="F133">_xlfn.IFS(AND(2=E132,B133=B132),3,B133=B132,2,TRUE,1)</f>
        <v>1</v>
      </c>
    </row>
    <row r="134" spans="1:6" x14ac:dyDescent="0.3">
      <c r="A134" t="s">
        <v>171</v>
      </c>
      <c r="B134">
        <v>10759</v>
      </c>
      <c r="C134" t="s">
        <v>416</v>
      </c>
      <c r="D134">
        <v>34</v>
      </c>
      <c r="E134">
        <v>1</v>
      </c>
      <c r="F134" cm="1">
        <f t="array" ref="F134">_xlfn.IFS(AND(2=E133,B134=B133),3,B134=B133,2,TRUE,1)</f>
        <v>2</v>
      </c>
    </row>
    <row r="135" spans="1:6" x14ac:dyDescent="0.3">
      <c r="A135" t="s">
        <v>375</v>
      </c>
      <c r="B135">
        <v>11566</v>
      </c>
      <c r="C135" t="s">
        <v>416</v>
      </c>
      <c r="D135">
        <v>259</v>
      </c>
      <c r="E135">
        <v>0</v>
      </c>
      <c r="F135" cm="1">
        <f t="array" ref="F135">_xlfn.IFS(AND(2=E134,B135=B134),3,B135=B134,2,TRUE,1)</f>
        <v>1</v>
      </c>
    </row>
    <row r="136" spans="1:6" x14ac:dyDescent="0.3">
      <c r="A136" t="s">
        <v>376</v>
      </c>
      <c r="B136">
        <v>11566</v>
      </c>
      <c r="C136" t="s">
        <v>416</v>
      </c>
      <c r="D136">
        <v>310</v>
      </c>
      <c r="E136">
        <v>0</v>
      </c>
      <c r="F136" cm="1">
        <f t="array" ref="F136">_xlfn.IFS(AND(2=E135,B136=B135),3,B136=B135,2,TRUE,1)</f>
        <v>2</v>
      </c>
    </row>
    <row r="137" spans="1:6" x14ac:dyDescent="0.3">
      <c r="A137" t="s">
        <v>377</v>
      </c>
      <c r="B137">
        <v>11643</v>
      </c>
      <c r="C137" t="s">
        <v>416</v>
      </c>
      <c r="D137">
        <v>144</v>
      </c>
      <c r="E137">
        <v>0</v>
      </c>
      <c r="F137" cm="1">
        <f t="array" ref="F137">_xlfn.IFS(AND(2=E136,B137=B136),3,B137=B136,2,TRUE,1)</f>
        <v>1</v>
      </c>
    </row>
    <row r="138" spans="1:6" x14ac:dyDescent="0.3">
      <c r="A138" t="s">
        <v>378</v>
      </c>
      <c r="B138">
        <v>11643</v>
      </c>
      <c r="C138" t="s">
        <v>416</v>
      </c>
      <c r="D138">
        <v>10</v>
      </c>
      <c r="E138">
        <v>1</v>
      </c>
      <c r="F138" cm="1">
        <f t="array" ref="F138">_xlfn.IFS(AND(2=E137,B138=B137),3,B138=B137,2,TRUE,1)</f>
        <v>2</v>
      </c>
    </row>
    <row r="139" spans="1:6" x14ac:dyDescent="0.3">
      <c r="A139" t="s">
        <v>121</v>
      </c>
      <c r="B139">
        <v>11666</v>
      </c>
      <c r="C139" t="s">
        <v>416</v>
      </c>
      <c r="D139">
        <v>1326</v>
      </c>
      <c r="E139">
        <v>0</v>
      </c>
      <c r="F139" cm="1">
        <f t="array" ref="F139">_xlfn.IFS(AND(2=E138,B139=B138),3,B139=B138,2,TRUE,1)</f>
        <v>1</v>
      </c>
    </row>
    <row r="140" spans="1:6" x14ac:dyDescent="0.3">
      <c r="A140" t="s">
        <v>123</v>
      </c>
      <c r="B140">
        <v>11666</v>
      </c>
      <c r="C140" t="s">
        <v>416</v>
      </c>
      <c r="D140">
        <v>232</v>
      </c>
      <c r="E140">
        <v>1</v>
      </c>
      <c r="F140" cm="1">
        <f t="array" ref="F140">_xlfn.IFS(AND(2=E139,B140=B139),3,B140=B139,2,TRUE,1)</f>
        <v>2</v>
      </c>
    </row>
    <row r="141" spans="1:6" x14ac:dyDescent="0.3">
      <c r="A141" t="s">
        <v>379</v>
      </c>
      <c r="B141">
        <v>12525</v>
      </c>
      <c r="C141" t="s">
        <v>416</v>
      </c>
      <c r="D141">
        <v>23</v>
      </c>
      <c r="E141">
        <v>1</v>
      </c>
      <c r="F141" cm="1">
        <f t="array" ref="F141">_xlfn.IFS(AND(2=E140,B141=B140),3,B141=B140,2,TRUE,1)</f>
        <v>1</v>
      </c>
    </row>
    <row r="142" spans="1:6" x14ac:dyDescent="0.3">
      <c r="A142" t="s">
        <v>380</v>
      </c>
      <c r="B142">
        <v>12785</v>
      </c>
      <c r="C142" t="s">
        <v>416</v>
      </c>
      <c r="D142">
        <v>14</v>
      </c>
      <c r="E142">
        <v>1</v>
      </c>
      <c r="F142" cm="1">
        <f t="array" ref="F142">_xlfn.IFS(AND(2=E141,B142=B141),3,B142=B141,2,TRUE,1)</f>
        <v>1</v>
      </c>
    </row>
    <row r="143" spans="1:6" x14ac:dyDescent="0.3">
      <c r="A143" t="s">
        <v>381</v>
      </c>
      <c r="B143">
        <v>12829</v>
      </c>
      <c r="C143" t="s">
        <v>416</v>
      </c>
      <c r="D143">
        <v>372</v>
      </c>
      <c r="E143">
        <v>0</v>
      </c>
      <c r="F143" cm="1">
        <f t="array" ref="F143">_xlfn.IFS(AND(2=E142,B143=B142),3,B143=B142,2,TRUE,1)</f>
        <v>1</v>
      </c>
    </row>
    <row r="144" spans="1:6" x14ac:dyDescent="0.3">
      <c r="A144" t="s">
        <v>382</v>
      </c>
      <c r="B144">
        <v>12829</v>
      </c>
      <c r="C144" t="s">
        <v>416</v>
      </c>
      <c r="D144">
        <v>3</v>
      </c>
      <c r="E144">
        <v>1</v>
      </c>
      <c r="F144" cm="1">
        <f t="array" ref="F144">_xlfn.IFS(AND(2=E143,B144=B143),3,B144=B143,2,TRUE,1)</f>
        <v>2</v>
      </c>
    </row>
    <row r="145" spans="1:6" x14ac:dyDescent="0.3">
      <c r="A145" t="s">
        <v>383</v>
      </c>
      <c r="B145">
        <v>12906</v>
      </c>
      <c r="C145" t="s">
        <v>416</v>
      </c>
      <c r="D145">
        <v>1630</v>
      </c>
      <c r="E145">
        <v>0</v>
      </c>
      <c r="F145" cm="1">
        <f t="array" ref="F145">_xlfn.IFS(AND(2=E144,B145=B144),3,B145=B144,2,TRUE,1)</f>
        <v>1</v>
      </c>
    </row>
    <row r="146" spans="1:6" x14ac:dyDescent="0.3">
      <c r="A146" t="s">
        <v>384</v>
      </c>
      <c r="B146">
        <v>12906</v>
      </c>
      <c r="C146" t="s">
        <v>416</v>
      </c>
      <c r="D146">
        <v>331</v>
      </c>
      <c r="E146">
        <v>0</v>
      </c>
      <c r="F146" cm="1">
        <f t="array" ref="F146">_xlfn.IFS(AND(2=E145,B146=B145),3,B146=B145,2,TRUE,1)</f>
        <v>2</v>
      </c>
    </row>
    <row r="147" spans="1:6" x14ac:dyDescent="0.3">
      <c r="A147" t="s">
        <v>385</v>
      </c>
      <c r="B147">
        <v>13252</v>
      </c>
      <c r="C147" t="s">
        <v>416</v>
      </c>
      <c r="D147">
        <v>97</v>
      </c>
      <c r="E147">
        <v>1</v>
      </c>
      <c r="F147" cm="1">
        <f t="array" ref="F147">_xlfn.IFS(AND(2=E146,B147=B146),3,B147=B146,2,TRUE,1)</f>
        <v>1</v>
      </c>
    </row>
    <row r="148" spans="1:6" x14ac:dyDescent="0.3">
      <c r="A148" t="s">
        <v>386</v>
      </c>
      <c r="B148">
        <v>13252</v>
      </c>
      <c r="C148" t="s">
        <v>416</v>
      </c>
      <c r="D148">
        <v>11</v>
      </c>
      <c r="E148">
        <v>1</v>
      </c>
      <c r="F148" cm="1">
        <f t="array" ref="F148">_xlfn.IFS(AND(2=E147,B148=B147),3,B148=B147,2,TRUE,1)</f>
        <v>2</v>
      </c>
    </row>
    <row r="149" spans="1:6" x14ac:dyDescent="0.3">
      <c r="A149" t="s">
        <v>387</v>
      </c>
      <c r="B149">
        <v>13333</v>
      </c>
      <c r="C149" t="s">
        <v>416</v>
      </c>
      <c r="D149">
        <v>7</v>
      </c>
      <c r="E149">
        <v>1</v>
      </c>
      <c r="F149" cm="1">
        <f t="array" ref="F149">_xlfn.IFS(AND(2=E148,B149=B148),3,B149=B148,2,TRUE,1)</f>
        <v>1</v>
      </c>
    </row>
    <row r="150" spans="1:6" x14ac:dyDescent="0.3">
      <c r="A150" t="s">
        <v>130</v>
      </c>
      <c r="B150">
        <v>13521</v>
      </c>
      <c r="C150" t="s">
        <v>416</v>
      </c>
      <c r="D150">
        <v>9484</v>
      </c>
      <c r="E150">
        <v>0</v>
      </c>
      <c r="F150" cm="1">
        <f t="array" ref="F150">_xlfn.IFS(AND(2=E149,B150=B149),3,B150=B149,2,TRUE,1)</f>
        <v>1</v>
      </c>
    </row>
    <row r="151" spans="1:6" x14ac:dyDescent="0.3">
      <c r="A151" t="s">
        <v>132</v>
      </c>
      <c r="B151">
        <v>13521</v>
      </c>
      <c r="C151" t="s">
        <v>416</v>
      </c>
      <c r="D151">
        <v>6469</v>
      </c>
      <c r="E151">
        <v>0</v>
      </c>
      <c r="F151" cm="1">
        <f t="array" ref="F151">_xlfn.IFS(AND(2=E150,B151=B150),3,B151=B150,2,TRUE,1)</f>
        <v>2</v>
      </c>
    </row>
    <row r="152" spans="1:6" x14ac:dyDescent="0.3">
      <c r="A152" t="s">
        <v>388</v>
      </c>
      <c r="B152">
        <v>13947</v>
      </c>
      <c r="C152" t="s">
        <v>416</v>
      </c>
      <c r="D152">
        <v>10</v>
      </c>
      <c r="E152">
        <v>1</v>
      </c>
      <c r="F152" cm="1">
        <f t="array" ref="F152">_xlfn.IFS(AND(2=E151,B152=B151),3,B152=B151,2,TRUE,1)</f>
        <v>1</v>
      </c>
    </row>
    <row r="153" spans="1:6" x14ac:dyDescent="0.3">
      <c r="A153" t="s">
        <v>389</v>
      </c>
      <c r="B153">
        <v>14096</v>
      </c>
      <c r="C153" t="s">
        <v>416</v>
      </c>
      <c r="D153">
        <v>18</v>
      </c>
      <c r="E153">
        <v>1</v>
      </c>
      <c r="F153" cm="1">
        <f t="array" ref="F153">_xlfn.IFS(AND(2=E152,B153=B152),3,B153=B152,2,TRUE,1)</f>
        <v>1</v>
      </c>
    </row>
    <row r="154" spans="1:6" x14ac:dyDescent="0.3">
      <c r="A154" t="s">
        <v>51</v>
      </c>
      <c r="B154">
        <v>14198</v>
      </c>
      <c r="C154" t="s">
        <v>416</v>
      </c>
      <c r="D154">
        <v>1900</v>
      </c>
      <c r="E154">
        <v>0</v>
      </c>
      <c r="F154" cm="1">
        <f t="array" ref="F154">_xlfn.IFS(AND(2=E153,B154=B153),3,B154=B153,2,TRUE,1)</f>
        <v>1</v>
      </c>
    </row>
    <row r="155" spans="1:6" x14ac:dyDescent="0.3">
      <c r="A155" t="s">
        <v>53</v>
      </c>
      <c r="B155">
        <v>14198</v>
      </c>
      <c r="C155" t="s">
        <v>416</v>
      </c>
      <c r="D155">
        <v>226</v>
      </c>
      <c r="E155">
        <v>0</v>
      </c>
      <c r="F155" cm="1">
        <f t="array" ref="F155">_xlfn.IFS(AND(2=E154,B155=B154),3,B155=B154,2,TRUE,1)</f>
        <v>2</v>
      </c>
    </row>
    <row r="156" spans="1:6" x14ac:dyDescent="0.3">
      <c r="A156" t="s">
        <v>390</v>
      </c>
      <c r="B156">
        <v>14346</v>
      </c>
      <c r="C156" t="s">
        <v>416</v>
      </c>
      <c r="D156">
        <v>2313</v>
      </c>
      <c r="E156">
        <v>0</v>
      </c>
      <c r="F156" cm="1">
        <f t="array" ref="F156">_xlfn.IFS(AND(2=E155,B156=B155),3,B156=B155,2,TRUE,1)</f>
        <v>1</v>
      </c>
    </row>
    <row r="157" spans="1:6" x14ac:dyDescent="0.3">
      <c r="A157" t="s">
        <v>391</v>
      </c>
      <c r="B157">
        <v>14346</v>
      </c>
      <c r="C157" t="s">
        <v>416</v>
      </c>
      <c r="D157">
        <v>1379</v>
      </c>
      <c r="E157">
        <v>1</v>
      </c>
      <c r="F157" cm="1">
        <f t="array" ref="F157">_xlfn.IFS(AND(2=E156,B157=B156),3,B157=B156,2,TRUE,1)</f>
        <v>2</v>
      </c>
    </row>
    <row r="158" spans="1:6" x14ac:dyDescent="0.3">
      <c r="A158" t="s">
        <v>392</v>
      </c>
      <c r="B158">
        <v>14417</v>
      </c>
      <c r="C158" t="s">
        <v>416</v>
      </c>
      <c r="D158">
        <v>89</v>
      </c>
      <c r="E158">
        <v>0</v>
      </c>
      <c r="F158" cm="1">
        <f t="array" ref="F158">_xlfn.IFS(AND(2=E157,B158=B157),3,B158=B157,2,TRUE,1)</f>
        <v>1</v>
      </c>
    </row>
    <row r="159" spans="1:6" x14ac:dyDescent="0.3">
      <c r="A159" t="s">
        <v>393</v>
      </c>
      <c r="B159">
        <v>14417</v>
      </c>
      <c r="C159" t="s">
        <v>416</v>
      </c>
      <c r="D159">
        <v>60</v>
      </c>
      <c r="E159">
        <v>1</v>
      </c>
      <c r="F159" cm="1">
        <f t="array" ref="F159">_xlfn.IFS(AND(2=E158,B159=B158),3,B159=B158,2,TRUE,1)</f>
        <v>2</v>
      </c>
    </row>
    <row r="160" spans="1:6" x14ac:dyDescent="0.3">
      <c r="A160" t="s">
        <v>143</v>
      </c>
      <c r="B160">
        <v>14761</v>
      </c>
      <c r="C160" t="s">
        <v>416</v>
      </c>
      <c r="D160">
        <v>12795</v>
      </c>
      <c r="E160">
        <v>0</v>
      </c>
      <c r="F160" cm="1">
        <f t="array" ref="F160">_xlfn.IFS(AND(2=E159,B160=B159),3,B160=B159,2,TRUE,1)</f>
        <v>1</v>
      </c>
    </row>
    <row r="161" spans="1:6" x14ac:dyDescent="0.3">
      <c r="A161" t="s">
        <v>145</v>
      </c>
      <c r="B161">
        <v>14761</v>
      </c>
      <c r="C161" t="s">
        <v>416</v>
      </c>
      <c r="D161">
        <v>3446</v>
      </c>
      <c r="E161">
        <v>0</v>
      </c>
      <c r="F161" cm="1">
        <f t="array" ref="F161">_xlfn.IFS(AND(2=E160,B161=B160),3,B161=B160,2,TRUE,1)</f>
        <v>2</v>
      </c>
    </row>
    <row r="162" spans="1:6" x14ac:dyDescent="0.3">
      <c r="A162" t="s">
        <v>390</v>
      </c>
      <c r="B162">
        <v>15450</v>
      </c>
      <c r="C162" t="s">
        <v>416</v>
      </c>
      <c r="D162">
        <v>22</v>
      </c>
      <c r="E162">
        <v>1</v>
      </c>
      <c r="F162" cm="1">
        <f t="array" ref="F162">_xlfn.IFS(AND(2=E161,B162=B161),3,B162=B161,2,TRUE,1)</f>
        <v>1</v>
      </c>
    </row>
    <row r="163" spans="1:6" x14ac:dyDescent="0.3">
      <c r="A163" t="s">
        <v>394</v>
      </c>
      <c r="B163">
        <v>16062</v>
      </c>
      <c r="C163" t="s">
        <v>416</v>
      </c>
      <c r="D163">
        <v>286</v>
      </c>
      <c r="E163">
        <v>0</v>
      </c>
      <c r="F163" cm="1">
        <f t="array" ref="F163">_xlfn.IFS(AND(2=E162,B163=B162),3,B163=B162,2,TRUE,1)</f>
        <v>1</v>
      </c>
    </row>
    <row r="164" spans="1:6" x14ac:dyDescent="0.3">
      <c r="A164" t="s">
        <v>395</v>
      </c>
      <c r="B164">
        <v>16062</v>
      </c>
      <c r="C164" t="s">
        <v>416</v>
      </c>
      <c r="D164">
        <v>81</v>
      </c>
      <c r="E164">
        <v>0</v>
      </c>
      <c r="F164" cm="1">
        <f t="array" ref="F164">_xlfn.IFS(AND(2=E163,B164=B163),3,B164=B163,2,TRUE,1)</f>
        <v>2</v>
      </c>
    </row>
    <row r="165" spans="1:6" x14ac:dyDescent="0.3">
      <c r="A165" t="s">
        <v>396</v>
      </c>
      <c r="B165">
        <v>16142</v>
      </c>
      <c r="C165" t="s">
        <v>416</v>
      </c>
      <c r="D165">
        <v>11313</v>
      </c>
      <c r="E165">
        <v>0</v>
      </c>
      <c r="F165" cm="1">
        <f t="array" ref="F165">_xlfn.IFS(AND(2=E164,B165=B164),3,B165=B164,2,TRUE,1)</f>
        <v>1</v>
      </c>
    </row>
    <row r="166" spans="1:6" x14ac:dyDescent="0.3">
      <c r="A166" t="s">
        <v>397</v>
      </c>
      <c r="B166">
        <v>16142</v>
      </c>
      <c r="C166" t="s">
        <v>416</v>
      </c>
      <c r="D166">
        <v>2396</v>
      </c>
      <c r="E166">
        <v>0</v>
      </c>
      <c r="F166" cm="1">
        <f t="array" ref="F166">_xlfn.IFS(AND(2=E165,B166=B165),3,B166=B165,2,TRUE,1)</f>
        <v>2</v>
      </c>
    </row>
    <row r="167" spans="1:6" x14ac:dyDescent="0.3">
      <c r="A167" t="s">
        <v>398</v>
      </c>
      <c r="B167">
        <v>16394</v>
      </c>
      <c r="C167" t="s">
        <v>416</v>
      </c>
      <c r="D167">
        <v>4562</v>
      </c>
      <c r="E167">
        <v>0</v>
      </c>
      <c r="F167" cm="1">
        <f t="array" ref="F167">_xlfn.IFS(AND(2=E166,B167=B166),3,B167=B166,2,TRUE,1)</f>
        <v>1</v>
      </c>
    </row>
    <row r="168" spans="1:6" x14ac:dyDescent="0.3">
      <c r="A168" t="s">
        <v>399</v>
      </c>
      <c r="B168">
        <v>16394</v>
      </c>
      <c r="C168" t="s">
        <v>416</v>
      </c>
      <c r="D168">
        <v>3960</v>
      </c>
      <c r="E168">
        <v>0</v>
      </c>
      <c r="F168" cm="1">
        <f t="array" ref="F168">_xlfn.IFS(AND(2=E167,B168=B167),3,B168=B167,2,TRUE,1)</f>
        <v>2</v>
      </c>
    </row>
    <row r="169" spans="1:6" x14ac:dyDescent="0.3">
      <c r="A169" t="s">
        <v>79</v>
      </c>
      <c r="B169">
        <v>16545</v>
      </c>
      <c r="C169" t="s">
        <v>416</v>
      </c>
      <c r="D169">
        <v>593</v>
      </c>
      <c r="E169">
        <v>1</v>
      </c>
      <c r="F169" cm="1">
        <f t="array" ref="F169">_xlfn.IFS(AND(2=E168,B169=B168),3,B169=B168,2,TRUE,1)</f>
        <v>1</v>
      </c>
    </row>
    <row r="170" spans="1:6" x14ac:dyDescent="0.3">
      <c r="A170" t="s">
        <v>81</v>
      </c>
      <c r="B170">
        <v>16545</v>
      </c>
      <c r="C170" t="s">
        <v>416</v>
      </c>
      <c r="D170">
        <v>226</v>
      </c>
      <c r="E170">
        <v>1</v>
      </c>
      <c r="F170" cm="1">
        <f t="array" ref="F170">_xlfn.IFS(AND(2=E169,B170=B169),3,B170=B169,2,TRUE,1)</f>
        <v>2</v>
      </c>
    </row>
    <row r="171" spans="1:6" x14ac:dyDescent="0.3">
      <c r="A171" t="s">
        <v>400</v>
      </c>
      <c r="B171">
        <v>16631</v>
      </c>
      <c r="C171" t="s">
        <v>416</v>
      </c>
      <c r="D171">
        <v>456</v>
      </c>
      <c r="E171">
        <v>1</v>
      </c>
      <c r="F171" cm="1">
        <f t="array" ref="F171">_xlfn.IFS(AND(2=E170,B171=B170),3,B171=B170,2,TRUE,1)</f>
        <v>1</v>
      </c>
    </row>
    <row r="172" spans="1:6" x14ac:dyDescent="0.3">
      <c r="A172" t="s">
        <v>401</v>
      </c>
      <c r="B172">
        <v>16631</v>
      </c>
      <c r="C172" t="s">
        <v>416</v>
      </c>
      <c r="D172">
        <v>44</v>
      </c>
      <c r="E172">
        <v>1</v>
      </c>
      <c r="F172" cm="1">
        <f t="array" ref="F172">_xlfn.IFS(AND(2=E171,B172=B171),3,B172=B171,2,TRUE,1)</f>
        <v>2</v>
      </c>
    </row>
    <row r="173" spans="1:6" x14ac:dyDescent="0.3">
      <c r="A173" t="s">
        <v>402</v>
      </c>
      <c r="B173">
        <v>16673</v>
      </c>
      <c r="C173" t="s">
        <v>416</v>
      </c>
      <c r="D173">
        <v>97</v>
      </c>
      <c r="E173">
        <v>1</v>
      </c>
      <c r="F173" cm="1">
        <f t="array" ref="F173">_xlfn.IFS(AND(2=E172,B173=B172),3,B173=B172,2,TRUE,1)</f>
        <v>1</v>
      </c>
    </row>
    <row r="174" spans="1:6" x14ac:dyDescent="0.3">
      <c r="A174" t="s">
        <v>403</v>
      </c>
      <c r="B174">
        <v>16673</v>
      </c>
      <c r="C174" t="s">
        <v>416</v>
      </c>
      <c r="D174">
        <v>47</v>
      </c>
      <c r="E174">
        <v>1</v>
      </c>
      <c r="F174" cm="1">
        <f t="array" ref="F174">_xlfn.IFS(AND(2=E173,B174=B173),3,B174=B173,2,TRUE,1)</f>
        <v>2</v>
      </c>
    </row>
    <row r="175" spans="1:6" x14ac:dyDescent="0.3">
      <c r="A175" t="s">
        <v>69</v>
      </c>
      <c r="B175">
        <v>17862</v>
      </c>
      <c r="C175" t="s">
        <v>416</v>
      </c>
      <c r="D175">
        <v>333</v>
      </c>
      <c r="E175">
        <v>1</v>
      </c>
      <c r="F175" cm="1">
        <f t="array" ref="F175">_xlfn.IFS(AND(2=E174,B175=B174),3,B175=B174,2,TRUE,1)</f>
        <v>1</v>
      </c>
    </row>
    <row r="176" spans="1:6" x14ac:dyDescent="0.3">
      <c r="A176" t="s">
        <v>71</v>
      </c>
      <c r="B176">
        <v>17862</v>
      </c>
      <c r="C176" t="s">
        <v>416</v>
      </c>
      <c r="D176">
        <v>108</v>
      </c>
      <c r="E176">
        <v>1</v>
      </c>
      <c r="F176" cm="1">
        <f t="array" ref="F176">_xlfn.IFS(AND(2=E175,B176=B175),3,B176=B175,2,TRUE,1)</f>
        <v>2</v>
      </c>
    </row>
    <row r="177" spans="1:6" x14ac:dyDescent="0.3">
      <c r="A177" t="s">
        <v>404</v>
      </c>
      <c r="B177">
        <v>18547</v>
      </c>
      <c r="C177" t="s">
        <v>416</v>
      </c>
      <c r="D177">
        <v>128</v>
      </c>
      <c r="E177">
        <v>1</v>
      </c>
      <c r="F177" cm="1">
        <f t="array" ref="F177">_xlfn.IFS(AND(2=E176,B177=B176),3,B177=B176,2,TRUE,1)</f>
        <v>1</v>
      </c>
    </row>
    <row r="178" spans="1:6" x14ac:dyDescent="0.3">
      <c r="A178" t="s">
        <v>405</v>
      </c>
      <c r="B178">
        <v>18547</v>
      </c>
      <c r="C178" t="s">
        <v>416</v>
      </c>
      <c r="D178">
        <v>42</v>
      </c>
      <c r="E178">
        <v>1</v>
      </c>
      <c r="F178" cm="1">
        <f t="array" ref="F178">_xlfn.IFS(AND(2=E177,B178=B177),3,B178=B177,2,TRUE,1)</f>
        <v>2</v>
      </c>
    </row>
    <row r="179" spans="1:6" x14ac:dyDescent="0.3">
      <c r="A179" t="s">
        <v>406</v>
      </c>
      <c r="B179">
        <v>18677</v>
      </c>
      <c r="C179" t="s">
        <v>416</v>
      </c>
      <c r="D179">
        <v>15118</v>
      </c>
      <c r="E179">
        <v>0</v>
      </c>
      <c r="F179" cm="1">
        <f t="array" ref="F179">_xlfn.IFS(AND(2=E178,B179=B178),3,B179=B178,2,TRUE,1)</f>
        <v>1</v>
      </c>
    </row>
    <row r="180" spans="1:6" x14ac:dyDescent="0.3">
      <c r="A180" t="s">
        <v>407</v>
      </c>
      <c r="B180">
        <v>18677</v>
      </c>
      <c r="C180" t="s">
        <v>416</v>
      </c>
      <c r="D180">
        <v>10110</v>
      </c>
      <c r="E180">
        <v>0</v>
      </c>
      <c r="F180" cm="1">
        <f t="array" ref="F180">_xlfn.IFS(AND(2=E179,B180=B179),3,B180=B179,2,TRUE,1)</f>
        <v>2</v>
      </c>
    </row>
    <row r="181" spans="1:6" x14ac:dyDescent="0.3">
      <c r="A181" t="s">
        <v>167</v>
      </c>
      <c r="B181">
        <v>18806</v>
      </c>
      <c r="C181" t="s">
        <v>416</v>
      </c>
      <c r="D181">
        <v>752</v>
      </c>
      <c r="E181">
        <v>0</v>
      </c>
      <c r="F181" cm="1">
        <f t="array" ref="F181">_xlfn.IFS(AND(2=E180,B181=B180),3,B181=B180,2,TRUE,1)</f>
        <v>1</v>
      </c>
    </row>
    <row r="182" spans="1:6" x14ac:dyDescent="0.3">
      <c r="A182" t="s">
        <v>169</v>
      </c>
      <c r="B182">
        <v>18806</v>
      </c>
      <c r="C182" t="s">
        <v>416</v>
      </c>
      <c r="D182">
        <v>101</v>
      </c>
      <c r="E182">
        <v>0</v>
      </c>
      <c r="F182" cm="1">
        <f t="array" ref="F182">_xlfn.IFS(AND(2=E181,B182=B181),3,B182=B181,2,TRUE,1)</f>
        <v>2</v>
      </c>
    </row>
    <row r="183" spans="1:6" x14ac:dyDescent="0.3">
      <c r="A183" t="s">
        <v>408</v>
      </c>
      <c r="B183">
        <v>19807</v>
      </c>
      <c r="C183" t="s">
        <v>416</v>
      </c>
      <c r="D183">
        <v>64</v>
      </c>
      <c r="E183">
        <v>0</v>
      </c>
      <c r="F183" cm="1">
        <f t="array" ref="F183">_xlfn.IFS(AND(2=E182,B183=B182),3,B183=B182,2,TRUE,1)</f>
        <v>1</v>
      </c>
    </row>
    <row r="184" spans="1:6" x14ac:dyDescent="0.3">
      <c r="A184" t="s">
        <v>409</v>
      </c>
      <c r="B184">
        <v>19807</v>
      </c>
      <c r="C184" t="s">
        <v>416</v>
      </c>
      <c r="D184">
        <v>22</v>
      </c>
      <c r="E184">
        <v>1</v>
      </c>
      <c r="F184" cm="1">
        <f t="array" ref="F184">_xlfn.IFS(AND(2=E183,B184=B183),3,B184=B183,2,TRUE,1)</f>
        <v>2</v>
      </c>
    </row>
    <row r="185" spans="1:6" x14ac:dyDescent="0.3">
      <c r="A185" t="s">
        <v>40</v>
      </c>
      <c r="B185">
        <v>19929</v>
      </c>
      <c r="C185" t="s">
        <v>416</v>
      </c>
      <c r="D185">
        <v>10774</v>
      </c>
      <c r="E185">
        <v>0</v>
      </c>
      <c r="F185" cm="1">
        <f t="array" ref="F185">_xlfn.IFS(AND(2=E184,B185=B184),3,B185=B184,2,TRUE,1)</f>
        <v>1</v>
      </c>
    </row>
    <row r="186" spans="1:6" x14ac:dyDescent="0.3">
      <c r="A186" t="s">
        <v>42</v>
      </c>
      <c r="B186">
        <v>19929</v>
      </c>
      <c r="C186" t="s">
        <v>416</v>
      </c>
      <c r="D186">
        <v>101</v>
      </c>
      <c r="E186">
        <v>0</v>
      </c>
      <c r="F186" cm="1">
        <f t="array" ref="F186">_xlfn.IFS(AND(2=E185,B186=B185),3,B186=B185,2,TRUE,1)</f>
        <v>2</v>
      </c>
    </row>
    <row r="187" spans="1:6" x14ac:dyDescent="0.3">
      <c r="A187" t="s">
        <v>410</v>
      </c>
      <c r="B187">
        <v>20426</v>
      </c>
      <c r="C187" t="s">
        <v>416</v>
      </c>
      <c r="D187">
        <v>4</v>
      </c>
      <c r="E187">
        <v>1</v>
      </c>
      <c r="F187" cm="1">
        <f t="array" ref="F187">_xlfn.IFS(AND(2=E186,B187=B186),3,B187=B186,2,TRUE,1)</f>
        <v>1</v>
      </c>
    </row>
    <row r="188" spans="1:6" x14ac:dyDescent="0.3">
      <c r="A188" t="s">
        <v>411</v>
      </c>
      <c r="B188">
        <v>20912</v>
      </c>
      <c r="C188" t="s">
        <v>416</v>
      </c>
      <c r="D188">
        <v>6</v>
      </c>
      <c r="E188">
        <v>1</v>
      </c>
      <c r="F188" cm="1">
        <f t="array" ref="F188">_xlfn.IFS(AND(2=E187,B188=B187),3,B188=B187,2,TRUE,1)</f>
        <v>1</v>
      </c>
    </row>
    <row r="189" spans="1:6" x14ac:dyDescent="0.3">
      <c r="A189" t="s">
        <v>412</v>
      </c>
      <c r="B189">
        <v>21412</v>
      </c>
      <c r="C189" t="s">
        <v>416</v>
      </c>
      <c r="D189">
        <v>8</v>
      </c>
      <c r="E189">
        <v>1</v>
      </c>
      <c r="F189" cm="1">
        <f t="array" ref="F189">_xlfn.IFS(AND(2=E188,B189=B188),3,B189=B188,2,TRUE,1)</f>
        <v>1</v>
      </c>
    </row>
    <row r="190" spans="1:6" x14ac:dyDescent="0.3">
      <c r="A190" t="s">
        <v>413</v>
      </c>
      <c r="B190">
        <v>21617</v>
      </c>
      <c r="C190" t="s">
        <v>416</v>
      </c>
      <c r="D190">
        <v>165</v>
      </c>
      <c r="E190">
        <v>0</v>
      </c>
      <c r="F190" cm="1">
        <f t="array" ref="F190">_xlfn.IFS(AND(2=E189,B190=B189),3,B190=B189,2,TRUE,1)</f>
        <v>1</v>
      </c>
    </row>
    <row r="191" spans="1:6" x14ac:dyDescent="0.3">
      <c r="A191" t="s">
        <v>414</v>
      </c>
      <c r="B191">
        <v>21617</v>
      </c>
      <c r="C191" t="s">
        <v>416</v>
      </c>
      <c r="D191">
        <v>243</v>
      </c>
      <c r="E191">
        <v>0</v>
      </c>
      <c r="F191" cm="1">
        <f t="array" ref="F191">_xlfn.IFS(AND(2=E190,B191=B190),3,B191=B190,2,TRUE,1)</f>
        <v>2</v>
      </c>
    </row>
    <row r="192" spans="1:6" x14ac:dyDescent="0.3">
      <c r="A192" t="s">
        <v>415</v>
      </c>
      <c r="B192">
        <v>21876</v>
      </c>
      <c r="C192" t="s">
        <v>416</v>
      </c>
      <c r="D192">
        <v>22</v>
      </c>
      <c r="E192">
        <v>1</v>
      </c>
      <c r="F192" cm="1">
        <f t="array" ref="F192">_xlfn.IFS(AND(2=E191,B192=B191),3,B192=B191,2,TRUE,1)</f>
        <v>1</v>
      </c>
    </row>
    <row r="197" spans="2:12" x14ac:dyDescent="0.3">
      <c r="C197">
        <v>1</v>
      </c>
      <c r="D197" s="1" t="s">
        <v>256</v>
      </c>
      <c r="E197" t="s">
        <v>423</v>
      </c>
      <c r="F197" s="1" t="s">
        <v>424</v>
      </c>
      <c r="I197">
        <v>1</v>
      </c>
      <c r="J197" s="1" t="s">
        <v>256</v>
      </c>
      <c r="K197" t="s">
        <v>423</v>
      </c>
      <c r="L197" s="1" t="s">
        <v>257</v>
      </c>
    </row>
    <row r="198" spans="2:12" x14ac:dyDescent="0.3">
      <c r="B198">
        <v>1000</v>
      </c>
      <c r="C198">
        <f>COUNTIFS(sea_dataset_combine_scores[position],"&lt;="&amp;$B198,sea_dataset_combine_scores[search],"=1")</f>
        <v>87</v>
      </c>
      <c r="D198" s="1">
        <f>SUM(C$198:$C198)/SUM($C$198:$C$220)</f>
        <v>0.76315789473684215</v>
      </c>
      <c r="E198">
        <f>COUNTIFS(sea_dataset_combine_scores[position],"&lt;="&amp;B198,sea_dataset_combine_scores[search],"=2")</f>
        <v>58</v>
      </c>
      <c r="F198" s="1">
        <f>SUM($E$198:E198)/SUM($E$198:$E$220)</f>
        <v>0.75324675324675328</v>
      </c>
      <c r="H198">
        <v>100</v>
      </c>
      <c r="I198">
        <f>COUNTIFS(sea_dataset_combine_scores[position],"&lt;="&amp;H198,sea_dataset_combine_scores[search],"=1")</f>
        <v>46</v>
      </c>
      <c r="J198" s="1">
        <f>SUM($I$198:I198)/SUM($I$198:$I$207)</f>
        <v>0.52873563218390807</v>
      </c>
      <c r="K198">
        <f>COUNTIFS(sea_dataset_combine_scores[position],"&lt;="&amp;H198,sea_dataset_combine_scores[search],"=2")</f>
        <v>28</v>
      </c>
      <c r="L198" s="1">
        <f>SUM($K$198:K198)/SUM($K$198:$K$207)</f>
        <v>0.48275862068965519</v>
      </c>
    </row>
    <row r="199" spans="2:12" x14ac:dyDescent="0.3">
      <c r="B199">
        <v>2000</v>
      </c>
      <c r="C199">
        <f>COUNTIFS(sea_dataset_combine_scores[position],"&lt;="&amp;B199,sea_dataset_combine_scores[search],"=1")-C198</f>
        <v>8</v>
      </c>
      <c r="D199" s="1">
        <f>SUM(C$198:$C199)/SUM($C$198:$C$220)</f>
        <v>0.83333333333333337</v>
      </c>
      <c r="E199">
        <f>COUNTIFS(sea_dataset_combine_scores[position],"&lt;="&amp;B199,sea_dataset_combine_scores[search],"=2")-E198</f>
        <v>4</v>
      </c>
      <c r="F199" s="1">
        <f>SUM($E$198:E199)/SUM($E$198:$E$220)</f>
        <v>0.80519480519480524</v>
      </c>
      <c r="H199">
        <v>200</v>
      </c>
      <c r="I199">
        <f>COUNTIFS(sea_dataset_combine_scores[position],"&lt;="&amp;H199,sea_dataset_combine_scores[search],"=1")-SUM($I$198:I198)</f>
        <v>14</v>
      </c>
      <c r="J199" s="1">
        <f>SUM($I$198:I199)/SUM($I$198:$I$207)</f>
        <v>0.68965517241379315</v>
      </c>
      <c r="K199">
        <f>COUNTIFS(sea_dataset_combine_scores[position],"&lt;="&amp;H199,sea_dataset_combine_scores[search],"=2")-SUM($K$198:K198)</f>
        <v>12</v>
      </c>
      <c r="L199" s="1">
        <f>SUM($K$198:K199)/SUM($K$198:$K$207)</f>
        <v>0.68965517241379315</v>
      </c>
    </row>
    <row r="200" spans="2:12" x14ac:dyDescent="0.3">
      <c r="B200">
        <v>3000</v>
      </c>
      <c r="C200">
        <f>COUNTIFS(sea_dataset_combine_scores[position],"&lt;="&amp;B200,sea_dataset_combine_scores[search],"=1")-SUM($C$198:C199)</f>
        <v>2</v>
      </c>
      <c r="D200" s="1">
        <f>SUM(C$198:$C200)/SUM($C$198:$C$220)</f>
        <v>0.85087719298245612</v>
      </c>
      <c r="E200">
        <f>COUNTIFS(sea_dataset_combine_scores[position],"&lt;="&amp;B200,sea_dataset_combine_scores[search],"=2")-SUM($E$198:E199)</f>
        <v>4</v>
      </c>
      <c r="F200" s="1">
        <f>SUM($E$198:E200)/SUM($E$198:$E$220)</f>
        <v>0.8571428571428571</v>
      </c>
      <c r="H200">
        <v>300</v>
      </c>
      <c r="I200">
        <f>COUNTIFS(sea_dataset_combine_scores[position],"&lt;="&amp;H200,sea_dataset_combine_scores[search],"=1")-SUM($I$198:I199)</f>
        <v>8</v>
      </c>
      <c r="J200" s="1">
        <f>SUM($I$198:I200)/SUM($I$198:$I$207)</f>
        <v>0.7816091954022989</v>
      </c>
      <c r="K200">
        <f>COUNTIFS(sea_dataset_combine_scores[position],"&lt;="&amp;H200,sea_dataset_combine_scores[search],"=2")-SUM($K$198:K199)</f>
        <v>7</v>
      </c>
      <c r="L200" s="1">
        <f>SUM($K$198:K200)/SUM($K$198:$K$207)</f>
        <v>0.81034482758620685</v>
      </c>
    </row>
    <row r="201" spans="2:12" x14ac:dyDescent="0.3">
      <c r="B201">
        <v>4000</v>
      </c>
      <c r="C201">
        <f>COUNTIFS(sea_dataset_combine_scores[position],"&lt;="&amp;B201,sea_dataset_combine_scores[search],"=1")-SUM($C$198:C200)</f>
        <v>2</v>
      </c>
      <c r="D201" s="1">
        <f>SUM(C$198:$C201)/SUM($C$198:$C$220)</f>
        <v>0.86842105263157898</v>
      </c>
      <c r="E201">
        <f>COUNTIFS(sea_dataset_combine_scores[position],"&lt;="&amp;B201,sea_dataset_combine_scores[search],"=2")-SUM($E$198:E200)</f>
        <v>7</v>
      </c>
      <c r="F201" s="1">
        <f>SUM($E$198:E201)/SUM($E$198:$E$220)</f>
        <v>0.94805194805194803</v>
      </c>
      <c r="H201">
        <v>400</v>
      </c>
      <c r="I201">
        <f>COUNTIFS(sea_dataset_combine_scores[position],"&lt;="&amp;H201,sea_dataset_combine_scores[search],"=1")-SUM($I$198:I200)</f>
        <v>5</v>
      </c>
      <c r="J201" s="1">
        <f>SUM($I$198:I201)/SUM($I$198:$I$207)</f>
        <v>0.83908045977011492</v>
      </c>
      <c r="K201">
        <f>COUNTIFS(sea_dataset_combine_scores[position],"&lt;="&amp;H201,sea_dataset_combine_scores[search],"=2")-SUM($K$198:K200)</f>
        <v>5</v>
      </c>
      <c r="L201" s="1">
        <f>SUM($K$198:K201)/SUM($K$198:$K$207)</f>
        <v>0.89655172413793105</v>
      </c>
    </row>
    <row r="202" spans="2:12" x14ac:dyDescent="0.3">
      <c r="B202">
        <v>5000</v>
      </c>
      <c r="C202">
        <f>COUNTIFS(sea_dataset_combine_scores[position],"&lt;="&amp;B202,sea_dataset_combine_scores[search],"=1")-SUM($C$198:C201)</f>
        <v>3</v>
      </c>
      <c r="D202" s="1">
        <f>SUM(C$198:$C202)/SUM($C$198:$C$220)</f>
        <v>0.89473684210526316</v>
      </c>
      <c r="E202">
        <f>COUNTIFS(sea_dataset_combine_scores[position],"&lt;="&amp;B202,sea_dataset_combine_scores[search],"=2")-SUM($E$198:E201)</f>
        <v>1</v>
      </c>
      <c r="F202" s="1">
        <f>SUM($E$198:E202)/SUM($E$198:$E$220)</f>
        <v>0.96103896103896103</v>
      </c>
      <c r="H202">
        <v>500</v>
      </c>
      <c r="I202">
        <f>COUNTIFS(sea_dataset_combine_scores[position],"&lt;="&amp;H202,sea_dataset_combine_scores[search],"=1")-SUM($I$198:I201)</f>
        <v>2</v>
      </c>
      <c r="J202" s="1">
        <f>SUM($I$198:I202)/SUM($I$198:$I$207)</f>
        <v>0.86206896551724133</v>
      </c>
      <c r="K202">
        <f>COUNTIFS(sea_dataset_combine_scores[position],"&lt;="&amp;H202,sea_dataset_combine_scores[search],"=2")-SUM($K$198:K201)</f>
        <v>1</v>
      </c>
      <c r="L202" s="1">
        <f>SUM($K$198:K202)/SUM($K$198:$K$207)</f>
        <v>0.91379310344827591</v>
      </c>
    </row>
    <row r="203" spans="2:12" x14ac:dyDescent="0.3">
      <c r="B203">
        <v>6000</v>
      </c>
      <c r="C203">
        <f>COUNTIFS(sea_dataset_combine_scores[position],"&lt;="&amp;B203,sea_dataset_combine_scores[search],"=1")-SUM($C$198:C202)</f>
        <v>3</v>
      </c>
      <c r="D203" s="1">
        <f>SUM(C$198:$C203)/SUM($C$198:$C$220)</f>
        <v>0.92105263157894735</v>
      </c>
      <c r="E203">
        <f>COUNTIFS(sea_dataset_combine_scores[position],"&lt;="&amp;B203,sea_dataset_combine_scores[search],"=2")-SUM($E$198:E202)</f>
        <v>1</v>
      </c>
      <c r="F203" s="1">
        <f>SUM($E$198:E203)/SUM($E$198:$E$220)</f>
        <v>0.97402597402597402</v>
      </c>
      <c r="H203">
        <v>600</v>
      </c>
      <c r="I203">
        <f>COUNTIFS(sea_dataset_combine_scores[position],"&lt;="&amp;H203,sea_dataset_combine_scores[search],"=1")-SUM($I$198:I202)</f>
        <v>3</v>
      </c>
      <c r="J203" s="1">
        <f>SUM($I$198:I203)/SUM($I$198:$I$207)</f>
        <v>0.89655172413793105</v>
      </c>
      <c r="K203">
        <f>COUNTIFS(sea_dataset_combine_scores[position],"&lt;="&amp;H203,sea_dataset_combine_scores[search],"=2")-SUM($K$198:K202)</f>
        <v>3</v>
      </c>
      <c r="L203" s="1">
        <f>SUM($K$198:K203)/SUM($K$198:$K$207)</f>
        <v>0.96551724137931039</v>
      </c>
    </row>
    <row r="204" spans="2:12" x14ac:dyDescent="0.3">
      <c r="B204">
        <v>7000</v>
      </c>
      <c r="C204">
        <f>COUNTIFS(sea_dataset_combine_scores[position],"&lt;="&amp;B204,sea_dataset_combine_scores[search],"=1")-SUM($C$198:C203)</f>
        <v>0</v>
      </c>
      <c r="D204" s="1">
        <f>SUM(C$198:$C204)/SUM($C$198:$C$220)</f>
        <v>0.92105263157894735</v>
      </c>
      <c r="E204">
        <f>COUNTIFS(sea_dataset_combine_scores[position],"&lt;="&amp;B204,sea_dataset_combine_scores[search],"=2")-SUM($E$198:E203)</f>
        <v>1</v>
      </c>
      <c r="F204" s="1">
        <f>SUM($E$198:E204)/SUM($E$198:$E$220)</f>
        <v>0.98701298701298701</v>
      </c>
      <c r="H204">
        <v>700</v>
      </c>
      <c r="I204">
        <f>COUNTIFS(sea_dataset_combine_scores[position],"&lt;="&amp;H204,sea_dataset_combine_scores[search],"=1")-SUM($I$198:I203)</f>
        <v>2</v>
      </c>
      <c r="J204" s="1">
        <f>SUM($I$198:I204)/SUM($I$198:$I$207)</f>
        <v>0.91954022988505746</v>
      </c>
      <c r="K204">
        <f>COUNTIFS(sea_dataset_combine_scores[position],"&lt;="&amp;H204,sea_dataset_combine_scores[search],"=2")-SUM($K$198:K203)</f>
        <v>0</v>
      </c>
      <c r="L204" s="1">
        <f>SUM($K$198:K204)/SUM($K$198:$K$207)</f>
        <v>0.96551724137931039</v>
      </c>
    </row>
    <row r="205" spans="2:12" x14ac:dyDescent="0.3">
      <c r="B205">
        <v>8000</v>
      </c>
      <c r="C205">
        <f>COUNTIFS(sea_dataset_combine_scores[position],"&lt;="&amp;B205,sea_dataset_combine_scores[search],"=1")-SUM($C$198:C204)</f>
        <v>2</v>
      </c>
      <c r="D205" s="1">
        <f>SUM(C$198:$C205)/SUM($C$198:$C$220)</f>
        <v>0.93859649122807021</v>
      </c>
      <c r="E205">
        <f>COUNTIFS(sea_dataset_combine_scores[position],"&lt;="&amp;B205,sea_dataset_combine_scores[search],"=2")-SUM($E$198:E204)</f>
        <v>0</v>
      </c>
      <c r="F205" s="1">
        <f>SUM($E$198:E205)/SUM($E$198:$E$220)</f>
        <v>0.98701298701298701</v>
      </c>
      <c r="H205">
        <v>800</v>
      </c>
      <c r="I205">
        <f>COUNTIFS(sea_dataset_combine_scores[position],"&lt;="&amp;H205,sea_dataset_combine_scores[search],"=1")-SUM($I$198:I204)</f>
        <v>3</v>
      </c>
      <c r="J205" s="1">
        <f>SUM($I$198:I205)/SUM($I$198:$I$207)</f>
        <v>0.95402298850574707</v>
      </c>
      <c r="K205">
        <f>COUNTIFS(sea_dataset_combine_scores[position],"&lt;="&amp;H205,sea_dataset_combine_scores[search],"=2")-SUM($K$198:K204)</f>
        <v>0</v>
      </c>
      <c r="L205" s="1">
        <f>SUM($K$198:K205)/SUM($K$198:$K$207)</f>
        <v>0.96551724137931039</v>
      </c>
    </row>
    <row r="206" spans="2:12" x14ac:dyDescent="0.3">
      <c r="B206">
        <v>9000</v>
      </c>
      <c r="C206">
        <f>COUNTIFS(sea_dataset_combine_scores[position],"&lt;="&amp;B206,sea_dataset_combine_scores[search],"=1")-SUM($C$198:C205)</f>
        <v>2</v>
      </c>
      <c r="D206" s="1">
        <f>SUM(C$198:$C206)/SUM($C$198:$C$220)</f>
        <v>0.95614035087719296</v>
      </c>
      <c r="E206">
        <f>COUNTIFS(sea_dataset_combine_scores[position],"&lt;="&amp;B206,sea_dataset_combine_scores[search],"=2")-SUM($E$198:E205)</f>
        <v>0</v>
      </c>
      <c r="F206" s="1">
        <f>SUM($E$198:E206)/SUM($E$198:$E$220)</f>
        <v>0.98701298701298701</v>
      </c>
      <c r="H206">
        <v>900</v>
      </c>
      <c r="I206">
        <f>COUNTIFS(sea_dataset_combine_scores[position],"&lt;="&amp;H206,sea_dataset_combine_scores[search],"=1")-SUM($I$198:I205)</f>
        <v>2</v>
      </c>
      <c r="J206" s="1">
        <f>SUM($I$198:I206)/SUM($I$198:$I$207)</f>
        <v>0.97701149425287359</v>
      </c>
      <c r="K206">
        <f>COUNTIFS(sea_dataset_combine_scores[position],"&lt;="&amp;H206,sea_dataset_combine_scores[search],"=2")-SUM($K$198:K205)</f>
        <v>1</v>
      </c>
      <c r="L206" s="1">
        <f>SUM($K$198:K206)/SUM($K$198:$K$207)</f>
        <v>0.98275862068965514</v>
      </c>
    </row>
    <row r="207" spans="2:12" x14ac:dyDescent="0.3">
      <c r="B207">
        <v>10000</v>
      </c>
      <c r="C207">
        <f>COUNTIFS(sea_dataset_combine_scores[position],"&lt;="&amp;B207,sea_dataset_combine_scores[search],"=1")-SUM($C$198:C206)</f>
        <v>1</v>
      </c>
      <c r="D207" s="1">
        <f>SUM(C$198:$C207)/SUM($C$198:$C$220)</f>
        <v>0.96491228070175439</v>
      </c>
      <c r="E207">
        <f>COUNTIFS(sea_dataset_combine_scores[position],"&lt;="&amp;B207,sea_dataset_combine_scores[search],"=2")-SUM($E$198:E206)</f>
        <v>0</v>
      </c>
      <c r="F207" s="1">
        <f>SUM($E$198:E207)/SUM($E$198:$E$220)</f>
        <v>0.98701298701298701</v>
      </c>
      <c r="H207">
        <v>1000</v>
      </c>
      <c r="I207">
        <f>COUNTIFS(sea_dataset_combine_scores[position],"&lt;="&amp;H207,sea_dataset_combine_scores[search],"=1")-SUM($I$198:I206)</f>
        <v>2</v>
      </c>
      <c r="J207" s="1">
        <f>SUM($I$198:I207)/SUM($I$198:$I$207)</f>
        <v>1</v>
      </c>
      <c r="K207">
        <f>COUNTIFS(sea_dataset_combine_scores[position],"&lt;="&amp;H207,sea_dataset_combine_scores[search],"=2")-SUM($K$198:K206)</f>
        <v>1</v>
      </c>
      <c r="L207" s="1">
        <f>SUM($K$198:K207)/SUM($K$198:$K$207)</f>
        <v>1</v>
      </c>
    </row>
    <row r="208" spans="2:12" x14ac:dyDescent="0.3">
      <c r="B208">
        <v>11000</v>
      </c>
      <c r="C208">
        <f>COUNTIFS(sea_dataset_combine_scores[position],"&lt;="&amp;B208,sea_dataset_combine_scores[search],"=1")-SUM($C$198:C207)</f>
        <v>1</v>
      </c>
      <c r="D208" s="1">
        <f>SUM(C$198:$C208)/SUM($C$198:$C$220)</f>
        <v>0.97368421052631582</v>
      </c>
      <c r="E208">
        <f>COUNTIFS(sea_dataset_combine_scores[position],"&lt;="&amp;B208,sea_dataset_combine_scores[search],"=2")-SUM($E$198:E207)</f>
        <v>1</v>
      </c>
      <c r="F208" s="1">
        <f>SUM($E$198:E208)/SUM($E$198:$E$220)</f>
        <v>1</v>
      </c>
    </row>
    <row r="209" spans="2:6" x14ac:dyDescent="0.3">
      <c r="B209">
        <v>12000</v>
      </c>
      <c r="C209">
        <f>COUNTIFS(sea_dataset_combine_scores[position],"&lt;="&amp;B209,sea_dataset_combine_scores[search],"=1")-SUM($C$198:C208)</f>
        <v>1</v>
      </c>
      <c r="D209" s="1">
        <f>SUM(C$198:$C209)/SUM($C$198:$C$220)</f>
        <v>0.98245614035087714</v>
      </c>
      <c r="E209">
        <f>COUNTIFS(sea_dataset_combine_scores[position],"&lt;="&amp;B209,sea_dataset_combine_scores[search],"=2")-SUM($E$198:E208)</f>
        <v>0</v>
      </c>
      <c r="F209" s="1">
        <f>SUM($E$198:E209)/SUM($E$198:$E$220)</f>
        <v>1</v>
      </c>
    </row>
    <row r="210" spans="2:6" x14ac:dyDescent="0.3">
      <c r="B210">
        <v>13000</v>
      </c>
      <c r="C210">
        <f>COUNTIFS(sea_dataset_combine_scores[position],"&lt;="&amp;B210,sea_dataset_combine_scores[search],"=1")-SUM($C$198:C209)</f>
        <v>1</v>
      </c>
      <c r="D210" s="1">
        <f>SUM(C$198:$C210)/SUM($C$198:$C$220)</f>
        <v>0.99122807017543857</v>
      </c>
      <c r="E210">
        <f>COUNTIFS(sea_dataset_combine_scores[position],"&lt;="&amp;B210,sea_dataset_combine_scores[search],"=2")-SUM($E$198:E209)</f>
        <v>0</v>
      </c>
      <c r="F210" s="1">
        <f>SUM($E$198:E210)/SUM($E$198:$E$220)</f>
        <v>1</v>
      </c>
    </row>
    <row r="211" spans="2:6" x14ac:dyDescent="0.3">
      <c r="B211">
        <v>14000</v>
      </c>
      <c r="C211">
        <f>COUNTIFS(sea_dataset_combine_scores[position],"&lt;="&amp;B211,sea_dataset_combine_scores[search],"=1")-SUM($C$198:C210)</f>
        <v>0</v>
      </c>
      <c r="D211" s="1">
        <f>SUM(C$198:$C211)/SUM($C$198:$C$220)</f>
        <v>0.99122807017543857</v>
      </c>
      <c r="E211">
        <f>COUNTIFS(sea_dataset_combine_scores[position],"&lt;="&amp;B211,sea_dataset_combine_scores[search],"=2")-SUM($E$198:E210)</f>
        <v>0</v>
      </c>
      <c r="F211" s="1">
        <f>SUM($E$198:E211)/SUM($E$198:$E$220)</f>
        <v>1</v>
      </c>
    </row>
    <row r="212" spans="2:6" x14ac:dyDescent="0.3">
      <c r="B212">
        <v>15000</v>
      </c>
      <c r="C212">
        <f>COUNTIFS(sea_dataset_combine_scores[position],"&lt;="&amp;B212,sea_dataset_combine_scores[search],"=1")-SUM($C$198:C211)</f>
        <v>0</v>
      </c>
      <c r="D212" s="1">
        <f>SUM(C$198:$C212)/SUM($C$198:$C$220)</f>
        <v>0.99122807017543857</v>
      </c>
      <c r="E212">
        <f>COUNTIFS(sea_dataset_combine_scores[position],"&lt;="&amp;B212,sea_dataset_combine_scores[search],"=2")-SUM($E$198:E211)</f>
        <v>0</v>
      </c>
      <c r="F212" s="1">
        <f>SUM($E$198:E212)/SUM($E$198:$E$220)</f>
        <v>1</v>
      </c>
    </row>
    <row r="213" spans="2:6" x14ac:dyDescent="0.3">
      <c r="B213">
        <v>16000</v>
      </c>
      <c r="C213">
        <f>COUNTIFS(sea_dataset_combine_scores[position],"&lt;="&amp;B213,sea_dataset_combine_scores[search],"=1")-SUM($C$198:C212)</f>
        <v>1</v>
      </c>
      <c r="D213" s="1">
        <f>SUM(C$198:$C213)/SUM($C$198:$C$220)</f>
        <v>1</v>
      </c>
      <c r="E213">
        <f>COUNTIFS(sea_dataset_combine_scores[position],"&lt;="&amp;B213,sea_dataset_combine_scores[search],"=2")-SUM($E$198:E212)</f>
        <v>0</v>
      </c>
      <c r="F213" s="1">
        <f>SUM($E$198:E213)/SUM($E$198:$E$220)</f>
        <v>1</v>
      </c>
    </row>
    <row r="214" spans="2:6" x14ac:dyDescent="0.3">
      <c r="B214">
        <v>17000</v>
      </c>
      <c r="C214">
        <f>COUNTIFS(sea_dataset_combine_scores[position],"&lt;="&amp;B214,sea_dataset_combine_scores[search],"=1")-SUM($C$198:C213)</f>
        <v>0</v>
      </c>
      <c r="D214" s="1">
        <f>SUM(C$198:$C214)/SUM($C$198:$C$220)</f>
        <v>1</v>
      </c>
      <c r="E214">
        <f>COUNTIFS(sea_dataset_combine_scores[position],"&lt;="&amp;B214,sea_dataset_combine_scores[search],"=2")-SUM($E$198:E213)</f>
        <v>0</v>
      </c>
      <c r="F214" s="1">
        <f>SUM($E$198:E214)/SUM($E$198:$E$220)</f>
        <v>1</v>
      </c>
    </row>
    <row r="215" spans="2:6" x14ac:dyDescent="0.3">
      <c r="B215">
        <v>18000</v>
      </c>
      <c r="C215">
        <f>COUNTIFS(sea_dataset_combine_scores[position],"&lt;="&amp;B215,sea_dataset_combine_scores[search],"=1")-SUM($C$198:C214)</f>
        <v>0</v>
      </c>
      <c r="D215" s="1">
        <f>SUM(C$198:$C215)/SUM($C$198:$C$220)</f>
        <v>1</v>
      </c>
      <c r="E215">
        <f>COUNTIFS(sea_dataset_combine_scores[position],"&lt;="&amp;B215,sea_dataset_combine_scores[search],"=2")-SUM($E$198:E214)</f>
        <v>0</v>
      </c>
      <c r="F215" s="1">
        <f>SUM($E$198:E215)/SUM($E$198:$E$220)</f>
        <v>1</v>
      </c>
    </row>
    <row r="216" spans="2:6" x14ac:dyDescent="0.3">
      <c r="B216">
        <v>19000</v>
      </c>
      <c r="C216">
        <f>COUNTIFS(sea_dataset_combine_scores[position],"&lt;="&amp;B216,sea_dataset_combine_scores[search],"=1")-SUM($C$198:C215)</f>
        <v>0</v>
      </c>
      <c r="D216" s="1">
        <f>SUM(C$198:$C216)/SUM($C$198:$C$220)</f>
        <v>1</v>
      </c>
      <c r="E216">
        <f>COUNTIFS(sea_dataset_combine_scores[position],"&lt;="&amp;B216,sea_dataset_combine_scores[search],"=2")-SUM($E$198:E215)</f>
        <v>0</v>
      </c>
      <c r="F216" s="1">
        <f>SUM($E$198:E216)/SUM($E$198:$E$220)</f>
        <v>1</v>
      </c>
    </row>
    <row r="217" spans="2:6" x14ac:dyDescent="0.3">
      <c r="B217">
        <v>20000</v>
      </c>
      <c r="C217">
        <f>COUNTIFS(sea_dataset_combine_scores[position],"&lt;="&amp;B217,sea_dataset_combine_scores[search],"=1")-SUM($C$198:C216)</f>
        <v>0</v>
      </c>
      <c r="D217" s="1">
        <f>SUM(C$198:$C217)/SUM($C$198:$C$220)</f>
        <v>1</v>
      </c>
      <c r="E217">
        <f>COUNTIFS(sea_dataset_combine_scores[position],"&lt;="&amp;B217,sea_dataset_combine_scores[search],"=2")-SUM($E$198:E216)</f>
        <v>0</v>
      </c>
      <c r="F217" s="1">
        <f>SUM($E$198:E217)/SUM($E$198:$E$220)</f>
        <v>1</v>
      </c>
    </row>
    <row r="218" spans="2:6" x14ac:dyDescent="0.3">
      <c r="B218">
        <v>21000</v>
      </c>
      <c r="C218">
        <f>COUNTIFS(sea_dataset_combine_scores[position],"&lt;="&amp;B218,sea_dataset_combine_scores[search],"=1")-SUM($C$198:C217)</f>
        <v>0</v>
      </c>
      <c r="D218" s="1">
        <f>SUM(C$198:$C218)/SUM($C$198:$C$220)</f>
        <v>1</v>
      </c>
      <c r="E218">
        <f>COUNTIFS(sea_dataset_combine_scores[position],"&lt;="&amp;B218,sea_dataset_combine_scores[search],"=2")-SUM($E$198:E217)</f>
        <v>0</v>
      </c>
      <c r="F218" s="1">
        <f>SUM($E$198:E218)/SUM($E$198:$E$220)</f>
        <v>1</v>
      </c>
    </row>
    <row r="219" spans="2:6" x14ac:dyDescent="0.3">
      <c r="B219">
        <v>22000</v>
      </c>
      <c r="C219">
        <f>COUNTIFS(sea_dataset_combine_scores[position],"&lt;="&amp;B219,sea_dataset_combine_scores[search],"=1")-SUM($C$198:C218)</f>
        <v>0</v>
      </c>
      <c r="D219" s="1">
        <f>SUM(C$198:$C219)/SUM($C$198:$C$220)</f>
        <v>1</v>
      </c>
      <c r="E219">
        <f>COUNTIFS(sea_dataset_combine_scores[position],"&lt;="&amp;B219,sea_dataset_combine_scores[search],"=2")-SUM($E$198:E218)</f>
        <v>0</v>
      </c>
      <c r="F219" s="1">
        <f>SUM($E$198:E219)/SUM($E$198:$E$220)</f>
        <v>1</v>
      </c>
    </row>
    <row r="220" spans="2:6" x14ac:dyDescent="0.3">
      <c r="B220">
        <v>23000</v>
      </c>
      <c r="C220">
        <f>COUNTIFS(sea_dataset_combine_scores[position],"&lt;="&amp;B220,sea_dataset_combine_scores[search],"=1")-SUM($C$198:C219)</f>
        <v>0</v>
      </c>
      <c r="D220" s="1">
        <f>SUM(C$198:$C220)/SUM($C$198:$C$220)</f>
        <v>1</v>
      </c>
      <c r="E220">
        <f>COUNTIFS(sea_dataset_combine_scores[position],"&lt;="&amp;B220,sea_dataset_combine_scores[search],"=2")-SUM($E$198:E219)</f>
        <v>0</v>
      </c>
      <c r="F220" s="1">
        <f>SUM($E$198:E220)/SUM($E$198:$E$220)</f>
        <v>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E197" activeCellId="1" sqref="B197:B220 E197:F220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topLeftCell="D1" zoomScale="102" workbookViewId="0">
      <selection activeCell="J5" sqref="J5:L9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BE26"/>
  <sheetViews>
    <sheetView topLeftCell="B1" zoomScale="46" zoomScaleNormal="70" workbookViewId="0">
      <selection activeCell="AC6" sqref="AC6"/>
    </sheetView>
  </sheetViews>
  <sheetFormatPr defaultRowHeight="14.4" x14ac:dyDescent="0.3"/>
  <cols>
    <col min="29" max="29" width="10.44140625" style="1" bestFit="1" customWidth="1"/>
  </cols>
  <sheetData>
    <row r="3" spans="27:57" x14ac:dyDescent="0.3">
      <c r="AB3">
        <v>1</v>
      </c>
      <c r="AC3" s="1" t="s">
        <v>256</v>
      </c>
      <c r="AD3">
        <v>2</v>
      </c>
      <c r="AE3" s="1" t="s">
        <v>257</v>
      </c>
      <c r="AF3">
        <v>3</v>
      </c>
      <c r="AI3">
        <v>1</v>
      </c>
      <c r="AJ3">
        <v>2</v>
      </c>
      <c r="AK3">
        <v>3</v>
      </c>
      <c r="AN3">
        <v>2</v>
      </c>
      <c r="AO3">
        <v>3</v>
      </c>
    </row>
    <row r="4" spans="27:57" x14ac:dyDescent="0.3">
      <c r="AA4">
        <v>1000</v>
      </c>
      <c r="AB4">
        <f>sea_res_combine_two!C82+sea_res_normal!C92+sea_res_same!D78</f>
        <v>56</v>
      </c>
      <c r="AC4" s="1">
        <f>SUM($AB$4:AB4)/SUM($AB$4:$AB$16)</f>
        <v>0.57731958762886593</v>
      </c>
      <c r="AD4">
        <f>sea_res_combine_two!D82+sea_res_normal!D92+sea_res_same!E78</f>
        <v>48</v>
      </c>
      <c r="AE4" s="1">
        <f>SUM($AD$4:AD4)/SUM($AD$4:$AD$16)</f>
        <v>0.64</v>
      </c>
      <c r="AF4">
        <f>sea_res_combine_two!E82+sea_res_normal!E92+sea_res_same!F78</f>
        <v>40</v>
      </c>
      <c r="AH4">
        <v>100</v>
      </c>
      <c r="AI4">
        <f>sea_res_combine_two!I82+sea_res_normal!I92+sea_res_same!J78</f>
        <v>23</v>
      </c>
      <c r="AJ4">
        <f>sea_res_combine_two!J82+sea_res_normal!J92+sea_res_same!K78</f>
        <v>14</v>
      </c>
      <c r="AK4">
        <f>sea_res_combine_two!K82+sea_res_normal!K92+sea_res_same!L78</f>
        <v>15</v>
      </c>
      <c r="AM4">
        <v>1000</v>
      </c>
      <c r="AN4">
        <f>AD4+(AB18-AN17)</f>
        <v>70</v>
      </c>
      <c r="AO4">
        <f>AF4+(AB18-AO17)</f>
        <v>72</v>
      </c>
    </row>
    <row r="5" spans="27:57" x14ac:dyDescent="0.3">
      <c r="AA5">
        <v>3000</v>
      </c>
      <c r="AB5">
        <f>sea_res_combine_two!C83+sea_res_normal!C93+sea_res_same!D79</f>
        <v>14</v>
      </c>
      <c r="AC5" s="1">
        <f>SUM($AB$4:AB5)/SUM($AB$4:$AB$16)</f>
        <v>0.72164948453608246</v>
      </c>
      <c r="AD5">
        <f>sea_res_combine_two!D83+sea_res_normal!D93+sea_res_same!E79</f>
        <v>15</v>
      </c>
      <c r="AE5" s="1">
        <f>SUM($AD$4:AD5)/SUM($AD$4:$AD$16)</f>
        <v>0.84</v>
      </c>
      <c r="AF5">
        <f>sea_res_combine_two!E83+sea_res_normal!E93+sea_res_same!F79</f>
        <v>12</v>
      </c>
      <c r="AH5">
        <v>200</v>
      </c>
      <c r="AI5">
        <f>sea_res_combine_two!I83+sea_res_normal!I93+sea_res_same!J79</f>
        <v>2</v>
      </c>
      <c r="AJ5">
        <f>sea_res_combine_two!J83+sea_res_normal!J93+sea_res_same!K79</f>
        <v>15</v>
      </c>
      <c r="AK5">
        <f>sea_res_combine_two!K83+sea_res_normal!K93+sea_res_same!L79</f>
        <v>9</v>
      </c>
      <c r="AM5">
        <v>3000</v>
      </c>
      <c r="AN5">
        <f t="shared" ref="AN5:AN16" si="0">AD5</f>
        <v>15</v>
      </c>
      <c r="AO5">
        <f t="shared" ref="AO5:AO16" si="1">AF5</f>
        <v>12</v>
      </c>
    </row>
    <row r="6" spans="27:57" x14ac:dyDescent="0.3">
      <c r="AA6">
        <v>5000</v>
      </c>
      <c r="AB6">
        <f>sea_res_combine_two!C84+sea_res_normal!C94+sea_res_same!D80</f>
        <v>10</v>
      </c>
      <c r="AC6" s="1">
        <f>SUM($AB$4:AB6)/SUM($AB$4:$AB$16)</f>
        <v>0.82474226804123707</v>
      </c>
      <c r="AD6">
        <f>sea_res_combine_two!D84+sea_res_normal!D94+sea_res_same!E80</f>
        <v>4</v>
      </c>
      <c r="AE6" s="1">
        <f>SUM($AD$4:AD6)/SUM($AD$4:$AD$16)</f>
        <v>0.89333333333333331</v>
      </c>
      <c r="AF6">
        <f>sea_res_combine_two!E84+sea_res_normal!E94+sea_res_same!F80</f>
        <v>4</v>
      </c>
      <c r="AH6">
        <v>300</v>
      </c>
      <c r="AI6">
        <f>sea_res_combine_two!I84+sea_res_normal!I94+sea_res_same!J80</f>
        <v>9</v>
      </c>
      <c r="AJ6">
        <f>sea_res_combine_two!J84+sea_res_normal!J94+sea_res_same!K80</f>
        <v>4</v>
      </c>
      <c r="AK6">
        <f>sea_res_combine_two!K84+sea_res_normal!K94+sea_res_same!L80</f>
        <v>3</v>
      </c>
      <c r="AM6">
        <v>5000</v>
      </c>
      <c r="AN6">
        <f t="shared" si="0"/>
        <v>4</v>
      </c>
      <c r="AO6">
        <f t="shared" si="1"/>
        <v>4</v>
      </c>
      <c r="BE6" s="1"/>
    </row>
    <row r="7" spans="27:57" x14ac:dyDescent="0.3">
      <c r="AA7">
        <v>7000</v>
      </c>
      <c r="AB7">
        <f>sea_res_combine_two!C85+sea_res_normal!C95+sea_res_same!D81</f>
        <v>4</v>
      </c>
      <c r="AC7" s="1">
        <f>SUM($AB$4:AB7)/SUM($AB$4:$AB$16)</f>
        <v>0.865979381443299</v>
      </c>
      <c r="AD7">
        <f>sea_res_combine_two!D85+sea_res_normal!D95+sea_res_same!E81</f>
        <v>5</v>
      </c>
      <c r="AE7" s="1">
        <f>SUM($AD$4:AD7)/SUM($AD$4:$AD$16)</f>
        <v>0.96</v>
      </c>
      <c r="AF7">
        <f>sea_res_combine_two!E85+sea_res_normal!E95+sea_res_same!F81</f>
        <v>4</v>
      </c>
      <c r="AH7">
        <v>400</v>
      </c>
      <c r="AI7">
        <f>sea_res_combine_two!I85+sea_res_normal!I95+sea_res_same!J81</f>
        <v>5</v>
      </c>
      <c r="AJ7">
        <f>sea_res_combine_two!J85+sea_res_normal!J95+sea_res_same!K81</f>
        <v>2</v>
      </c>
      <c r="AK7">
        <f>sea_res_combine_two!K85+sea_res_normal!K95+sea_res_same!L81</f>
        <v>4</v>
      </c>
      <c r="AM7">
        <v>7000</v>
      </c>
      <c r="AN7">
        <f t="shared" si="0"/>
        <v>5</v>
      </c>
      <c r="AO7">
        <f t="shared" si="1"/>
        <v>4</v>
      </c>
      <c r="BE7" s="1"/>
    </row>
    <row r="8" spans="27:57" x14ac:dyDescent="0.3">
      <c r="AA8">
        <v>8000</v>
      </c>
      <c r="AB8">
        <f>sea_res_combine_two!C86+sea_res_normal!C96+sea_res_same!D82</f>
        <v>4</v>
      </c>
      <c r="AC8" s="1">
        <f>SUM($AB$4:AB8)/SUM($AB$4:$AB$16)</f>
        <v>0.90721649484536082</v>
      </c>
      <c r="AD8">
        <f>sea_res_combine_two!D86+sea_res_normal!D96+sea_res_same!E82</f>
        <v>1</v>
      </c>
      <c r="AE8" s="1">
        <f>SUM($AD$4:AD8)/SUM($AD$4:$AD$16)</f>
        <v>0.97333333333333338</v>
      </c>
      <c r="AF8">
        <f>sea_res_combine_two!E86+sea_res_normal!E96+sea_res_same!F82</f>
        <v>1</v>
      </c>
      <c r="AH8">
        <v>500</v>
      </c>
      <c r="AI8">
        <f>sea_res_combine_two!I86+sea_res_normal!I96+sea_res_same!J82</f>
        <v>2</v>
      </c>
      <c r="AJ8">
        <f>sea_res_combine_two!J86+sea_res_normal!J96+sea_res_same!K82</f>
        <v>3</v>
      </c>
      <c r="AK8">
        <f>sea_res_combine_two!K86+sea_res_normal!K96+sea_res_same!L82</f>
        <v>2</v>
      </c>
      <c r="AM8">
        <v>9000</v>
      </c>
      <c r="AN8">
        <f t="shared" si="0"/>
        <v>1</v>
      </c>
      <c r="AO8">
        <f t="shared" si="1"/>
        <v>1</v>
      </c>
      <c r="BE8" s="1"/>
    </row>
    <row r="9" spans="27:57" x14ac:dyDescent="0.3">
      <c r="AA9">
        <v>11000</v>
      </c>
      <c r="AB9">
        <f>sea_res_combine_two!C87+sea_res_normal!C97+sea_res_same!D83</f>
        <v>5</v>
      </c>
      <c r="AC9" s="1">
        <f>SUM($AB$4:AB9)/SUM($AB$4:$AB$16)</f>
        <v>0.95876288659793818</v>
      </c>
      <c r="AD9">
        <f>sea_res_combine_two!D87+sea_res_normal!D97+sea_res_same!E83</f>
        <v>1</v>
      </c>
      <c r="AE9" s="1">
        <f>SUM($AD$4:AD9)/SUM($AD$4:$AD$16)</f>
        <v>0.98666666666666669</v>
      </c>
      <c r="AF9">
        <f>sea_res_combine_two!E87+sea_res_normal!E97+sea_res_same!F83</f>
        <v>2</v>
      </c>
      <c r="AH9">
        <v>600</v>
      </c>
      <c r="AI9">
        <f>sea_res_combine_two!I87+sea_res_normal!I97+sea_res_same!J83</f>
        <v>3</v>
      </c>
      <c r="AJ9">
        <f>sea_res_combine_two!J87+sea_res_normal!J97+sea_res_same!K83</f>
        <v>3</v>
      </c>
      <c r="AK9">
        <f>sea_res_combine_two!K87+sea_res_normal!K97+sea_res_same!L83</f>
        <v>2</v>
      </c>
      <c r="AM9">
        <v>11000</v>
      </c>
      <c r="AN9">
        <f t="shared" si="0"/>
        <v>1</v>
      </c>
      <c r="AO9">
        <f t="shared" si="1"/>
        <v>2</v>
      </c>
      <c r="BE9" s="1"/>
    </row>
    <row r="10" spans="27:57" x14ac:dyDescent="0.3">
      <c r="AA10">
        <v>13000</v>
      </c>
      <c r="AB10">
        <f>sea_res_combine_two!C88+sea_res_normal!C98+sea_res_same!D84</f>
        <v>2</v>
      </c>
      <c r="AC10" s="1">
        <f>SUM($AB$4:AB10)/SUM($AB$4:$AB$16)</f>
        <v>0.97938144329896903</v>
      </c>
      <c r="AD10">
        <f>sea_res_combine_two!D88+sea_res_normal!D98+sea_res_same!E84</f>
        <v>0</v>
      </c>
      <c r="AE10" s="1">
        <f>SUM($AD$4:AD10)/SUM($AD$4:$AD$16)</f>
        <v>0.98666666666666669</v>
      </c>
      <c r="AF10">
        <f>sea_res_combine_two!E88+sea_res_normal!E98+sea_res_same!F84</f>
        <v>1</v>
      </c>
      <c r="AH10">
        <v>700</v>
      </c>
      <c r="AI10">
        <f>sea_res_combine_two!I88+sea_res_normal!I98+sea_res_same!J84</f>
        <v>4</v>
      </c>
      <c r="AJ10">
        <f>sea_res_combine_two!J88+sea_res_normal!J98+sea_res_same!K84</f>
        <v>4</v>
      </c>
      <c r="AK10">
        <f>sea_res_combine_two!K88+sea_res_normal!K98+sea_res_same!L84</f>
        <v>1</v>
      </c>
      <c r="AM10">
        <v>13000</v>
      </c>
      <c r="AN10">
        <f t="shared" si="0"/>
        <v>0</v>
      </c>
      <c r="AO10">
        <f t="shared" si="1"/>
        <v>1</v>
      </c>
      <c r="BE10" s="1"/>
    </row>
    <row r="11" spans="27:57" x14ac:dyDescent="0.3">
      <c r="AA11">
        <v>15000</v>
      </c>
      <c r="AB11">
        <f>sea_res_combine_two!C89+sea_res_normal!C99+sea_res_same!D85</f>
        <v>1</v>
      </c>
      <c r="AC11" s="1">
        <f>SUM($AB$4:AB11)/SUM($AB$4:$AB$16)</f>
        <v>0.98969072164948457</v>
      </c>
      <c r="AD11">
        <f>sea_res_combine_two!D89+sea_res_normal!D99+sea_res_same!E85</f>
        <v>0</v>
      </c>
      <c r="AE11" s="1">
        <f>SUM($AD$4:AD11)/SUM($AD$4:$AD$16)</f>
        <v>0.98666666666666669</v>
      </c>
      <c r="AF11">
        <f>sea_res_combine_two!E89+sea_res_normal!E99+sea_res_same!F85</f>
        <v>1</v>
      </c>
      <c r="AH11">
        <v>800</v>
      </c>
      <c r="AI11">
        <f>sea_res_combine_two!I89+sea_res_normal!I99+sea_res_same!J85</f>
        <v>2</v>
      </c>
      <c r="AJ11">
        <f>sea_res_combine_two!J89+sea_res_normal!J99+sea_res_same!K85</f>
        <v>2</v>
      </c>
      <c r="AK11">
        <f>sea_res_combine_two!K89+sea_res_normal!K99+sea_res_same!L85</f>
        <v>0</v>
      </c>
      <c r="AM11">
        <v>15000</v>
      </c>
      <c r="AN11">
        <f t="shared" si="0"/>
        <v>0</v>
      </c>
      <c r="AO11">
        <f t="shared" si="1"/>
        <v>1</v>
      </c>
      <c r="BE11" s="1"/>
    </row>
    <row r="12" spans="27:57" x14ac:dyDescent="0.3">
      <c r="AA12">
        <v>17000</v>
      </c>
      <c r="AB12">
        <f>sea_res_combine_two!C90+sea_res_normal!C100+sea_res_same!D86</f>
        <v>0</v>
      </c>
      <c r="AC12" s="1">
        <f>SUM($AB$4:AB12)/SUM($AB$4:$AB$16)</f>
        <v>0.98969072164948457</v>
      </c>
      <c r="AD12">
        <f>sea_res_combine_two!D90+sea_res_normal!D100+sea_res_same!E86</f>
        <v>1</v>
      </c>
      <c r="AE12" s="1">
        <f>SUM($AD$4:AD12)/SUM($AD$4:$AD$16)</f>
        <v>1</v>
      </c>
      <c r="AF12">
        <f>sea_res_combine_two!E90+sea_res_normal!E100+sea_res_same!F86</f>
        <v>0</v>
      </c>
      <c r="AH12">
        <v>900</v>
      </c>
      <c r="AI12">
        <f>sea_res_combine_two!I90+sea_res_normal!I100+sea_res_same!J86</f>
        <v>4</v>
      </c>
      <c r="AJ12">
        <f>sea_res_combine_two!J90+sea_res_normal!J100+sea_res_same!K86</f>
        <v>1</v>
      </c>
      <c r="AK12">
        <f>sea_res_combine_two!K90+sea_res_normal!K100+sea_res_same!L86</f>
        <v>2</v>
      </c>
      <c r="AM12">
        <v>17000</v>
      </c>
      <c r="AN12">
        <f t="shared" si="0"/>
        <v>1</v>
      </c>
      <c r="AO12">
        <f t="shared" si="1"/>
        <v>0</v>
      </c>
      <c r="BE12" s="1"/>
    </row>
    <row r="13" spans="27:57" x14ac:dyDescent="0.3">
      <c r="AA13">
        <v>19000</v>
      </c>
      <c r="AB13">
        <f>sea_res_combine_two!C91+sea_res_normal!C101+sea_res_same!D87</f>
        <v>1</v>
      </c>
      <c r="AC13" s="1">
        <f>SUM($AB$4:AB13)/SUM($AB$4:$AB$16)</f>
        <v>1</v>
      </c>
      <c r="AD13">
        <f>sea_res_combine_two!D91+sea_res_normal!D101+sea_res_same!E87</f>
        <v>0</v>
      </c>
      <c r="AE13" s="1">
        <f>SUM($AD$4:AD13)/SUM($AD$4:$AD$16)</f>
        <v>1</v>
      </c>
      <c r="AF13">
        <f>sea_res_combine_two!E91+sea_res_normal!E101+sea_res_same!F87</f>
        <v>0</v>
      </c>
      <c r="AH13">
        <v>1000</v>
      </c>
      <c r="AI13">
        <f>sea_res_combine_two!I91+sea_res_normal!I101+sea_res_same!J87</f>
        <v>2</v>
      </c>
      <c r="AJ13">
        <f>sea_res_combine_two!J91+sea_res_normal!J101+sea_res_same!K87</f>
        <v>0</v>
      </c>
      <c r="AK13">
        <f>sea_res_combine_two!K91+sea_res_normal!K101+sea_res_same!L87</f>
        <v>2</v>
      </c>
      <c r="AM13">
        <v>19000</v>
      </c>
      <c r="AN13">
        <f t="shared" si="0"/>
        <v>0</v>
      </c>
      <c r="AO13">
        <f t="shared" si="1"/>
        <v>0</v>
      </c>
      <c r="BE13" s="1"/>
    </row>
    <row r="14" spans="27:57" x14ac:dyDescent="0.3">
      <c r="AA14">
        <v>21000</v>
      </c>
      <c r="AB14">
        <f>sea_res_combine_two!C92+sea_res_normal!C102+sea_res_same!D88</f>
        <v>0</v>
      </c>
      <c r="AC14" s="1">
        <f>SUM($AB$4:AB14)/SUM($AB$4:$AB$16)</f>
        <v>1</v>
      </c>
      <c r="AD14">
        <f>sea_res_combine_two!D92+sea_res_normal!D102+sea_res_same!E88</f>
        <v>0</v>
      </c>
      <c r="AE14" s="1">
        <f>SUM($AD$4:AD14)/SUM($AD$4:$AD$16)</f>
        <v>1</v>
      </c>
      <c r="AF14">
        <f>sea_res_combine_two!E92+sea_res_normal!E102+sea_res_same!F88</f>
        <v>0</v>
      </c>
      <c r="AM14">
        <v>21000</v>
      </c>
      <c r="AN14">
        <f t="shared" si="0"/>
        <v>0</v>
      </c>
      <c r="AO14">
        <f t="shared" si="1"/>
        <v>0</v>
      </c>
      <c r="BE14" s="1"/>
    </row>
    <row r="15" spans="27:57" x14ac:dyDescent="0.3">
      <c r="AA15">
        <v>23000</v>
      </c>
      <c r="AB15">
        <f>sea_res_combine_two!C93+sea_res_normal!C103+sea_res_same!D89</f>
        <v>0</v>
      </c>
      <c r="AC15" s="1">
        <f>SUM($AB$4:AB15)/SUM($AB$4:$AB$16)</f>
        <v>1</v>
      </c>
      <c r="AD15">
        <f>sea_res_combine_two!D93+sea_res_normal!D103+sea_res_same!E89</f>
        <v>0</v>
      </c>
      <c r="AE15" s="1">
        <f>SUM($AD$4:AD15)/SUM($AD$4:$AD$16)</f>
        <v>1</v>
      </c>
      <c r="AF15">
        <f>sea_res_combine_two!E93+sea_res_normal!E103+sea_res_same!F89</f>
        <v>0</v>
      </c>
      <c r="AM15">
        <v>23000</v>
      </c>
      <c r="AN15">
        <f t="shared" si="0"/>
        <v>0</v>
      </c>
      <c r="AO15">
        <f t="shared" si="1"/>
        <v>0</v>
      </c>
      <c r="BE15" s="1"/>
    </row>
    <row r="16" spans="27:57" x14ac:dyDescent="0.3">
      <c r="AA16">
        <v>25000</v>
      </c>
      <c r="AB16">
        <f>sea_res_combine_two!C94+sea_res_normal!C104+sea_res_same!D90</f>
        <v>0</v>
      </c>
      <c r="AC16" s="1">
        <f>SUM($AB$4:AB16)/SUM($AB$4:$AB$16)</f>
        <v>1</v>
      </c>
      <c r="AD16">
        <f>sea_res_combine_two!D94+sea_res_normal!D104+sea_res_same!E90</f>
        <v>0</v>
      </c>
      <c r="AE16" s="1">
        <f>SUM($AD$4:AD16)/SUM($AD$4:$AD$16)</f>
        <v>1</v>
      </c>
      <c r="AF16">
        <f>sea_res_combine_two!E94+sea_res_normal!E104+sea_res_same!F90</f>
        <v>0</v>
      </c>
      <c r="AM16">
        <v>25000</v>
      </c>
      <c r="AN16">
        <f t="shared" si="0"/>
        <v>0</v>
      </c>
      <c r="AO16">
        <f t="shared" si="1"/>
        <v>0</v>
      </c>
      <c r="BE16" s="1"/>
    </row>
    <row r="17" spans="27:57" x14ac:dyDescent="0.3">
      <c r="AN17">
        <f>SUM(AD4:AD16)</f>
        <v>75</v>
      </c>
      <c r="AO17">
        <f>SUM(AF4:AF16)</f>
        <v>65</v>
      </c>
      <c r="BE17" s="1"/>
    </row>
    <row r="18" spans="27:57" x14ac:dyDescent="0.3">
      <c r="AA18" t="s">
        <v>254</v>
      </c>
      <c r="AB18">
        <f>SUM(AB4:AB16)</f>
        <v>97</v>
      </c>
      <c r="AF18" t="s">
        <v>255</v>
      </c>
      <c r="AG18">
        <f>SUM(AB4:AF16)</f>
        <v>261.08109965635742</v>
      </c>
      <c r="BE18" s="1"/>
    </row>
    <row r="19" spans="27:57" x14ac:dyDescent="0.3">
      <c r="BE19" s="1"/>
    </row>
    <row r="20" spans="27:57" x14ac:dyDescent="0.3">
      <c r="BE20" s="1"/>
    </row>
    <row r="21" spans="27:57" x14ac:dyDescent="0.3">
      <c r="BE21" s="1"/>
    </row>
    <row r="22" spans="27:57" x14ac:dyDescent="0.3">
      <c r="BE22" s="1"/>
    </row>
    <row r="23" spans="27:57" x14ac:dyDescent="0.3">
      <c r="BE23" s="1"/>
    </row>
    <row r="24" spans="27:57" x14ac:dyDescent="0.3">
      <c r="BE24" s="1"/>
    </row>
    <row r="25" spans="27:57" x14ac:dyDescent="0.3">
      <c r="BE25" s="1"/>
    </row>
    <row r="26" spans="27:57" x14ac:dyDescent="0.3">
      <c r="BE2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sea_res_combine_two</vt:lpstr>
      <vt:lpstr>sea_dataset_normal</vt:lpstr>
      <vt:lpstr>message</vt:lpstr>
      <vt:lpstr>sea_dataset_combine_scores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2022-10-05T11:53:38Z</dcterms:modified>
</cp:coreProperties>
</file>