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chool\druhak - summer\rocnikovka\"/>
    </mc:Choice>
  </mc:AlternateContent>
  <xr:revisionPtr revIDLastSave="0" documentId="13_ncr:1_{C9D671A1-8446-421D-9983-D06C6D4662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_message" sheetId="3" r:id="rId1"/>
    <sheet name="sea_dataset_normal" sheetId="2" r:id="rId2"/>
    <sheet name="List1" sheetId="1" r:id="rId3"/>
  </sheets>
  <externalReferences>
    <externalReference r:id="rId4"/>
  </externalReferences>
  <definedNames>
    <definedName name="ExternalData_1" localSheetId="1" hidden="1">sea_dataset_normal!$A$1:$E$111</definedName>
    <definedName name="ExternalData_2" localSheetId="0" hidden="1">new_message!$A$1:$E$108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2" l="1"/>
  <c r="K34" i="2"/>
  <c r="J34" i="2"/>
  <c r="I34" i="2"/>
  <c r="L34" i="3"/>
  <c r="K34" i="3"/>
  <c r="J34" i="3"/>
  <c r="I34" i="3"/>
  <c r="L36" i="2"/>
  <c r="L37" i="2"/>
  <c r="L38" i="2"/>
  <c r="L39" i="2"/>
  <c r="L40" i="2"/>
  <c r="L41" i="2"/>
  <c r="L42" i="2"/>
  <c r="L43" i="2"/>
  <c r="L44" i="2"/>
  <c r="L35" i="2"/>
  <c r="J36" i="2"/>
  <c r="J37" i="2"/>
  <c r="J38" i="2"/>
  <c r="J39" i="2"/>
  <c r="J40" i="2"/>
  <c r="J41" i="2"/>
  <c r="J42" i="2"/>
  <c r="J43" i="2"/>
  <c r="J44" i="2"/>
  <c r="J35" i="2"/>
  <c r="I10" i="3"/>
  <c r="I9" i="3"/>
  <c r="K38" i="2"/>
  <c r="K40" i="2" s="1"/>
  <c r="K39" i="2"/>
  <c r="K37" i="2"/>
  <c r="I38" i="2"/>
  <c r="I41" i="2" s="1"/>
  <c r="I39" i="2"/>
  <c r="I40" i="2" s="1"/>
  <c r="I37" i="2"/>
  <c r="K35" i="2"/>
  <c r="I35" i="2"/>
  <c r="I36" i="2" s="1"/>
  <c r="L36" i="3"/>
  <c r="L37" i="3"/>
  <c r="L38" i="3"/>
  <c r="L39" i="3"/>
  <c r="L40" i="3"/>
  <c r="L41" i="3"/>
  <c r="L42" i="3"/>
  <c r="L43" i="3"/>
  <c r="L44" i="3"/>
  <c r="L35" i="3"/>
  <c r="J36" i="3"/>
  <c r="J37" i="3"/>
  <c r="J38" i="3"/>
  <c r="J39" i="3"/>
  <c r="J40" i="3"/>
  <c r="J41" i="3"/>
  <c r="J42" i="3"/>
  <c r="J43" i="3"/>
  <c r="J44" i="3"/>
  <c r="J35" i="3"/>
  <c r="K38" i="3"/>
  <c r="K39" i="3" s="1"/>
  <c r="K37" i="3"/>
  <c r="I38" i="3"/>
  <c r="I39" i="3"/>
  <c r="I40" i="3" s="1"/>
  <c r="I37" i="3"/>
  <c r="I36" i="3"/>
  <c r="I35" i="3"/>
  <c r="K35" i="3"/>
  <c r="K36" i="3" s="1"/>
  <c r="K10" i="2"/>
  <c r="K11" i="2" s="1"/>
  <c r="K9" i="2"/>
  <c r="K8" i="2"/>
  <c r="K7" i="2"/>
  <c r="I10" i="2"/>
  <c r="I11" i="2" s="1"/>
  <c r="I9" i="2"/>
  <c r="I8" i="2"/>
  <c r="I7" i="2"/>
  <c r="K10" i="3"/>
  <c r="K13" i="3" s="1"/>
  <c r="K11" i="3"/>
  <c r="K12" i="3" s="1"/>
  <c r="K9" i="3"/>
  <c r="K8" i="3"/>
  <c r="K7" i="3"/>
  <c r="E2" i="3" a="1"/>
  <c r="E2" i="3" s="1"/>
  <c r="E3" i="2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E80" i="2" s="1" a="1"/>
  <c r="E80" i="2" s="1"/>
  <c r="E81" i="2" s="1" a="1"/>
  <c r="E81" i="2" s="1"/>
  <c r="E82" i="2" s="1" a="1"/>
  <c r="E82" i="2" s="1"/>
  <c r="E83" i="2" s="1" a="1"/>
  <c r="E83" i="2" s="1"/>
  <c r="E84" i="2" s="1" a="1"/>
  <c r="E84" i="2" s="1"/>
  <c r="E85" i="2" s="1" a="1"/>
  <c r="E85" i="2" s="1"/>
  <c r="E86" i="2" s="1" a="1"/>
  <c r="E86" i="2" s="1"/>
  <c r="E87" i="2" s="1" a="1"/>
  <c r="E87" i="2" s="1"/>
  <c r="E88" i="2" s="1" a="1"/>
  <c r="E88" i="2" s="1"/>
  <c r="E89" i="2" s="1" a="1"/>
  <c r="E89" i="2" s="1"/>
  <c r="E90" i="2" s="1" a="1"/>
  <c r="E90" i="2" s="1"/>
  <c r="E91" i="2" s="1" a="1"/>
  <c r="E91" i="2" s="1"/>
  <c r="E92" i="2" s="1" a="1"/>
  <c r="E92" i="2" s="1"/>
  <c r="E93" i="2" s="1" a="1"/>
  <c r="E93" i="2" s="1"/>
  <c r="E94" i="2" s="1" a="1"/>
  <c r="E94" i="2" s="1"/>
  <c r="E95" i="2" s="1" a="1"/>
  <c r="E95" i="2" s="1"/>
  <c r="E96" i="2" s="1" a="1"/>
  <c r="E96" i="2" s="1"/>
  <c r="E97" i="2" s="1" a="1"/>
  <c r="E97" i="2" s="1"/>
  <c r="E98" i="2" s="1" a="1"/>
  <c r="E98" i="2" s="1"/>
  <c r="E99" i="2" s="1" a="1"/>
  <c r="E99" i="2" s="1"/>
  <c r="E100" i="2" s="1" a="1"/>
  <c r="E100" i="2" s="1"/>
  <c r="E101" i="2" s="1" a="1"/>
  <c r="E101" i="2" s="1"/>
  <c r="E102" i="2" s="1" a="1"/>
  <c r="E102" i="2" s="1"/>
  <c r="E103" i="2" s="1" a="1"/>
  <c r="E103" i="2" s="1"/>
  <c r="E104" i="2" s="1" a="1"/>
  <c r="E104" i="2" s="1"/>
  <c r="E105" i="2" s="1" a="1"/>
  <c r="E105" i="2" s="1"/>
  <c r="E106" i="2" s="1" a="1"/>
  <c r="E106" i="2" s="1"/>
  <c r="E107" i="2" s="1" a="1"/>
  <c r="E107" i="2" s="1"/>
  <c r="E108" i="2" s="1" a="1"/>
  <c r="E108" i="2" s="1"/>
  <c r="E109" i="2" s="1" a="1"/>
  <c r="E109" i="2" s="1"/>
  <c r="E110" i="2" s="1" a="1"/>
  <c r="E110" i="2" s="1"/>
  <c r="E111" i="2" s="1" a="1"/>
  <c r="E111" i="2" s="1"/>
  <c r="E2" i="2" a="1"/>
  <c r="E2" i="2" s="1"/>
  <c r="K41" i="2" l="1"/>
  <c r="K44" i="2" s="1"/>
  <c r="K43" i="2"/>
  <c r="K42" i="2"/>
  <c r="I42" i="2"/>
  <c r="K36" i="2"/>
  <c r="K40" i="3"/>
  <c r="I41" i="3"/>
  <c r="K12" i="2"/>
  <c r="I12" i="2"/>
  <c r="K14" i="3"/>
  <c r="E3" i="3" a="1"/>
  <c r="E3" i="3" s="1"/>
  <c r="E4" i="3" s="1" a="1"/>
  <c r="E4" i="3" s="1"/>
  <c r="I44" i="2" l="1"/>
  <c r="I43" i="2"/>
  <c r="K41" i="3"/>
  <c r="I42" i="3"/>
  <c r="I43" i="3" s="1"/>
  <c r="I44" i="3" s="1"/>
  <c r="K13" i="2"/>
  <c r="I13" i="2"/>
  <c r="K15" i="3"/>
  <c r="K16" i="3"/>
  <c r="E5" i="3" a="1"/>
  <c r="E5" i="3" s="1"/>
  <c r="K42" i="3" l="1"/>
  <c r="K43" i="3" s="1"/>
  <c r="K44" i="3" s="1"/>
  <c r="K14" i="2"/>
  <c r="I14" i="2"/>
  <c r="K17" i="3"/>
  <c r="E6" i="3" a="1"/>
  <c r="E6" i="3" s="1"/>
  <c r="E7" i="3" s="1" a="1"/>
  <c r="E7" i="3" s="1"/>
  <c r="E8" i="3" s="1" a="1"/>
  <c r="E8" i="3" s="1"/>
  <c r="E9" i="3" s="1" a="1"/>
  <c r="E9" i="3" s="1"/>
  <c r="E10" i="3" s="1" a="1"/>
  <c r="E10" i="3" s="1"/>
  <c r="E11" i="3" s="1" a="1"/>
  <c r="E11" i="3" s="1"/>
  <c r="E12" i="3" s="1" a="1"/>
  <c r="E12" i="3" s="1"/>
  <c r="E13" i="3" s="1" a="1"/>
  <c r="E13" i="3" s="1"/>
  <c r="E14" i="3" s="1" a="1"/>
  <c r="E14" i="3" s="1"/>
  <c r="E15" i="3" s="1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s="1" a="1"/>
  <c r="E20" i="3" s="1"/>
  <c r="E21" i="3" s="1" a="1"/>
  <c r="E21" i="3" s="1"/>
  <c r="E22" i="3" s="1" a="1"/>
  <c r="E22" i="3" s="1"/>
  <c r="E23" i="3" s="1" a="1"/>
  <c r="E23" i="3" s="1"/>
  <c r="E24" i="3" s="1" a="1"/>
  <c r="E24" i="3" s="1"/>
  <c r="E25" i="3" s="1" a="1"/>
  <c r="E25" i="3" s="1"/>
  <c r="E26" i="3" s="1" a="1"/>
  <c r="E26" i="3" s="1"/>
  <c r="E27" i="3" s="1" a="1"/>
  <c r="E27" i="3" s="1"/>
  <c r="E28" i="3" s="1" a="1"/>
  <c r="E28" i="3" s="1"/>
  <c r="E29" i="3" s="1" a="1"/>
  <c r="E29" i="3" s="1"/>
  <c r="E30" i="3" s="1" a="1"/>
  <c r="E30" i="3" s="1"/>
  <c r="E31" i="3" s="1" a="1"/>
  <c r="E31" i="3" s="1"/>
  <c r="E32" i="3" s="1" a="1"/>
  <c r="E32" i="3" s="1"/>
  <c r="E33" i="3" s="1" a="1"/>
  <c r="E33" i="3" s="1"/>
  <c r="E34" i="3" s="1" a="1"/>
  <c r="E34" i="3" s="1"/>
  <c r="E35" i="3" s="1" a="1"/>
  <c r="E35" i="3" s="1"/>
  <c r="E36" i="3" s="1" a="1"/>
  <c r="E36" i="3" s="1"/>
  <c r="E37" i="3" s="1" a="1"/>
  <c r="E37" i="3" s="1"/>
  <c r="E38" i="3" s="1" a="1"/>
  <c r="E38" i="3" s="1"/>
  <c r="E39" i="3" s="1" a="1"/>
  <c r="E39" i="3" s="1"/>
  <c r="E40" i="3" s="1" a="1"/>
  <c r="E40" i="3" s="1"/>
  <c r="E41" i="3" s="1" a="1"/>
  <c r="E41" i="3" s="1"/>
  <c r="E42" i="3" s="1" a="1"/>
  <c r="E42" i="3" s="1"/>
  <c r="E43" i="3" s="1" a="1"/>
  <c r="E43" i="3" s="1"/>
  <c r="E44" i="3" s="1" a="1"/>
  <c r="E44" i="3" s="1"/>
  <c r="E45" i="3" s="1" a="1"/>
  <c r="E45" i="3" s="1"/>
  <c r="E46" i="3" s="1" a="1"/>
  <c r="E46" i="3" s="1"/>
  <c r="E47" i="3" s="1" a="1"/>
  <c r="E47" i="3" s="1"/>
  <c r="E48" i="3" s="1" a="1"/>
  <c r="E48" i="3" s="1"/>
  <c r="E49" i="3" s="1" a="1"/>
  <c r="E49" i="3" s="1"/>
  <c r="E50" i="3" s="1" a="1"/>
  <c r="E50" i="3" s="1"/>
  <c r="E51" i="3" s="1" a="1"/>
  <c r="E51" i="3" s="1"/>
  <c r="E52" i="3" s="1" a="1"/>
  <c r="E52" i="3" s="1"/>
  <c r="E53" i="3" s="1" a="1"/>
  <c r="E53" i="3" s="1"/>
  <c r="E54" i="3" s="1" a="1"/>
  <c r="E54" i="3" s="1"/>
  <c r="E55" i="3" s="1" a="1"/>
  <c r="E55" i="3" s="1"/>
  <c r="E56" i="3" s="1" a="1"/>
  <c r="E56" i="3" s="1"/>
  <c r="E57" i="3" s="1" a="1"/>
  <c r="E57" i="3" s="1"/>
  <c r="E58" i="3" s="1" a="1"/>
  <c r="E58" i="3" s="1"/>
  <c r="E59" i="3" s="1" a="1"/>
  <c r="E59" i="3" s="1"/>
  <c r="E60" i="3" s="1" a="1"/>
  <c r="E60" i="3" s="1"/>
  <c r="E61" i="3" s="1" a="1"/>
  <c r="E61" i="3" s="1"/>
  <c r="E62" i="3" s="1" a="1"/>
  <c r="E62" i="3" s="1"/>
  <c r="E63" i="3" s="1" a="1"/>
  <c r="E63" i="3" s="1"/>
  <c r="E64" i="3" s="1" a="1"/>
  <c r="E64" i="3" s="1"/>
  <c r="E65" i="3" s="1" a="1"/>
  <c r="E65" i="3" s="1"/>
  <c r="E66" i="3" s="1" a="1"/>
  <c r="E66" i="3" s="1"/>
  <c r="E67" i="3" s="1" a="1"/>
  <c r="E67" i="3" s="1"/>
  <c r="E68" i="3" s="1" a="1"/>
  <c r="E68" i="3" s="1"/>
  <c r="E69" i="3" s="1" a="1"/>
  <c r="E69" i="3" s="1"/>
  <c r="E70" i="3" s="1" a="1"/>
  <c r="E70" i="3" s="1"/>
  <c r="E71" i="3" s="1" a="1"/>
  <c r="E71" i="3" s="1"/>
  <c r="E72" i="3" s="1" a="1"/>
  <c r="E72" i="3" s="1"/>
  <c r="E73" i="3" s="1" a="1"/>
  <c r="E73" i="3" s="1"/>
  <c r="E74" i="3" s="1" a="1"/>
  <c r="E74" i="3" s="1"/>
  <c r="E75" i="3" s="1" a="1"/>
  <c r="E75" i="3" s="1"/>
  <c r="E76" i="3" s="1" a="1"/>
  <c r="E76" i="3" s="1"/>
  <c r="E77" i="3" s="1" a="1"/>
  <c r="E77" i="3" s="1"/>
  <c r="E78" i="3" s="1" a="1"/>
  <c r="E78" i="3" s="1"/>
  <c r="E79" i="3" s="1" a="1"/>
  <c r="E79" i="3" s="1"/>
  <c r="E80" i="3" s="1" a="1"/>
  <c r="E80" i="3" s="1"/>
  <c r="E81" i="3" s="1" a="1"/>
  <c r="E81" i="3" s="1"/>
  <c r="E82" i="3" s="1" a="1"/>
  <c r="E82" i="3" s="1"/>
  <c r="E83" i="3" s="1" a="1"/>
  <c r="E83" i="3" s="1"/>
  <c r="E84" i="3" s="1" a="1"/>
  <c r="E84" i="3" s="1"/>
  <c r="E85" i="3" s="1" a="1"/>
  <c r="E85" i="3" s="1"/>
  <c r="E86" i="3" s="1" a="1"/>
  <c r="E86" i="3" s="1"/>
  <c r="E87" i="3" s="1" a="1"/>
  <c r="E87" i="3" s="1"/>
  <c r="E88" i="3" s="1" a="1"/>
  <c r="E88" i="3" s="1"/>
  <c r="E89" i="3" s="1" a="1"/>
  <c r="E89" i="3" s="1"/>
  <c r="E90" i="3" s="1" a="1"/>
  <c r="E90" i="3" s="1"/>
  <c r="E91" i="3" s="1" a="1"/>
  <c r="E91" i="3" s="1"/>
  <c r="E92" i="3" s="1" a="1"/>
  <c r="E92" i="3" s="1"/>
  <c r="E93" i="3" s="1" a="1"/>
  <c r="E93" i="3" s="1"/>
  <c r="E94" i="3" s="1" a="1"/>
  <c r="E94" i="3" s="1"/>
  <c r="E95" i="3" s="1" a="1"/>
  <c r="E95" i="3" s="1"/>
  <c r="E96" i="3" s="1" a="1"/>
  <c r="E96" i="3" s="1"/>
  <c r="E97" i="3" s="1" a="1"/>
  <c r="E97" i="3" s="1"/>
  <c r="E98" i="3" s="1" a="1"/>
  <c r="E98" i="3" s="1"/>
  <c r="E99" i="3" s="1" a="1"/>
  <c r="E99" i="3" s="1"/>
  <c r="E100" i="3" s="1" a="1"/>
  <c r="E100" i="3" s="1"/>
  <c r="E101" i="3" s="1" a="1"/>
  <c r="E101" i="3" s="1"/>
  <c r="E102" i="3" s="1" a="1"/>
  <c r="E102" i="3" s="1"/>
  <c r="E103" i="3" s="1" a="1"/>
  <c r="E103" i="3" s="1"/>
  <c r="E104" i="3" s="1" a="1"/>
  <c r="E104" i="3" s="1"/>
  <c r="E105" i="3" s="1" a="1"/>
  <c r="E105" i="3" s="1"/>
  <c r="E106" i="3" s="1" a="1"/>
  <c r="E106" i="3" s="1"/>
  <c r="E107" i="3" s="1" a="1"/>
  <c r="E107" i="3" s="1"/>
  <c r="E108" i="3" s="1" a="1"/>
  <c r="E108" i="3" s="1"/>
  <c r="K16" i="2" l="1"/>
  <c r="K17" i="2" s="1"/>
  <c r="K18" i="2" s="1"/>
  <c r="K15" i="2"/>
  <c r="I15" i="2"/>
  <c r="I16" i="2"/>
  <c r="K18" i="3"/>
  <c r="I7" i="3"/>
  <c r="I8" i="3"/>
  <c r="K19" i="2" l="1"/>
  <c r="I17" i="2"/>
  <c r="I19" i="2" s="1"/>
  <c r="I18" i="2"/>
  <c r="K19" i="3"/>
  <c r="I11" i="3"/>
  <c r="K20" i="2" l="1"/>
  <c r="K21" i="2"/>
  <c r="K22" i="2" s="1"/>
  <c r="K23" i="2" s="1"/>
  <c r="K24" i="2" s="1"/>
  <c r="K25" i="2" s="1"/>
  <c r="K26" i="2" s="1"/>
  <c r="K27" i="2" s="1"/>
  <c r="K28" i="2" s="1"/>
  <c r="K29" i="2" s="1"/>
  <c r="I20" i="2"/>
  <c r="I21" i="2" s="1"/>
  <c r="K20" i="3"/>
  <c r="I12" i="3"/>
  <c r="I22" i="2" l="1"/>
  <c r="I23" i="2" s="1"/>
  <c r="I24" i="2" s="1"/>
  <c r="I25" i="2" s="1"/>
  <c r="I26" i="2" s="1"/>
  <c r="I27" i="2" s="1"/>
  <c r="I28" i="2" s="1"/>
  <c r="I29" i="2" s="1"/>
  <c r="K21" i="3"/>
  <c r="K22" i="3"/>
  <c r="K23" i="3" s="1"/>
  <c r="K24" i="3" s="1"/>
  <c r="K25" i="3" s="1"/>
  <c r="K26" i="3" s="1"/>
  <c r="K27" i="3" s="1"/>
  <c r="K28" i="3" s="1"/>
  <c r="K29" i="3" s="1"/>
  <c r="I13" i="3"/>
  <c r="I14" i="3" s="1"/>
  <c r="I15" i="3" l="1"/>
  <c r="I16" i="3" s="1"/>
  <c r="I17" i="3" s="1"/>
  <c r="I18" i="3" l="1"/>
  <c r="I19" i="3" s="1"/>
  <c r="I20" i="3" s="1"/>
  <c r="I21" i="3" l="1"/>
  <c r="I22" i="3" l="1"/>
  <c r="I23" i="3"/>
  <c r="I24" i="3" l="1"/>
  <c r="I25" i="3" l="1"/>
  <c r="I26" i="3" l="1"/>
  <c r="I27" i="3" l="1"/>
  <c r="I28" i="3" l="1"/>
  <c r="L25" i="2" l="1"/>
  <c r="I29" i="3"/>
  <c r="J26" i="3" s="1"/>
  <c r="L28" i="2" l="1"/>
  <c r="L26" i="2"/>
  <c r="L27" i="2"/>
  <c r="L29" i="2"/>
  <c r="L7" i="2"/>
  <c r="L10" i="2"/>
  <c r="L12" i="2"/>
  <c r="L14" i="2"/>
  <c r="L11" i="2"/>
  <c r="L13" i="2"/>
  <c r="L9" i="2"/>
  <c r="L8" i="2"/>
  <c r="L15" i="2"/>
  <c r="L17" i="2"/>
  <c r="L16" i="2"/>
  <c r="L18" i="2"/>
  <c r="L19" i="2"/>
  <c r="L21" i="2"/>
  <c r="L20" i="2"/>
  <c r="L23" i="2"/>
  <c r="L22" i="2"/>
  <c r="L24" i="2"/>
  <c r="J28" i="3"/>
  <c r="J25" i="3"/>
  <c r="J27" i="3"/>
  <c r="J19" i="3"/>
  <c r="J17" i="3"/>
  <c r="J12" i="3"/>
  <c r="J13" i="3"/>
  <c r="J15" i="3"/>
  <c r="J18" i="3"/>
  <c r="J14" i="3"/>
  <c r="J8" i="3"/>
  <c r="J9" i="3"/>
  <c r="J11" i="3"/>
  <c r="J16" i="3"/>
  <c r="J7" i="3"/>
  <c r="J29" i="3"/>
  <c r="J10" i="3"/>
  <c r="J20" i="3"/>
  <c r="J21" i="3"/>
  <c r="J23" i="3"/>
  <c r="J22" i="3"/>
  <c r="J24" i="3"/>
  <c r="J28" i="2" l="1"/>
  <c r="J26" i="2" l="1"/>
  <c r="J25" i="2"/>
  <c r="J27" i="2"/>
  <c r="J29" i="2"/>
  <c r="J8" i="2"/>
  <c r="J13" i="2"/>
  <c r="J12" i="2"/>
  <c r="J11" i="2"/>
  <c r="J7" i="2"/>
  <c r="J10" i="2"/>
  <c r="J9" i="2"/>
  <c r="J14" i="2"/>
  <c r="J15" i="2"/>
  <c r="J16" i="2"/>
  <c r="J17" i="2"/>
  <c r="J18" i="2"/>
  <c r="J19" i="2"/>
  <c r="J20" i="2"/>
  <c r="J21" i="2"/>
  <c r="J22" i="2"/>
  <c r="J23" i="2"/>
  <c r="J24" i="2"/>
  <c r="L9" i="3" l="1"/>
  <c r="L15" i="3"/>
  <c r="L26" i="3"/>
  <c r="L28" i="3"/>
  <c r="L25" i="3"/>
  <c r="L8" i="3"/>
  <c r="L14" i="3"/>
  <c r="L16" i="3"/>
  <c r="L22" i="3"/>
  <c r="L13" i="3"/>
  <c r="L20" i="3"/>
  <c r="L27" i="3"/>
  <c r="L29" i="3"/>
  <c r="L18" i="3"/>
  <c r="L10" i="3"/>
  <c r="L23" i="3"/>
  <c r="L12" i="3"/>
  <c r="L24" i="3"/>
  <c r="L21" i="3"/>
  <c r="L17" i="3"/>
  <c r="L7" i="3"/>
  <c r="L19" i="3"/>
  <c r="L1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8E8F1-880F-4628-84F9-C9A6A5008C45}" keepAlive="1" name="Dotaz – new_message" description="Připojení k dotazu produktu new_message v sešitě" type="5" refreshedVersion="8" background="1" saveData="1">
    <dbPr connection="Provider=Microsoft.Mashup.OleDb.1;Data Source=$Workbook$;Location=new_message;Extended Properties=&quot;&quot;" command="SELECT * FROM [new_message]"/>
  </connection>
  <connection id="2" xr16:uid="{1AE8C7EA-8179-41D7-AA35-37E0C91A83D1}" keepAlive="1" name="Dotaz – sea_dataset_normal" description="Připojení k dotazu produktu sea_dataset_normal v sešitě" type="5" refreshedVersion="8" background="1" saveData="1">
    <dbPr connection="Provider=Microsoft.Mashup.OleDb.1;Data Source=$Workbook$;Location=sea_dataset_normal;Extended Properties=&quot;&quot;" command="SELECT * FROM [sea_dataset_norm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<sst xmlns="http://schemas.openxmlformats.org/spreadsheetml/2006/main" count="450" uniqueCount="158">
  <si>
    <t>query</t>
  </si>
  <si>
    <t>find_id</t>
  </si>
  <si>
    <t>session_id</t>
  </si>
  <si>
    <t>position</t>
  </si>
  <si>
    <t>small greyish fish lying on grey sand</t>
  </si>
  <si>
    <t>1DD5zvg_</t>
  </si>
  <si>
    <t>small sea perch lying on grey sand</t>
  </si>
  <si>
    <t>rounded fish with small prickles</t>
  </si>
  <si>
    <t>purcupinefish, greenish photo</t>
  </si>
  <si>
    <t>sea dragon looking like palm</t>
  </si>
  <si>
    <t>a lot of striped black and white fishes and yellow fish</t>
  </si>
  <si>
    <t>a lot of striped black and white butterflyfish and yellowtail fish in light blue water</t>
  </si>
  <si>
    <t>diver face</t>
  </si>
  <si>
    <t>a lot of banded butterflyfishes in light blue water</t>
  </si>
  <si>
    <t>light blue photo of banded butterflyfishes and threespot damselfishes</t>
  </si>
  <si>
    <t>light blue photo of black and white striped fishes and one black fish</t>
  </si>
  <si>
    <t>brain coral in purplish photo</t>
  </si>
  <si>
    <t>leaf coral in greenish photo</t>
  </si>
  <si>
    <t>ivory bush coral in greenish photo</t>
  </si>
  <si>
    <t>net lying on rocks in greenish photo</t>
  </si>
  <si>
    <t>bright yellow corals</t>
  </si>
  <si>
    <t>purplish bush coral on rocks</t>
  </si>
  <si>
    <t>small purplish bush coral on rocks</t>
  </si>
  <si>
    <t>whitish leaf coral</t>
  </si>
  <si>
    <t>purple ivory bush coral, whitish pillar coral and leaf coral</t>
  </si>
  <si>
    <t>coral reef with brownish plant, bright blue water with small black fishes</t>
  </si>
  <si>
    <t>brain coral and opening clam</t>
  </si>
  <si>
    <t>brain coral and opening clam, giant barrel sponge, light blue photo</t>
  </si>
  <si>
    <t>small snake head in the middle of the photo surround with sand and grey corals</t>
  </si>
  <si>
    <t>small snake head in the middle of the photo surround with sand and grey corals, smooth mounding coral, bluebanded goby</t>
  </si>
  <si>
    <t>corals and small black fish</t>
  </si>
  <si>
    <t>smooth mounding coral, threespot damselfish, nassau grouper</t>
  </si>
  <si>
    <t>poorly visible sharks</t>
  </si>
  <si>
    <t>poorly visible blue sharks in lighter blue water</t>
  </si>
  <si>
    <t>shark in darker blue water</t>
  </si>
  <si>
    <t>two blue shark in darker blue water</t>
  </si>
  <si>
    <t>two rays</t>
  </si>
  <si>
    <t>two spotted eagle ray above whitish sand</t>
  </si>
  <si>
    <t>brownish ivory bush coral</t>
  </si>
  <si>
    <t>brownish ivory bush coral bottom of the sea, seagrass bed, bamboo coral</t>
  </si>
  <si>
    <t>shipwreck</t>
  </si>
  <si>
    <t>shipwreck, windows and small tuna</t>
  </si>
  <si>
    <t>diver near big turtle</t>
  </si>
  <si>
    <t>diver near turtle lying on sea floor and banded butterflyfish</t>
  </si>
  <si>
    <t>blackish parrot fish and brain coral</t>
  </si>
  <si>
    <t>grey parrotfish with white spots near small brain coral</t>
  </si>
  <si>
    <t>two sharks lying on sandy sea bed</t>
  </si>
  <si>
    <t>nurse shark, lemon shark, whitetip reef shark lying on whitish sand sea bed</t>
  </si>
  <si>
    <t>coral reef with small black bluetail fishes</t>
  </si>
  <si>
    <t>pillar coral reef with small black fishes with blue tails</t>
  </si>
  <si>
    <t>whitish sand with black sea cucumber</t>
  </si>
  <si>
    <t>brain coral and yellow and blue striped fish and yellow fish</t>
  </si>
  <si>
    <t>black ray</t>
  </si>
  <si>
    <t>black giant manta ray near rock</t>
  </si>
  <si>
    <t>parrot fish</t>
  </si>
  <si>
    <t>turtle near coral reef</t>
  </si>
  <si>
    <t>pillar coral with small yellow fish and diver in background</t>
  </si>
  <si>
    <t>pillar coral with small yellow fish, sea anemone, bamboo coral, grooved brain coral, two divers in background</t>
  </si>
  <si>
    <t>bright yellow fish in cave</t>
  </si>
  <si>
    <t>bright yellow fishes in cave, green moray eel</t>
  </si>
  <si>
    <t>bright blue moray eel opening mouth</t>
  </si>
  <si>
    <t>small black fishes swimming up near rock reef</t>
  </si>
  <si>
    <t>a lot of brownish fishes</t>
  </si>
  <si>
    <t>a lot of brownish striped mullet</t>
  </si>
  <si>
    <t>small brown and white creature with short tentacles near grey sand</t>
  </si>
  <si>
    <t>small brown and white creature with mandibles near grey sand</t>
  </si>
  <si>
    <t>orange weird fish</t>
  </si>
  <si>
    <t>oyster toadfish, scarlet frogfish, yellow tube sponge</t>
  </si>
  <si>
    <t>bright blue photo of white spotted shark</t>
  </si>
  <si>
    <t>bright light blue photo of white spotted whale shark</t>
  </si>
  <si>
    <t>moray eel eating lobster</t>
  </si>
  <si>
    <t>green moray eel eating lobster between whitish rocks, bigeye cardinalfish</t>
  </si>
  <si>
    <t>shark and four divers</t>
  </si>
  <si>
    <t>shark and four divers near white sand</t>
  </si>
  <si>
    <t>shark in spotlight</t>
  </si>
  <si>
    <t>orange fishes under rock</t>
  </si>
  <si>
    <t>clown fish</t>
  </si>
  <si>
    <t>giant kelp</t>
  </si>
  <si>
    <t>giant kelp, bamboo coral</t>
  </si>
  <si>
    <t>yellowish coral with blueish ends</t>
  </si>
  <si>
    <t>moving yellowish coral with blueish ends, stanghorn coral, bamboo coral</t>
  </si>
  <si>
    <t>rocky reef with small black thorny creature</t>
  </si>
  <si>
    <t>rocky reef with two small black crown of thorns starfish</t>
  </si>
  <si>
    <t>three greyish rays lying in sand</t>
  </si>
  <si>
    <t>two spotted rays</t>
  </si>
  <si>
    <t>two spotted eagle rays near ocean bed</t>
  </si>
  <si>
    <t>fattish fish lying under rock</t>
  </si>
  <si>
    <t>spotted moray eel under coral reef</t>
  </si>
  <si>
    <t>blue and yellow fish near coral reef</t>
  </si>
  <si>
    <t>turtle near brown corals</t>
  </si>
  <si>
    <t>hawksbill turtle form behind near brown corals and rocks</t>
  </si>
  <si>
    <t>shipwreck with windows</t>
  </si>
  <si>
    <t>kind of inside shipwreck with windows</t>
  </si>
  <si>
    <t>white black spotted fish above white sandy ocean bed</t>
  </si>
  <si>
    <t>white black spotted porcupinefish above white sandy ocean bed</t>
  </si>
  <si>
    <t>striped white and brown fish above sand, brownish photo</t>
  </si>
  <si>
    <t>octopus lying in sand</t>
  </si>
  <si>
    <t>bush coral in spotlight</t>
  </si>
  <si>
    <t>giant barrel sponge in spotlight</t>
  </si>
  <si>
    <t>orange creature above greyish sand with pillar coral</t>
  </si>
  <si>
    <t>orange and white creature above greyish sand</t>
  </si>
  <si>
    <t>hand holding round creature</t>
  </si>
  <si>
    <t>hand holding round creature, eccentric sand dollar</t>
  </si>
  <si>
    <t>orange clownfish</t>
  </si>
  <si>
    <t>sea star</t>
  </si>
  <si>
    <t>giant barrel sponge</t>
  </si>
  <si>
    <t>part of giant barrel sponge looking to middle of it</t>
  </si>
  <si>
    <t>purple leafy corals from detail</t>
  </si>
  <si>
    <t>purple stanghorn corals from detail</t>
  </si>
  <si>
    <t>giant black ray next to rock</t>
  </si>
  <si>
    <t>giant black manta ray next to rock</t>
  </si>
  <si>
    <t>a lot of small blue fishes with yellowish fins</t>
  </si>
  <si>
    <t>a lot of small blue fishes with yellowish fins, atlantic spadefish</t>
  </si>
  <si>
    <t>kelp forest</t>
  </si>
  <si>
    <t>test_n</t>
  </si>
  <si>
    <t>small greyish fish lying on grey sand, spotted porcupinefish</t>
  </si>
  <si>
    <t>rounded fish with small prickles, spotted porcupinefish, porcupine fish</t>
  </si>
  <si>
    <t>a lot of striped black and white fishes and yellow fish, longfinned boarfish</t>
  </si>
  <si>
    <t>a lot of banded butterflyfishes in light blue water, longfinned boarfish, moorish idol, trevally</t>
  </si>
  <si>
    <t>coral in purplish photo</t>
  </si>
  <si>
    <t>small purplish bush coral on brownish rocks</t>
  </si>
  <si>
    <t>purple ivory bush coral, whitish pillar coral and leaf coral, tubastraea floreana coral</t>
  </si>
  <si>
    <t>coral reef with brownish plant, bright blue water with small black fishes, black coral</t>
  </si>
  <si>
    <t>pillar coral and opening clam, brain coral</t>
  </si>
  <si>
    <t>snake head in the middle of the photo surround with whitish sand and grey corals, sea krait</t>
  </si>
  <si>
    <t>corals and small black fish with dark blue water, black sea bass</t>
  </si>
  <si>
    <t>poorly visible sharks, hammerhead shark in light blue water</t>
  </si>
  <si>
    <t>two tuna in darker blue water</t>
  </si>
  <si>
    <t>two rays, eagle ray, spotted eagle ray</t>
  </si>
  <si>
    <t>brownish ivory bush coral bottom of the sea, bamboo coral</t>
  </si>
  <si>
    <t>blackish nassau grouper and brain coral</t>
  </si>
  <si>
    <t>nurse shark lying on sandy sea bed</t>
  </si>
  <si>
    <t>coral reef with small black bluetail fishes, threespot damselfish</t>
  </si>
  <si>
    <t>black giant devilray</t>
  </si>
  <si>
    <t>hawksbill turtle near coral reef</t>
  </si>
  <si>
    <t>pillar coral with small yellow fish and diver in background, threespot damselfish, yellow cup black coral</t>
  </si>
  <si>
    <t>a school of brownish fishes with strip</t>
  </si>
  <si>
    <t>bright blue photo of white spotted shark, whale shark, spinner shark, broadnose sevengill shark</t>
  </si>
  <si>
    <t>shark in spotlight, great hammerhead shark, basking shark</t>
  </si>
  <si>
    <t>giant kelp, kelp forest</t>
  </si>
  <si>
    <t>hawksbill turtle near brown corals</t>
  </si>
  <si>
    <t>white black spotted fish above white sandy ocean bed, spotted porcupinefish, porcupine fish</t>
  </si>
  <si>
    <t>striped white and brown fish above sand, brownish photo, yellowedge grouper, sand flounder</t>
  </si>
  <si>
    <t>bush coral in spotlight, yellow tube sponge</t>
  </si>
  <si>
    <t>orange creature above greyish sand with pillar coral, arrow squid</t>
  </si>
  <si>
    <t>hand holding cushion star, portuguese man owar</t>
  </si>
  <si>
    <t>purple leafy corals from detail, lettuce coral</t>
  </si>
  <si>
    <t>giant barrel sponge, yellow tube sponge</t>
  </si>
  <si>
    <t>giant black ray in light blue water</t>
  </si>
  <si>
    <t>a school of blue fishes with yellowish fins</t>
  </si>
  <si>
    <t>kelp forest with trees</t>
  </si>
  <si>
    <t>search</t>
  </si>
  <si>
    <t>cumul_1</t>
  </si>
  <si>
    <t>cumul_2</t>
  </si>
  <si>
    <t>new_1</t>
  </si>
  <si>
    <t>new_2</t>
  </si>
  <si>
    <t>new_cumul_1</t>
  </si>
  <si>
    <t>new_cumul_2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</si>
</sst>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ální" xfId="0" builtinId="0"/>
    <cellStyle name="Procenta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new_message!$K$6</c:f>
              <c:strCache>
                <c:ptCount val="1"/>
                <c:pt idx="0">
                  <c:v>new_2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new_message!$H$7:$H$29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new_message!$K$7:$K$29</c:f>
              <c:numCache>
                <c:formatCode>General</c:formatCode>
                <c:ptCount val="23"/>
                <c:pt idx="0">
                  <c:v>30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85-49CB-9E83-468331E0FC64}"/>
            </c:ext>
          </c:extLst>
        </c:ser>
        <c:ser>
          <c:idx val="4"/>
          <c:order val="6"/>
          <c:tx>
            <c:strRef>
              <c:f>sea_dataset_normal!$K$6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sea_dataset_normal!$K$7:$K$29</c:f>
              <c:numCache>
                <c:formatCode>General</c:formatCode>
                <c:ptCount val="23"/>
                <c:pt idx="0">
                  <c:v>37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85-49CB-9E83-468331E0F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914080656"/>
        <c:axId val="19140794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new_message!$I$6</c15:sqref>
                        </c15:formulaRef>
                      </c:ext>
                    </c:extLst>
                    <c:strCache>
                      <c:ptCount val="1"/>
                      <c:pt idx="0">
                        <c:v>new_1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new_message!$H$7:$H$29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new_message!$I$7:$I$29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58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285-49CB-9E83-468331E0FC64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sea_dataset_normal!$I$6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sea_dataset_normal!$I$7:$I$29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60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285-49CB-9E83-468331E0FC6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new_message!$L$6</c:f>
              <c:strCache>
                <c:ptCount val="1"/>
                <c:pt idx="0">
                  <c:v>new_cumul_2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new_message!$H$7:$H$29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new_message!$L$7:$L$29</c:f>
              <c:numCache>
                <c:formatCode>0%</c:formatCode>
                <c:ptCount val="23"/>
                <c:pt idx="0">
                  <c:v>0.78947368421052633</c:v>
                </c:pt>
                <c:pt idx="1">
                  <c:v>0.84210526315789469</c:v>
                </c:pt>
                <c:pt idx="2">
                  <c:v>0.86842105263157898</c:v>
                </c:pt>
                <c:pt idx="3">
                  <c:v>0.89473684210526316</c:v>
                </c:pt>
                <c:pt idx="4">
                  <c:v>0.94736842105263153</c:v>
                </c:pt>
                <c:pt idx="5">
                  <c:v>0.94736842105263153</c:v>
                </c:pt>
                <c:pt idx="6">
                  <c:v>0.97368421052631582</c:v>
                </c:pt>
                <c:pt idx="7">
                  <c:v>0.97368421052631582</c:v>
                </c:pt>
                <c:pt idx="8">
                  <c:v>0.97368421052631582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85-49CB-9E83-468331E0FC64}"/>
            </c:ext>
          </c:extLst>
        </c:ser>
        <c:ser>
          <c:idx val="5"/>
          <c:order val="7"/>
          <c:tx>
            <c:strRef>
              <c:f>sea_dataset_normal!$L$6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sea_dataset_normal!$L$7:$L$29</c:f>
              <c:numCache>
                <c:formatCode>0%</c:formatCode>
                <c:ptCount val="23"/>
                <c:pt idx="0">
                  <c:v>0.90243902439024393</c:v>
                </c:pt>
                <c:pt idx="1">
                  <c:v>0.95121951219512191</c:v>
                </c:pt>
                <c:pt idx="2">
                  <c:v>0.97560975609756095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85-49CB-9E83-468331E0F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5673104"/>
        <c:axId val="19140781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new_message!$J$6</c15:sqref>
                        </c15:formulaRef>
                      </c:ext>
                    </c:extLst>
                    <c:strCache>
                      <c:ptCount val="1"/>
                      <c:pt idx="0">
                        <c:v>new_cumul_1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new_message!$H$7:$H$29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new_message!$J$7:$J$29</c15:sqref>
                        </c15:formulaRef>
                      </c:ext>
                    </c:extLst>
                    <c:numCache>
                      <c:formatCode>0%</c:formatCode>
                      <c:ptCount val="23"/>
                      <c:pt idx="0">
                        <c:v>0.84057971014492749</c:v>
                      </c:pt>
                      <c:pt idx="1">
                        <c:v>0.86956521739130432</c:v>
                      </c:pt>
                      <c:pt idx="2">
                        <c:v>0.92753623188405798</c:v>
                      </c:pt>
                      <c:pt idx="3">
                        <c:v>0.95652173913043481</c:v>
                      </c:pt>
                      <c:pt idx="4">
                        <c:v>0.97101449275362317</c:v>
                      </c:pt>
                      <c:pt idx="5">
                        <c:v>0.98550724637681164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285-49CB-9E83-468331E0FC64}"/>
                  </c:ext>
                </c:extLst>
              </c15:ser>
            </c15:filteredLineSeries>
            <c15:filteredLineSeries>
              <c15:ser>
                <c:idx val="7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sea_dataset_normal!$J$6</c15:sqref>
                        </c15:formulaRef>
                      </c:ext>
                    </c:extLst>
                    <c:strCache>
                      <c:ptCount val="1"/>
                      <c:pt idx="0">
                        <c:v>cumul_1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sea_dataset_normal!$J$7:$J$29</c15:sqref>
                        </c15:formulaRef>
                      </c:ext>
                    </c:extLst>
                    <c:numCache>
                      <c:formatCode>0%</c:formatCode>
                      <c:ptCount val="23"/>
                      <c:pt idx="0">
                        <c:v>0.86956521739130432</c:v>
                      </c:pt>
                      <c:pt idx="1">
                        <c:v>0.92753623188405798</c:v>
                      </c:pt>
                      <c:pt idx="2">
                        <c:v>0.94202898550724634</c:v>
                      </c:pt>
                      <c:pt idx="3">
                        <c:v>0.95652173913043481</c:v>
                      </c:pt>
                      <c:pt idx="4">
                        <c:v>0.97101449275362317</c:v>
                      </c:pt>
                      <c:pt idx="5">
                        <c:v>0.98550724637681164</c:v>
                      </c:pt>
                      <c:pt idx="6">
                        <c:v>0.98550724637681164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285-49CB-9E83-468331E0FC64}"/>
                  </c:ext>
                </c:extLst>
              </c15:ser>
            </c15:filteredLineSeries>
          </c:ext>
        </c:extLst>
      </c:lineChart>
      <c:catAx>
        <c:axId val="191408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4079408"/>
        <c:crosses val="autoZero"/>
        <c:auto val="1"/>
        <c:lblAlgn val="ctr"/>
        <c:lblOffset val="100"/>
        <c:noMultiLvlLbl val="0"/>
      </c:catAx>
      <c:valAx>
        <c:axId val="19140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4080656"/>
        <c:crosses val="autoZero"/>
        <c:crossBetween val="between"/>
      </c:valAx>
      <c:valAx>
        <c:axId val="191407816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75673104"/>
        <c:crosses val="max"/>
        <c:crossBetween val="between"/>
      </c:valAx>
      <c:catAx>
        <c:axId val="1975673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140781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new_message!$I$34</c:f>
              <c:strCache>
                <c:ptCount val="1"/>
                <c:pt idx="0">
                  <c:v>new_1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cat>
            <c:numRef>
              <c:f>new_message!$H$35:$H$44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new_message!$I$35:$I$44</c:f>
              <c:numCache>
                <c:formatCode>General</c:formatCode>
                <c:ptCount val="10"/>
                <c:pt idx="0">
                  <c:v>34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74-4065-9FA7-AD726851BC22}"/>
            </c:ext>
          </c:extLst>
        </c:ser>
        <c:ser>
          <c:idx val="4"/>
          <c:order val="4"/>
          <c:tx>
            <c:strRef>
              <c:f>sea_dataset_normal!$I$34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val>
            <c:numRef>
              <c:f>sea_dataset_normal!$I$35:$I$44</c:f>
              <c:numCache>
                <c:formatCode>General</c:formatCode>
                <c:ptCount val="10"/>
                <c:pt idx="0">
                  <c:v>36</c:v>
                </c:pt>
                <c:pt idx="1">
                  <c:v>9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74-4065-9FA7-AD726851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14468896"/>
        <c:axId val="181446972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new_message!$K$34</c15:sqref>
                        </c15:formulaRef>
                      </c:ext>
                    </c:extLst>
                    <c:strCache>
                      <c:ptCount val="1"/>
                      <c:pt idx="0">
                        <c:v>new_2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new_message!$H$35:$H$44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new_message!$K$35:$K$44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12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6</c:v>
                      </c:pt>
                      <c:pt idx="5">
                        <c:v>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274-4065-9FA7-AD726851BC2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sea_dataset_normal!$K$34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sea_dataset_normal!$K$35:$K$44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25</c:v>
                      </c:pt>
                      <c:pt idx="1">
                        <c:v>7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4274-4065-9FA7-AD726851BC2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new_message!$J$34</c:f>
              <c:strCache>
                <c:ptCount val="1"/>
                <c:pt idx="0">
                  <c:v>new_cumul_1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new_message!$H$35:$H$44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new_message!$J$35:$J$44</c:f>
              <c:numCache>
                <c:formatCode>0%</c:formatCode>
                <c:ptCount val="10"/>
                <c:pt idx="0">
                  <c:v>0.58620689655172409</c:v>
                </c:pt>
                <c:pt idx="1">
                  <c:v>0.72413793103448276</c:v>
                </c:pt>
                <c:pt idx="2">
                  <c:v>0.81034482758620685</c:v>
                </c:pt>
                <c:pt idx="3">
                  <c:v>0.89655172413793105</c:v>
                </c:pt>
                <c:pt idx="4">
                  <c:v>0.91379310344827591</c:v>
                </c:pt>
                <c:pt idx="5">
                  <c:v>0.93103448275862066</c:v>
                </c:pt>
                <c:pt idx="6">
                  <c:v>0.94827586206896552</c:v>
                </c:pt>
                <c:pt idx="7">
                  <c:v>0.94827586206896552</c:v>
                </c:pt>
                <c:pt idx="8">
                  <c:v>0.96551724137931039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74-4065-9FA7-AD726851BC22}"/>
            </c:ext>
          </c:extLst>
        </c:ser>
        <c:ser>
          <c:idx val="5"/>
          <c:order val="5"/>
          <c:tx>
            <c:strRef>
              <c:f>sea_dataset_normal!$J$34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sea_dataset_normal!$J$35:$J$44</c:f>
              <c:numCache>
                <c:formatCode>0%</c:formatCode>
                <c:ptCount val="10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0.8666666666666667</c:v>
                </c:pt>
                <c:pt idx="4">
                  <c:v>0.8833333333333333</c:v>
                </c:pt>
                <c:pt idx="5">
                  <c:v>0.91666666666666663</c:v>
                </c:pt>
                <c:pt idx="6">
                  <c:v>0.93333333333333335</c:v>
                </c:pt>
                <c:pt idx="7">
                  <c:v>0.96666666666666667</c:v>
                </c:pt>
                <c:pt idx="8">
                  <c:v>0.96666666666666667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74-4065-9FA7-AD726851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470976"/>
        <c:axId val="181447056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new_message!$L$34</c15:sqref>
                        </c15:formulaRef>
                      </c:ext>
                    </c:extLst>
                    <c:strCache>
                      <c:ptCount val="1"/>
                      <c:pt idx="0">
                        <c:v>new_cumul_2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new_message!$H$35:$H$44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new_message!$L$35:$L$44</c15:sqref>
                        </c15:formulaRef>
                      </c:ext>
                    </c:extLst>
                    <c:numCache>
                      <c:formatCode>0%</c:formatCode>
                      <c:ptCount val="10"/>
                      <c:pt idx="0">
                        <c:v>0.4</c:v>
                      </c:pt>
                      <c:pt idx="1">
                        <c:v>0.53333333333333333</c:v>
                      </c:pt>
                      <c:pt idx="2">
                        <c:v>0.66666666666666663</c:v>
                      </c:pt>
                      <c:pt idx="3">
                        <c:v>0.73333333333333328</c:v>
                      </c:pt>
                      <c:pt idx="4">
                        <c:v>0.93333333333333335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274-4065-9FA7-AD726851BC2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sea_dataset_normal!$L$34</c15:sqref>
                        </c15:formulaRef>
                      </c:ext>
                    </c:extLst>
                    <c:strCache>
                      <c:ptCount val="1"/>
                      <c:pt idx="0">
                        <c:v>cumul_2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sea_dataset_normal!$L$35:$L$44</c15:sqref>
                        </c15:formulaRef>
                      </c:ext>
                    </c:extLst>
                    <c:numCache>
                      <c:formatCode>0%</c:formatCode>
                      <c:ptCount val="10"/>
                      <c:pt idx="0">
                        <c:v>0.67567567567567566</c:v>
                      </c:pt>
                      <c:pt idx="1">
                        <c:v>0.86486486486486491</c:v>
                      </c:pt>
                      <c:pt idx="2">
                        <c:v>0.91891891891891897</c:v>
                      </c:pt>
                      <c:pt idx="3">
                        <c:v>0.91891891891891897</c:v>
                      </c:pt>
                      <c:pt idx="4">
                        <c:v>0.91891891891891897</c:v>
                      </c:pt>
                      <c:pt idx="5">
                        <c:v>0.94594594594594594</c:v>
                      </c:pt>
                      <c:pt idx="6">
                        <c:v>0.97297297297297303</c:v>
                      </c:pt>
                      <c:pt idx="7">
                        <c:v>0.97297297297297303</c:v>
                      </c:pt>
                      <c:pt idx="8">
                        <c:v>0.97297297297297303</c:v>
                      </c:pt>
                      <c:pt idx="9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274-4065-9FA7-AD726851BC22}"/>
                  </c:ext>
                </c:extLst>
              </c15:ser>
            </c15:filteredLineSeries>
          </c:ext>
        </c:extLst>
      </c:lineChart>
      <c:catAx>
        <c:axId val="181446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14469728"/>
        <c:crosses val="autoZero"/>
        <c:auto val="1"/>
        <c:lblAlgn val="ctr"/>
        <c:lblOffset val="100"/>
        <c:noMultiLvlLbl val="0"/>
      </c:catAx>
      <c:valAx>
        <c:axId val="18144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14468896"/>
        <c:crosses val="autoZero"/>
        <c:crossBetween val="between"/>
      </c:valAx>
      <c:valAx>
        <c:axId val="181447056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14470976"/>
        <c:crosses val="max"/>
        <c:crossBetween val="between"/>
      </c:valAx>
      <c:catAx>
        <c:axId val="1814470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44705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213360</xdr:colOff>
      <xdr:row>9</xdr:row>
      <xdr:rowOff>49530</xdr:rowOff>
    </xdr:from>
    <xdr:to>
      <xdr:col>23</xdr:col>
      <xdr:colOff>441960</xdr:colOff>
      <xdr:row>30</xdr:row>
      <xdr:rowOff>91440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015BE829-8E6E-37D3-3BE8-D0DE47A23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213360</xdr:colOff>
      <xdr:row>34</xdr:row>
      <xdr:rowOff>125730</xdr:rowOff>
    </xdr:from>
    <xdr:to>
      <xdr:col>20</xdr:col>
      <xdr:colOff>518160</xdr:colOff>
      <xdr:row>49</xdr:row>
      <xdr:rowOff>125730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7AFAF1BD-BC9D-06C1-91D0-C2198D339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/result/results_s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_res_combine_two"/>
      <sheetName val="sea_dataset_normal"/>
      <sheetName val="message"/>
      <sheetName val="sea_dataset_combine_scores"/>
      <sheetName val="sea_res_normal"/>
      <sheetName val="sea_res_same"/>
      <sheetName val="graph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4532EAF-E2A5-4F3D-91C5-E6B9521954B9}" autoFormatId="16" applyNumberFormats="0" applyBorderFormats="0" applyFontFormats="0" applyPatternFormats="0" applyAlignmentFormats="0" applyWidthHeightFormats="0">
  <queryTableRefresh nextId="7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4BC2B92-6438-4AEF-A5D8-8E3C86218383}" autoFormatId="16" applyNumberFormats="0" applyBorderFormats="0" applyFontFormats="0" applyPatternFormats="0" applyAlignmentFormats="0" applyWidthHeightFormats="0">
  <queryTableRefresh nextId="6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1D48CB-4D39-4A64-9CFE-246C481493EB}" name="new_message" displayName="new_message" ref="A1:E108" tableType="queryTable" totalsRowShown="0">
  <autoFilter ref="A1:E108" xr:uid="{4E1D48CB-4D39-4A64-9CFE-246C481493EB}"/>
  <tableColumns count="5">
    <tableColumn id="1" xr3:uid="{636CD33A-EBBF-4BD9-B97F-73B4A3F87311}" uniqueName="1" name="query" queryTableFieldId="1" dataDxfId="1"/>
    <tableColumn id="2" xr3:uid="{8C9555CA-9730-451C-B972-988492C2DDAF}" uniqueName="2" name="find_id" queryTableFieldId="2"/>
    <tableColumn id="3" xr3:uid="{33508BDD-4BF0-40E2-B10A-AF82679D27B4}" uniqueName="3" name="session_id" queryTableFieldId="3" dataDxfId="0"/>
    <tableColumn id="4" xr3:uid="{A5D20848-8D6B-40BC-9A87-2FAC25795551}" uniqueName="4" name="position" queryTableFieldId="4"/>
    <tableColumn id="5" xr3:uid="{8A440110-AA13-4A98-B886-9C68D56E828F}" uniqueName="5" name="search" queryTableField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0D14D-A566-48E4-9DF6-93CCEEAA2709}" name="sea_dataset_normal" displayName="sea_dataset_normal" ref="A1:E111" tableType="queryTable" totalsRowShown="0">
  <autoFilter ref="A1:E111" xr:uid="{5AE0D14D-A566-48E4-9DF6-93CCEEAA2709}"/>
  <tableColumns count="5">
    <tableColumn id="1" xr3:uid="{B628E343-4AE7-43AC-AA05-AB163FBCB2AC}" uniqueName="1" name="query" queryTableFieldId="1" dataDxfId="3"/>
    <tableColumn id="2" xr3:uid="{E0FD6EAE-9E42-4722-A8F3-3CDC6A9B64B2}" uniqueName="2" name="find_id" queryTableFieldId="2"/>
    <tableColumn id="3" xr3:uid="{6372A8D5-A6FF-447C-9A80-6614AB12D0E9}" uniqueName="3" name="session_id" queryTableFieldId="3" dataDxfId="2"/>
    <tableColumn id="4" xr3:uid="{937F8C5F-2D2A-4850-8740-DF3CC2C7810D}" uniqueName="4" name="position" queryTableFieldId="4"/>
    <tableColumn id="5" xr3:uid="{1B807273-1B17-462E-874C-234D53D8EEF0}" uniqueName="5" name="search" queryTableField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842F-8E1A-461E-9EE0-5A85734201FF}">
  <dimension ref="A1:L108"/>
  <sheetViews>
    <sheetView tabSelected="1" topLeftCell="J7" workbookViewId="0">
      <selection activeCell="AB21" sqref="AB21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3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151</v>
      </c>
    </row>
    <row r="2" spans="1:12" x14ac:dyDescent="0.3">
      <c r="A2" s="1" t="s">
        <v>4</v>
      </c>
      <c r="B2">
        <v>91</v>
      </c>
      <c r="C2" s="1" t="s">
        <v>114</v>
      </c>
      <c r="D2">
        <v>2377</v>
      </c>
      <c r="E2" cm="1">
        <f t="array" ref="E2">_xlfn.IFS(AND(2=E1,B2=B1),3,B2=B1,2,TRUE,1)</f>
        <v>1</v>
      </c>
    </row>
    <row r="3" spans="1:12" x14ac:dyDescent="0.3">
      <c r="A3" s="1" t="s">
        <v>115</v>
      </c>
      <c r="B3">
        <v>91</v>
      </c>
      <c r="C3" s="1" t="s">
        <v>114</v>
      </c>
      <c r="D3">
        <v>2436</v>
      </c>
      <c r="E3" cm="1">
        <f t="array" ref="E3">_xlfn.IFS(AND(2=E2,B3=B2),3,B3=B2,2,TRUE,1)</f>
        <v>2</v>
      </c>
    </row>
    <row r="4" spans="1:12" x14ac:dyDescent="0.3">
      <c r="A4" s="1" t="s">
        <v>7</v>
      </c>
      <c r="B4">
        <v>97</v>
      </c>
      <c r="C4" s="1" t="s">
        <v>114</v>
      </c>
      <c r="D4">
        <v>395</v>
      </c>
      <c r="E4" cm="1">
        <f t="array" ref="E4">_xlfn.IFS(AND(2=E3,B4=B3),3,B4=B3,2,TRUE,1)</f>
        <v>1</v>
      </c>
    </row>
    <row r="5" spans="1:12" x14ac:dyDescent="0.3">
      <c r="A5" s="1" t="s">
        <v>116</v>
      </c>
      <c r="B5">
        <v>97</v>
      </c>
      <c r="C5" s="1" t="s">
        <v>114</v>
      </c>
      <c r="D5">
        <v>287</v>
      </c>
      <c r="E5" cm="1">
        <f t="array" ref="E5">_xlfn.IFS(AND(2=E4,B5=B4),3,B5=B4,2,TRUE,1)</f>
        <v>2</v>
      </c>
    </row>
    <row r="6" spans="1:12" x14ac:dyDescent="0.3">
      <c r="A6" s="1" t="s">
        <v>9</v>
      </c>
      <c r="B6">
        <v>105</v>
      </c>
      <c r="C6" s="1" t="s">
        <v>114</v>
      </c>
      <c r="D6">
        <v>2</v>
      </c>
      <c r="E6" cm="1">
        <f t="array" ref="E6">_xlfn.IFS(AND(2=E5,B6=B5),3,B6=B5,2,TRUE,1)</f>
        <v>1</v>
      </c>
      <c r="I6" t="s">
        <v>154</v>
      </c>
      <c r="J6" s="2" t="s">
        <v>156</v>
      </c>
      <c r="K6" t="s">
        <v>155</v>
      </c>
      <c r="L6" s="2" t="s">
        <v>157</v>
      </c>
    </row>
    <row r="7" spans="1:12" x14ac:dyDescent="0.3">
      <c r="A7" s="1" t="s">
        <v>10</v>
      </c>
      <c r="B7">
        <v>193</v>
      </c>
      <c r="C7" s="1" t="s">
        <v>114</v>
      </c>
      <c r="D7">
        <v>123</v>
      </c>
      <c r="E7" cm="1">
        <f t="array" ref="E7">_xlfn.IFS(AND(2=E6,B7=B6),3,B7=B6,2,TRUE,1)</f>
        <v>1</v>
      </c>
      <c r="H7">
        <v>1000</v>
      </c>
      <c r="I7">
        <f>COUNTIFS(new_message[position],"&lt;="&amp;$H7,new_message[search],"=1")</f>
        <v>58</v>
      </c>
      <c r="J7" s="2">
        <f>SUM($I$7:$I7)/SUM($I$7:$I$29)</f>
        <v>0.84057971014492749</v>
      </c>
      <c r="K7">
        <f>COUNTIFS(new_message[position],"&lt;="&amp;H7,new_message[search],"=2")</f>
        <v>30</v>
      </c>
      <c r="L7" s="2">
        <f>SUM($K$7:$K7)/SUM($K$7:$K$29)</f>
        <v>0.78947368421052633</v>
      </c>
    </row>
    <row r="8" spans="1:12" x14ac:dyDescent="0.3">
      <c r="A8" s="1" t="s">
        <v>117</v>
      </c>
      <c r="B8">
        <v>193</v>
      </c>
      <c r="C8" s="1" t="s">
        <v>114</v>
      </c>
      <c r="D8">
        <v>171</v>
      </c>
      <c r="E8" cm="1">
        <f t="array" ref="E8">_xlfn.IFS(AND(2=E7,B8=B7),3,B8=B7,2,TRUE,1)</f>
        <v>2</v>
      </c>
      <c r="H8">
        <v>2000</v>
      </c>
      <c r="I8">
        <f>COUNTIFS(new_message[position],"&lt;="&amp;H8,new_message[search],"=1")-I7</f>
        <v>2</v>
      </c>
      <c r="J8" s="2">
        <f>SUM($I$7:$I8)/SUM($I$7:$I$29)</f>
        <v>0.86956521739130432</v>
      </c>
      <c r="K8">
        <f>COUNTIFS(new_message[position],"&lt;="&amp;H8,new_message[search],"=2")-K7</f>
        <v>2</v>
      </c>
      <c r="L8" s="2">
        <f>SUM($K$7:$K8)/SUM($K$7:$K$29)</f>
        <v>0.84210526315789469</v>
      </c>
    </row>
    <row r="9" spans="1:12" x14ac:dyDescent="0.3">
      <c r="A9" s="1" t="s">
        <v>12</v>
      </c>
      <c r="B9">
        <v>317</v>
      </c>
      <c r="C9" s="1" t="s">
        <v>114</v>
      </c>
      <c r="D9">
        <v>1</v>
      </c>
      <c r="E9" cm="1">
        <f t="array" ref="E9">_xlfn.IFS(AND(2=E8,B9=B8),3,B9=B8,2,TRUE,1)</f>
        <v>1</v>
      </c>
      <c r="H9">
        <v>3000</v>
      </c>
      <c r="I9">
        <f>COUNTIFS(new_message[position],"&lt;="&amp;H9,new_message[search],"=1")-SUM($I7:I$8)</f>
        <v>4</v>
      </c>
      <c r="J9" s="2">
        <f>SUM($I$7:$I9)/SUM($I$7:$I$29)</f>
        <v>0.92753623188405798</v>
      </c>
      <c r="K9">
        <f>COUNTIFS(new_message[position],"&lt;="&amp;H9,new_message[search],"=2")-SUM($K$7:$K8)</f>
        <v>1</v>
      </c>
      <c r="L9" s="2">
        <f>SUM($K$7:$K9)/SUM($K$7:$K$29)</f>
        <v>0.86842105263157898</v>
      </c>
    </row>
    <row r="10" spans="1:12" x14ac:dyDescent="0.3">
      <c r="A10" s="1" t="s">
        <v>13</v>
      </c>
      <c r="B10">
        <v>362</v>
      </c>
      <c r="C10" s="1" t="s">
        <v>114</v>
      </c>
      <c r="D10">
        <v>1035</v>
      </c>
      <c r="E10" cm="1">
        <f t="array" ref="E10">_xlfn.IFS(AND(2=E9,B10=B9),3,B10=B9,2,TRUE,1)</f>
        <v>1</v>
      </c>
      <c r="H10">
        <v>4000</v>
      </c>
      <c r="I10">
        <f>COUNTIFS(new_message[position],"&lt;="&amp;H10,new_message[search],"=1")-SUM($I$7:$I9)</f>
        <v>2</v>
      </c>
      <c r="J10" s="2">
        <f>SUM($I$7:$I10)/SUM($I$7:$I$29)</f>
        <v>0.95652173913043481</v>
      </c>
      <c r="K10">
        <f>COUNTIFS(new_message[position],"&lt;="&amp;H10,new_message[search],"=2")-SUM($K$7:$K9)</f>
        <v>1</v>
      </c>
      <c r="L10" s="2">
        <f>SUM($K$7:$K10)/SUM($K$7:$K$29)</f>
        <v>0.89473684210526316</v>
      </c>
    </row>
    <row r="11" spans="1:12" x14ac:dyDescent="0.3">
      <c r="A11" s="1" t="s">
        <v>118</v>
      </c>
      <c r="B11">
        <v>362</v>
      </c>
      <c r="C11" s="1" t="s">
        <v>114</v>
      </c>
      <c r="D11">
        <v>509</v>
      </c>
      <c r="E11" cm="1">
        <f t="array" ref="E11">_xlfn.IFS(AND(2=E10,B11=B10),3,B11=B10,2,TRUE,1)</f>
        <v>2</v>
      </c>
      <c r="H11">
        <v>5000</v>
      </c>
      <c r="I11">
        <f>COUNTIFS(new_message[position],"&lt;="&amp;H11,new_message[search],"=1")-SUM($I$7:$I10)</f>
        <v>1</v>
      </c>
      <c r="J11" s="2">
        <f>SUM($I$7:$I11)/SUM($I$7:$I$29)</f>
        <v>0.97101449275362317</v>
      </c>
      <c r="K11">
        <f>COUNTIFS(new_message[position],"&lt;="&amp;H11,new_message[search],"=2")-SUM($K$7:$K10)</f>
        <v>2</v>
      </c>
      <c r="L11" s="2">
        <f>SUM($K$7:$K11)/SUM($K$7:$K$29)</f>
        <v>0.94736842105263153</v>
      </c>
    </row>
    <row r="12" spans="1:12" x14ac:dyDescent="0.3">
      <c r="A12" s="1" t="s">
        <v>15</v>
      </c>
      <c r="B12">
        <v>426</v>
      </c>
      <c r="C12" s="1" t="s">
        <v>114</v>
      </c>
      <c r="D12">
        <v>57</v>
      </c>
      <c r="E12" cm="1">
        <f t="array" ref="E12">_xlfn.IFS(AND(2=E11,B12=B11),3,B12=B11,2,TRUE,1)</f>
        <v>1</v>
      </c>
      <c r="H12">
        <v>6000</v>
      </c>
      <c r="I12">
        <f>COUNTIFS(new_message[position],"&lt;="&amp;H12,new_message[search],"=1")-SUM($I$7:$I11)</f>
        <v>1</v>
      </c>
      <c r="J12" s="2">
        <f>SUM($I$7:$I12)/SUM($I$7:$I$29)</f>
        <v>0.98550724637681164</v>
      </c>
      <c r="K12">
        <f>COUNTIFS(new_message[position],"&lt;="&amp;H12,new_message[search],"=2")-SUM($K$7:$K11)</f>
        <v>0</v>
      </c>
      <c r="L12" s="2">
        <f>SUM($K$7:$K12)/SUM($K$7:$K$29)</f>
        <v>0.94736842105263153</v>
      </c>
    </row>
    <row r="13" spans="1:12" x14ac:dyDescent="0.3">
      <c r="A13" s="1" t="s">
        <v>16</v>
      </c>
      <c r="B13">
        <v>791</v>
      </c>
      <c r="C13" s="1" t="s">
        <v>114</v>
      </c>
      <c r="D13">
        <v>554</v>
      </c>
      <c r="E13" cm="1">
        <f t="array" ref="E13">_xlfn.IFS(AND(2=E12,B13=B12),3,B13=B12,2,TRUE,1)</f>
        <v>1</v>
      </c>
      <c r="H13">
        <v>7000</v>
      </c>
      <c r="I13">
        <f>COUNTIFS(new_message[position],"&lt;="&amp;H13,new_message[search],"=1")-SUM($I$7:$I12)</f>
        <v>1</v>
      </c>
      <c r="J13" s="2">
        <f>SUM($I$7:$I13)/SUM($I$7:$I$29)</f>
        <v>1</v>
      </c>
      <c r="K13">
        <f>COUNTIFS(new_message[position],"&lt;="&amp;H13,new_message[search],"=2")-SUM($K$7:$K12)</f>
        <v>1</v>
      </c>
      <c r="L13" s="2">
        <f>SUM($K$7:$K13)/SUM($K$7:$K$29)</f>
        <v>0.97368421052631582</v>
      </c>
    </row>
    <row r="14" spans="1:12" x14ac:dyDescent="0.3">
      <c r="A14" s="1" t="s">
        <v>119</v>
      </c>
      <c r="B14">
        <v>791</v>
      </c>
      <c r="C14" s="1" t="s">
        <v>114</v>
      </c>
      <c r="D14">
        <v>188</v>
      </c>
      <c r="E14" cm="1">
        <f t="array" ref="E14">_xlfn.IFS(AND(2=E13,B14=B13),3,B14=B13,2,TRUE,1)</f>
        <v>2</v>
      </c>
      <c r="H14">
        <v>8000</v>
      </c>
      <c r="I14">
        <f>COUNTIFS(new_message[position],"&lt;="&amp;H14,new_message[search],"=1")-SUM($I$7:$I13)</f>
        <v>0</v>
      </c>
      <c r="J14" s="2">
        <f>SUM($I$7:$I14)/SUM($I$7:$I$29)</f>
        <v>1</v>
      </c>
      <c r="K14">
        <f>COUNTIFS(new_message[position],"&lt;="&amp;H14,new_message[search],"=2")-SUM($K$7:$K13)</f>
        <v>0</v>
      </c>
      <c r="L14" s="2">
        <f>SUM($K$7:$K14)/SUM($K$7:$K$29)</f>
        <v>0.97368421052631582</v>
      </c>
    </row>
    <row r="15" spans="1:12" x14ac:dyDescent="0.3">
      <c r="A15" s="1" t="s">
        <v>17</v>
      </c>
      <c r="B15">
        <v>811</v>
      </c>
      <c r="C15" s="1" t="s">
        <v>114</v>
      </c>
      <c r="D15">
        <v>60</v>
      </c>
      <c r="E15" cm="1">
        <f t="array" ref="E15">_xlfn.IFS(AND(2=E14,B15=B14),3,B15=B14,2,TRUE,1)</f>
        <v>1</v>
      </c>
      <c r="H15">
        <v>9000</v>
      </c>
      <c r="I15">
        <f>COUNTIFS(new_message[position],"&lt;="&amp;H15,new_message[search],"=1")-SUM($I$7:$I14)</f>
        <v>0</v>
      </c>
      <c r="J15" s="2">
        <f>SUM($I$7:$I15)/SUM($I$7:$I$29)</f>
        <v>1</v>
      </c>
      <c r="K15">
        <f>COUNTIFS(new_message[position],"&lt;="&amp;H15,new_message[search],"=2")-SUM($K$7:$K14)</f>
        <v>0</v>
      </c>
      <c r="L15" s="2">
        <f>SUM($K$7:$K15)/SUM($K$7:$K$29)</f>
        <v>0.97368421052631582</v>
      </c>
    </row>
    <row r="16" spans="1:12" x14ac:dyDescent="0.3">
      <c r="A16" s="1" t="s">
        <v>19</v>
      </c>
      <c r="B16">
        <v>1337</v>
      </c>
      <c r="C16" s="1" t="s">
        <v>114</v>
      </c>
      <c r="D16">
        <v>46</v>
      </c>
      <c r="E16" cm="1">
        <f t="array" ref="E16">_xlfn.IFS(AND(2=E15,B16=B15),3,B16=B15,2,TRUE,1)</f>
        <v>1</v>
      </c>
      <c r="H16">
        <v>10000</v>
      </c>
      <c r="I16">
        <f>COUNTIFS(new_message[position],"&lt;="&amp;H16,new_message[search],"=1")-SUM($I$7:$I15)</f>
        <v>0</v>
      </c>
      <c r="J16" s="2">
        <f>SUM($I$7:$I16)/SUM($I$7:$I$29)</f>
        <v>1</v>
      </c>
      <c r="K16">
        <f>COUNTIFS(new_message[position],"&lt;="&amp;H16,new_message[search],"=2")-SUM($K$7:$K15)</f>
        <v>1</v>
      </c>
      <c r="L16" s="2">
        <f>SUM($K$7:$K16)/SUM($K$7:$K$29)</f>
        <v>1</v>
      </c>
    </row>
    <row r="17" spans="1:12" x14ac:dyDescent="0.3">
      <c r="A17" s="1" t="s">
        <v>20</v>
      </c>
      <c r="B17">
        <v>1419</v>
      </c>
      <c r="C17" s="1" t="s">
        <v>114</v>
      </c>
      <c r="D17">
        <v>17</v>
      </c>
      <c r="E17" cm="1">
        <f t="array" ref="E17">_xlfn.IFS(AND(2=E16,B17=B16),3,B17=B16,2,TRUE,1)</f>
        <v>1</v>
      </c>
      <c r="H17">
        <v>11000</v>
      </c>
      <c r="I17">
        <f>COUNTIFS(new_message[position],"&lt;="&amp;H17,new_message[search],"=1")-SUM($I$7:$I16)</f>
        <v>0</v>
      </c>
      <c r="J17" s="2">
        <f>SUM($I$7:$I17)/SUM($I$7:$I$29)</f>
        <v>1</v>
      </c>
      <c r="K17">
        <f>COUNTIFS(new_message[position],"&lt;="&amp;H17,new_message[search],"=2")-SUM($K$7:$K16)</f>
        <v>0</v>
      </c>
      <c r="L17" s="2">
        <f>SUM($K$7:$K17)/SUM($K$7:$K$29)</f>
        <v>1</v>
      </c>
    </row>
    <row r="18" spans="1:12" x14ac:dyDescent="0.3">
      <c r="A18" s="1" t="s">
        <v>21</v>
      </c>
      <c r="B18">
        <v>1623</v>
      </c>
      <c r="C18" s="1" t="s">
        <v>114</v>
      </c>
      <c r="D18">
        <v>152</v>
      </c>
      <c r="E18" cm="1">
        <f t="array" ref="E18">_xlfn.IFS(AND(2=E17,B18=B17),3,B18=B17,2,TRUE,1)</f>
        <v>1</v>
      </c>
      <c r="H18">
        <v>12000</v>
      </c>
      <c r="I18">
        <f>COUNTIFS(new_message[position],"&lt;="&amp;H18,new_message[search],"=1")-SUM($I$7:$I17)</f>
        <v>0</v>
      </c>
      <c r="J18" s="2">
        <f>SUM($I$7:$I18)/SUM($I$7:$I$29)</f>
        <v>1</v>
      </c>
      <c r="K18">
        <f>COUNTIFS(new_message[position],"&lt;="&amp;H18,new_message[search],"=2")-SUM($K$7:$K17)</f>
        <v>0</v>
      </c>
      <c r="L18" s="2">
        <f>SUM($K$7:$K18)/SUM($K$7:$K$29)</f>
        <v>1</v>
      </c>
    </row>
    <row r="19" spans="1:12" x14ac:dyDescent="0.3">
      <c r="A19" s="1" t="s">
        <v>120</v>
      </c>
      <c r="B19">
        <v>1623</v>
      </c>
      <c r="C19" s="1" t="s">
        <v>114</v>
      </c>
      <c r="D19">
        <v>454</v>
      </c>
      <c r="E19" cm="1">
        <f t="array" ref="E19">_xlfn.IFS(AND(2=E18,B19=B18),3,B19=B18,2,TRUE,1)</f>
        <v>2</v>
      </c>
      <c r="H19">
        <v>13000</v>
      </c>
      <c r="I19">
        <f>COUNTIFS(new_message[position],"&lt;="&amp;H19,new_message[search],"=1")-SUM($I$7:$I18)</f>
        <v>0</v>
      </c>
      <c r="J19" s="2">
        <f>SUM($I$7:$I19)/SUM($I$7:$I$29)</f>
        <v>1</v>
      </c>
      <c r="K19">
        <f>COUNTIFS(new_message[position],"&lt;="&amp;H19,new_message[search],"=2")-SUM($K$7:$K18)</f>
        <v>0</v>
      </c>
      <c r="L19" s="2">
        <f>SUM($K$7:$K19)/SUM($K$7:$K$29)</f>
        <v>1</v>
      </c>
    </row>
    <row r="20" spans="1:12" x14ac:dyDescent="0.3">
      <c r="A20" s="1" t="s">
        <v>23</v>
      </c>
      <c r="B20">
        <v>1851</v>
      </c>
      <c r="C20" s="1" t="s">
        <v>114</v>
      </c>
      <c r="D20">
        <v>26</v>
      </c>
      <c r="E20" cm="1">
        <f t="array" ref="E20">_xlfn.IFS(AND(2=E19,B20=B19),3,B20=B19,2,TRUE,1)</f>
        <v>1</v>
      </c>
      <c r="H20">
        <v>14000</v>
      </c>
      <c r="I20">
        <f>COUNTIFS(new_message[position],"&lt;="&amp;H20,new_message[search],"=1")-SUM($I$7:$I19)</f>
        <v>0</v>
      </c>
      <c r="J20" s="2">
        <f>SUM($I$7:$I20)/SUM($I$7:$I$29)</f>
        <v>1</v>
      </c>
      <c r="K20">
        <f>COUNTIFS(new_message[position],"&lt;="&amp;H20,new_message[search],"=2")-SUM($K$7:$K19)</f>
        <v>0</v>
      </c>
      <c r="L20" s="2">
        <f>SUM($K$7:$K20)/SUM($K$7:$K$29)</f>
        <v>1</v>
      </c>
    </row>
    <row r="21" spans="1:12" x14ac:dyDescent="0.3">
      <c r="A21" s="1" t="s">
        <v>24</v>
      </c>
      <c r="B21">
        <v>2235</v>
      </c>
      <c r="C21" s="1" t="s">
        <v>114</v>
      </c>
      <c r="D21">
        <v>389</v>
      </c>
      <c r="E21" cm="1">
        <f t="array" ref="E21">_xlfn.IFS(AND(2=E20,B21=B20),3,B21=B20,2,TRUE,1)</f>
        <v>1</v>
      </c>
      <c r="H21">
        <v>15000</v>
      </c>
      <c r="I21">
        <f>COUNTIFS(new_message[position],"&lt;="&amp;H21,new_message[search],"=1")-SUM($I$7:$I20)</f>
        <v>0</v>
      </c>
      <c r="J21" s="2">
        <f>SUM($I$7:$I21)/SUM($I$7:$I$29)</f>
        <v>1</v>
      </c>
      <c r="K21">
        <f>COUNTIFS(new_message[position],"&lt;="&amp;H21,new_message[search],"=2")-SUM($K$7:$K20)</f>
        <v>0</v>
      </c>
      <c r="L21" s="2">
        <f>SUM($K$7:$K21)/SUM($K$7:$K$29)</f>
        <v>1</v>
      </c>
    </row>
    <row r="22" spans="1:12" x14ac:dyDescent="0.3">
      <c r="A22" s="1" t="s">
        <v>121</v>
      </c>
      <c r="B22">
        <v>2235</v>
      </c>
      <c r="C22" s="1" t="s">
        <v>114</v>
      </c>
      <c r="D22">
        <v>426</v>
      </c>
      <c r="E22" cm="1">
        <f t="array" ref="E22">_xlfn.IFS(AND(2=E21,B22=B21),3,B22=B21,2,TRUE,1)</f>
        <v>2</v>
      </c>
      <c r="H22">
        <v>16000</v>
      </c>
      <c r="I22">
        <f>COUNTIFS(new_message[position],"&lt;="&amp;H22,new_message[search],"=1")-SUM($I$7:$I21)</f>
        <v>0</v>
      </c>
      <c r="J22" s="2">
        <f>SUM($I$7:$I22)/SUM($I$7:$I$29)</f>
        <v>1</v>
      </c>
      <c r="K22">
        <f>COUNTIFS(new_message[position],"&lt;="&amp;H22,new_message[search],"=2")-SUM($K$7:$K21)</f>
        <v>0</v>
      </c>
      <c r="L22" s="2">
        <f>SUM($K$7:$K22)/SUM($K$7:$K$29)</f>
        <v>1</v>
      </c>
    </row>
    <row r="23" spans="1:12" x14ac:dyDescent="0.3">
      <c r="A23" s="1" t="s">
        <v>25</v>
      </c>
      <c r="B23">
        <v>2486</v>
      </c>
      <c r="C23" s="1" t="s">
        <v>114</v>
      </c>
      <c r="D23">
        <v>118</v>
      </c>
      <c r="E23" cm="1">
        <f t="array" ref="E23">_xlfn.IFS(AND(2=E22,B23=B22),3,B23=B22,2,TRUE,1)</f>
        <v>1</v>
      </c>
      <c r="H23">
        <v>17000</v>
      </c>
      <c r="I23">
        <f>COUNTIFS(new_message[position],"&lt;="&amp;H23,new_message[search],"=1")-SUM($I$7:$I22)</f>
        <v>0</v>
      </c>
      <c r="J23" s="2">
        <f>SUM($I$7:$I23)/SUM($I$7:$I$29)</f>
        <v>1</v>
      </c>
      <c r="K23">
        <f>COUNTIFS(new_message[position],"&lt;="&amp;H23,new_message[search],"=2")-SUM($K$7:$K22)</f>
        <v>0</v>
      </c>
      <c r="L23" s="2">
        <f>SUM($K$7:$K23)/SUM($K$7:$K$29)</f>
        <v>1</v>
      </c>
    </row>
    <row r="24" spans="1:12" x14ac:dyDescent="0.3">
      <c r="A24" s="1" t="s">
        <v>122</v>
      </c>
      <c r="B24">
        <v>2486</v>
      </c>
      <c r="C24" s="1" t="s">
        <v>114</v>
      </c>
      <c r="D24">
        <v>51</v>
      </c>
      <c r="E24" cm="1">
        <f t="array" ref="E24">_xlfn.IFS(AND(2=E23,B24=B23),3,B24=B23,2,TRUE,1)</f>
        <v>2</v>
      </c>
      <c r="H24">
        <v>18000</v>
      </c>
      <c r="I24">
        <f>COUNTIFS(new_message[position],"&lt;="&amp;H24,new_message[search],"=1")-SUM($I$7:$I23)</f>
        <v>0</v>
      </c>
      <c r="J24" s="2">
        <f>SUM($I$7:$I24)/SUM($I$7:$I$29)</f>
        <v>1</v>
      </c>
      <c r="K24">
        <f>COUNTIFS(new_message[position],"&lt;="&amp;H24,new_message[search],"=2")-SUM($K$7:$K23)</f>
        <v>0</v>
      </c>
      <c r="L24" s="2">
        <f>SUM($K$7:$K24)/SUM($K$7:$K$29)</f>
        <v>1</v>
      </c>
    </row>
    <row r="25" spans="1:12" x14ac:dyDescent="0.3">
      <c r="A25" s="1" t="s">
        <v>26</v>
      </c>
      <c r="B25">
        <v>2580</v>
      </c>
      <c r="C25" s="1" t="s">
        <v>114</v>
      </c>
      <c r="D25">
        <v>3372</v>
      </c>
      <c r="E25" cm="1">
        <f t="array" ref="E25">_xlfn.IFS(AND(2=E24,B25=B24),3,B25=B24,2,TRUE,1)</f>
        <v>1</v>
      </c>
      <c r="H25">
        <v>19000</v>
      </c>
      <c r="I25">
        <f>COUNTIFS(new_message[position],"&lt;="&amp;H25,new_message[search],"=1")-SUM($I$7:$I24)</f>
        <v>0</v>
      </c>
      <c r="J25" s="2">
        <f>SUM($I$7:$I25)/SUM($I$7:$I$29)</f>
        <v>1</v>
      </c>
      <c r="K25">
        <f>COUNTIFS(new_message[position],"&lt;="&amp;H25,new_message[search],"=2")-SUM($K$7:$K24)</f>
        <v>0</v>
      </c>
      <c r="L25" s="2">
        <f>SUM($K$7:$K25)/SUM($K$7:$K$29)</f>
        <v>1</v>
      </c>
    </row>
    <row r="26" spans="1:12" x14ac:dyDescent="0.3">
      <c r="A26" s="1" t="s">
        <v>123</v>
      </c>
      <c r="B26">
        <v>2580</v>
      </c>
      <c r="C26" s="1" t="s">
        <v>114</v>
      </c>
      <c r="D26">
        <v>9813</v>
      </c>
      <c r="E26" cm="1">
        <f t="array" ref="E26">_xlfn.IFS(AND(2=E25,B26=B25),3,B26=B25,2,TRUE,1)</f>
        <v>2</v>
      </c>
      <c r="H26">
        <v>20000</v>
      </c>
      <c r="I26">
        <f>COUNTIFS(new_message[position],"&lt;="&amp;H26,new_message[search],"=1")-SUM($I$7:$I25)</f>
        <v>0</v>
      </c>
      <c r="J26" s="2">
        <f>SUM($I$7:$I26)/SUM($I$7:$I$29)</f>
        <v>1</v>
      </c>
      <c r="K26">
        <f>COUNTIFS(new_message[position],"&lt;="&amp;H26,new_message[search],"=2")-SUM($K$7:$K25)</f>
        <v>0</v>
      </c>
      <c r="L26" s="2">
        <f>SUM($K$7:$K26)/SUM($K$7:$K$29)</f>
        <v>1</v>
      </c>
    </row>
    <row r="27" spans="1:12" x14ac:dyDescent="0.3">
      <c r="A27" s="1" t="s">
        <v>28</v>
      </c>
      <c r="B27">
        <v>2685</v>
      </c>
      <c r="C27" s="1" t="s">
        <v>114</v>
      </c>
      <c r="D27">
        <v>918</v>
      </c>
      <c r="E27" cm="1">
        <f t="array" ref="E27">_xlfn.IFS(AND(2=E26,B27=B26),3,B27=B26,2,TRUE,1)</f>
        <v>1</v>
      </c>
      <c r="H27">
        <v>21000</v>
      </c>
      <c r="I27">
        <f>COUNTIFS(new_message[position],"&lt;="&amp;H27,new_message[search],"=1")-SUM($I$7:$I26)</f>
        <v>0</v>
      </c>
      <c r="J27" s="2">
        <f>SUM($I$7:$I27)/SUM($I$7:$I$29)</f>
        <v>1</v>
      </c>
      <c r="K27">
        <f>COUNTIFS(new_message[position],"&lt;="&amp;H27,new_message[search],"=2")-SUM($K$7:$K26)</f>
        <v>0</v>
      </c>
      <c r="L27" s="2">
        <f>SUM($K$7:$K27)/SUM($K$7:$K$29)</f>
        <v>1</v>
      </c>
    </row>
    <row r="28" spans="1:12" x14ac:dyDescent="0.3">
      <c r="A28" s="1" t="s">
        <v>124</v>
      </c>
      <c r="B28">
        <v>2685</v>
      </c>
      <c r="C28" s="1" t="s">
        <v>114</v>
      </c>
      <c r="D28">
        <v>4352</v>
      </c>
      <c r="E28" cm="1">
        <f t="array" ref="E28">_xlfn.IFS(AND(2=E27,B28=B27),3,B28=B27,2,TRUE,1)</f>
        <v>2</v>
      </c>
      <c r="H28">
        <v>22000</v>
      </c>
      <c r="I28">
        <f>COUNTIFS(new_message[position],"&lt;="&amp;H28,new_message[search],"=1")-SUM($I$7:$I27)</f>
        <v>0</v>
      </c>
      <c r="J28" s="2">
        <f>SUM($I$7:$I28)/SUM($I$7:$I$29)</f>
        <v>1</v>
      </c>
      <c r="K28">
        <f>COUNTIFS(new_message[position],"&lt;="&amp;H28,new_message[search],"=2")-SUM($K$7:$K27)</f>
        <v>0</v>
      </c>
      <c r="L28" s="2">
        <f>SUM($K$7:$K28)/SUM($K$7:$K$29)</f>
        <v>1</v>
      </c>
    </row>
    <row r="29" spans="1:12" x14ac:dyDescent="0.3">
      <c r="A29" s="1" t="s">
        <v>30</v>
      </c>
      <c r="B29">
        <v>4646</v>
      </c>
      <c r="C29" s="1" t="s">
        <v>114</v>
      </c>
      <c r="D29">
        <v>470</v>
      </c>
      <c r="E29" cm="1">
        <f t="array" ref="E29">_xlfn.IFS(AND(2=E28,B29=B28),3,B29=B28,2,TRUE,1)</f>
        <v>1</v>
      </c>
      <c r="H29">
        <v>23000</v>
      </c>
      <c r="I29">
        <f>COUNTIFS(new_message[position],"&lt;="&amp;H29,new_message[search],"=1")-SUM($I$7:$I28)</f>
        <v>0</v>
      </c>
      <c r="J29" s="2">
        <f>SUM($I$7:$I29)/SUM($I$7:$I$29)</f>
        <v>1</v>
      </c>
      <c r="K29">
        <f>COUNTIFS(new_message[position],"&lt;="&amp;H29,new_message[search],"=2")-SUM($K$7:$K28)</f>
        <v>0</v>
      </c>
      <c r="L29" s="2">
        <f>SUM($K$7:$K29)/SUM($K$7:$K$29)</f>
        <v>1</v>
      </c>
    </row>
    <row r="30" spans="1:12" x14ac:dyDescent="0.3">
      <c r="A30" s="1" t="s">
        <v>125</v>
      </c>
      <c r="B30">
        <v>4646</v>
      </c>
      <c r="C30" s="1" t="s">
        <v>114</v>
      </c>
      <c r="D30">
        <v>535</v>
      </c>
      <c r="E30" cm="1">
        <f t="array" ref="E30">_xlfn.IFS(AND(2=E29,B30=B29),3,B30=B29,2,TRUE,1)</f>
        <v>2</v>
      </c>
    </row>
    <row r="31" spans="1:12" x14ac:dyDescent="0.3">
      <c r="A31" s="1" t="s">
        <v>32</v>
      </c>
      <c r="B31">
        <v>5541</v>
      </c>
      <c r="C31" s="1" t="s">
        <v>114</v>
      </c>
      <c r="D31">
        <v>165</v>
      </c>
      <c r="E31" cm="1">
        <f t="array" ref="E31">_xlfn.IFS(AND(2=E30,B31=B30),3,B31=B30,2,TRUE,1)</f>
        <v>1</v>
      </c>
    </row>
    <row r="32" spans="1:12" x14ac:dyDescent="0.3">
      <c r="A32" s="1" t="s">
        <v>126</v>
      </c>
      <c r="B32">
        <v>5541</v>
      </c>
      <c r="C32" s="1" t="s">
        <v>114</v>
      </c>
      <c r="D32">
        <v>278</v>
      </c>
      <c r="E32" cm="1">
        <f t="array" ref="E32">_xlfn.IFS(AND(2=E31,B32=B31),3,B32=B31,2,TRUE,1)</f>
        <v>2</v>
      </c>
    </row>
    <row r="33" spans="1:12" x14ac:dyDescent="0.3">
      <c r="A33" s="1" t="s">
        <v>34</v>
      </c>
      <c r="B33">
        <v>5599</v>
      </c>
      <c r="C33" s="1" t="s">
        <v>114</v>
      </c>
      <c r="D33">
        <v>247</v>
      </c>
      <c r="E33" cm="1">
        <f t="array" ref="E33">_xlfn.IFS(AND(2=E32,B33=B32),3,B33=B32,2,TRUE,1)</f>
        <v>1</v>
      </c>
    </row>
    <row r="34" spans="1:12" x14ac:dyDescent="0.3">
      <c r="A34" s="1" t="s">
        <v>127</v>
      </c>
      <c r="B34">
        <v>5599</v>
      </c>
      <c r="C34" s="1" t="s">
        <v>114</v>
      </c>
      <c r="D34">
        <v>1523</v>
      </c>
      <c r="E34" cm="1">
        <f t="array" ref="E34">_xlfn.IFS(AND(2=E33,B34=B33),3,B34=B33,2,TRUE,1)</f>
        <v>2</v>
      </c>
      <c r="I34" t="str">
        <f>I6</f>
        <v>new_1</v>
      </c>
      <c r="J34" s="2" t="str">
        <f>J6</f>
        <v>new_cumul_1</v>
      </c>
      <c r="K34" t="str">
        <f>K6</f>
        <v>new_2</v>
      </c>
      <c r="L34" s="2" t="str">
        <f>L6</f>
        <v>new_cumul_2</v>
      </c>
    </row>
    <row r="35" spans="1:12" x14ac:dyDescent="0.3">
      <c r="A35" s="1" t="s">
        <v>36</v>
      </c>
      <c r="B35">
        <v>8931</v>
      </c>
      <c r="C35" s="1" t="s">
        <v>114</v>
      </c>
      <c r="D35">
        <v>97</v>
      </c>
      <c r="E35" cm="1">
        <f t="array" ref="E35">_xlfn.IFS(AND(2=E34,B35=B34),3,B35=B34,2,TRUE,1)</f>
        <v>1</v>
      </c>
      <c r="H35">
        <v>100</v>
      </c>
      <c r="I35">
        <f>COUNTIFS(new_message[position],"&lt;="&amp;$H35,new_message[search],"=1")</f>
        <v>34</v>
      </c>
      <c r="J35" s="2">
        <f>SUM($I$35:$I35)/SUM($I$35:$I$44)</f>
        <v>0.58620689655172409</v>
      </c>
      <c r="K35">
        <f>COUNTIFS(new_message[position],"&lt;="&amp;H35,new_message[search],"=2")</f>
        <v>12</v>
      </c>
      <c r="L35" s="2">
        <f>SUM($K$35:$K35)/SUM($K$35:$K$44)</f>
        <v>0.4</v>
      </c>
    </row>
    <row r="36" spans="1:12" x14ac:dyDescent="0.3">
      <c r="A36" s="1" t="s">
        <v>128</v>
      </c>
      <c r="B36">
        <v>8931</v>
      </c>
      <c r="C36" s="1" t="s">
        <v>114</v>
      </c>
      <c r="D36">
        <v>21</v>
      </c>
      <c r="E36" cm="1">
        <f t="array" ref="E36">_xlfn.IFS(AND(2=E35,B36=B35),3,B36=B35,2,TRUE,1)</f>
        <v>2</v>
      </c>
      <c r="H36">
        <v>200</v>
      </c>
      <c r="I36">
        <f>COUNTIFS(new_message[position],"&lt;="&amp;H36,new_message[search],"=1")-I35</f>
        <v>8</v>
      </c>
      <c r="J36" s="2">
        <f>SUM($I$35:$I36)/SUM($I$35:$I$44)</f>
        <v>0.72413793103448276</v>
      </c>
      <c r="K36">
        <f>COUNTIFS(new_message[position],"&lt;="&amp;H36,new_message[search],"=2")-K35</f>
        <v>4</v>
      </c>
      <c r="L36" s="2">
        <f>SUM($K$35:$K36)/SUM($K$35:$K$44)</f>
        <v>0.53333333333333333</v>
      </c>
    </row>
    <row r="37" spans="1:12" x14ac:dyDescent="0.3">
      <c r="A37" s="1" t="s">
        <v>38</v>
      </c>
      <c r="B37">
        <v>9828</v>
      </c>
      <c r="C37" s="1" t="s">
        <v>114</v>
      </c>
      <c r="D37">
        <v>4336</v>
      </c>
      <c r="E37" cm="1">
        <f t="array" ref="E37">_xlfn.IFS(AND(2=E36,B37=B36),3,B37=B36,2,TRUE,1)</f>
        <v>1</v>
      </c>
      <c r="H37">
        <v>300</v>
      </c>
      <c r="I37">
        <f>COUNTIFS(new_message[position],"&lt;="&amp;H37,new_message[search],"=1")-SUM($I$35:$I36)</f>
        <v>5</v>
      </c>
      <c r="J37" s="2">
        <f>SUM($I$35:$I37)/SUM($I$35:$I$44)</f>
        <v>0.81034482758620685</v>
      </c>
      <c r="K37">
        <f>COUNTIFS(new_message[position],"&lt;="&amp;H37,new_message[search],"=2")-SUM($K$35:$K36)</f>
        <v>4</v>
      </c>
      <c r="L37" s="2">
        <f>SUM($K$35:$K37)/SUM($K$35:$K$44)</f>
        <v>0.66666666666666663</v>
      </c>
    </row>
    <row r="38" spans="1:12" x14ac:dyDescent="0.3">
      <c r="A38" s="1" t="s">
        <v>129</v>
      </c>
      <c r="B38">
        <v>9828</v>
      </c>
      <c r="C38" s="1" t="s">
        <v>114</v>
      </c>
      <c r="D38">
        <v>6731</v>
      </c>
      <c r="E38" cm="1">
        <f t="array" ref="E38">_xlfn.IFS(AND(2=E37,B38=B37),3,B38=B37,2,TRUE,1)</f>
        <v>2</v>
      </c>
      <c r="H38">
        <v>400</v>
      </c>
      <c r="I38">
        <f>COUNTIFS(new_message[position],"&lt;="&amp;H38,new_message[search],"=1")-SUM($I$35:$I37)</f>
        <v>5</v>
      </c>
      <c r="J38" s="2">
        <f>SUM($I$35:$I38)/SUM($I$35:$I$44)</f>
        <v>0.89655172413793105</v>
      </c>
      <c r="K38">
        <f>COUNTIFS(new_message[position],"&lt;="&amp;H38,new_message[search],"=2")-SUM($K$35:$K37)</f>
        <v>2</v>
      </c>
      <c r="L38" s="2">
        <f>SUM($K$35:$K38)/SUM($K$35:$K$44)</f>
        <v>0.73333333333333328</v>
      </c>
    </row>
    <row r="39" spans="1:12" x14ac:dyDescent="0.3">
      <c r="A39" s="1" t="s">
        <v>40</v>
      </c>
      <c r="B39">
        <v>10759</v>
      </c>
      <c r="C39" s="1" t="s">
        <v>114</v>
      </c>
      <c r="D39">
        <v>1574</v>
      </c>
      <c r="E39" cm="1">
        <f t="array" ref="E39">_xlfn.IFS(AND(2=E38,B39=B38),3,B39=B38,2,TRUE,1)</f>
        <v>1</v>
      </c>
      <c r="H39">
        <v>500</v>
      </c>
      <c r="I39">
        <f>COUNTIFS(new_message[position],"&lt;="&amp;H39,new_message[search],"=1")-SUM($I$35:$I38)</f>
        <v>1</v>
      </c>
      <c r="J39" s="2">
        <f>SUM($I$35:$I39)/SUM($I$35:$I$44)</f>
        <v>0.91379310344827591</v>
      </c>
      <c r="K39">
        <f>COUNTIFS(new_message[position],"&lt;="&amp;H39,new_message[search],"=2")-SUM($K$35:$K38)</f>
        <v>6</v>
      </c>
      <c r="L39" s="2">
        <f>SUM($K$35:$K39)/SUM($K$35:$K$44)</f>
        <v>0.93333333333333335</v>
      </c>
    </row>
    <row r="40" spans="1:12" x14ac:dyDescent="0.3">
      <c r="A40" s="1" t="s">
        <v>41</v>
      </c>
      <c r="B40">
        <v>10759</v>
      </c>
      <c r="C40" s="1" t="s">
        <v>114</v>
      </c>
      <c r="D40">
        <v>10</v>
      </c>
      <c r="E40" cm="1">
        <f t="array" ref="E40">_xlfn.IFS(AND(2=E39,B40=B39),3,B40=B39,2,TRUE,1)</f>
        <v>2</v>
      </c>
      <c r="H40">
        <v>600</v>
      </c>
      <c r="I40">
        <f>COUNTIFS(new_message[position],"&lt;="&amp;H40,new_message[search],"=1")-SUM($I$35:$I39)</f>
        <v>1</v>
      </c>
      <c r="J40" s="2">
        <f>SUM($I$35:$I40)/SUM($I$35:$I$44)</f>
        <v>0.93103448275862066</v>
      </c>
      <c r="K40">
        <f>COUNTIFS(new_message[position],"&lt;="&amp;H40,new_message[search],"=2")-SUM($K$35:$K39)</f>
        <v>2</v>
      </c>
      <c r="L40" s="2">
        <f>SUM($K$35:$K40)/SUM($K$35:$K$44)</f>
        <v>1</v>
      </c>
    </row>
    <row r="41" spans="1:12" x14ac:dyDescent="0.3">
      <c r="A41" s="1" t="s">
        <v>42</v>
      </c>
      <c r="B41">
        <v>14198</v>
      </c>
      <c r="C41" s="1" t="s">
        <v>114</v>
      </c>
      <c r="D41">
        <v>9</v>
      </c>
      <c r="E41" cm="1">
        <f t="array" ref="E41">_xlfn.IFS(AND(2=E40,B41=B40),3,B41=B40,2,TRUE,1)</f>
        <v>1</v>
      </c>
      <c r="H41">
        <v>700</v>
      </c>
      <c r="I41">
        <f>COUNTIFS(new_message[position],"&lt;="&amp;H41,new_message[search],"=1")-SUM($I$35:$I40)</f>
        <v>1</v>
      </c>
      <c r="J41" s="2">
        <f>SUM($I$35:$I41)/SUM($I$35:$I$44)</f>
        <v>0.94827586206896552</v>
      </c>
      <c r="K41">
        <f>COUNTIFS(new_message[position],"&lt;="&amp;H41,new_message[search],"=2")-SUM($K$35:$K40)</f>
        <v>0</v>
      </c>
      <c r="L41" s="2">
        <f>SUM($K$35:$K41)/SUM($K$35:$K$44)</f>
        <v>1</v>
      </c>
    </row>
    <row r="42" spans="1:12" x14ac:dyDescent="0.3">
      <c r="A42" s="1" t="s">
        <v>44</v>
      </c>
      <c r="B42">
        <v>16545</v>
      </c>
      <c r="C42" s="1" t="s">
        <v>114</v>
      </c>
      <c r="D42">
        <v>6864</v>
      </c>
      <c r="E42" cm="1">
        <f t="array" ref="E42">_xlfn.IFS(AND(2=E41,B42=B41),3,B42=B41,2,TRUE,1)</f>
        <v>1</v>
      </c>
      <c r="H42">
        <v>800</v>
      </c>
      <c r="I42">
        <f>COUNTIFS(new_message[position],"&lt;="&amp;H42,new_message[search],"=1")-SUM($I$35:$I41)</f>
        <v>0</v>
      </c>
      <c r="J42" s="2">
        <f>SUM($I$35:$I42)/SUM($I$35:$I$44)</f>
        <v>0.94827586206896552</v>
      </c>
      <c r="K42">
        <f>COUNTIFS(new_message[position],"&lt;="&amp;H42,new_message[search],"=2")-SUM($K$35:$K41)</f>
        <v>0</v>
      </c>
      <c r="L42" s="2">
        <f>SUM($K$35:$K42)/SUM($K$35:$K$44)</f>
        <v>1</v>
      </c>
    </row>
    <row r="43" spans="1:12" x14ac:dyDescent="0.3">
      <c r="A43" s="1" t="s">
        <v>130</v>
      </c>
      <c r="B43">
        <v>16545</v>
      </c>
      <c r="C43" s="1" t="s">
        <v>114</v>
      </c>
      <c r="D43">
        <v>384</v>
      </c>
      <c r="E43" cm="1">
        <f t="array" ref="E43">_xlfn.IFS(AND(2=E42,B43=B42),3,B43=B42,2,TRUE,1)</f>
        <v>2</v>
      </c>
      <c r="H43">
        <v>900</v>
      </c>
      <c r="I43">
        <f>COUNTIFS(new_message[position],"&lt;="&amp;H43,new_message[search],"=1")-SUM($I$35:$I42)</f>
        <v>1</v>
      </c>
      <c r="J43" s="2">
        <f>SUM($I$35:$I43)/SUM($I$35:$I$44)</f>
        <v>0.96551724137931039</v>
      </c>
      <c r="K43">
        <f>COUNTIFS(new_message[position],"&lt;="&amp;H43,new_message[search],"=2")-SUM($K$35:$K42)</f>
        <v>0</v>
      </c>
      <c r="L43" s="2">
        <f>SUM($K$35:$K43)/SUM($K$35:$K$44)</f>
        <v>1</v>
      </c>
    </row>
    <row r="44" spans="1:12" x14ac:dyDescent="0.3">
      <c r="A44" s="1" t="s">
        <v>46</v>
      </c>
      <c r="B44">
        <v>17862</v>
      </c>
      <c r="C44" s="1" t="s">
        <v>114</v>
      </c>
      <c r="D44">
        <v>2252</v>
      </c>
      <c r="E44" cm="1">
        <f t="array" ref="E44">_xlfn.IFS(AND(2=E43,B44=B43),3,B44=B43,2,TRUE,1)</f>
        <v>1</v>
      </c>
      <c r="H44">
        <v>1000</v>
      </c>
      <c r="I44">
        <f>COUNTIFS(new_message[position],"&lt;="&amp;H44,new_message[search],"=1")-SUM($I$35:$I43)</f>
        <v>2</v>
      </c>
      <c r="J44" s="2">
        <f>SUM($I$35:$I44)/SUM($I$35:$I$44)</f>
        <v>1</v>
      </c>
      <c r="K44">
        <f>COUNTIFS(new_message[position],"&lt;="&amp;H44,new_message[search],"=2")-SUM($K$35:$K43)</f>
        <v>0</v>
      </c>
      <c r="L44" s="2">
        <f>SUM($K$35:$K44)/SUM($K$35:$K$44)</f>
        <v>1</v>
      </c>
    </row>
    <row r="45" spans="1:12" x14ac:dyDescent="0.3">
      <c r="A45" s="1" t="s">
        <v>131</v>
      </c>
      <c r="B45">
        <v>17862</v>
      </c>
      <c r="C45" s="1" t="s">
        <v>114</v>
      </c>
      <c r="D45">
        <v>419</v>
      </c>
      <c r="E45" cm="1">
        <f t="array" ref="E45">_xlfn.IFS(AND(2=E44,B45=B44),3,B45=B44,2,TRUE,1)</f>
        <v>2</v>
      </c>
      <c r="J45" s="2"/>
      <c r="L45" s="2"/>
    </row>
    <row r="46" spans="1:12" x14ac:dyDescent="0.3">
      <c r="A46" s="1" t="s">
        <v>48</v>
      </c>
      <c r="B46">
        <v>2549</v>
      </c>
      <c r="C46" s="1" t="s">
        <v>114</v>
      </c>
      <c r="D46">
        <v>3438</v>
      </c>
      <c r="E46" cm="1">
        <f t="array" ref="E46">_xlfn.IFS(AND(2=E45,B46=B45),3,B46=B45,2,TRUE,1)</f>
        <v>1</v>
      </c>
      <c r="J46" s="2"/>
      <c r="L46" s="2"/>
    </row>
    <row r="47" spans="1:12" x14ac:dyDescent="0.3">
      <c r="A47" s="1" t="s">
        <v>132</v>
      </c>
      <c r="B47">
        <v>2549</v>
      </c>
      <c r="C47" s="1" t="s">
        <v>114</v>
      </c>
      <c r="D47">
        <v>3428</v>
      </c>
      <c r="E47" cm="1">
        <f t="array" ref="E47">_xlfn.IFS(AND(2=E46,B47=B46),3,B47=B46,2,TRUE,1)</f>
        <v>2</v>
      </c>
      <c r="J47" s="2"/>
      <c r="L47" s="2"/>
    </row>
    <row r="48" spans="1:12" x14ac:dyDescent="0.3">
      <c r="A48" s="1" t="s">
        <v>50</v>
      </c>
      <c r="B48">
        <v>2585</v>
      </c>
      <c r="C48" s="1" t="s">
        <v>114</v>
      </c>
      <c r="D48">
        <v>35</v>
      </c>
      <c r="E48" cm="1">
        <f t="array" ref="E48">_xlfn.IFS(AND(2=E47,B48=B47),3,B48=B47,2,TRUE,1)</f>
        <v>1</v>
      </c>
      <c r="J48" s="2"/>
      <c r="L48" s="2"/>
    </row>
    <row r="49" spans="1:12" x14ac:dyDescent="0.3">
      <c r="A49" s="1" t="s">
        <v>51</v>
      </c>
      <c r="B49">
        <v>2658</v>
      </c>
      <c r="C49" s="1" t="s">
        <v>114</v>
      </c>
      <c r="D49">
        <v>5</v>
      </c>
      <c r="E49" cm="1">
        <f t="array" ref="E49">_xlfn.IFS(AND(2=E48,B49=B48),3,B49=B48,2,TRUE,1)</f>
        <v>1</v>
      </c>
      <c r="J49" s="2"/>
      <c r="L49" s="2"/>
    </row>
    <row r="50" spans="1:12" x14ac:dyDescent="0.3">
      <c r="A50" s="1" t="s">
        <v>52</v>
      </c>
      <c r="B50">
        <v>2742</v>
      </c>
      <c r="C50" s="1" t="s">
        <v>114</v>
      </c>
      <c r="D50">
        <v>206</v>
      </c>
      <c r="E50" cm="1">
        <f t="array" ref="E50">_xlfn.IFS(AND(2=E49,B50=B49),3,B50=B49,2,TRUE,1)</f>
        <v>1</v>
      </c>
      <c r="J50" s="2"/>
      <c r="L50" s="2"/>
    </row>
    <row r="51" spans="1:12" x14ac:dyDescent="0.3">
      <c r="A51" s="1" t="s">
        <v>133</v>
      </c>
      <c r="B51">
        <v>2742</v>
      </c>
      <c r="C51" s="1" t="s">
        <v>114</v>
      </c>
      <c r="D51">
        <v>6</v>
      </c>
      <c r="E51" cm="1">
        <f t="array" ref="E51">_xlfn.IFS(AND(2=E50,B51=B50),3,B51=B50,2,TRUE,1)</f>
        <v>2</v>
      </c>
      <c r="J51" s="2"/>
      <c r="L51" s="2"/>
    </row>
    <row r="52" spans="1:12" x14ac:dyDescent="0.3">
      <c r="A52" s="1" t="s">
        <v>54</v>
      </c>
      <c r="B52">
        <v>2785</v>
      </c>
      <c r="C52" s="1" t="s">
        <v>114</v>
      </c>
      <c r="D52">
        <v>16</v>
      </c>
      <c r="E52" cm="1">
        <f t="array" ref="E52">_xlfn.IFS(AND(2=E51,B52=B51),3,B52=B51,2,TRUE,1)</f>
        <v>1</v>
      </c>
      <c r="J52" s="2"/>
      <c r="L52" s="2"/>
    </row>
    <row r="53" spans="1:12" x14ac:dyDescent="0.3">
      <c r="A53" s="1" t="s">
        <v>55</v>
      </c>
      <c r="B53">
        <v>2809</v>
      </c>
      <c r="C53" s="1" t="s">
        <v>114</v>
      </c>
      <c r="D53">
        <v>117</v>
      </c>
      <c r="E53" cm="1">
        <f t="array" ref="E53">_xlfn.IFS(AND(2=E52,B53=B52),3,B53=B52,2,TRUE,1)</f>
        <v>1</v>
      </c>
      <c r="J53" s="2"/>
      <c r="L53" s="2"/>
    </row>
    <row r="54" spans="1:12" x14ac:dyDescent="0.3">
      <c r="A54" s="1" t="s">
        <v>134</v>
      </c>
      <c r="B54">
        <v>2809</v>
      </c>
      <c r="C54" s="1" t="s">
        <v>114</v>
      </c>
      <c r="D54">
        <v>102</v>
      </c>
      <c r="E54" cm="1">
        <f t="array" ref="E54">_xlfn.IFS(AND(2=E53,B54=B53),3,B54=B53,2,TRUE,1)</f>
        <v>2</v>
      </c>
      <c r="J54" s="2"/>
      <c r="L54" s="2"/>
    </row>
    <row r="55" spans="1:12" x14ac:dyDescent="0.3">
      <c r="A55" s="1" t="s">
        <v>56</v>
      </c>
      <c r="B55">
        <v>3415</v>
      </c>
      <c r="C55" s="1" t="s">
        <v>114</v>
      </c>
      <c r="D55">
        <v>645</v>
      </c>
      <c r="E55" cm="1">
        <f t="array" ref="E55">_xlfn.IFS(AND(2=E54,B55=B54),3,B55=B54,2,TRUE,1)</f>
        <v>1</v>
      </c>
      <c r="J55" s="2"/>
      <c r="L55" s="2"/>
    </row>
    <row r="56" spans="1:12" x14ac:dyDescent="0.3">
      <c r="A56" s="1" t="s">
        <v>135</v>
      </c>
      <c r="B56">
        <v>3415</v>
      </c>
      <c r="C56" s="1" t="s">
        <v>114</v>
      </c>
      <c r="D56">
        <v>498</v>
      </c>
      <c r="E56" cm="1">
        <f t="array" ref="E56">_xlfn.IFS(AND(2=E55,B56=B55),3,B56=B55,2,TRUE,1)</f>
        <v>2</v>
      </c>
      <c r="J56" s="2"/>
      <c r="L56" s="2"/>
    </row>
    <row r="57" spans="1:12" x14ac:dyDescent="0.3">
      <c r="A57" s="1" t="s">
        <v>58</v>
      </c>
      <c r="B57">
        <v>3951</v>
      </c>
      <c r="C57" s="1" t="s">
        <v>114</v>
      </c>
      <c r="D57">
        <v>9</v>
      </c>
      <c r="E57" cm="1">
        <f t="array" ref="E57">_xlfn.IFS(AND(2=E56,B57=B56),3,B57=B56,2,TRUE,1)</f>
        <v>1</v>
      </c>
      <c r="J57" s="2"/>
      <c r="L57" s="2"/>
    </row>
    <row r="58" spans="1:12" x14ac:dyDescent="0.3">
      <c r="A58" s="1" t="s">
        <v>60</v>
      </c>
      <c r="B58">
        <v>4022</v>
      </c>
      <c r="C58" s="1" t="s">
        <v>114</v>
      </c>
      <c r="D58">
        <v>3</v>
      </c>
      <c r="E58" cm="1">
        <f t="array" ref="E58">_xlfn.IFS(AND(2=E57,B58=B57),3,B58=B57,2,TRUE,1)</f>
        <v>1</v>
      </c>
    </row>
    <row r="59" spans="1:12" x14ac:dyDescent="0.3">
      <c r="A59" s="1" t="s">
        <v>61</v>
      </c>
      <c r="B59">
        <v>4481</v>
      </c>
      <c r="C59" s="1" t="s">
        <v>114</v>
      </c>
      <c r="D59">
        <v>15</v>
      </c>
      <c r="E59" cm="1">
        <f t="array" ref="E59">_xlfn.IFS(AND(2=E58,B59=B58),3,B59=B58,2,TRUE,1)</f>
        <v>1</v>
      </c>
    </row>
    <row r="60" spans="1:12" x14ac:dyDescent="0.3">
      <c r="A60" s="1" t="s">
        <v>62</v>
      </c>
      <c r="B60">
        <v>4999</v>
      </c>
      <c r="C60" s="1" t="s">
        <v>114</v>
      </c>
      <c r="D60">
        <v>194</v>
      </c>
      <c r="E60" cm="1">
        <f t="array" ref="E60">_xlfn.IFS(AND(2=E59,B60=B59),3,B60=B59,2,TRUE,1)</f>
        <v>1</v>
      </c>
    </row>
    <row r="61" spans="1:12" x14ac:dyDescent="0.3">
      <c r="A61" s="1" t="s">
        <v>136</v>
      </c>
      <c r="B61">
        <v>4999</v>
      </c>
      <c r="C61" s="1" t="s">
        <v>114</v>
      </c>
      <c r="D61">
        <v>1</v>
      </c>
      <c r="E61" cm="1">
        <f t="array" ref="E61">_xlfn.IFS(AND(2=E60,B61=B60),3,B61=B60,2,TRUE,1)</f>
        <v>2</v>
      </c>
    </row>
    <row r="62" spans="1:12" x14ac:dyDescent="0.3">
      <c r="A62" s="1" t="s">
        <v>64</v>
      </c>
      <c r="B62">
        <v>5025</v>
      </c>
      <c r="C62" s="1" t="s">
        <v>114</v>
      </c>
      <c r="D62">
        <v>59</v>
      </c>
      <c r="E62" cm="1">
        <f t="array" ref="E62">_xlfn.IFS(AND(2=E61,B62=B61),3,B62=B61,2,TRUE,1)</f>
        <v>1</v>
      </c>
    </row>
    <row r="63" spans="1:12" x14ac:dyDescent="0.3">
      <c r="A63" s="1" t="s">
        <v>66</v>
      </c>
      <c r="B63">
        <v>5104</v>
      </c>
      <c r="C63" s="1" t="s">
        <v>114</v>
      </c>
      <c r="D63">
        <v>20</v>
      </c>
      <c r="E63" cm="1">
        <f t="array" ref="E63">_xlfn.IFS(AND(2=E62,B63=B62),3,B63=B62,2,TRUE,1)</f>
        <v>1</v>
      </c>
    </row>
    <row r="64" spans="1:12" x14ac:dyDescent="0.3">
      <c r="A64" s="1" t="s">
        <v>68</v>
      </c>
      <c r="B64">
        <v>5282</v>
      </c>
      <c r="C64" s="1" t="s">
        <v>114</v>
      </c>
      <c r="D64">
        <v>1000</v>
      </c>
      <c r="E64" cm="1">
        <f t="array" ref="E64">_xlfn.IFS(AND(2=E63,B64=B63),3,B64=B63,2,TRUE,1)</f>
        <v>1</v>
      </c>
    </row>
    <row r="65" spans="1:5" x14ac:dyDescent="0.3">
      <c r="A65" s="1" t="s">
        <v>137</v>
      </c>
      <c r="B65">
        <v>5282</v>
      </c>
      <c r="C65" s="1" t="s">
        <v>114</v>
      </c>
      <c r="D65">
        <v>472</v>
      </c>
      <c r="E65" cm="1">
        <f t="array" ref="E65">_xlfn.IFS(AND(2=E64,B65=B64),3,B65=B64,2,TRUE,1)</f>
        <v>2</v>
      </c>
    </row>
    <row r="66" spans="1:5" x14ac:dyDescent="0.3">
      <c r="A66" s="1" t="s">
        <v>70</v>
      </c>
      <c r="B66">
        <v>5358</v>
      </c>
      <c r="C66" s="1" t="s">
        <v>114</v>
      </c>
      <c r="D66">
        <v>4</v>
      </c>
      <c r="E66" cm="1">
        <f t="array" ref="E66">_xlfn.IFS(AND(2=E65,B66=B65),3,B66=B65,2,TRUE,1)</f>
        <v>1</v>
      </c>
    </row>
    <row r="67" spans="1:5" x14ac:dyDescent="0.3">
      <c r="A67" s="1" t="s">
        <v>72</v>
      </c>
      <c r="B67">
        <v>5413</v>
      </c>
      <c r="C67" s="1" t="s">
        <v>114</v>
      </c>
      <c r="D67">
        <v>330</v>
      </c>
      <c r="E67" cm="1">
        <f t="array" ref="E67">_xlfn.IFS(AND(2=E66,B67=B66),3,B67=B66,2,TRUE,1)</f>
        <v>1</v>
      </c>
    </row>
    <row r="68" spans="1:5" x14ac:dyDescent="0.3">
      <c r="A68" s="1" t="s">
        <v>73</v>
      </c>
      <c r="B68">
        <v>5413</v>
      </c>
      <c r="C68" s="1" t="s">
        <v>114</v>
      </c>
      <c r="D68">
        <v>224</v>
      </c>
      <c r="E68" cm="1">
        <f t="array" ref="E68">_xlfn.IFS(AND(2=E67,B68=B67),3,B68=B67,2,TRUE,1)</f>
        <v>2</v>
      </c>
    </row>
    <row r="69" spans="1:5" x14ac:dyDescent="0.3">
      <c r="A69" s="1" t="s">
        <v>74</v>
      </c>
      <c r="B69">
        <v>5432</v>
      </c>
      <c r="C69" s="1" t="s">
        <v>114</v>
      </c>
      <c r="D69">
        <v>264</v>
      </c>
      <c r="E69" cm="1">
        <f t="array" ref="E69">_xlfn.IFS(AND(2=E68,B69=B68),3,B69=B68,2,TRUE,1)</f>
        <v>1</v>
      </c>
    </row>
    <row r="70" spans="1:5" x14ac:dyDescent="0.3">
      <c r="A70" s="1" t="s">
        <v>138</v>
      </c>
      <c r="B70">
        <v>5432</v>
      </c>
      <c r="C70" s="1" t="s">
        <v>114</v>
      </c>
      <c r="D70">
        <v>371</v>
      </c>
      <c r="E70" cm="1">
        <f t="array" ref="E70">_xlfn.IFS(AND(2=E69,B70=B69),3,B70=B69,2,TRUE,1)</f>
        <v>2</v>
      </c>
    </row>
    <row r="71" spans="1:5" x14ac:dyDescent="0.3">
      <c r="A71" s="1" t="s">
        <v>75</v>
      </c>
      <c r="B71">
        <v>6114</v>
      </c>
      <c r="C71" s="1" t="s">
        <v>114</v>
      </c>
      <c r="D71">
        <v>1</v>
      </c>
      <c r="E71" cm="1">
        <f t="array" ref="E71">_xlfn.IFS(AND(2=E70,B71=B70),3,B71=B70,2,TRUE,1)</f>
        <v>1</v>
      </c>
    </row>
    <row r="72" spans="1:5" x14ac:dyDescent="0.3">
      <c r="A72" s="1" t="s">
        <v>76</v>
      </c>
      <c r="B72">
        <v>6231</v>
      </c>
      <c r="C72" s="1" t="s">
        <v>114</v>
      </c>
      <c r="D72">
        <v>6</v>
      </c>
      <c r="E72" cm="1">
        <f t="array" ref="E72">_xlfn.IFS(AND(2=E71,B72=B71),3,B72=B71,2,TRUE,1)</f>
        <v>1</v>
      </c>
    </row>
    <row r="73" spans="1:5" x14ac:dyDescent="0.3">
      <c r="A73" s="1" t="s">
        <v>77</v>
      </c>
      <c r="B73">
        <v>6257</v>
      </c>
      <c r="C73" s="1" t="s">
        <v>114</v>
      </c>
      <c r="D73">
        <v>2430</v>
      </c>
      <c r="E73" cm="1">
        <f t="array" ref="E73">_xlfn.IFS(AND(2=E72,B73=B72),3,B73=B72,2,TRUE,1)</f>
        <v>1</v>
      </c>
    </row>
    <row r="74" spans="1:5" x14ac:dyDescent="0.3">
      <c r="A74" s="1" t="s">
        <v>139</v>
      </c>
      <c r="B74">
        <v>6257</v>
      </c>
      <c r="C74" s="1" t="s">
        <v>114</v>
      </c>
      <c r="D74">
        <v>4193</v>
      </c>
      <c r="E74" cm="1">
        <f t="array" ref="E74">_xlfn.IFS(AND(2=E73,B74=B73),3,B74=B73,2,TRUE,1)</f>
        <v>2</v>
      </c>
    </row>
    <row r="75" spans="1:5" x14ac:dyDescent="0.3">
      <c r="A75" s="1" t="s">
        <v>79</v>
      </c>
      <c r="B75">
        <v>6295</v>
      </c>
      <c r="C75" s="1" t="s">
        <v>114</v>
      </c>
      <c r="D75">
        <v>14</v>
      </c>
      <c r="E75" cm="1">
        <f t="array" ref="E75">_xlfn.IFS(AND(2=E74,B75=B74),3,B75=B74,2,TRUE,1)</f>
        <v>1</v>
      </c>
    </row>
    <row r="76" spans="1:5" x14ac:dyDescent="0.3">
      <c r="A76" s="1" t="s">
        <v>81</v>
      </c>
      <c r="B76">
        <v>7346</v>
      </c>
      <c r="C76" s="1" t="s">
        <v>114</v>
      </c>
      <c r="D76">
        <v>39</v>
      </c>
      <c r="E76" cm="1">
        <f t="array" ref="E76">_xlfn.IFS(AND(2=E75,B76=B75),3,B76=B75,2,TRUE,1)</f>
        <v>1</v>
      </c>
    </row>
    <row r="77" spans="1:5" x14ac:dyDescent="0.3">
      <c r="A77" s="1" t="s">
        <v>83</v>
      </c>
      <c r="B77">
        <v>8740</v>
      </c>
      <c r="C77" s="1" t="s">
        <v>114</v>
      </c>
      <c r="D77">
        <v>18</v>
      </c>
      <c r="E77" cm="1">
        <f t="array" ref="E77">_xlfn.IFS(AND(2=E76,B77=B76),3,B77=B76,2,TRUE,1)</f>
        <v>1</v>
      </c>
    </row>
    <row r="78" spans="1:5" x14ac:dyDescent="0.3">
      <c r="A78" s="1" t="s">
        <v>84</v>
      </c>
      <c r="B78">
        <v>8912</v>
      </c>
      <c r="C78" s="1" t="s">
        <v>114</v>
      </c>
      <c r="D78">
        <v>34</v>
      </c>
      <c r="E78" cm="1">
        <f t="array" ref="E78">_xlfn.IFS(AND(2=E77,B78=B77),3,B78=B77,2,TRUE,1)</f>
        <v>1</v>
      </c>
    </row>
    <row r="79" spans="1:5" x14ac:dyDescent="0.3">
      <c r="A79" s="1" t="s">
        <v>86</v>
      </c>
      <c r="B79">
        <v>9368</v>
      </c>
      <c r="C79" s="1" t="s">
        <v>114</v>
      </c>
      <c r="D79">
        <v>37</v>
      </c>
      <c r="E79" cm="1">
        <f t="array" ref="E79">_xlfn.IFS(AND(2=E78,B79=B78),3,B79=B78,2,TRUE,1)</f>
        <v>1</v>
      </c>
    </row>
    <row r="80" spans="1:5" x14ac:dyDescent="0.3">
      <c r="A80" s="1" t="s">
        <v>87</v>
      </c>
      <c r="B80">
        <v>9487</v>
      </c>
      <c r="C80" s="1" t="s">
        <v>114</v>
      </c>
      <c r="D80">
        <v>12</v>
      </c>
      <c r="E80" cm="1">
        <f t="array" ref="E80">_xlfn.IFS(AND(2=E79,B80=B79),3,B80=B79,2,TRUE,1)</f>
        <v>1</v>
      </c>
    </row>
    <row r="81" spans="1:5" x14ac:dyDescent="0.3">
      <c r="A81" s="1" t="s">
        <v>88</v>
      </c>
      <c r="B81">
        <v>9600</v>
      </c>
      <c r="C81" s="1" t="s">
        <v>114</v>
      </c>
      <c r="D81">
        <v>14</v>
      </c>
      <c r="E81" cm="1">
        <f t="array" ref="E81">_xlfn.IFS(AND(2=E80,B81=B80),3,B81=B80,2,TRUE,1)</f>
        <v>1</v>
      </c>
    </row>
    <row r="82" spans="1:5" x14ac:dyDescent="0.3">
      <c r="A82" s="1" t="s">
        <v>89</v>
      </c>
      <c r="B82">
        <v>9772</v>
      </c>
      <c r="C82" s="1" t="s">
        <v>114</v>
      </c>
      <c r="D82">
        <v>168</v>
      </c>
      <c r="E82" cm="1">
        <f t="array" ref="E82">_xlfn.IFS(AND(2=E81,B82=B81),3,B82=B81,2,TRUE,1)</f>
        <v>1</v>
      </c>
    </row>
    <row r="83" spans="1:5" x14ac:dyDescent="0.3">
      <c r="A83" s="1" t="s">
        <v>140</v>
      </c>
      <c r="B83">
        <v>9772</v>
      </c>
      <c r="C83" s="1" t="s">
        <v>114</v>
      </c>
      <c r="D83">
        <v>145</v>
      </c>
      <c r="E83" cm="1">
        <f t="array" ref="E83">_xlfn.IFS(AND(2=E82,B83=B82),3,B83=B82,2,TRUE,1)</f>
        <v>2</v>
      </c>
    </row>
    <row r="84" spans="1:5" x14ac:dyDescent="0.3">
      <c r="A84" s="1" t="s">
        <v>91</v>
      </c>
      <c r="B84">
        <v>10739</v>
      </c>
      <c r="C84" s="1" t="s">
        <v>114</v>
      </c>
      <c r="D84">
        <v>8</v>
      </c>
      <c r="E84" cm="1">
        <f t="array" ref="E84">_xlfn.IFS(AND(2=E83,B84=B83),3,B84=B83,2,TRUE,1)</f>
        <v>1</v>
      </c>
    </row>
    <row r="85" spans="1:5" x14ac:dyDescent="0.3">
      <c r="A85" s="1" t="s">
        <v>93</v>
      </c>
      <c r="B85">
        <v>11643</v>
      </c>
      <c r="C85" s="1" t="s">
        <v>114</v>
      </c>
      <c r="D85">
        <v>304</v>
      </c>
      <c r="E85" cm="1">
        <f t="array" ref="E85">_xlfn.IFS(AND(2=E84,B85=B84),3,B85=B84,2,TRUE,1)</f>
        <v>1</v>
      </c>
    </row>
    <row r="86" spans="1:5" x14ac:dyDescent="0.3">
      <c r="A86" s="1" t="s">
        <v>141</v>
      </c>
      <c r="B86">
        <v>11643</v>
      </c>
      <c r="C86" s="1" t="s">
        <v>114</v>
      </c>
      <c r="D86">
        <v>71</v>
      </c>
      <c r="E86" cm="1">
        <f t="array" ref="E86">_xlfn.IFS(AND(2=E85,B86=B85),3,B86=B85,2,TRUE,1)</f>
        <v>2</v>
      </c>
    </row>
    <row r="87" spans="1:5" x14ac:dyDescent="0.3">
      <c r="A87" s="1" t="s">
        <v>95</v>
      </c>
      <c r="B87">
        <v>12525</v>
      </c>
      <c r="C87" s="1" t="s">
        <v>114</v>
      </c>
      <c r="D87">
        <v>110</v>
      </c>
      <c r="E87" cm="1">
        <f t="array" ref="E87">_xlfn.IFS(AND(2=E86,B87=B86),3,B87=B86,2,TRUE,1)</f>
        <v>1</v>
      </c>
    </row>
    <row r="88" spans="1:5" x14ac:dyDescent="0.3">
      <c r="A88" s="1" t="s">
        <v>142</v>
      </c>
      <c r="B88">
        <v>12525</v>
      </c>
      <c r="C88" s="1" t="s">
        <v>114</v>
      </c>
      <c r="D88">
        <v>36</v>
      </c>
      <c r="E88" cm="1">
        <f t="array" ref="E88">_xlfn.IFS(AND(2=E87,B88=B87),3,B88=B87,2,TRUE,1)</f>
        <v>2</v>
      </c>
    </row>
    <row r="89" spans="1:5" x14ac:dyDescent="0.3">
      <c r="A89" s="1" t="s">
        <v>96</v>
      </c>
      <c r="B89">
        <v>12785</v>
      </c>
      <c r="C89" s="1" t="s">
        <v>114</v>
      </c>
      <c r="D89">
        <v>14</v>
      </c>
      <c r="E89" cm="1">
        <f t="array" ref="E89">_xlfn.IFS(AND(2=E88,B89=B88),3,B89=B88,2,TRUE,1)</f>
        <v>1</v>
      </c>
    </row>
    <row r="90" spans="1:5" x14ac:dyDescent="0.3">
      <c r="A90" s="1" t="s">
        <v>97</v>
      </c>
      <c r="B90">
        <v>12829</v>
      </c>
      <c r="C90" s="1" t="s">
        <v>114</v>
      </c>
      <c r="D90">
        <v>66</v>
      </c>
      <c r="E90" cm="1">
        <f t="array" ref="E90">_xlfn.IFS(AND(2=E89,B90=B89),3,B90=B89,2,TRUE,1)</f>
        <v>1</v>
      </c>
    </row>
    <row r="91" spans="1:5" x14ac:dyDescent="0.3">
      <c r="A91" s="1" t="s">
        <v>143</v>
      </c>
      <c r="B91">
        <v>12829</v>
      </c>
      <c r="C91" s="1" t="s">
        <v>114</v>
      </c>
      <c r="D91">
        <v>61</v>
      </c>
      <c r="E91" cm="1">
        <f t="array" ref="E91">_xlfn.IFS(AND(2=E90,B91=B90),3,B91=B90,2,TRUE,1)</f>
        <v>2</v>
      </c>
    </row>
    <row r="92" spans="1:5" x14ac:dyDescent="0.3">
      <c r="A92" s="1" t="s">
        <v>99</v>
      </c>
      <c r="B92">
        <v>12906</v>
      </c>
      <c r="C92" s="1" t="s">
        <v>114</v>
      </c>
      <c r="D92">
        <v>2660</v>
      </c>
      <c r="E92" cm="1">
        <f t="array" ref="E92">_xlfn.IFS(AND(2=E91,B92=B91),3,B92=B91,2,TRUE,1)</f>
        <v>1</v>
      </c>
    </row>
    <row r="93" spans="1:5" x14ac:dyDescent="0.3">
      <c r="A93" s="1" t="s">
        <v>144</v>
      </c>
      <c r="B93">
        <v>12906</v>
      </c>
      <c r="C93" s="1" t="s">
        <v>114</v>
      </c>
      <c r="D93">
        <v>12</v>
      </c>
      <c r="E93" cm="1">
        <f t="array" ref="E93">_xlfn.IFS(AND(2=E92,B93=B92),3,B93=B92,2,TRUE,1)</f>
        <v>2</v>
      </c>
    </row>
    <row r="94" spans="1:5" x14ac:dyDescent="0.3">
      <c r="A94" s="1" t="s">
        <v>101</v>
      </c>
      <c r="B94">
        <v>13252</v>
      </c>
      <c r="C94" s="1" t="s">
        <v>114</v>
      </c>
      <c r="D94">
        <v>92</v>
      </c>
      <c r="E94" cm="1">
        <f t="array" ref="E94">_xlfn.IFS(AND(2=E93,B94=B93),3,B94=B93,2,TRUE,1)</f>
        <v>1</v>
      </c>
    </row>
    <row r="95" spans="1:5" x14ac:dyDescent="0.3">
      <c r="A95" s="1" t="s">
        <v>145</v>
      </c>
      <c r="B95">
        <v>13252</v>
      </c>
      <c r="C95" s="1" t="s">
        <v>114</v>
      </c>
      <c r="D95">
        <v>3</v>
      </c>
      <c r="E95" cm="1">
        <f t="array" ref="E95">_xlfn.IFS(AND(2=E94,B95=B94),3,B95=B94,2,TRUE,1)</f>
        <v>2</v>
      </c>
    </row>
    <row r="96" spans="1:5" x14ac:dyDescent="0.3">
      <c r="A96" s="1" t="s">
        <v>103</v>
      </c>
      <c r="B96">
        <v>13333</v>
      </c>
      <c r="C96" s="1" t="s">
        <v>114</v>
      </c>
      <c r="D96">
        <v>5</v>
      </c>
      <c r="E96" cm="1">
        <f t="array" ref="E96">_xlfn.IFS(AND(2=E95,B96=B95),3,B96=B95,2,TRUE,1)</f>
        <v>1</v>
      </c>
    </row>
    <row r="97" spans="1:5" x14ac:dyDescent="0.3">
      <c r="A97" s="1" t="s">
        <v>104</v>
      </c>
      <c r="B97">
        <v>13947</v>
      </c>
      <c r="C97" s="1" t="s">
        <v>114</v>
      </c>
      <c r="D97">
        <v>10</v>
      </c>
      <c r="E97" cm="1">
        <f t="array" ref="E97">_xlfn.IFS(AND(2=E96,B97=B96),3,B97=B96,2,TRUE,1)</f>
        <v>1</v>
      </c>
    </row>
    <row r="98" spans="1:5" x14ac:dyDescent="0.3">
      <c r="A98" s="1" t="s">
        <v>105</v>
      </c>
      <c r="B98">
        <v>14346</v>
      </c>
      <c r="C98" s="1" t="s">
        <v>114</v>
      </c>
      <c r="D98">
        <v>9</v>
      </c>
      <c r="E98" cm="1">
        <f t="array" ref="E98">_xlfn.IFS(AND(2=E97,B98=B97),3,B98=B97,2,TRUE,1)</f>
        <v>1</v>
      </c>
    </row>
    <row r="99" spans="1:5" x14ac:dyDescent="0.3">
      <c r="A99" s="1" t="s">
        <v>107</v>
      </c>
      <c r="B99">
        <v>14417</v>
      </c>
      <c r="C99" s="1" t="s">
        <v>114</v>
      </c>
      <c r="D99">
        <v>805</v>
      </c>
      <c r="E99" cm="1">
        <f t="array" ref="E99">_xlfn.IFS(AND(2=E98,B99=B98),3,B99=B98,2,TRUE,1)</f>
        <v>1</v>
      </c>
    </row>
    <row r="100" spans="1:5" x14ac:dyDescent="0.3">
      <c r="A100" s="1" t="s">
        <v>146</v>
      </c>
      <c r="B100">
        <v>14417</v>
      </c>
      <c r="C100" s="1" t="s">
        <v>114</v>
      </c>
      <c r="D100">
        <v>1170</v>
      </c>
      <c r="E100" cm="1">
        <f t="array" ref="E100">_xlfn.IFS(AND(2=E99,B100=B99),3,B100=B99,2,TRUE,1)</f>
        <v>2</v>
      </c>
    </row>
    <row r="101" spans="1:5" x14ac:dyDescent="0.3">
      <c r="A101" s="1" t="s">
        <v>105</v>
      </c>
      <c r="B101">
        <v>15450</v>
      </c>
      <c r="C101" s="1" t="s">
        <v>114</v>
      </c>
      <c r="D101">
        <v>273</v>
      </c>
      <c r="E101" cm="1">
        <f t="array" ref="E101">_xlfn.IFS(AND(2=E100,B101=B100),3,B101=B100,2,TRUE,1)</f>
        <v>1</v>
      </c>
    </row>
    <row r="102" spans="1:5" x14ac:dyDescent="0.3">
      <c r="A102" s="1" t="s">
        <v>147</v>
      </c>
      <c r="B102">
        <v>15450</v>
      </c>
      <c r="C102" s="1" t="s">
        <v>114</v>
      </c>
      <c r="D102">
        <v>404</v>
      </c>
      <c r="E102" cm="1">
        <f t="array" ref="E102">_xlfn.IFS(AND(2=E101,B102=B101),3,B102=B101,2,TRUE,1)</f>
        <v>2</v>
      </c>
    </row>
    <row r="103" spans="1:5" x14ac:dyDescent="0.3">
      <c r="A103" s="1" t="s">
        <v>109</v>
      </c>
      <c r="B103">
        <v>16631</v>
      </c>
      <c r="C103" s="1" t="s">
        <v>114</v>
      </c>
      <c r="D103">
        <v>5567</v>
      </c>
      <c r="E103" cm="1">
        <f t="array" ref="E103">_xlfn.IFS(AND(2=E102,B103=B102),3,B103=B102,2,TRUE,1)</f>
        <v>1</v>
      </c>
    </row>
    <row r="104" spans="1:5" x14ac:dyDescent="0.3">
      <c r="A104" s="1" t="s">
        <v>148</v>
      </c>
      <c r="B104">
        <v>16631</v>
      </c>
      <c r="C104" s="1" t="s">
        <v>114</v>
      </c>
      <c r="D104">
        <v>294</v>
      </c>
      <c r="E104" cm="1">
        <f t="array" ref="E104">_xlfn.IFS(AND(2=E103,B104=B103),3,B104=B103,2,TRUE,1)</f>
        <v>2</v>
      </c>
    </row>
    <row r="105" spans="1:5" x14ac:dyDescent="0.3">
      <c r="A105" s="1" t="s">
        <v>111</v>
      </c>
      <c r="B105">
        <v>16673</v>
      </c>
      <c r="C105" s="1" t="s">
        <v>114</v>
      </c>
      <c r="D105">
        <v>396</v>
      </c>
      <c r="E105" cm="1">
        <f t="array" ref="E105">_xlfn.IFS(AND(2=E104,B105=B104),3,B105=B104,2,TRUE,1)</f>
        <v>1</v>
      </c>
    </row>
    <row r="106" spans="1:5" x14ac:dyDescent="0.3">
      <c r="A106" s="1" t="s">
        <v>149</v>
      </c>
      <c r="B106">
        <v>16673</v>
      </c>
      <c r="C106" s="1" t="s">
        <v>114</v>
      </c>
      <c r="D106">
        <v>11</v>
      </c>
      <c r="E106" cm="1">
        <f t="array" ref="E106">_xlfn.IFS(AND(2=E105,B106=B105),3,B106=B105,2,TRUE,1)</f>
        <v>2</v>
      </c>
    </row>
    <row r="107" spans="1:5" x14ac:dyDescent="0.3">
      <c r="A107" s="1" t="s">
        <v>113</v>
      </c>
      <c r="B107">
        <v>21412</v>
      </c>
      <c r="C107" s="1" t="s">
        <v>114</v>
      </c>
      <c r="D107">
        <v>278</v>
      </c>
      <c r="E107" cm="1">
        <f t="array" ref="E107">_xlfn.IFS(AND(2=E106,B107=B106),3,B107=B106,2,TRUE,1)</f>
        <v>1</v>
      </c>
    </row>
    <row r="108" spans="1:5" x14ac:dyDescent="0.3">
      <c r="A108" s="1" t="s">
        <v>150</v>
      </c>
      <c r="B108">
        <v>21412</v>
      </c>
      <c r="C108" s="1" t="s">
        <v>114</v>
      </c>
      <c r="D108">
        <v>89</v>
      </c>
      <c r="E108" cm="1">
        <f t="array" ref="E108">_xlfn.IFS(AND(2=E107,B108=B107),3,B108=B107,2,TRUE,1)</f>
        <v>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A678-DE74-4109-9B73-90123652F8E1}">
  <dimension ref="A1:L111"/>
  <sheetViews>
    <sheetView topLeftCell="E7" workbookViewId="0">
      <selection activeCell="L35" sqref="L35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3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151</v>
      </c>
    </row>
    <row r="2" spans="1:12" x14ac:dyDescent="0.3">
      <c r="A2" s="1" t="s">
        <v>4</v>
      </c>
      <c r="B2">
        <v>91</v>
      </c>
      <c r="C2" s="1" t="s">
        <v>5</v>
      </c>
      <c r="D2">
        <v>94</v>
      </c>
      <c r="E2" cm="1">
        <f t="array" ref="E2">_xlfn.IFS(AND(2=E1,B2=B1),3,B2=B1,2,TRUE,1)</f>
        <v>1</v>
      </c>
    </row>
    <row r="3" spans="1:12" x14ac:dyDescent="0.3">
      <c r="A3" s="1" t="s">
        <v>6</v>
      </c>
      <c r="B3">
        <v>91</v>
      </c>
      <c r="C3" s="1" t="s">
        <v>5</v>
      </c>
      <c r="D3">
        <v>66</v>
      </c>
      <c r="E3" cm="1">
        <f t="array" ref="E3">_xlfn.IFS(AND(2=E2,B3=B2),3,B3=B2,2,TRUE,1)</f>
        <v>2</v>
      </c>
    </row>
    <row r="4" spans="1:12" x14ac:dyDescent="0.3">
      <c r="A4" s="1" t="s">
        <v>7</v>
      </c>
      <c r="B4">
        <v>97</v>
      </c>
      <c r="C4" s="1" t="s">
        <v>5</v>
      </c>
      <c r="D4">
        <v>7843</v>
      </c>
      <c r="E4" cm="1">
        <f t="array" ref="E4">_xlfn.IFS(AND(2=E3,B4=B3),3,B4=B3,2,TRUE,1)</f>
        <v>1</v>
      </c>
    </row>
    <row r="5" spans="1:12" x14ac:dyDescent="0.3">
      <c r="A5" s="1" t="s">
        <v>8</v>
      </c>
      <c r="B5">
        <v>97</v>
      </c>
      <c r="C5" s="1" t="s">
        <v>5</v>
      </c>
      <c r="D5">
        <v>1660</v>
      </c>
      <c r="E5" cm="1">
        <f t="array" ref="E5">_xlfn.IFS(AND(2=E4,B5=B4),3,B5=B4,2,TRUE,1)</f>
        <v>2</v>
      </c>
    </row>
    <row r="6" spans="1:12" x14ac:dyDescent="0.3">
      <c r="A6" s="1" t="s">
        <v>9</v>
      </c>
      <c r="B6">
        <v>105</v>
      </c>
      <c r="C6" s="1" t="s">
        <v>5</v>
      </c>
      <c r="D6">
        <v>2</v>
      </c>
      <c r="E6" cm="1">
        <f t="array" ref="E6">_xlfn.IFS(AND(2=E5,B6=B5),3,B6=B5,2,TRUE,1)</f>
        <v>1</v>
      </c>
      <c r="I6">
        <v>1</v>
      </c>
      <c r="J6" s="2" t="s">
        <v>152</v>
      </c>
      <c r="K6">
        <v>2</v>
      </c>
      <c r="L6" s="2" t="s">
        <v>153</v>
      </c>
    </row>
    <row r="7" spans="1:12" x14ac:dyDescent="0.3">
      <c r="A7" s="1" t="s">
        <v>10</v>
      </c>
      <c r="B7">
        <v>193</v>
      </c>
      <c r="C7" s="1" t="s">
        <v>5</v>
      </c>
      <c r="D7">
        <v>188</v>
      </c>
      <c r="E7" cm="1">
        <f t="array" ref="E7">_xlfn.IFS(AND(2=E6,B7=B6),3,B7=B6,2,TRUE,1)</f>
        <v>1</v>
      </c>
      <c r="H7">
        <v>1000</v>
      </c>
      <c r="I7">
        <f>COUNTIFS(sea_dataset_normal[position],"&lt;="&amp;$H7,sea_dataset_normal[search],"=1")</f>
        <v>60</v>
      </c>
      <c r="J7" s="2">
        <f>SUM($I$7:$I7)/SUM($I$7:$I$29)</f>
        <v>0.86956521739130432</v>
      </c>
      <c r="K7">
        <f>COUNTIFS(sea_dataset_normal[position],"&lt;="&amp;H7,sea_dataset_normal[search],"=2")</f>
        <v>37</v>
      </c>
      <c r="L7" s="2">
        <f>SUM($K$7:$K7)/SUM($K$7:$K$29)</f>
        <v>0.90243902439024393</v>
      </c>
    </row>
    <row r="8" spans="1:12" x14ac:dyDescent="0.3">
      <c r="A8" s="1" t="s">
        <v>11</v>
      </c>
      <c r="B8">
        <v>193</v>
      </c>
      <c r="C8" s="1" t="s">
        <v>5</v>
      </c>
      <c r="D8">
        <v>125</v>
      </c>
      <c r="E8" cm="1">
        <f t="array" ref="E8">_xlfn.IFS(AND(2=E7,B8=B7),3,B8=B7,2,TRUE,1)</f>
        <v>2</v>
      </c>
      <c r="H8">
        <v>2000</v>
      </c>
      <c r="I8">
        <f>COUNTIFS(sea_dataset_normal[position],"&lt;="&amp;H8,sea_dataset_normal[search],"=1")-I7</f>
        <v>4</v>
      </c>
      <c r="J8" s="2">
        <f>SUM($I$7:$I8)/SUM($I$7:$I$29)</f>
        <v>0.92753623188405798</v>
      </c>
      <c r="K8">
        <f>COUNTIFS(sea_dataset_normal[position],"&lt;="&amp;H8,sea_dataset_normal[search],"=2")-K7</f>
        <v>2</v>
      </c>
      <c r="L8" s="2">
        <f>SUM($K$7:$K8)/SUM($K$7:$K$29)</f>
        <v>0.95121951219512191</v>
      </c>
    </row>
    <row r="9" spans="1:12" x14ac:dyDescent="0.3">
      <c r="A9" s="1" t="s">
        <v>12</v>
      </c>
      <c r="B9">
        <v>317</v>
      </c>
      <c r="C9" s="1" t="s">
        <v>5</v>
      </c>
      <c r="D9">
        <v>24</v>
      </c>
      <c r="E9" cm="1">
        <f t="array" ref="E9">_xlfn.IFS(AND(2=E8,B9=B8),3,B9=B8,2,TRUE,1)</f>
        <v>1</v>
      </c>
      <c r="H9">
        <v>3000</v>
      </c>
      <c r="I9">
        <f>COUNTIFS(sea_dataset_normal[position],"&lt;="&amp;H9,sea_dataset_normal[search],"=1")-SUM($I$7:$I8)</f>
        <v>1</v>
      </c>
      <c r="J9" s="2">
        <f>SUM($I$7:$I9)/SUM($I$7:$I$29)</f>
        <v>0.94202898550724634</v>
      </c>
      <c r="K9">
        <f>COUNTIFS(sea_dataset_normal[position],"&lt;="&amp;H9,sea_dataset_normal[search],"=2")-SUM($K$7:$K8)</f>
        <v>1</v>
      </c>
      <c r="L9" s="2">
        <f>SUM($K$7:$K9)/SUM($K$7:$K$29)</f>
        <v>0.97560975609756095</v>
      </c>
    </row>
    <row r="10" spans="1:12" x14ac:dyDescent="0.3">
      <c r="A10" s="1" t="s">
        <v>13</v>
      </c>
      <c r="B10">
        <v>362</v>
      </c>
      <c r="C10" s="1" t="s">
        <v>5</v>
      </c>
      <c r="D10">
        <v>137</v>
      </c>
      <c r="E10" cm="1">
        <f t="array" ref="E10">_xlfn.IFS(AND(2=E9,B10=B9),3,B10=B9,2,TRUE,1)</f>
        <v>1</v>
      </c>
      <c r="H10">
        <v>4000</v>
      </c>
      <c r="I10">
        <f>COUNTIFS(sea_dataset_normal[position],"&lt;="&amp;H10,sea_dataset_normal[search],"=1")-SUM($I$7:$I9)</f>
        <v>1</v>
      </c>
      <c r="J10" s="2">
        <f>SUM($I$7:$I10)/SUM($I$7:$I$29)</f>
        <v>0.95652173913043481</v>
      </c>
      <c r="K10">
        <f>COUNTIFS(sea_dataset_normal[position],"&lt;="&amp;H10,sea_dataset_normal[search],"=2")-SUM($K$7:$K9)</f>
        <v>1</v>
      </c>
      <c r="L10" s="2">
        <f>SUM($K$7:$K10)/SUM($K$7:$K$29)</f>
        <v>1</v>
      </c>
    </row>
    <row r="11" spans="1:12" x14ac:dyDescent="0.3">
      <c r="A11" s="1" t="s">
        <v>14</v>
      </c>
      <c r="B11">
        <v>362</v>
      </c>
      <c r="C11" s="1" t="s">
        <v>5</v>
      </c>
      <c r="D11">
        <v>262</v>
      </c>
      <c r="E11" cm="1">
        <f t="array" ref="E11">_xlfn.IFS(AND(2=E10,B11=B10),3,B11=B10,2,TRUE,1)</f>
        <v>2</v>
      </c>
      <c r="H11">
        <v>5000</v>
      </c>
      <c r="I11">
        <f>COUNTIFS(sea_dataset_normal[position],"&lt;="&amp;H11,sea_dataset_normal[search],"=1")-SUM($I$7:$I10)</f>
        <v>1</v>
      </c>
      <c r="J11" s="2">
        <f>SUM($I$7:$I11)/SUM($I$7:$I$29)</f>
        <v>0.97101449275362317</v>
      </c>
      <c r="K11">
        <f>COUNTIFS(sea_dataset_normal[position],"&lt;="&amp;H11,sea_dataset_normal[search],"=2")-SUM($K$7:$K10)</f>
        <v>0</v>
      </c>
      <c r="L11" s="2">
        <f>SUM($K$7:$K11)/SUM($K$7:$K$29)</f>
        <v>1</v>
      </c>
    </row>
    <row r="12" spans="1:12" x14ac:dyDescent="0.3">
      <c r="A12" s="1" t="s">
        <v>15</v>
      </c>
      <c r="B12">
        <v>426</v>
      </c>
      <c r="C12" s="1" t="s">
        <v>5</v>
      </c>
      <c r="D12">
        <v>25</v>
      </c>
      <c r="E12" cm="1">
        <f t="array" ref="E12">_xlfn.IFS(AND(2=E11,B12=B11),3,B12=B11,2,TRUE,1)</f>
        <v>1</v>
      </c>
      <c r="H12">
        <v>6000</v>
      </c>
      <c r="I12">
        <f>COUNTIFS(sea_dataset_normal[position],"&lt;="&amp;H12,sea_dataset_normal[search],"=1")-SUM($I$7:$I11)</f>
        <v>1</v>
      </c>
      <c r="J12" s="2">
        <f>SUM($I$7:$I12)/SUM($I$7:$I$29)</f>
        <v>0.98550724637681164</v>
      </c>
      <c r="K12">
        <f>COUNTIFS(sea_dataset_normal[position],"&lt;="&amp;H12,sea_dataset_normal[search],"=2")-SUM($K$7:$K11)</f>
        <v>0</v>
      </c>
      <c r="L12" s="2">
        <f>SUM($K$7:$K12)/SUM($K$7:$K$29)</f>
        <v>1</v>
      </c>
    </row>
    <row r="13" spans="1:12" x14ac:dyDescent="0.3">
      <c r="A13" s="1" t="s">
        <v>16</v>
      </c>
      <c r="B13">
        <v>791</v>
      </c>
      <c r="C13" s="1" t="s">
        <v>5</v>
      </c>
      <c r="D13">
        <v>8</v>
      </c>
      <c r="E13" cm="1">
        <f t="array" ref="E13">_xlfn.IFS(AND(2=E12,B13=B12),3,B13=B12,2,TRUE,1)</f>
        <v>1</v>
      </c>
      <c r="H13">
        <v>7000</v>
      </c>
      <c r="I13">
        <f>COUNTIFS(sea_dataset_normal[position],"&lt;="&amp;H13,sea_dataset_normal[search],"=1")-SUM($I$7:$I12)</f>
        <v>0</v>
      </c>
      <c r="J13" s="2">
        <f>SUM($I$7:$I13)/SUM($I$7:$I$29)</f>
        <v>0.98550724637681164</v>
      </c>
      <c r="K13">
        <f>COUNTIFS(sea_dataset_normal[position],"&lt;="&amp;H13,sea_dataset_normal[search],"=2")-SUM($K$7:$K12)</f>
        <v>0</v>
      </c>
      <c r="L13" s="2">
        <f>SUM($K$7:$K13)/SUM($K$7:$K$29)</f>
        <v>1</v>
      </c>
    </row>
    <row r="14" spans="1:12" x14ac:dyDescent="0.3">
      <c r="A14" s="1" t="s">
        <v>17</v>
      </c>
      <c r="B14">
        <v>811</v>
      </c>
      <c r="C14" s="1" t="s">
        <v>5</v>
      </c>
      <c r="D14">
        <v>91</v>
      </c>
      <c r="E14" cm="1">
        <f t="array" ref="E14">_xlfn.IFS(AND(2=E13,B14=B13),3,B14=B13,2,TRUE,1)</f>
        <v>1</v>
      </c>
      <c r="H14">
        <v>8000</v>
      </c>
      <c r="I14">
        <f>COUNTIFS(sea_dataset_normal[position],"&lt;="&amp;H14,sea_dataset_normal[search],"=1")-SUM($I$7:$I13)</f>
        <v>1</v>
      </c>
      <c r="J14" s="2">
        <f>SUM($I$7:$I14)/SUM($I$7:$I$29)</f>
        <v>1</v>
      </c>
      <c r="K14">
        <f>COUNTIFS(sea_dataset_normal[position],"&lt;="&amp;H14,sea_dataset_normal[search],"=2")-SUM($K$7:$K13)</f>
        <v>0</v>
      </c>
      <c r="L14" s="2">
        <f>SUM($K$7:$K14)/SUM($K$7:$K$29)</f>
        <v>1</v>
      </c>
    </row>
    <row r="15" spans="1:12" x14ac:dyDescent="0.3">
      <c r="A15" s="1" t="s">
        <v>18</v>
      </c>
      <c r="B15">
        <v>811</v>
      </c>
      <c r="C15" s="1" t="s">
        <v>5</v>
      </c>
      <c r="D15">
        <v>23</v>
      </c>
      <c r="E15" cm="1">
        <f t="array" ref="E15">_xlfn.IFS(AND(2=E14,B15=B14),3,B15=B14,2,TRUE,1)</f>
        <v>2</v>
      </c>
      <c r="H15">
        <v>9000</v>
      </c>
      <c r="I15">
        <f>COUNTIFS(sea_dataset_normal[position],"&lt;="&amp;H15,sea_dataset_normal[search],"=1")-SUM($I$7:$I14)</f>
        <v>0</v>
      </c>
      <c r="J15" s="2">
        <f>SUM($I$7:$I15)/SUM($I$7:$I$29)</f>
        <v>1</v>
      </c>
      <c r="K15">
        <f>COUNTIFS(sea_dataset_normal[position],"&lt;="&amp;H15,sea_dataset_normal[search],"=2")-SUM($K$7:$K14)</f>
        <v>0</v>
      </c>
      <c r="L15" s="2">
        <f>SUM($K$7:$K15)/SUM($K$7:$K$29)</f>
        <v>1</v>
      </c>
    </row>
    <row r="16" spans="1:12" x14ac:dyDescent="0.3">
      <c r="A16" s="1" t="s">
        <v>19</v>
      </c>
      <c r="B16">
        <v>1337</v>
      </c>
      <c r="C16" s="1" t="s">
        <v>5</v>
      </c>
      <c r="D16">
        <v>2</v>
      </c>
      <c r="E16" cm="1">
        <f t="array" ref="E16">_xlfn.IFS(AND(2=E15,B16=B15),3,B16=B15,2,TRUE,1)</f>
        <v>1</v>
      </c>
      <c r="H16">
        <v>10000</v>
      </c>
      <c r="I16">
        <f>COUNTIFS(sea_dataset_normal[position],"&lt;="&amp;H16,sea_dataset_normal[search],"=1")-SUM($I$7:$I15)</f>
        <v>0</v>
      </c>
      <c r="J16" s="2">
        <f>SUM($I$7:$I16)/SUM($I$7:$I$29)</f>
        <v>1</v>
      </c>
      <c r="K16">
        <f>COUNTIFS(sea_dataset_normal[position],"&lt;="&amp;H16,sea_dataset_normal[search],"=2")-SUM($K$7:$K15)</f>
        <v>0</v>
      </c>
      <c r="L16" s="2">
        <f>SUM($K$7:$K16)/SUM($K$7:$K$29)</f>
        <v>1</v>
      </c>
    </row>
    <row r="17" spans="1:12" x14ac:dyDescent="0.3">
      <c r="A17" s="1" t="s">
        <v>20</v>
      </c>
      <c r="B17">
        <v>1419</v>
      </c>
      <c r="C17" s="1" t="s">
        <v>5</v>
      </c>
      <c r="D17">
        <v>38</v>
      </c>
      <c r="E17" cm="1">
        <f t="array" ref="E17">_xlfn.IFS(AND(2=E16,B17=B16),3,B17=B16,2,TRUE,1)</f>
        <v>1</v>
      </c>
      <c r="H17">
        <v>11000</v>
      </c>
      <c r="I17">
        <f>COUNTIFS(sea_dataset_normal[position],"&lt;="&amp;H17,sea_dataset_normal[search],"=1")-SUM($I$7:$I16)</f>
        <v>0</v>
      </c>
      <c r="J17" s="2">
        <f>SUM($I$7:$I17)/SUM($I$7:$I$29)</f>
        <v>1</v>
      </c>
      <c r="K17">
        <f>COUNTIFS(sea_dataset_normal[position],"&lt;="&amp;H17,sea_dataset_normal[search],"=2")-SUM($K$7:$K16)</f>
        <v>0</v>
      </c>
      <c r="L17" s="2">
        <f>SUM($K$7:$K17)/SUM($K$7:$K$29)</f>
        <v>1</v>
      </c>
    </row>
    <row r="18" spans="1:12" x14ac:dyDescent="0.3">
      <c r="A18" s="1" t="s">
        <v>21</v>
      </c>
      <c r="B18">
        <v>1623</v>
      </c>
      <c r="C18" s="1" t="s">
        <v>5</v>
      </c>
      <c r="D18">
        <v>85</v>
      </c>
      <c r="E18" cm="1">
        <f t="array" ref="E18">_xlfn.IFS(AND(2=E17,B18=B17),3,B18=B17,2,TRUE,1)</f>
        <v>1</v>
      </c>
      <c r="H18">
        <v>12000</v>
      </c>
      <c r="I18">
        <f>COUNTIFS(sea_dataset_normal[position],"&lt;="&amp;H18,sea_dataset_normal[search],"=1")-SUM($I$7:$I17)</f>
        <v>0</v>
      </c>
      <c r="J18" s="2">
        <f>SUM($I$7:$I18)/SUM($I$7:$I$29)</f>
        <v>1</v>
      </c>
      <c r="K18">
        <f>COUNTIFS(sea_dataset_normal[position],"&lt;="&amp;H18,sea_dataset_normal[search],"=2")-SUM($K$7:$K17)</f>
        <v>0</v>
      </c>
      <c r="L18" s="2">
        <f>SUM($K$7:$K18)/SUM($K$7:$K$29)</f>
        <v>1</v>
      </c>
    </row>
    <row r="19" spans="1:12" x14ac:dyDescent="0.3">
      <c r="A19" s="1" t="s">
        <v>22</v>
      </c>
      <c r="B19">
        <v>1623</v>
      </c>
      <c r="C19" s="1" t="s">
        <v>5</v>
      </c>
      <c r="D19">
        <v>35</v>
      </c>
      <c r="E19" cm="1">
        <f t="array" ref="E19">_xlfn.IFS(AND(2=E18,B19=B18),3,B19=B18,2,TRUE,1)</f>
        <v>2</v>
      </c>
      <c r="H19">
        <v>13000</v>
      </c>
      <c r="I19">
        <f>COUNTIFS(sea_dataset_normal[position],"&lt;="&amp;H19,sea_dataset_normal[search],"=1")-SUM($I$7:$I18)</f>
        <v>0</v>
      </c>
      <c r="J19" s="2">
        <f>SUM($I$7:$I19)/SUM($I$7:$I$29)</f>
        <v>1</v>
      </c>
      <c r="K19">
        <f>COUNTIFS(sea_dataset_normal[position],"&lt;="&amp;H19,sea_dataset_normal[search],"=2")-SUM($K$7:$K18)</f>
        <v>0</v>
      </c>
      <c r="L19" s="2">
        <f>SUM($K$7:$K19)/SUM($K$7:$K$29)</f>
        <v>1</v>
      </c>
    </row>
    <row r="20" spans="1:12" x14ac:dyDescent="0.3">
      <c r="A20" s="1" t="s">
        <v>23</v>
      </c>
      <c r="B20">
        <v>1851</v>
      </c>
      <c r="C20" s="1" t="s">
        <v>5</v>
      </c>
      <c r="D20">
        <v>21</v>
      </c>
      <c r="E20" cm="1">
        <f t="array" ref="E20">_xlfn.IFS(AND(2=E19,B20=B19),3,B20=B19,2,TRUE,1)</f>
        <v>1</v>
      </c>
      <c r="H20">
        <v>14000</v>
      </c>
      <c r="I20">
        <f>COUNTIFS(sea_dataset_normal[position],"&lt;="&amp;H20,sea_dataset_normal[search],"=1")-SUM($I$7:$I19)</f>
        <v>0</v>
      </c>
      <c r="J20" s="2">
        <f>SUM($I$7:$I20)/SUM($I$7:$I$29)</f>
        <v>1</v>
      </c>
      <c r="K20">
        <f>COUNTIFS(sea_dataset_normal[position],"&lt;="&amp;H20,sea_dataset_normal[search],"=2")-SUM($K$7:$K19)</f>
        <v>0</v>
      </c>
      <c r="L20" s="2">
        <f>SUM($K$7:$K20)/SUM($K$7:$K$29)</f>
        <v>1</v>
      </c>
    </row>
    <row r="21" spans="1:12" x14ac:dyDescent="0.3">
      <c r="A21" s="1" t="s">
        <v>24</v>
      </c>
      <c r="B21">
        <v>2235</v>
      </c>
      <c r="C21" s="1" t="s">
        <v>5</v>
      </c>
      <c r="D21">
        <v>51</v>
      </c>
      <c r="E21" cm="1">
        <f t="array" ref="E21">_xlfn.IFS(AND(2=E20,B21=B20),3,B21=B20,2,TRUE,1)</f>
        <v>1</v>
      </c>
      <c r="H21">
        <v>15000</v>
      </c>
      <c r="I21">
        <f>COUNTIFS(sea_dataset_normal[position],"&lt;="&amp;H21,sea_dataset_normal[search],"=1")-SUM($I$7:$I20)</f>
        <v>0</v>
      </c>
      <c r="J21" s="2">
        <f>SUM($I$7:$I21)/SUM($I$7:$I$29)</f>
        <v>1</v>
      </c>
      <c r="K21">
        <f>COUNTIFS(sea_dataset_normal[position],"&lt;="&amp;H21,sea_dataset_normal[search],"=2")-SUM($K$7:$K20)</f>
        <v>0</v>
      </c>
      <c r="L21" s="2">
        <f>SUM($K$7:$K21)/SUM($K$7:$K$29)</f>
        <v>1</v>
      </c>
    </row>
    <row r="22" spans="1:12" x14ac:dyDescent="0.3">
      <c r="A22" s="1" t="s">
        <v>25</v>
      </c>
      <c r="B22">
        <v>2486</v>
      </c>
      <c r="C22" s="1" t="s">
        <v>5</v>
      </c>
      <c r="D22">
        <v>3</v>
      </c>
      <c r="E22" cm="1">
        <f t="array" ref="E22">_xlfn.IFS(AND(2=E21,B22=B21),3,B22=B21,2,TRUE,1)</f>
        <v>1</v>
      </c>
      <c r="H22">
        <v>16000</v>
      </c>
      <c r="I22">
        <f>COUNTIFS(sea_dataset_normal[position],"&lt;="&amp;H22,sea_dataset_normal[search],"=1")-SUM($I$7:$I21)</f>
        <v>0</v>
      </c>
      <c r="J22" s="2">
        <f>SUM($I$7:$I22)/SUM($I$7:$I$29)</f>
        <v>1</v>
      </c>
      <c r="K22">
        <f>COUNTIFS(sea_dataset_normal[position],"&lt;="&amp;H22,sea_dataset_normal[search],"=2")-SUM($K$7:$K21)</f>
        <v>0</v>
      </c>
      <c r="L22" s="2">
        <f>SUM($K$7:$K22)/SUM($K$7:$K$29)</f>
        <v>1</v>
      </c>
    </row>
    <row r="23" spans="1:12" x14ac:dyDescent="0.3">
      <c r="A23" s="1" t="s">
        <v>26</v>
      </c>
      <c r="B23">
        <v>2580</v>
      </c>
      <c r="C23" s="1" t="s">
        <v>5</v>
      </c>
      <c r="D23">
        <v>1415</v>
      </c>
      <c r="E23" cm="1">
        <f t="array" ref="E23">_xlfn.IFS(AND(2=E22,B23=B22),3,B23=B22,2,TRUE,1)</f>
        <v>1</v>
      </c>
      <c r="H23">
        <v>17000</v>
      </c>
      <c r="I23">
        <f>COUNTIFS(sea_dataset_normal[position],"&lt;="&amp;H23,sea_dataset_normal[search],"=1")-SUM($I$7:$I22)</f>
        <v>0</v>
      </c>
      <c r="J23" s="2">
        <f>SUM($I$7:$I23)/SUM($I$7:$I$29)</f>
        <v>1</v>
      </c>
      <c r="K23">
        <f>COUNTIFS(sea_dataset_normal[position],"&lt;="&amp;H23,sea_dataset_normal[search],"=2")-SUM($K$7:$K22)</f>
        <v>0</v>
      </c>
      <c r="L23" s="2">
        <f>SUM($K$7:$K23)/SUM($K$7:$K$29)</f>
        <v>1</v>
      </c>
    </row>
    <row r="24" spans="1:12" x14ac:dyDescent="0.3">
      <c r="A24" s="1" t="s">
        <v>27</v>
      </c>
      <c r="B24">
        <v>2580</v>
      </c>
      <c r="C24" s="1" t="s">
        <v>5</v>
      </c>
      <c r="D24">
        <v>682</v>
      </c>
      <c r="E24" cm="1">
        <f t="array" ref="E24">_xlfn.IFS(AND(2=E23,B24=B23),3,B24=B23,2,TRUE,1)</f>
        <v>2</v>
      </c>
      <c r="H24">
        <v>18000</v>
      </c>
      <c r="I24">
        <f>COUNTIFS(sea_dataset_normal[position],"&lt;="&amp;H24,sea_dataset_normal[search],"=1")-SUM($I$7:$I23)</f>
        <v>0</v>
      </c>
      <c r="J24" s="2">
        <f>SUM($I$7:$I24)/SUM($I$7:$I$29)</f>
        <v>1</v>
      </c>
      <c r="K24">
        <f>COUNTIFS(sea_dataset_normal[position],"&lt;="&amp;H24,sea_dataset_normal[search],"=2")-SUM($K$7:$K23)</f>
        <v>0</v>
      </c>
      <c r="L24" s="2">
        <f>SUM($K$7:$K24)/SUM($K$7:$K$29)</f>
        <v>1</v>
      </c>
    </row>
    <row r="25" spans="1:12" x14ac:dyDescent="0.3">
      <c r="A25" s="1" t="s">
        <v>28</v>
      </c>
      <c r="B25">
        <v>2685</v>
      </c>
      <c r="C25" s="1" t="s">
        <v>5</v>
      </c>
      <c r="D25">
        <v>930</v>
      </c>
      <c r="E25" cm="1">
        <f t="array" ref="E25">_xlfn.IFS(AND(2=E24,B25=B24),3,B25=B24,2,TRUE,1)</f>
        <v>1</v>
      </c>
      <c r="H25">
        <v>19000</v>
      </c>
      <c r="I25">
        <f>COUNTIFS(sea_dataset_normal[position],"&lt;="&amp;H25,sea_dataset_normal[search],"=1")-SUM($I$7:$I24)</f>
        <v>0</v>
      </c>
      <c r="J25" s="2">
        <f>SUM($I$7:$I25)/SUM($I$7:$I$29)</f>
        <v>1</v>
      </c>
      <c r="K25">
        <f>COUNTIFS(sea_dataset_normal[position],"&lt;="&amp;H25,sea_dataset_normal[search],"=2")-SUM($K$7:$K24)</f>
        <v>0</v>
      </c>
      <c r="L25" s="2">
        <f>SUM($K$7:$K25)/SUM($K$7:$K$29)</f>
        <v>1</v>
      </c>
    </row>
    <row r="26" spans="1:12" x14ac:dyDescent="0.3">
      <c r="A26" s="1" t="s">
        <v>29</v>
      </c>
      <c r="B26">
        <v>2685</v>
      </c>
      <c r="C26" s="1" t="s">
        <v>5</v>
      </c>
      <c r="D26">
        <v>166</v>
      </c>
      <c r="E26" cm="1">
        <f t="array" ref="E26">_xlfn.IFS(AND(2=E25,B26=B25),3,B26=B25,2,TRUE,1)</f>
        <v>2</v>
      </c>
      <c r="H26">
        <v>20000</v>
      </c>
      <c r="I26">
        <f>COUNTIFS(sea_dataset_normal[position],"&lt;="&amp;H26,sea_dataset_normal[search],"=1")-SUM($I$7:$I25)</f>
        <v>0</v>
      </c>
      <c r="J26" s="2">
        <f>SUM($I$7:$I26)/SUM($I$7:$I$29)</f>
        <v>1</v>
      </c>
      <c r="K26">
        <f>COUNTIFS(sea_dataset_normal[position],"&lt;="&amp;H26,sea_dataset_normal[search],"=2")-SUM($K$7:$K25)</f>
        <v>0</v>
      </c>
      <c r="L26" s="2">
        <f>SUM($K$7:$K26)/SUM($K$7:$K$29)</f>
        <v>1</v>
      </c>
    </row>
    <row r="27" spans="1:12" x14ac:dyDescent="0.3">
      <c r="A27" s="1" t="s">
        <v>30</v>
      </c>
      <c r="B27">
        <v>4646</v>
      </c>
      <c r="C27" s="1" t="s">
        <v>5</v>
      </c>
      <c r="D27">
        <v>1371</v>
      </c>
      <c r="E27" cm="1">
        <f t="array" ref="E27">_xlfn.IFS(AND(2=E26,B27=B26),3,B27=B26,2,TRUE,1)</f>
        <v>1</v>
      </c>
      <c r="H27">
        <v>21000</v>
      </c>
      <c r="I27">
        <f>COUNTIFS(sea_dataset_normal[position],"&lt;="&amp;H27,sea_dataset_normal[search],"=1")-SUM($I$7:$I26)</f>
        <v>0</v>
      </c>
      <c r="J27" s="2">
        <f>SUM($I$7:$I27)/SUM($I$7:$I$29)</f>
        <v>1</v>
      </c>
      <c r="K27">
        <f>COUNTIFS(sea_dataset_normal[position],"&lt;="&amp;H27,sea_dataset_normal[search],"=2")-SUM($K$7:$K26)</f>
        <v>0</v>
      </c>
      <c r="L27" s="2">
        <f>SUM($K$7:$K27)/SUM($K$7:$K$29)</f>
        <v>1</v>
      </c>
    </row>
    <row r="28" spans="1:12" x14ac:dyDescent="0.3">
      <c r="A28" s="1" t="s">
        <v>31</v>
      </c>
      <c r="B28">
        <v>4646</v>
      </c>
      <c r="C28" s="1" t="s">
        <v>5</v>
      </c>
      <c r="D28">
        <v>18</v>
      </c>
      <c r="E28" cm="1">
        <f t="array" ref="E28">_xlfn.IFS(AND(2=E27,B28=B27),3,B28=B27,2,TRUE,1)</f>
        <v>2</v>
      </c>
      <c r="H28">
        <v>22000</v>
      </c>
      <c r="I28">
        <f>COUNTIFS(sea_dataset_normal[position],"&lt;="&amp;H28,sea_dataset_normal[search],"=1")-SUM($I$7:$I27)</f>
        <v>0</v>
      </c>
      <c r="J28" s="2">
        <f>SUM($I$7:$I28)/SUM($I$7:$I$29)</f>
        <v>1</v>
      </c>
      <c r="K28">
        <f>COUNTIFS(sea_dataset_normal[position],"&lt;="&amp;H28,sea_dataset_normal[search],"=2")-SUM($K$7:$K27)</f>
        <v>0</v>
      </c>
      <c r="L28" s="2">
        <f>SUM($K$7:$K28)/SUM($K$7:$K$29)</f>
        <v>1</v>
      </c>
    </row>
    <row r="29" spans="1:12" x14ac:dyDescent="0.3">
      <c r="A29" s="1" t="s">
        <v>32</v>
      </c>
      <c r="B29">
        <v>5541</v>
      </c>
      <c r="C29" s="1" t="s">
        <v>5</v>
      </c>
      <c r="D29">
        <v>193</v>
      </c>
      <c r="E29" cm="1">
        <f t="array" ref="E29">_xlfn.IFS(AND(2=E28,B29=B28),3,B29=B28,2,TRUE,1)</f>
        <v>1</v>
      </c>
      <c r="H29">
        <v>23000</v>
      </c>
      <c r="I29">
        <f>COUNTIFS(sea_dataset_normal[position],"&lt;="&amp;H29,sea_dataset_normal[search],"=1")-SUM($I$7:$I28)</f>
        <v>0</v>
      </c>
      <c r="J29" s="2">
        <f>SUM($I$7:$I29)/SUM($I$7:$I$29)</f>
        <v>1</v>
      </c>
      <c r="K29">
        <f>COUNTIFS(sea_dataset_normal[position],"&lt;="&amp;H29,sea_dataset_normal[search],"=2")-SUM($K$7:$K28)</f>
        <v>0</v>
      </c>
      <c r="L29" s="2">
        <f>SUM($K$7:$K29)/SUM($K$7:$K$29)</f>
        <v>1</v>
      </c>
    </row>
    <row r="30" spans="1:12" x14ac:dyDescent="0.3">
      <c r="A30" s="1" t="s">
        <v>33</v>
      </c>
      <c r="B30">
        <v>5541</v>
      </c>
      <c r="C30" s="1" t="s">
        <v>5</v>
      </c>
      <c r="D30">
        <v>38</v>
      </c>
      <c r="E30" cm="1">
        <f t="array" ref="E30">_xlfn.IFS(AND(2=E29,B30=B29),3,B30=B29,2,TRUE,1)</f>
        <v>2</v>
      </c>
    </row>
    <row r="31" spans="1:12" x14ac:dyDescent="0.3">
      <c r="A31" s="1" t="s">
        <v>34</v>
      </c>
      <c r="B31">
        <v>5599</v>
      </c>
      <c r="C31" s="1" t="s">
        <v>5</v>
      </c>
      <c r="D31">
        <v>316</v>
      </c>
      <c r="E31" cm="1">
        <f t="array" ref="E31">_xlfn.IFS(AND(2=E30,B31=B30),3,B31=B30,2,TRUE,1)</f>
        <v>1</v>
      </c>
    </row>
    <row r="32" spans="1:12" x14ac:dyDescent="0.3">
      <c r="A32" s="1" t="s">
        <v>35</v>
      </c>
      <c r="B32">
        <v>5599</v>
      </c>
      <c r="C32" s="1" t="s">
        <v>5</v>
      </c>
      <c r="D32">
        <v>29</v>
      </c>
      <c r="E32" cm="1">
        <f t="array" ref="E32">_xlfn.IFS(AND(2=E31,B32=B31),3,B32=B31,2,TRUE,1)</f>
        <v>2</v>
      </c>
    </row>
    <row r="33" spans="1:12" x14ac:dyDescent="0.3">
      <c r="A33" s="1" t="s">
        <v>36</v>
      </c>
      <c r="B33">
        <v>8931</v>
      </c>
      <c r="C33" s="1" t="s">
        <v>5</v>
      </c>
      <c r="D33">
        <v>526</v>
      </c>
      <c r="E33" cm="1">
        <f t="array" ref="E33">_xlfn.IFS(AND(2=E32,B33=B32),3,B33=B32,2,TRUE,1)</f>
        <v>1</v>
      </c>
    </row>
    <row r="34" spans="1:12" x14ac:dyDescent="0.3">
      <c r="A34" s="1" t="s">
        <v>37</v>
      </c>
      <c r="B34">
        <v>8931</v>
      </c>
      <c r="C34" s="1" t="s">
        <v>5</v>
      </c>
      <c r="D34">
        <v>51</v>
      </c>
      <c r="E34" cm="1">
        <f t="array" ref="E34">_xlfn.IFS(AND(2=E33,B34=B33),3,B34=B33,2,TRUE,1)</f>
        <v>2</v>
      </c>
      <c r="I34">
        <f>I6</f>
        <v>1</v>
      </c>
      <c r="J34" s="2" t="str">
        <f>J6</f>
        <v>cumul_1</v>
      </c>
      <c r="K34">
        <f>K6</f>
        <v>2</v>
      </c>
      <c r="L34" s="2" t="str">
        <f>L6</f>
        <v>cumul_2</v>
      </c>
    </row>
    <row r="35" spans="1:12" x14ac:dyDescent="0.3">
      <c r="A35" s="1" t="s">
        <v>38</v>
      </c>
      <c r="B35">
        <v>9828</v>
      </c>
      <c r="C35" s="1" t="s">
        <v>5</v>
      </c>
      <c r="D35">
        <v>5132</v>
      </c>
      <c r="E35" cm="1">
        <f t="array" ref="E35">_xlfn.IFS(AND(2=E34,B35=B34),3,B35=B34,2,TRUE,1)</f>
        <v>1</v>
      </c>
      <c r="H35">
        <v>100</v>
      </c>
      <c r="I35">
        <f>COUNTIFS(sea_dataset_normal[position],"&lt;="&amp;$H35,sea_dataset_normal[search],"=1")</f>
        <v>36</v>
      </c>
      <c r="J35" s="2">
        <f>SUM($I$35:$I35)/SUM($I$35:$I$44)</f>
        <v>0.6</v>
      </c>
      <c r="K35">
        <f>COUNTIFS(sea_dataset_normal[position],"&lt;="&amp;H35,sea_dataset_normal[search],"=2")</f>
        <v>25</v>
      </c>
      <c r="L35" s="2">
        <f>SUM($K$35:$K35)/SUM($K$35:$K$44)</f>
        <v>0.67567567567567566</v>
      </c>
    </row>
    <row r="36" spans="1:12" x14ac:dyDescent="0.3">
      <c r="A36" s="1" t="s">
        <v>39</v>
      </c>
      <c r="B36">
        <v>9828</v>
      </c>
      <c r="C36" s="1" t="s">
        <v>5</v>
      </c>
      <c r="D36">
        <v>2614</v>
      </c>
      <c r="E36" cm="1">
        <f t="array" ref="E36">_xlfn.IFS(AND(2=E35,B36=B35),3,B36=B35,2,TRUE,1)</f>
        <v>2</v>
      </c>
      <c r="H36">
        <v>200</v>
      </c>
      <c r="I36">
        <f>COUNTIFS(sea_dataset_normal[position],"&lt;="&amp;H36,sea_dataset_normal[search],"=1")-I35</f>
        <v>9</v>
      </c>
      <c r="J36" s="2">
        <f>SUM($I$35:$I36)/SUM($I$35:$I$44)</f>
        <v>0.75</v>
      </c>
      <c r="K36">
        <f>COUNTIFS(sea_dataset_normal[position],"&lt;="&amp;H36,sea_dataset_normal[search],"=2")-K35</f>
        <v>7</v>
      </c>
      <c r="L36" s="2">
        <f>SUM($K$35:$K36)/SUM($K$35:$K$44)</f>
        <v>0.86486486486486491</v>
      </c>
    </row>
    <row r="37" spans="1:12" x14ac:dyDescent="0.3">
      <c r="A37" s="1" t="s">
        <v>40</v>
      </c>
      <c r="B37">
        <v>10759</v>
      </c>
      <c r="C37" s="1" t="s">
        <v>5</v>
      </c>
      <c r="D37">
        <v>294</v>
      </c>
      <c r="E37" cm="1">
        <f t="array" ref="E37">_xlfn.IFS(AND(2=E36,B37=B36),3,B37=B36,2,TRUE,1)</f>
        <v>1</v>
      </c>
      <c r="H37">
        <v>300</v>
      </c>
      <c r="I37">
        <f>COUNTIFS(sea_dataset_normal[position],"&lt;="&amp;H37,sea_dataset_normal[search],"=1")-SUM($I$35:$I36)</f>
        <v>3</v>
      </c>
      <c r="J37" s="2">
        <f>SUM($I$35:$I37)/SUM($I$35:$I$44)</f>
        <v>0.8</v>
      </c>
      <c r="K37">
        <f>COUNTIFS(sea_dataset_normal[position],"&lt;="&amp;H37,sea_dataset_normal[search],"=2")-SUM($K$35:$K36)</f>
        <v>2</v>
      </c>
      <c r="L37" s="2">
        <f>SUM($K$35:$K37)/SUM($K$35:$K$44)</f>
        <v>0.91891891891891897</v>
      </c>
    </row>
    <row r="38" spans="1:12" x14ac:dyDescent="0.3">
      <c r="A38" s="1" t="s">
        <v>41</v>
      </c>
      <c r="B38">
        <v>10759</v>
      </c>
      <c r="C38" s="1" t="s">
        <v>5</v>
      </c>
      <c r="D38">
        <v>10</v>
      </c>
      <c r="E38" cm="1">
        <f t="array" ref="E38">_xlfn.IFS(AND(2=E37,B38=B37),3,B38=B37,2,TRUE,1)</f>
        <v>2</v>
      </c>
      <c r="H38">
        <v>400</v>
      </c>
      <c r="I38">
        <f>COUNTIFS(sea_dataset_normal[position],"&lt;="&amp;H38,sea_dataset_normal[search],"=1")-SUM($I$35:$I37)</f>
        <v>4</v>
      </c>
      <c r="J38" s="2">
        <f>SUM($I$35:$I38)/SUM($I$35:$I$44)</f>
        <v>0.8666666666666667</v>
      </c>
      <c r="K38">
        <f>COUNTIFS(sea_dataset_normal[position],"&lt;="&amp;H38,sea_dataset_normal[search],"=2")-SUM($K$35:$K37)</f>
        <v>0</v>
      </c>
      <c r="L38" s="2">
        <f>SUM($K$35:$K38)/SUM($K$35:$K$44)</f>
        <v>0.91891891891891897</v>
      </c>
    </row>
    <row r="39" spans="1:12" x14ac:dyDescent="0.3">
      <c r="A39" s="1" t="s">
        <v>42</v>
      </c>
      <c r="B39">
        <v>14198</v>
      </c>
      <c r="C39" s="1" t="s">
        <v>5</v>
      </c>
      <c r="D39">
        <v>1900</v>
      </c>
      <c r="E39" cm="1">
        <f t="array" ref="E39">_xlfn.IFS(AND(2=E38,B39=B38),3,B39=B38,2,TRUE,1)</f>
        <v>1</v>
      </c>
      <c r="H39">
        <v>500</v>
      </c>
      <c r="I39">
        <f>COUNTIFS(sea_dataset_normal[position],"&lt;="&amp;H39,sea_dataset_normal[search],"=1")-SUM($I$35:$I38)</f>
        <v>1</v>
      </c>
      <c r="J39" s="2">
        <f>SUM($I$35:$I39)/SUM($I$35:$I$44)</f>
        <v>0.8833333333333333</v>
      </c>
      <c r="K39">
        <f>COUNTIFS(sea_dataset_normal[position],"&lt;="&amp;H39,sea_dataset_normal[search],"=2")-SUM($K$35:$K38)</f>
        <v>0</v>
      </c>
      <c r="L39" s="2">
        <f>SUM($K$35:$K39)/SUM($K$35:$K$44)</f>
        <v>0.91891891891891897</v>
      </c>
    </row>
    <row r="40" spans="1:12" x14ac:dyDescent="0.3">
      <c r="A40" s="1" t="s">
        <v>43</v>
      </c>
      <c r="B40">
        <v>14198</v>
      </c>
      <c r="C40" s="1" t="s">
        <v>5</v>
      </c>
      <c r="D40">
        <v>163</v>
      </c>
      <c r="E40" cm="1">
        <f t="array" ref="E40">_xlfn.IFS(AND(2=E39,B40=B39),3,B40=B39,2,TRUE,1)</f>
        <v>2</v>
      </c>
      <c r="H40">
        <v>600</v>
      </c>
      <c r="I40">
        <f>COUNTIFS(sea_dataset_normal[position],"&lt;="&amp;H40,sea_dataset_normal[search],"=1")-SUM($I$35:$I39)</f>
        <v>2</v>
      </c>
      <c r="J40" s="2">
        <f>SUM($I$35:$I40)/SUM($I$35:$I$44)</f>
        <v>0.91666666666666663</v>
      </c>
      <c r="K40">
        <f>COUNTIFS(sea_dataset_normal[position],"&lt;="&amp;H40,sea_dataset_normal[search],"=2")-SUM($K$35:$K39)</f>
        <v>1</v>
      </c>
      <c r="L40" s="2">
        <f>SUM($K$35:$K40)/SUM($K$35:$K$44)</f>
        <v>0.94594594594594594</v>
      </c>
    </row>
    <row r="41" spans="1:12" x14ac:dyDescent="0.3">
      <c r="A41" s="1" t="s">
        <v>44</v>
      </c>
      <c r="B41">
        <v>16545</v>
      </c>
      <c r="C41" s="1" t="s">
        <v>5</v>
      </c>
      <c r="D41">
        <v>593</v>
      </c>
      <c r="E41" cm="1">
        <f t="array" ref="E41">_xlfn.IFS(AND(2=E40,B41=B40),3,B41=B40,2,TRUE,1)</f>
        <v>1</v>
      </c>
      <c r="H41">
        <v>700</v>
      </c>
      <c r="I41">
        <f>COUNTIFS(sea_dataset_normal[position],"&lt;="&amp;H41,sea_dataset_normal[search],"=1")-SUM($I$35:$I40)</f>
        <v>1</v>
      </c>
      <c r="J41" s="2">
        <f>SUM($I$35:$I41)/SUM($I$35:$I$44)</f>
        <v>0.93333333333333335</v>
      </c>
      <c r="K41">
        <f>COUNTIFS(sea_dataset_normal[position],"&lt;="&amp;H41,sea_dataset_normal[search],"=2")-SUM($K$35:$K40)</f>
        <v>1</v>
      </c>
      <c r="L41" s="2">
        <f>SUM($K$35:$K41)/SUM($K$35:$K$44)</f>
        <v>0.97297297297297303</v>
      </c>
    </row>
    <row r="42" spans="1:12" x14ac:dyDescent="0.3">
      <c r="A42" s="1" t="s">
        <v>45</v>
      </c>
      <c r="B42">
        <v>16545</v>
      </c>
      <c r="C42" s="1" t="s">
        <v>5</v>
      </c>
      <c r="D42">
        <v>122</v>
      </c>
      <c r="E42" cm="1">
        <f t="array" ref="E42">_xlfn.IFS(AND(2=E41,B42=B41),3,B42=B41,2,TRUE,1)</f>
        <v>2</v>
      </c>
      <c r="H42">
        <v>800</v>
      </c>
      <c r="I42">
        <f>COUNTIFS(sea_dataset_normal[position],"&lt;="&amp;H42,sea_dataset_normal[search],"=1")-SUM($I$35:$I41)</f>
        <v>2</v>
      </c>
      <c r="J42" s="2">
        <f>SUM($I$35:$I42)/SUM($I$35:$I$44)</f>
        <v>0.96666666666666667</v>
      </c>
      <c r="K42">
        <f>COUNTIFS(sea_dataset_normal[position],"&lt;="&amp;H42,sea_dataset_normal[search],"=2")-SUM($K$35:$K41)</f>
        <v>0</v>
      </c>
      <c r="L42" s="2">
        <f>SUM($K$35:$K42)/SUM($K$35:$K$44)</f>
        <v>0.97297297297297303</v>
      </c>
    </row>
    <row r="43" spans="1:12" x14ac:dyDescent="0.3">
      <c r="A43" s="1" t="s">
        <v>46</v>
      </c>
      <c r="B43">
        <v>17862</v>
      </c>
      <c r="C43" s="1" t="s">
        <v>5</v>
      </c>
      <c r="D43">
        <v>333</v>
      </c>
      <c r="E43" cm="1">
        <f t="array" ref="E43">_xlfn.IFS(AND(2=E42,B43=B42),3,B43=B42,2,TRUE,1)</f>
        <v>1</v>
      </c>
      <c r="H43">
        <v>900</v>
      </c>
      <c r="I43">
        <f>COUNTIFS(sea_dataset_normal[position],"&lt;="&amp;H43,sea_dataset_normal[search],"=1")-SUM($I$35:$I42)</f>
        <v>0</v>
      </c>
      <c r="J43" s="2">
        <f>SUM($I$35:$I43)/SUM($I$35:$I$44)</f>
        <v>0.96666666666666667</v>
      </c>
      <c r="K43">
        <f>COUNTIFS(sea_dataset_normal[position],"&lt;="&amp;H43,sea_dataset_normal[search],"=2")-SUM($K$35:$K42)</f>
        <v>0</v>
      </c>
      <c r="L43" s="2">
        <f>SUM($K$35:$K43)/SUM($K$35:$K$44)</f>
        <v>0.97297297297297303</v>
      </c>
    </row>
    <row r="44" spans="1:12" x14ac:dyDescent="0.3">
      <c r="A44" s="1" t="s">
        <v>47</v>
      </c>
      <c r="B44">
        <v>17862</v>
      </c>
      <c r="C44" s="1" t="s">
        <v>5</v>
      </c>
      <c r="D44">
        <v>36</v>
      </c>
      <c r="E44" cm="1">
        <f t="array" ref="E44">_xlfn.IFS(AND(2=E43,B44=B43),3,B44=B43,2,TRUE,1)</f>
        <v>2</v>
      </c>
      <c r="H44">
        <v>1000</v>
      </c>
      <c r="I44">
        <f>COUNTIFS(sea_dataset_normal[position],"&lt;="&amp;H44,sea_dataset_normal[search],"=1")-SUM($I$35:$I43)</f>
        <v>2</v>
      </c>
      <c r="J44" s="2">
        <f>SUM($I$35:$I44)/SUM($I$35:$I$44)</f>
        <v>1</v>
      </c>
      <c r="K44">
        <f>COUNTIFS(sea_dataset_normal[position],"&lt;="&amp;H44,sea_dataset_normal[search],"=2")-SUM($K$35:$K43)</f>
        <v>1</v>
      </c>
      <c r="L44" s="2">
        <f>SUM($K$35:$K44)/SUM($K$35:$K$44)</f>
        <v>1</v>
      </c>
    </row>
    <row r="45" spans="1:12" x14ac:dyDescent="0.3">
      <c r="A45" s="1" t="s">
        <v>48</v>
      </c>
      <c r="B45">
        <v>2549</v>
      </c>
      <c r="C45" s="1" t="s">
        <v>5</v>
      </c>
      <c r="D45">
        <v>4065</v>
      </c>
      <c r="E45" cm="1">
        <f t="array" ref="E45">_xlfn.IFS(AND(2=E44,B45=B44),3,B45=B44,2,TRUE,1)</f>
        <v>1</v>
      </c>
      <c r="J45" s="2"/>
      <c r="L45" s="2"/>
    </row>
    <row r="46" spans="1:12" x14ac:dyDescent="0.3">
      <c r="A46" s="1" t="s">
        <v>49</v>
      </c>
      <c r="B46">
        <v>2549</v>
      </c>
      <c r="C46" s="1" t="s">
        <v>5</v>
      </c>
      <c r="D46">
        <v>3640</v>
      </c>
      <c r="E46" cm="1">
        <f t="array" ref="E46">_xlfn.IFS(AND(2=E45,B46=B45),3,B46=B45,2,TRUE,1)</f>
        <v>2</v>
      </c>
      <c r="J46" s="2"/>
      <c r="L46" s="2"/>
    </row>
    <row r="47" spans="1:12" x14ac:dyDescent="0.3">
      <c r="A47" s="1" t="s">
        <v>50</v>
      </c>
      <c r="B47">
        <v>2585</v>
      </c>
      <c r="C47" s="1" t="s">
        <v>5</v>
      </c>
      <c r="D47">
        <v>15</v>
      </c>
      <c r="E47" cm="1">
        <f t="array" ref="E47">_xlfn.IFS(AND(2=E46,B47=B46),3,B47=B46,2,TRUE,1)</f>
        <v>1</v>
      </c>
      <c r="J47" s="2"/>
      <c r="L47" s="2"/>
    </row>
    <row r="48" spans="1:12" x14ac:dyDescent="0.3">
      <c r="A48" s="1" t="s">
        <v>51</v>
      </c>
      <c r="B48">
        <v>2658</v>
      </c>
      <c r="C48" s="1" t="s">
        <v>5</v>
      </c>
      <c r="D48">
        <v>2</v>
      </c>
      <c r="E48" cm="1">
        <f t="array" ref="E48">_xlfn.IFS(AND(2=E47,B48=B47),3,B48=B47,2,TRUE,1)</f>
        <v>1</v>
      </c>
      <c r="J48" s="2"/>
      <c r="L48" s="2"/>
    </row>
    <row r="49" spans="1:12" x14ac:dyDescent="0.3">
      <c r="A49" s="1" t="s">
        <v>52</v>
      </c>
      <c r="B49">
        <v>2742</v>
      </c>
      <c r="C49" s="1" t="s">
        <v>5</v>
      </c>
      <c r="D49">
        <v>971</v>
      </c>
      <c r="E49" cm="1">
        <f t="array" ref="E49">_xlfn.IFS(AND(2=E48,B49=B48),3,B49=B48,2,TRUE,1)</f>
        <v>1</v>
      </c>
      <c r="J49" s="2"/>
      <c r="L49" s="2"/>
    </row>
    <row r="50" spans="1:12" x14ac:dyDescent="0.3">
      <c r="A50" s="1" t="s">
        <v>53</v>
      </c>
      <c r="B50">
        <v>2742</v>
      </c>
      <c r="C50" s="1" t="s">
        <v>5</v>
      </c>
      <c r="D50">
        <v>99</v>
      </c>
      <c r="E50" cm="1">
        <f t="array" ref="E50">_xlfn.IFS(AND(2=E49,B50=B49),3,B50=B49,2,TRUE,1)</f>
        <v>2</v>
      </c>
      <c r="J50" s="2"/>
      <c r="L50" s="2"/>
    </row>
    <row r="51" spans="1:12" x14ac:dyDescent="0.3">
      <c r="A51" s="1" t="s">
        <v>54</v>
      </c>
      <c r="B51">
        <v>2785</v>
      </c>
      <c r="C51" s="1" t="s">
        <v>5</v>
      </c>
      <c r="D51">
        <v>21</v>
      </c>
      <c r="E51" cm="1">
        <f t="array" ref="E51">_xlfn.IFS(AND(2=E50,B51=B50),3,B51=B50,2,TRUE,1)</f>
        <v>1</v>
      </c>
      <c r="J51" s="2"/>
      <c r="L51" s="2"/>
    </row>
    <row r="52" spans="1:12" x14ac:dyDescent="0.3">
      <c r="A52" s="1" t="s">
        <v>55</v>
      </c>
      <c r="B52">
        <v>2809</v>
      </c>
      <c r="C52" s="1" t="s">
        <v>5</v>
      </c>
      <c r="D52">
        <v>33</v>
      </c>
      <c r="E52" cm="1">
        <f t="array" ref="E52">_xlfn.IFS(AND(2=E51,B52=B51),3,B52=B51,2,TRUE,1)</f>
        <v>1</v>
      </c>
      <c r="J52" s="2"/>
      <c r="L52" s="2"/>
    </row>
    <row r="53" spans="1:12" x14ac:dyDescent="0.3">
      <c r="A53" s="1" t="s">
        <v>56</v>
      </c>
      <c r="B53">
        <v>3415</v>
      </c>
      <c r="C53" s="1" t="s">
        <v>5</v>
      </c>
      <c r="D53">
        <v>3119</v>
      </c>
      <c r="E53" cm="1">
        <f t="array" ref="E53">_xlfn.IFS(AND(2=E52,B53=B52),3,B53=B52,2,TRUE,1)</f>
        <v>1</v>
      </c>
      <c r="J53" s="2"/>
      <c r="L53" s="2"/>
    </row>
    <row r="54" spans="1:12" x14ac:dyDescent="0.3">
      <c r="A54" s="1" t="s">
        <v>57</v>
      </c>
      <c r="B54">
        <v>3415</v>
      </c>
      <c r="C54" s="1" t="s">
        <v>5</v>
      </c>
      <c r="D54">
        <v>1030</v>
      </c>
      <c r="E54" cm="1">
        <f t="array" ref="E54">_xlfn.IFS(AND(2=E53,B54=B53),3,B54=B53,2,TRUE,1)</f>
        <v>2</v>
      </c>
    </row>
    <row r="55" spans="1:12" x14ac:dyDescent="0.3">
      <c r="A55" s="1" t="s">
        <v>58</v>
      </c>
      <c r="B55">
        <v>3951</v>
      </c>
      <c r="C55" s="1" t="s">
        <v>5</v>
      </c>
      <c r="D55">
        <v>130</v>
      </c>
      <c r="E55" cm="1">
        <f t="array" ref="E55">_xlfn.IFS(AND(2=E54,B55=B54),3,B55=B54,2,TRUE,1)</f>
        <v>1</v>
      </c>
    </row>
    <row r="56" spans="1:12" x14ac:dyDescent="0.3">
      <c r="A56" s="1" t="s">
        <v>59</v>
      </c>
      <c r="B56">
        <v>3951</v>
      </c>
      <c r="C56" s="1" t="s">
        <v>5</v>
      </c>
      <c r="D56">
        <v>17</v>
      </c>
      <c r="E56" cm="1">
        <f t="array" ref="E56">_xlfn.IFS(AND(2=E55,B56=B55),3,B56=B55,2,TRUE,1)</f>
        <v>2</v>
      </c>
    </row>
    <row r="57" spans="1:12" x14ac:dyDescent="0.3">
      <c r="A57" s="1" t="s">
        <v>60</v>
      </c>
      <c r="B57">
        <v>4022</v>
      </c>
      <c r="C57" s="1" t="s">
        <v>5</v>
      </c>
      <c r="D57">
        <v>1</v>
      </c>
      <c r="E57" cm="1">
        <f t="array" ref="E57">_xlfn.IFS(AND(2=E56,B57=B56),3,B57=B56,2,TRUE,1)</f>
        <v>1</v>
      </c>
    </row>
    <row r="58" spans="1:12" x14ac:dyDescent="0.3">
      <c r="A58" s="1" t="s">
        <v>61</v>
      </c>
      <c r="B58">
        <v>4481</v>
      </c>
      <c r="C58" s="1" t="s">
        <v>5</v>
      </c>
      <c r="D58">
        <v>18</v>
      </c>
      <c r="E58" cm="1">
        <f t="array" ref="E58">_xlfn.IFS(AND(2=E57,B58=B57),3,B58=B57,2,TRUE,1)</f>
        <v>1</v>
      </c>
    </row>
    <row r="59" spans="1:12" x14ac:dyDescent="0.3">
      <c r="A59" s="1" t="s">
        <v>62</v>
      </c>
      <c r="B59">
        <v>4999</v>
      </c>
      <c r="C59" s="1" t="s">
        <v>5</v>
      </c>
      <c r="D59">
        <v>167</v>
      </c>
      <c r="E59" cm="1">
        <f t="array" ref="E59">_xlfn.IFS(AND(2=E58,B59=B58),3,B59=B58,2,TRUE,1)</f>
        <v>1</v>
      </c>
    </row>
    <row r="60" spans="1:12" x14ac:dyDescent="0.3">
      <c r="A60" s="1" t="s">
        <v>63</v>
      </c>
      <c r="B60">
        <v>4999</v>
      </c>
      <c r="C60" s="1" t="s">
        <v>5</v>
      </c>
      <c r="D60">
        <v>15</v>
      </c>
      <c r="E60" cm="1">
        <f t="array" ref="E60">_xlfn.IFS(AND(2=E59,B60=B59),3,B60=B59,2,TRUE,1)</f>
        <v>2</v>
      </c>
    </row>
    <row r="61" spans="1:12" x14ac:dyDescent="0.3">
      <c r="A61" s="1" t="s">
        <v>64</v>
      </c>
      <c r="B61">
        <v>5025</v>
      </c>
      <c r="C61" s="1" t="s">
        <v>5</v>
      </c>
      <c r="D61">
        <v>653</v>
      </c>
      <c r="E61" cm="1">
        <f t="array" ref="E61">_xlfn.IFS(AND(2=E60,B61=B60),3,B61=B60,2,TRUE,1)</f>
        <v>1</v>
      </c>
    </row>
    <row r="62" spans="1:12" x14ac:dyDescent="0.3">
      <c r="A62" s="1" t="s">
        <v>65</v>
      </c>
      <c r="B62">
        <v>5025</v>
      </c>
      <c r="C62" s="1" t="s">
        <v>5</v>
      </c>
      <c r="D62">
        <v>178</v>
      </c>
      <c r="E62" cm="1">
        <f t="array" ref="E62">_xlfn.IFS(AND(2=E61,B62=B61),3,B62=B61,2,TRUE,1)</f>
        <v>2</v>
      </c>
    </row>
    <row r="63" spans="1:12" x14ac:dyDescent="0.3">
      <c r="A63" s="1" t="s">
        <v>66</v>
      </c>
      <c r="B63">
        <v>5104</v>
      </c>
      <c r="C63" s="1" t="s">
        <v>5</v>
      </c>
      <c r="D63">
        <v>212</v>
      </c>
      <c r="E63" cm="1">
        <f t="array" ref="E63">_xlfn.IFS(AND(2=E62,B63=B62),3,B63=B62,2,TRUE,1)</f>
        <v>1</v>
      </c>
    </row>
    <row r="64" spans="1:12" x14ac:dyDescent="0.3">
      <c r="A64" s="1" t="s">
        <v>67</v>
      </c>
      <c r="B64">
        <v>5104</v>
      </c>
      <c r="C64" s="1" t="s">
        <v>5</v>
      </c>
      <c r="D64">
        <v>23</v>
      </c>
      <c r="E64" cm="1">
        <f t="array" ref="E64">_xlfn.IFS(AND(2=E63,B64=B63),3,B64=B63,2,TRUE,1)</f>
        <v>2</v>
      </c>
    </row>
    <row r="65" spans="1:5" x14ac:dyDescent="0.3">
      <c r="A65" s="1" t="s">
        <v>68</v>
      </c>
      <c r="B65">
        <v>5282</v>
      </c>
      <c r="C65" s="1" t="s">
        <v>5</v>
      </c>
      <c r="D65">
        <v>722</v>
      </c>
      <c r="E65" cm="1">
        <f t="array" ref="E65">_xlfn.IFS(AND(2=E64,B65=B64),3,B65=B64,2,TRUE,1)</f>
        <v>1</v>
      </c>
    </row>
    <row r="66" spans="1:5" x14ac:dyDescent="0.3">
      <c r="A66" s="1" t="s">
        <v>69</v>
      </c>
      <c r="B66">
        <v>5282</v>
      </c>
      <c r="C66" s="1" t="s">
        <v>5</v>
      </c>
      <c r="D66">
        <v>45</v>
      </c>
      <c r="E66" cm="1">
        <f t="array" ref="E66">_xlfn.IFS(AND(2=E65,B66=B65),3,B66=B65,2,TRUE,1)</f>
        <v>2</v>
      </c>
    </row>
    <row r="67" spans="1:5" x14ac:dyDescent="0.3">
      <c r="A67" s="1" t="s">
        <v>70</v>
      </c>
      <c r="B67">
        <v>5358</v>
      </c>
      <c r="C67" s="1" t="s">
        <v>5</v>
      </c>
      <c r="D67">
        <v>160</v>
      </c>
      <c r="E67" cm="1">
        <f t="array" ref="E67">_xlfn.IFS(AND(2=E66,B67=B66),3,B67=B66,2,TRUE,1)</f>
        <v>1</v>
      </c>
    </row>
    <row r="68" spans="1:5" x14ac:dyDescent="0.3">
      <c r="A68" s="1" t="s">
        <v>71</v>
      </c>
      <c r="B68">
        <v>5358</v>
      </c>
      <c r="C68" s="1" t="s">
        <v>5</v>
      </c>
      <c r="D68">
        <v>34</v>
      </c>
      <c r="E68" cm="1">
        <f t="array" ref="E68">_xlfn.IFS(AND(2=E67,B68=B67),3,B68=B67,2,TRUE,1)</f>
        <v>2</v>
      </c>
    </row>
    <row r="69" spans="1:5" x14ac:dyDescent="0.3">
      <c r="A69" s="1" t="s">
        <v>72</v>
      </c>
      <c r="B69">
        <v>5413</v>
      </c>
      <c r="C69" s="1" t="s">
        <v>5</v>
      </c>
      <c r="D69">
        <v>310</v>
      </c>
      <c r="E69" cm="1">
        <f t="array" ref="E69">_xlfn.IFS(AND(2=E68,B69=B68),3,B69=B68,2,TRUE,1)</f>
        <v>1</v>
      </c>
    </row>
    <row r="70" spans="1:5" x14ac:dyDescent="0.3">
      <c r="A70" s="1" t="s">
        <v>73</v>
      </c>
      <c r="B70">
        <v>5413</v>
      </c>
      <c r="C70" s="1" t="s">
        <v>5</v>
      </c>
      <c r="D70">
        <v>148</v>
      </c>
      <c r="E70" cm="1">
        <f t="array" ref="E70">_xlfn.IFS(AND(2=E69,B70=B69),3,B70=B69,2,TRUE,1)</f>
        <v>2</v>
      </c>
    </row>
    <row r="71" spans="1:5" x14ac:dyDescent="0.3">
      <c r="A71" s="1" t="s">
        <v>74</v>
      </c>
      <c r="B71">
        <v>5432</v>
      </c>
      <c r="C71" s="1" t="s">
        <v>5</v>
      </c>
      <c r="D71">
        <v>42</v>
      </c>
      <c r="E71" cm="1">
        <f t="array" ref="E71">_xlfn.IFS(AND(2=E70,B71=B70),3,B71=B70,2,TRUE,1)</f>
        <v>1</v>
      </c>
    </row>
    <row r="72" spans="1:5" x14ac:dyDescent="0.3">
      <c r="A72" s="1" t="s">
        <v>75</v>
      </c>
      <c r="B72">
        <v>6114</v>
      </c>
      <c r="C72" s="1" t="s">
        <v>5</v>
      </c>
      <c r="D72">
        <v>2</v>
      </c>
      <c r="E72" cm="1">
        <f t="array" ref="E72">_xlfn.IFS(AND(2=E71,B72=B71),3,B72=B71,2,TRUE,1)</f>
        <v>1</v>
      </c>
    </row>
    <row r="73" spans="1:5" x14ac:dyDescent="0.3">
      <c r="A73" s="1" t="s">
        <v>76</v>
      </c>
      <c r="B73">
        <v>6231</v>
      </c>
      <c r="C73" s="1" t="s">
        <v>5</v>
      </c>
      <c r="D73">
        <v>2</v>
      </c>
      <c r="E73" cm="1">
        <f t="array" ref="E73">_xlfn.IFS(AND(2=E72,B73=B72),3,B73=B72,2,TRUE,1)</f>
        <v>1</v>
      </c>
    </row>
    <row r="74" spans="1:5" x14ac:dyDescent="0.3">
      <c r="A74" s="1" t="s">
        <v>77</v>
      </c>
      <c r="B74">
        <v>6257</v>
      </c>
      <c r="C74" s="1" t="s">
        <v>5</v>
      </c>
      <c r="D74">
        <v>69</v>
      </c>
      <c r="E74" cm="1">
        <f t="array" ref="E74">_xlfn.IFS(AND(2=E73,B74=B73),3,B74=B73,2,TRUE,1)</f>
        <v>1</v>
      </c>
    </row>
    <row r="75" spans="1:5" x14ac:dyDescent="0.3">
      <c r="A75" s="1" t="s">
        <v>78</v>
      </c>
      <c r="B75">
        <v>6257</v>
      </c>
      <c r="C75" s="1" t="s">
        <v>5</v>
      </c>
      <c r="D75">
        <v>39</v>
      </c>
      <c r="E75" cm="1">
        <f t="array" ref="E75">_xlfn.IFS(AND(2=E74,B75=B74),3,B75=B74,2,TRUE,1)</f>
        <v>2</v>
      </c>
    </row>
    <row r="76" spans="1:5" x14ac:dyDescent="0.3">
      <c r="A76" s="1" t="s">
        <v>79</v>
      </c>
      <c r="B76">
        <v>6295</v>
      </c>
      <c r="C76" s="1" t="s">
        <v>5</v>
      </c>
      <c r="D76">
        <v>296</v>
      </c>
      <c r="E76" cm="1">
        <f t="array" ref="E76">_xlfn.IFS(AND(2=E75,B76=B75),3,B76=B75,2,TRUE,1)</f>
        <v>1</v>
      </c>
    </row>
    <row r="77" spans="1:5" x14ac:dyDescent="0.3">
      <c r="A77" s="1" t="s">
        <v>80</v>
      </c>
      <c r="B77">
        <v>6295</v>
      </c>
      <c r="C77" s="1" t="s">
        <v>5</v>
      </c>
      <c r="D77">
        <v>211</v>
      </c>
      <c r="E77" cm="1">
        <f t="array" ref="E77">_xlfn.IFS(AND(2=E76,B77=B76),3,B77=B76,2,TRUE,1)</f>
        <v>2</v>
      </c>
    </row>
    <row r="78" spans="1:5" x14ac:dyDescent="0.3">
      <c r="A78" s="1" t="s">
        <v>81</v>
      </c>
      <c r="B78">
        <v>7346</v>
      </c>
      <c r="C78" s="1" t="s">
        <v>5</v>
      </c>
      <c r="D78">
        <v>67</v>
      </c>
      <c r="E78" cm="1">
        <f t="array" ref="E78">_xlfn.IFS(AND(2=E77,B78=B77),3,B78=B77,2,TRUE,1)</f>
        <v>1</v>
      </c>
    </row>
    <row r="79" spans="1:5" x14ac:dyDescent="0.3">
      <c r="A79" s="1" t="s">
        <v>82</v>
      </c>
      <c r="B79">
        <v>7346</v>
      </c>
      <c r="C79" s="1" t="s">
        <v>5</v>
      </c>
      <c r="D79">
        <v>59</v>
      </c>
      <c r="E79" cm="1">
        <f t="array" ref="E79">_xlfn.IFS(AND(2=E78,B79=B78),3,B79=B78,2,TRUE,1)</f>
        <v>2</v>
      </c>
    </row>
    <row r="80" spans="1:5" x14ac:dyDescent="0.3">
      <c r="A80" s="1" t="s">
        <v>83</v>
      </c>
      <c r="B80">
        <v>8740</v>
      </c>
      <c r="C80" s="1" t="s">
        <v>5</v>
      </c>
      <c r="D80">
        <v>4</v>
      </c>
      <c r="E80" cm="1">
        <f t="array" ref="E80">_xlfn.IFS(AND(2=E79,B80=B79),3,B80=B79,2,TRUE,1)</f>
        <v>1</v>
      </c>
    </row>
    <row r="81" spans="1:5" x14ac:dyDescent="0.3">
      <c r="A81" s="1" t="s">
        <v>84</v>
      </c>
      <c r="B81">
        <v>8912</v>
      </c>
      <c r="C81" s="1" t="s">
        <v>5</v>
      </c>
      <c r="D81">
        <v>170</v>
      </c>
      <c r="E81" cm="1">
        <f t="array" ref="E81">_xlfn.IFS(AND(2=E80,B81=B80),3,B81=B80,2,TRUE,1)</f>
        <v>1</v>
      </c>
    </row>
    <row r="82" spans="1:5" x14ac:dyDescent="0.3">
      <c r="A82" s="1" t="s">
        <v>85</v>
      </c>
      <c r="B82">
        <v>8912</v>
      </c>
      <c r="C82" s="1" t="s">
        <v>5</v>
      </c>
      <c r="D82">
        <v>27</v>
      </c>
      <c r="E82" cm="1">
        <f t="array" ref="E82">_xlfn.IFS(AND(2=E81,B82=B81),3,B82=B81,2,TRUE,1)</f>
        <v>2</v>
      </c>
    </row>
    <row r="83" spans="1:5" x14ac:dyDescent="0.3">
      <c r="A83" s="1" t="s">
        <v>86</v>
      </c>
      <c r="B83">
        <v>9368</v>
      </c>
      <c r="C83" s="1" t="s">
        <v>5</v>
      </c>
      <c r="D83">
        <v>12</v>
      </c>
      <c r="E83" cm="1">
        <f t="array" ref="E83">_xlfn.IFS(AND(2=E82,B83=B82),3,B83=B82,2,TRUE,1)</f>
        <v>1</v>
      </c>
    </row>
    <row r="84" spans="1:5" x14ac:dyDescent="0.3">
      <c r="A84" s="1" t="s">
        <v>87</v>
      </c>
      <c r="B84">
        <v>9487</v>
      </c>
      <c r="C84" s="1" t="s">
        <v>5</v>
      </c>
      <c r="D84">
        <v>23</v>
      </c>
      <c r="E84" cm="1">
        <f t="array" ref="E84">_xlfn.IFS(AND(2=E83,B84=B83),3,B84=B83,2,TRUE,1)</f>
        <v>1</v>
      </c>
    </row>
    <row r="85" spans="1:5" x14ac:dyDescent="0.3">
      <c r="A85" s="1" t="s">
        <v>88</v>
      </c>
      <c r="B85">
        <v>9600</v>
      </c>
      <c r="C85" s="1" t="s">
        <v>5</v>
      </c>
      <c r="D85">
        <v>10</v>
      </c>
      <c r="E85" cm="1">
        <f t="array" ref="E85">_xlfn.IFS(AND(2=E84,B85=B84),3,B85=B84,2,TRUE,1)</f>
        <v>1</v>
      </c>
    </row>
    <row r="86" spans="1:5" x14ac:dyDescent="0.3">
      <c r="A86" s="1" t="s">
        <v>89</v>
      </c>
      <c r="B86">
        <v>9772</v>
      </c>
      <c r="C86" s="1" t="s">
        <v>5</v>
      </c>
      <c r="D86">
        <v>734</v>
      </c>
      <c r="E86" cm="1">
        <f t="array" ref="E86">_xlfn.IFS(AND(2=E85,B86=B85),3,B86=B85,2,TRUE,1)</f>
        <v>1</v>
      </c>
    </row>
    <row r="87" spans="1:5" x14ac:dyDescent="0.3">
      <c r="A87" s="1" t="s">
        <v>90</v>
      </c>
      <c r="B87">
        <v>9772</v>
      </c>
      <c r="C87" s="1" t="s">
        <v>5</v>
      </c>
      <c r="D87">
        <v>516</v>
      </c>
      <c r="E87" cm="1">
        <f t="array" ref="E87">_xlfn.IFS(AND(2=E86,B87=B86),3,B87=B86,2,TRUE,1)</f>
        <v>2</v>
      </c>
    </row>
    <row r="88" spans="1:5" x14ac:dyDescent="0.3">
      <c r="A88" s="1" t="s">
        <v>91</v>
      </c>
      <c r="B88">
        <v>10739</v>
      </c>
      <c r="C88" s="1" t="s">
        <v>5</v>
      </c>
      <c r="D88">
        <v>162</v>
      </c>
      <c r="E88" cm="1">
        <f t="array" ref="E88">_xlfn.IFS(AND(2=E87,B88=B87),3,B88=B87,2,TRUE,1)</f>
        <v>1</v>
      </c>
    </row>
    <row r="89" spans="1:5" x14ac:dyDescent="0.3">
      <c r="A89" s="1" t="s">
        <v>92</v>
      </c>
      <c r="B89">
        <v>10739</v>
      </c>
      <c r="C89" s="1" t="s">
        <v>5</v>
      </c>
      <c r="D89">
        <v>44</v>
      </c>
      <c r="E89" cm="1">
        <f t="array" ref="E89">_xlfn.IFS(AND(2=E88,B89=B88),3,B89=B88,2,TRUE,1)</f>
        <v>2</v>
      </c>
    </row>
    <row r="90" spans="1:5" x14ac:dyDescent="0.3">
      <c r="A90" s="1" t="s">
        <v>93</v>
      </c>
      <c r="B90">
        <v>11643</v>
      </c>
      <c r="C90" s="1" t="s">
        <v>5</v>
      </c>
      <c r="D90">
        <v>144</v>
      </c>
      <c r="E90" cm="1">
        <f t="array" ref="E90">_xlfn.IFS(AND(2=E89,B90=B89),3,B90=B89,2,TRUE,1)</f>
        <v>1</v>
      </c>
    </row>
    <row r="91" spans="1:5" x14ac:dyDescent="0.3">
      <c r="A91" s="1" t="s">
        <v>94</v>
      </c>
      <c r="B91">
        <v>11643</v>
      </c>
      <c r="C91" s="1" t="s">
        <v>5</v>
      </c>
      <c r="D91">
        <v>6</v>
      </c>
      <c r="E91" cm="1">
        <f t="array" ref="E91">_xlfn.IFS(AND(2=E90,B91=B90),3,B91=B90,2,TRUE,1)</f>
        <v>2</v>
      </c>
    </row>
    <row r="92" spans="1:5" x14ac:dyDescent="0.3">
      <c r="A92" s="1" t="s">
        <v>95</v>
      </c>
      <c r="B92">
        <v>12525</v>
      </c>
      <c r="C92" s="1" t="s">
        <v>5</v>
      </c>
      <c r="D92">
        <v>23</v>
      </c>
      <c r="E92" cm="1">
        <f t="array" ref="E92">_xlfn.IFS(AND(2=E91,B92=B91),3,B92=B91,2,TRUE,1)</f>
        <v>1</v>
      </c>
    </row>
    <row r="93" spans="1:5" x14ac:dyDescent="0.3">
      <c r="A93" s="1" t="s">
        <v>96</v>
      </c>
      <c r="B93">
        <v>12785</v>
      </c>
      <c r="C93" s="1" t="s">
        <v>5</v>
      </c>
      <c r="D93">
        <v>14</v>
      </c>
      <c r="E93" cm="1">
        <f t="array" ref="E93">_xlfn.IFS(AND(2=E92,B93=B92),3,B93=B92,2,TRUE,1)</f>
        <v>1</v>
      </c>
    </row>
    <row r="94" spans="1:5" x14ac:dyDescent="0.3">
      <c r="A94" s="1" t="s">
        <v>97</v>
      </c>
      <c r="B94">
        <v>12829</v>
      </c>
      <c r="C94" s="1" t="s">
        <v>5</v>
      </c>
      <c r="D94">
        <v>372</v>
      </c>
      <c r="E94" cm="1">
        <f t="array" ref="E94">_xlfn.IFS(AND(2=E93,B94=B93),3,B94=B93,2,TRUE,1)</f>
        <v>1</v>
      </c>
    </row>
    <row r="95" spans="1:5" x14ac:dyDescent="0.3">
      <c r="A95" s="1" t="s">
        <v>98</v>
      </c>
      <c r="B95">
        <v>12829</v>
      </c>
      <c r="C95" s="1" t="s">
        <v>5</v>
      </c>
      <c r="D95">
        <v>1</v>
      </c>
      <c r="E95" cm="1">
        <f t="array" ref="E95">_xlfn.IFS(AND(2=E94,B95=B94),3,B95=B94,2,TRUE,1)</f>
        <v>2</v>
      </c>
    </row>
    <row r="96" spans="1:5" x14ac:dyDescent="0.3">
      <c r="A96" s="1" t="s">
        <v>99</v>
      </c>
      <c r="B96">
        <v>12906</v>
      </c>
      <c r="C96" s="1" t="s">
        <v>5</v>
      </c>
      <c r="D96">
        <v>1630</v>
      </c>
      <c r="E96" cm="1">
        <f t="array" ref="E96">_xlfn.IFS(AND(2=E95,B96=B95),3,B96=B95,2,TRUE,1)</f>
        <v>1</v>
      </c>
    </row>
    <row r="97" spans="1:5" x14ac:dyDescent="0.3">
      <c r="A97" s="1" t="s">
        <v>100</v>
      </c>
      <c r="B97">
        <v>12906</v>
      </c>
      <c r="C97" s="1" t="s">
        <v>5</v>
      </c>
      <c r="D97">
        <v>145</v>
      </c>
      <c r="E97" cm="1">
        <f t="array" ref="E97">_xlfn.IFS(AND(2=E96,B97=B96),3,B97=B96,2,TRUE,1)</f>
        <v>2</v>
      </c>
    </row>
    <row r="98" spans="1:5" x14ac:dyDescent="0.3">
      <c r="A98" s="1" t="s">
        <v>101</v>
      </c>
      <c r="B98">
        <v>13252</v>
      </c>
      <c r="C98" s="1" t="s">
        <v>5</v>
      </c>
      <c r="D98">
        <v>97</v>
      </c>
      <c r="E98" cm="1">
        <f t="array" ref="E98">_xlfn.IFS(AND(2=E97,B98=B97),3,B98=B97,2,TRUE,1)</f>
        <v>1</v>
      </c>
    </row>
    <row r="99" spans="1:5" x14ac:dyDescent="0.3">
      <c r="A99" s="1" t="s">
        <v>102</v>
      </c>
      <c r="B99">
        <v>13252</v>
      </c>
      <c r="C99" s="1" t="s">
        <v>5</v>
      </c>
      <c r="D99">
        <v>6</v>
      </c>
      <c r="E99" cm="1">
        <f t="array" ref="E99">_xlfn.IFS(AND(2=E98,B99=B98),3,B99=B98,2,TRUE,1)</f>
        <v>2</v>
      </c>
    </row>
    <row r="100" spans="1:5" x14ac:dyDescent="0.3">
      <c r="A100" s="1" t="s">
        <v>103</v>
      </c>
      <c r="B100">
        <v>13333</v>
      </c>
      <c r="C100" s="1" t="s">
        <v>5</v>
      </c>
      <c r="D100">
        <v>7</v>
      </c>
      <c r="E100" cm="1">
        <f t="array" ref="E100">_xlfn.IFS(AND(2=E99,B100=B99),3,B100=B99,2,TRUE,1)</f>
        <v>1</v>
      </c>
    </row>
    <row r="101" spans="1:5" x14ac:dyDescent="0.3">
      <c r="A101" s="1" t="s">
        <v>104</v>
      </c>
      <c r="B101">
        <v>13947</v>
      </c>
      <c r="C101" s="1" t="s">
        <v>5</v>
      </c>
      <c r="D101">
        <v>10</v>
      </c>
      <c r="E101" cm="1">
        <f t="array" ref="E101">_xlfn.IFS(AND(2=E100,B101=B100),3,B101=B100,2,TRUE,1)</f>
        <v>1</v>
      </c>
    </row>
    <row r="102" spans="1:5" x14ac:dyDescent="0.3">
      <c r="A102" s="1" t="s">
        <v>105</v>
      </c>
      <c r="B102">
        <v>14346</v>
      </c>
      <c r="C102" s="1" t="s">
        <v>5</v>
      </c>
      <c r="D102">
        <v>2313</v>
      </c>
      <c r="E102" cm="1">
        <f t="array" ref="E102">_xlfn.IFS(AND(2=E101,B102=B101),3,B102=B101,2,TRUE,1)</f>
        <v>1</v>
      </c>
    </row>
    <row r="103" spans="1:5" x14ac:dyDescent="0.3">
      <c r="A103" s="1" t="s">
        <v>106</v>
      </c>
      <c r="B103">
        <v>14346</v>
      </c>
      <c r="C103" s="1" t="s">
        <v>5</v>
      </c>
      <c r="D103">
        <v>996</v>
      </c>
      <c r="E103" cm="1">
        <f t="array" ref="E103">_xlfn.IFS(AND(2=E102,B103=B102),3,B103=B102,2,TRUE,1)</f>
        <v>2</v>
      </c>
    </row>
    <row r="104" spans="1:5" x14ac:dyDescent="0.3">
      <c r="A104" s="1" t="s">
        <v>107</v>
      </c>
      <c r="B104">
        <v>14417</v>
      </c>
      <c r="C104" s="1" t="s">
        <v>5</v>
      </c>
      <c r="D104">
        <v>89</v>
      </c>
      <c r="E104" cm="1">
        <f t="array" ref="E104">_xlfn.IFS(AND(2=E103,B104=B103),3,B104=B103,2,TRUE,1)</f>
        <v>1</v>
      </c>
    </row>
    <row r="105" spans="1:5" x14ac:dyDescent="0.3">
      <c r="A105" s="1" t="s">
        <v>108</v>
      </c>
      <c r="B105">
        <v>14417</v>
      </c>
      <c r="C105" s="1" t="s">
        <v>5</v>
      </c>
      <c r="D105">
        <v>57</v>
      </c>
      <c r="E105" cm="1">
        <f t="array" ref="E105">_xlfn.IFS(AND(2=E104,B105=B104),3,B105=B104,2,TRUE,1)</f>
        <v>2</v>
      </c>
    </row>
    <row r="106" spans="1:5" x14ac:dyDescent="0.3">
      <c r="A106" s="1" t="s">
        <v>105</v>
      </c>
      <c r="B106">
        <v>15450</v>
      </c>
      <c r="C106" s="1" t="s">
        <v>5</v>
      </c>
      <c r="D106">
        <v>22</v>
      </c>
      <c r="E106" cm="1">
        <f t="array" ref="E106">_xlfn.IFS(AND(2=E105,B106=B105),3,B106=B105,2,TRUE,1)</f>
        <v>1</v>
      </c>
    </row>
    <row r="107" spans="1:5" x14ac:dyDescent="0.3">
      <c r="A107" s="1" t="s">
        <v>109</v>
      </c>
      <c r="B107">
        <v>16631</v>
      </c>
      <c r="C107" s="1" t="s">
        <v>5</v>
      </c>
      <c r="D107">
        <v>456</v>
      </c>
      <c r="E107" cm="1">
        <f t="array" ref="E107">_xlfn.IFS(AND(2=E106,B107=B106),3,B107=B106,2,TRUE,1)</f>
        <v>1</v>
      </c>
    </row>
    <row r="108" spans="1:5" x14ac:dyDescent="0.3">
      <c r="A108" s="1" t="s">
        <v>110</v>
      </c>
      <c r="B108">
        <v>16631</v>
      </c>
      <c r="C108" s="1" t="s">
        <v>5</v>
      </c>
      <c r="D108">
        <v>22</v>
      </c>
      <c r="E108" cm="1">
        <f t="array" ref="E108">_xlfn.IFS(AND(2=E107,B108=B107),3,B108=B107,2,TRUE,1)</f>
        <v>2</v>
      </c>
    </row>
    <row r="109" spans="1:5" x14ac:dyDescent="0.3">
      <c r="A109" s="1" t="s">
        <v>111</v>
      </c>
      <c r="B109">
        <v>16673</v>
      </c>
      <c r="C109" s="1" t="s">
        <v>5</v>
      </c>
      <c r="D109">
        <v>97</v>
      </c>
      <c r="E109" cm="1">
        <f t="array" ref="E109">_xlfn.IFS(AND(2=E108,B109=B108),3,B109=B108,2,TRUE,1)</f>
        <v>1</v>
      </c>
    </row>
    <row r="110" spans="1:5" x14ac:dyDescent="0.3">
      <c r="A110" s="1" t="s">
        <v>112</v>
      </c>
      <c r="B110">
        <v>16673</v>
      </c>
      <c r="C110" s="1" t="s">
        <v>5</v>
      </c>
      <c r="D110">
        <v>43</v>
      </c>
      <c r="E110" cm="1">
        <f t="array" ref="E110">_xlfn.IFS(AND(2=E109,B110=B109),3,B110=B109,2,TRUE,1)</f>
        <v>2</v>
      </c>
    </row>
    <row r="111" spans="1:5" x14ac:dyDescent="0.3">
      <c r="A111" s="1" t="s">
        <v>113</v>
      </c>
      <c r="B111">
        <v>21412</v>
      </c>
      <c r="C111" s="1" t="s">
        <v>5</v>
      </c>
      <c r="D111">
        <v>8</v>
      </c>
      <c r="E111" cm="1">
        <f t="array" ref="E111">_xlfn.IFS(AND(2=E110,B111=B110),3,B111=B110,2,TRUE,1)</f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BD430-1614-411D-87A7-08C5D7B7D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new_message</vt:lpstr>
      <vt:lpstr>sea_dataset_normal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Vopálková</dc:creator>
  <cp:lastModifiedBy>Zuzana Vopálková</cp:lastModifiedBy>
  <dcterms:created xsi:type="dcterms:W3CDTF">2015-06-05T18:19:34Z</dcterms:created>
  <dcterms:modified xsi:type="dcterms:W3CDTF">2022-10-09T22:08:25Z</dcterms:modified>
</cp:coreProperties>
</file>