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vanf\OneDrive\Documents\vasp\research-github\EuTiO3\data\"/>
    </mc:Choice>
  </mc:AlternateContent>
  <xr:revisionPtr revIDLastSave="0" documentId="13_ncr:1_{5E21307A-51EB-4531-A715-AFB46FE72775}" xr6:coauthVersionLast="47" xr6:coauthVersionMax="47" xr10:uidLastSave="{00000000-0000-0000-0000-000000000000}"/>
  <bookViews>
    <workbookView xWindow="61875" yWindow="2025" windowWidth="22740" windowHeight="12090" xr2:uid="{E556C84F-F88E-4BAA-8A29-DDECB4C40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M6" i="1" s="1"/>
  <c r="V6" i="1" s="1"/>
  <c r="O2" i="1"/>
  <c r="M7" i="1" s="1"/>
  <c r="V7" i="1" s="1"/>
  <c r="R13" i="1"/>
  <c r="J15" i="1" l="1"/>
  <c r="U15" i="1" s="1"/>
  <c r="J5" i="1"/>
  <c r="U5" i="1" s="1"/>
  <c r="D12" i="1"/>
  <c r="M14" i="1"/>
  <c r="V14" i="1" s="1"/>
  <c r="M13" i="1"/>
  <c r="V13" i="1" s="1"/>
  <c r="M5" i="1"/>
  <c r="V5" i="1" s="1"/>
  <c r="M12" i="1"/>
  <c r="V12" i="1" s="1"/>
  <c r="M11" i="1"/>
  <c r="V11" i="1" s="1"/>
  <c r="M3" i="1"/>
  <c r="V3" i="1" s="1"/>
  <c r="M4" i="1"/>
  <c r="V4" i="1" s="1"/>
  <c r="J14" i="1"/>
  <c r="U14" i="1" s="1"/>
  <c r="M10" i="1"/>
  <c r="V10" i="1" s="1"/>
  <c r="M9" i="1"/>
  <c r="V9" i="1" s="1"/>
  <c r="M2" i="1"/>
  <c r="V2" i="1" s="1"/>
  <c r="M8" i="1"/>
  <c r="V8" i="1" s="1"/>
  <c r="M15" i="1"/>
  <c r="V15" i="1" s="1"/>
  <c r="D15" i="1"/>
  <c r="S15" i="1" s="1"/>
  <c r="G15" i="1"/>
  <c r="T15" i="1" s="1"/>
  <c r="G12" i="1"/>
  <c r="T12" i="1" s="1"/>
  <c r="J7" i="1"/>
  <c r="U7" i="1" s="1"/>
  <c r="D2" i="1"/>
  <c r="S2" i="1" s="1"/>
  <c r="D10" i="1"/>
  <c r="S10" i="1" s="1"/>
  <c r="G5" i="1"/>
  <c r="T5" i="1" s="1"/>
  <c r="G13" i="1"/>
  <c r="T13" i="1" s="1"/>
  <c r="J8" i="1"/>
  <c r="U8" i="1" s="1"/>
  <c r="D9" i="1"/>
  <c r="S9" i="1" s="1"/>
  <c r="D3" i="1"/>
  <c r="S3" i="1" s="1"/>
  <c r="D11" i="1"/>
  <c r="S11" i="1" s="1"/>
  <c r="G7" i="1"/>
  <c r="T7" i="1" s="1"/>
  <c r="G14" i="1"/>
  <c r="T14" i="1" s="1"/>
  <c r="J9" i="1"/>
  <c r="U9" i="1" s="1"/>
  <c r="G4" i="1"/>
  <c r="T4" i="1" s="1"/>
  <c r="D4" i="1"/>
  <c r="S4" i="1" s="1"/>
  <c r="S12" i="1"/>
  <c r="G6" i="1"/>
  <c r="T6" i="1" s="1"/>
  <c r="J2" i="1"/>
  <c r="U2" i="1" s="1"/>
  <c r="J10" i="1"/>
  <c r="U10" i="1" s="1"/>
  <c r="D5" i="1"/>
  <c r="S5" i="1" s="1"/>
  <c r="D13" i="1"/>
  <c r="S13" i="1" s="1"/>
  <c r="G8" i="1"/>
  <c r="T8" i="1" s="1"/>
  <c r="J3" i="1"/>
  <c r="U3" i="1" s="1"/>
  <c r="J11" i="1"/>
  <c r="U11" i="1" s="1"/>
  <c r="D6" i="1"/>
  <c r="S6" i="1" s="1"/>
  <c r="D14" i="1"/>
  <c r="S14" i="1" s="1"/>
  <c r="G9" i="1"/>
  <c r="T9" i="1" s="1"/>
  <c r="J4" i="1"/>
  <c r="U4" i="1" s="1"/>
  <c r="J12" i="1"/>
  <c r="U12" i="1" s="1"/>
  <c r="D7" i="1"/>
  <c r="S7" i="1" s="1"/>
  <c r="G2" i="1"/>
  <c r="T2" i="1" s="1"/>
  <c r="G10" i="1"/>
  <c r="T10" i="1" s="1"/>
  <c r="J13" i="1"/>
  <c r="U13" i="1" s="1"/>
  <c r="D8" i="1"/>
  <c r="S8" i="1" s="1"/>
  <c r="G3" i="1"/>
  <c r="T3" i="1" s="1"/>
  <c r="G11" i="1"/>
  <c r="T11" i="1" s="1"/>
  <c r="J6" i="1"/>
  <c r="U6" i="1" s="1"/>
</calcChain>
</file>

<file path=xl/sharedStrings.xml><?xml version="1.0" encoding="utf-8"?>
<sst xmlns="http://schemas.openxmlformats.org/spreadsheetml/2006/main" count="42" uniqueCount="42">
  <si>
    <t>Sopp</t>
  </si>
  <si>
    <t>Ssame</t>
  </si>
  <si>
    <t>Configuration</t>
  </si>
  <si>
    <t>1-atom</t>
  </si>
  <si>
    <t>2-atom-100</t>
  </si>
  <si>
    <t>2-atom-110</t>
  </si>
  <si>
    <t>2-atom-111</t>
  </si>
  <si>
    <t>3-atom-100-110</t>
  </si>
  <si>
    <t>3-atom-100-111</t>
  </si>
  <si>
    <t>4-atom-1</t>
  </si>
  <si>
    <t>4-atom-2</t>
  </si>
  <si>
    <t>4-atom-3</t>
  </si>
  <si>
    <t>4-atom-4</t>
  </si>
  <si>
    <t>4-atom-5</t>
  </si>
  <si>
    <t>4-atom-6</t>
  </si>
  <si>
    <t>J100 coeff</t>
  </si>
  <si>
    <t>J110 coeff</t>
  </si>
  <si>
    <t>J111 coeff</t>
  </si>
  <si>
    <t>hbar</t>
  </si>
  <si>
    <t>J100 Sopp</t>
  </si>
  <si>
    <t>J100 Ssame</t>
  </si>
  <si>
    <t>J110 Sopp</t>
  </si>
  <si>
    <t>J110 Ssame</t>
  </si>
  <si>
    <t>J111 Sopp</t>
  </si>
  <si>
    <t>J111 Ssame</t>
  </si>
  <si>
    <t>free energy</t>
  </si>
  <si>
    <t>J100 coeff double</t>
  </si>
  <si>
    <t>J110 coeff double</t>
  </si>
  <si>
    <t>J111 coeff double</t>
  </si>
  <si>
    <t>e0 coeff</t>
  </si>
  <si>
    <t>J200 Sopp</t>
  </si>
  <si>
    <t>J200 Ssame</t>
  </si>
  <si>
    <t>J200 coeff double</t>
  </si>
  <si>
    <t>J200 coeff</t>
  </si>
  <si>
    <t>J1xy</t>
  </si>
  <si>
    <t>J1z</t>
  </si>
  <si>
    <t>J2xy</t>
  </si>
  <si>
    <t>J2z</t>
  </si>
  <si>
    <t>J3</t>
  </si>
  <si>
    <t>3-atom-101-110</t>
  </si>
  <si>
    <t>free energy (Ti_sv)</t>
  </si>
  <si>
    <t>ferro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</si>
</sst>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88BC-B593-42E6-A87F-7DDA8B413C33}">
  <dimension ref="A1:AC33"/>
  <sheetViews>
    <sheetView tabSelected="1" zoomScale="133" zoomScaleNormal="310" workbookViewId="0">
      <pane xSplit="1" topLeftCell="J1" activePane="topRight" state="frozen"/>
      <selection pane="topRight" activeCell="A15" sqref="A15"/>
    </sheetView>
  </sheetViews>
  <sheetFormatPr defaultRowHeight="14.4" x14ac:dyDescent="0.55000000000000004"/>
  <cols>
    <col min="1" max="1" width="14" customWidth="1"/>
    <col min="3" max="3" width="12.15625" customWidth="1"/>
    <col min="4" max="4" width="10.62890625" customWidth="1"/>
    <col min="5" max="5" width="11.1015625" customWidth="1"/>
    <col min="6" max="6" width="11.62890625" customWidth="1"/>
    <col min="7" max="7" width="10.62890625" customWidth="1"/>
    <col min="8" max="8" width="12" customWidth="1"/>
    <col min="9" max="9" width="11.15625" customWidth="1"/>
    <col min="10" max="13" width="12.47265625" customWidth="1"/>
    <col min="14" max="15" width="11.5234375" bestFit="1" customWidth="1"/>
    <col min="16" max="16" width="12.15625" bestFit="1" customWidth="1"/>
    <col min="17" max="17" width="13.89453125" customWidth="1"/>
    <col min="18" max="18" width="17.7890625" customWidth="1"/>
    <col min="27" max="27" width="17.5234375" customWidth="1"/>
  </cols>
  <sheetData>
    <row r="1" spans="1:29" x14ac:dyDescent="0.55000000000000004">
      <c r="A1" s="1" t="s">
        <v>2</v>
      </c>
      <c r="B1" s="2" t="s">
        <v>19</v>
      </c>
      <c r="C1" s="2" t="s">
        <v>20</v>
      </c>
      <c r="D1" s="2" t="s">
        <v>15</v>
      </c>
      <c r="E1" s="2" t="s">
        <v>21</v>
      </c>
      <c r="F1" s="2" t="s">
        <v>22</v>
      </c>
      <c r="G1" s="2" t="s">
        <v>16</v>
      </c>
      <c r="H1" s="2" t="s">
        <v>23</v>
      </c>
      <c r="I1" s="2" t="s">
        <v>24</v>
      </c>
      <c r="J1" s="2" t="s">
        <v>17</v>
      </c>
      <c r="K1" s="2" t="s">
        <v>30</v>
      </c>
      <c r="L1" s="2" t="s">
        <v>31</v>
      </c>
      <c r="M1" s="2" t="s">
        <v>33</v>
      </c>
      <c r="N1" s="1" t="s">
        <v>18</v>
      </c>
      <c r="O1" s="1" t="s">
        <v>0</v>
      </c>
      <c r="P1" s="2" t="s">
        <v>1</v>
      </c>
      <c r="Q1" s="2" t="s">
        <v>40</v>
      </c>
      <c r="R1" s="2" t="s">
        <v>25</v>
      </c>
      <c r="S1" s="1" t="s">
        <v>26</v>
      </c>
      <c r="T1" s="1" t="s">
        <v>27</v>
      </c>
      <c r="U1" s="1" t="s">
        <v>28</v>
      </c>
      <c r="V1" s="1" t="s">
        <v>32</v>
      </c>
      <c r="W1" s="1" t="s">
        <v>29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</row>
    <row r="2" spans="1:29" x14ac:dyDescent="0.55000000000000004">
      <c r="A2" t="s">
        <v>3</v>
      </c>
      <c r="B2">
        <v>6</v>
      </c>
      <c r="C2">
        <v>18</v>
      </c>
      <c r="D2">
        <f>6*O2+18*P2</f>
        <v>147</v>
      </c>
      <c r="E2">
        <v>12</v>
      </c>
      <c r="F2">
        <v>36</v>
      </c>
      <c r="G2">
        <f>12*O2+36*P2</f>
        <v>294</v>
      </c>
      <c r="H2">
        <v>8</v>
      </c>
      <c r="I2">
        <v>24</v>
      </c>
      <c r="J2">
        <f>8*O2+24*P2</f>
        <v>196</v>
      </c>
      <c r="K2">
        <v>0</v>
      </c>
      <c r="L2">
        <v>24</v>
      </c>
      <c r="M2">
        <f>K2*$O$2+$P$2*L2</f>
        <v>294</v>
      </c>
      <c r="N2">
        <v>1</v>
      </c>
      <c r="O2">
        <f>-7/2*3.5</f>
        <v>-12.25</v>
      </c>
      <c r="P2" s="3">
        <f>3.5*3.5</f>
        <v>12.25</v>
      </c>
      <c r="Q2">
        <v>-401.52125855000003</v>
      </c>
      <c r="R2">
        <v>-398.28208389000002</v>
      </c>
      <c r="S2">
        <f>D2*2</f>
        <v>294</v>
      </c>
      <c r="T2">
        <f>G2*2</f>
        <v>588</v>
      </c>
      <c r="U2">
        <f>J2*2</f>
        <v>392</v>
      </c>
      <c r="V2">
        <f>M2*2</f>
        <v>588</v>
      </c>
      <c r="W2">
        <v>1</v>
      </c>
      <c r="Y2">
        <v>196</v>
      </c>
      <c r="Z2">
        <v>98</v>
      </c>
      <c r="AA2">
        <v>196</v>
      </c>
      <c r="AB2">
        <v>392</v>
      </c>
      <c r="AC2">
        <v>392</v>
      </c>
    </row>
    <row r="3" spans="1:29" x14ac:dyDescent="0.55000000000000004">
      <c r="A3" t="s">
        <v>4</v>
      </c>
      <c r="B3">
        <v>8</v>
      </c>
      <c r="C3">
        <v>16</v>
      </c>
      <c r="D3">
        <f>8*O2+16*P2</f>
        <v>98</v>
      </c>
      <c r="E3">
        <v>24</v>
      </c>
      <c r="F3">
        <v>24</v>
      </c>
      <c r="G3">
        <f>24*O2+24*P2</f>
        <v>0</v>
      </c>
      <c r="H3">
        <v>16</v>
      </c>
      <c r="I3">
        <v>16</v>
      </c>
      <c r="J3">
        <f>16*O2+16*P2</f>
        <v>0</v>
      </c>
      <c r="K3">
        <v>0</v>
      </c>
      <c r="L3">
        <v>24</v>
      </c>
      <c r="M3">
        <f t="shared" ref="M3:M15" si="0">K3*$O$2+$P$2*L3</f>
        <v>294</v>
      </c>
      <c r="P3" s="3"/>
      <c r="Q3">
        <v>-401.51752807000003</v>
      </c>
      <c r="R3">
        <v>-398.27859288000002</v>
      </c>
      <c r="S3">
        <f t="shared" ref="S3:S14" si="1">D3*2</f>
        <v>196</v>
      </c>
      <c r="T3">
        <f t="shared" ref="T3:T15" si="2">G3*2</f>
        <v>0</v>
      </c>
      <c r="U3">
        <f t="shared" ref="U3:U15" si="3">J3*2</f>
        <v>0</v>
      </c>
      <c r="V3">
        <f t="shared" ref="V3:V15" si="4">M3*2</f>
        <v>588</v>
      </c>
      <c r="W3">
        <v>1</v>
      </c>
      <c r="Y3">
        <v>196</v>
      </c>
      <c r="Z3">
        <v>0</v>
      </c>
      <c r="AA3">
        <v>0</v>
      </c>
      <c r="AB3">
        <v>0</v>
      </c>
      <c r="AC3">
        <v>0</v>
      </c>
    </row>
    <row r="4" spans="1:29" x14ac:dyDescent="0.55000000000000004">
      <c r="A4" t="s">
        <v>5</v>
      </c>
      <c r="B4">
        <v>12</v>
      </c>
      <c r="C4">
        <v>12</v>
      </c>
      <c r="D4">
        <f>12*O2+12*P2</f>
        <v>0</v>
      </c>
      <c r="E4">
        <v>16</v>
      </c>
      <c r="F4">
        <v>32</v>
      </c>
      <c r="G4">
        <f>16*O2+32*P2</f>
        <v>196</v>
      </c>
      <c r="H4">
        <v>16</v>
      </c>
      <c r="I4">
        <v>16</v>
      </c>
      <c r="J4">
        <f>16*O2+16*P2</f>
        <v>0</v>
      </c>
      <c r="K4">
        <v>0</v>
      </c>
      <c r="L4">
        <v>24</v>
      </c>
      <c r="M4">
        <f t="shared" si="0"/>
        <v>294</v>
      </c>
      <c r="Q4">
        <v>-401.51857484999999</v>
      </c>
      <c r="R4">
        <v>-398.28020537999998</v>
      </c>
      <c r="S4">
        <f t="shared" si="1"/>
        <v>0</v>
      </c>
      <c r="T4">
        <f t="shared" si="2"/>
        <v>392</v>
      </c>
      <c r="U4">
        <f t="shared" si="3"/>
        <v>0</v>
      </c>
      <c r="V4">
        <f t="shared" si="4"/>
        <v>588</v>
      </c>
      <c r="W4">
        <v>1</v>
      </c>
      <c r="Y4">
        <v>0</v>
      </c>
      <c r="Z4">
        <v>0</v>
      </c>
      <c r="AA4">
        <v>392</v>
      </c>
      <c r="AB4">
        <v>0</v>
      </c>
      <c r="AC4">
        <v>0</v>
      </c>
    </row>
    <row r="5" spans="1:29" x14ac:dyDescent="0.55000000000000004">
      <c r="A5" t="s">
        <v>6</v>
      </c>
      <c r="B5">
        <v>12</v>
      </c>
      <c r="C5">
        <v>12</v>
      </c>
      <c r="D5">
        <f>12*O2+12*P2</f>
        <v>0</v>
      </c>
      <c r="E5">
        <v>24</v>
      </c>
      <c r="F5">
        <v>24</v>
      </c>
      <c r="G5">
        <f>24*P2+24*O2</f>
        <v>0</v>
      </c>
      <c r="H5">
        <v>0</v>
      </c>
      <c r="I5">
        <v>32</v>
      </c>
      <c r="J5">
        <f>32*P2</f>
        <v>392</v>
      </c>
      <c r="K5">
        <v>0</v>
      </c>
      <c r="L5">
        <v>24</v>
      </c>
      <c r="M5">
        <f t="shared" si="0"/>
        <v>294</v>
      </c>
      <c r="Q5">
        <v>-401.51451069000001</v>
      </c>
      <c r="R5">
        <v>-398.27571011999999</v>
      </c>
      <c r="S5">
        <f t="shared" si="1"/>
        <v>0</v>
      </c>
      <c r="T5">
        <f t="shared" si="2"/>
        <v>0</v>
      </c>
      <c r="U5">
        <f t="shared" si="3"/>
        <v>784</v>
      </c>
      <c r="V5">
        <f t="shared" si="4"/>
        <v>588</v>
      </c>
      <c r="W5">
        <v>1</v>
      </c>
      <c r="Y5">
        <v>0</v>
      </c>
      <c r="Z5">
        <v>0</v>
      </c>
      <c r="AA5">
        <v>0</v>
      </c>
      <c r="AB5">
        <v>0</v>
      </c>
      <c r="AC5">
        <v>784</v>
      </c>
    </row>
    <row r="6" spans="1:29" x14ac:dyDescent="0.55000000000000004">
      <c r="A6" t="s">
        <v>7</v>
      </c>
      <c r="B6">
        <v>10</v>
      </c>
      <c r="C6">
        <v>14</v>
      </c>
      <c r="D6">
        <f>10*O2+14*P2</f>
        <v>49</v>
      </c>
      <c r="E6">
        <v>28</v>
      </c>
      <c r="F6">
        <v>20</v>
      </c>
      <c r="G6">
        <f>28*O2+20*P2</f>
        <v>-98</v>
      </c>
      <c r="H6">
        <v>24</v>
      </c>
      <c r="I6">
        <v>8</v>
      </c>
      <c r="J6">
        <f>24*O2+8*P2</f>
        <v>-196</v>
      </c>
      <c r="K6">
        <v>0</v>
      </c>
      <c r="L6">
        <v>24</v>
      </c>
      <c r="M6">
        <f t="shared" si="0"/>
        <v>294</v>
      </c>
      <c r="Q6">
        <v>-401.51632082999998</v>
      </c>
      <c r="R6">
        <v>-398.27773307000001</v>
      </c>
      <c r="S6">
        <f t="shared" si="1"/>
        <v>98</v>
      </c>
      <c r="T6">
        <f t="shared" si="2"/>
        <v>-196</v>
      </c>
      <c r="U6">
        <f t="shared" si="3"/>
        <v>-392</v>
      </c>
      <c r="V6">
        <f t="shared" si="4"/>
        <v>588</v>
      </c>
      <c r="W6">
        <v>1</v>
      </c>
      <c r="Y6">
        <v>196</v>
      </c>
      <c r="Z6">
        <v>-98</v>
      </c>
      <c r="AA6">
        <v>196</v>
      </c>
      <c r="AB6">
        <v>-392</v>
      </c>
      <c r="AC6">
        <v>-392</v>
      </c>
    </row>
    <row r="7" spans="1:29" x14ac:dyDescent="0.55000000000000004">
      <c r="A7" t="s">
        <v>8</v>
      </c>
      <c r="B7">
        <v>14</v>
      </c>
      <c r="C7">
        <v>10</v>
      </c>
      <c r="D7">
        <f>14*O2+10*P2</f>
        <v>-49</v>
      </c>
      <c r="E7">
        <v>28</v>
      </c>
      <c r="F7">
        <v>20</v>
      </c>
      <c r="G7">
        <f>28*O2+20*P2</f>
        <v>-98</v>
      </c>
      <c r="H7">
        <v>8</v>
      </c>
      <c r="I7">
        <v>24</v>
      </c>
      <c r="J7">
        <f>8*O2+24*P2</f>
        <v>196</v>
      </c>
      <c r="K7">
        <v>0</v>
      </c>
      <c r="L7">
        <v>24</v>
      </c>
      <c r="M7">
        <f t="shared" si="0"/>
        <v>294</v>
      </c>
      <c r="Q7">
        <v>-401.51330000000002</v>
      </c>
      <c r="R7">
        <v>-398.27484421999998</v>
      </c>
      <c r="S7">
        <f t="shared" si="1"/>
        <v>-98</v>
      </c>
      <c r="T7">
        <f t="shared" si="2"/>
        <v>-196</v>
      </c>
      <c r="U7">
        <f t="shared" si="3"/>
        <v>392</v>
      </c>
      <c r="V7">
        <f t="shared" si="4"/>
        <v>588</v>
      </c>
      <c r="W7">
        <v>1</v>
      </c>
      <c r="Y7">
        <v>0</v>
      </c>
      <c r="Z7">
        <v>-98</v>
      </c>
      <c r="AA7">
        <v>-196</v>
      </c>
      <c r="AB7">
        <v>0</v>
      </c>
      <c r="AC7">
        <v>392</v>
      </c>
    </row>
    <row r="8" spans="1:29" x14ac:dyDescent="0.55000000000000004">
      <c r="A8" t="s">
        <v>39</v>
      </c>
      <c r="B8">
        <v>18</v>
      </c>
      <c r="C8">
        <v>6</v>
      </c>
      <c r="D8">
        <f>18*O2+6*P2</f>
        <v>-147</v>
      </c>
      <c r="E8">
        <v>12</v>
      </c>
      <c r="F8">
        <v>36</v>
      </c>
      <c r="G8">
        <f>12*O2+36*P2</f>
        <v>294</v>
      </c>
      <c r="H8">
        <v>24</v>
      </c>
      <c r="I8">
        <v>8</v>
      </c>
      <c r="J8">
        <f>24*O2+8*P2</f>
        <v>-196</v>
      </c>
      <c r="K8">
        <v>0</v>
      </c>
      <c r="L8">
        <v>24</v>
      </c>
      <c r="M8">
        <f t="shared" si="0"/>
        <v>294</v>
      </c>
      <c r="Q8">
        <v>-401.51839460000002</v>
      </c>
      <c r="R8">
        <v>-398.28093482999998</v>
      </c>
      <c r="S8">
        <f t="shared" si="1"/>
        <v>-294</v>
      </c>
      <c r="T8">
        <f t="shared" si="2"/>
        <v>588</v>
      </c>
      <c r="U8">
        <f t="shared" si="3"/>
        <v>-392</v>
      </c>
      <c r="V8">
        <f t="shared" si="4"/>
        <v>588</v>
      </c>
      <c r="W8">
        <v>1</v>
      </c>
      <c r="Y8">
        <v>-196</v>
      </c>
      <c r="Z8">
        <v>-98</v>
      </c>
      <c r="AA8">
        <v>196</v>
      </c>
      <c r="AB8">
        <v>392</v>
      </c>
      <c r="AC8">
        <v>-392</v>
      </c>
    </row>
    <row r="9" spans="1:29" x14ac:dyDescent="0.55000000000000004">
      <c r="A9" t="s">
        <v>9</v>
      </c>
      <c r="B9">
        <v>8</v>
      </c>
      <c r="C9">
        <v>16</v>
      </c>
      <c r="D9">
        <f>8*O2+16*P2</f>
        <v>98</v>
      </c>
      <c r="E9">
        <v>32</v>
      </c>
      <c r="F9">
        <v>16</v>
      </c>
      <c r="G9">
        <f>32*O2+16*P2</f>
        <v>-196</v>
      </c>
      <c r="H9">
        <v>32</v>
      </c>
      <c r="I9">
        <v>0</v>
      </c>
      <c r="J9">
        <f>32*O2</f>
        <v>-392</v>
      </c>
      <c r="K9">
        <v>0</v>
      </c>
      <c r="L9">
        <v>24</v>
      </c>
      <c r="M9">
        <f t="shared" si="0"/>
        <v>294</v>
      </c>
      <c r="Q9">
        <v>-401.51650511000003</v>
      </c>
      <c r="R9">
        <v>-398.27774392999999</v>
      </c>
      <c r="S9">
        <f t="shared" si="1"/>
        <v>196</v>
      </c>
      <c r="T9">
        <f t="shared" si="2"/>
        <v>-392</v>
      </c>
      <c r="U9">
        <f t="shared" si="3"/>
        <v>-784</v>
      </c>
      <c r="V9">
        <f t="shared" si="4"/>
        <v>588</v>
      </c>
      <c r="W9">
        <v>1</v>
      </c>
      <c r="Y9">
        <v>392</v>
      </c>
      <c r="Z9">
        <v>-196</v>
      </c>
      <c r="AA9">
        <v>392</v>
      </c>
      <c r="AB9">
        <v>-784</v>
      </c>
      <c r="AC9">
        <v>-784</v>
      </c>
    </row>
    <row r="10" spans="1:29" x14ac:dyDescent="0.55000000000000004">
      <c r="A10" t="s">
        <v>10</v>
      </c>
      <c r="B10">
        <v>16</v>
      </c>
      <c r="C10">
        <v>8</v>
      </c>
      <c r="D10">
        <f>16*O2+8*P2</f>
        <v>-98</v>
      </c>
      <c r="E10">
        <v>32</v>
      </c>
      <c r="F10">
        <v>16</v>
      </c>
      <c r="G10">
        <f>32*O2+16*P2</f>
        <v>-196</v>
      </c>
      <c r="H10">
        <v>0</v>
      </c>
      <c r="I10">
        <v>32</v>
      </c>
      <c r="J10">
        <f>32*P2</f>
        <v>392</v>
      </c>
      <c r="K10">
        <v>0</v>
      </c>
      <c r="L10">
        <v>24</v>
      </c>
      <c r="M10">
        <f t="shared" si="0"/>
        <v>294</v>
      </c>
      <c r="Q10">
        <v>-401.51043980999998</v>
      </c>
      <c r="R10">
        <v>-398.27505815000001</v>
      </c>
      <c r="S10">
        <f t="shared" si="1"/>
        <v>-196</v>
      </c>
      <c r="T10">
        <f t="shared" si="2"/>
        <v>-392</v>
      </c>
      <c r="U10">
        <f t="shared" si="3"/>
        <v>784</v>
      </c>
      <c r="V10">
        <f t="shared" si="4"/>
        <v>588</v>
      </c>
      <c r="W10">
        <v>1</v>
      </c>
      <c r="Y10">
        <v>-392</v>
      </c>
      <c r="Z10">
        <v>196</v>
      </c>
      <c r="AA10">
        <v>392</v>
      </c>
      <c r="AB10">
        <v>-784</v>
      </c>
      <c r="AC10">
        <v>784</v>
      </c>
    </row>
    <row r="11" spans="1:29" x14ac:dyDescent="0.55000000000000004">
      <c r="A11" t="s">
        <v>11</v>
      </c>
      <c r="B11">
        <v>16</v>
      </c>
      <c r="C11">
        <v>8</v>
      </c>
      <c r="D11">
        <f>16*O2+8*P2</f>
        <v>-98</v>
      </c>
      <c r="E11">
        <v>24</v>
      </c>
      <c r="F11">
        <v>24</v>
      </c>
      <c r="G11">
        <f>24*O2+24*P2</f>
        <v>0</v>
      </c>
      <c r="H11">
        <v>16</v>
      </c>
      <c r="I11">
        <v>16</v>
      </c>
      <c r="J11">
        <f>16*O2+16*P2</f>
        <v>0</v>
      </c>
      <c r="K11">
        <v>0</v>
      </c>
      <c r="L11">
        <v>24</v>
      </c>
      <c r="M11">
        <f t="shared" si="0"/>
        <v>294</v>
      </c>
      <c r="Q11">
        <v>-401.51460328000002</v>
      </c>
      <c r="R11">
        <v>-398.27659625000001</v>
      </c>
      <c r="S11">
        <f t="shared" si="1"/>
        <v>-196</v>
      </c>
      <c r="T11">
        <f t="shared" si="2"/>
        <v>0</v>
      </c>
      <c r="U11">
        <f t="shared" si="3"/>
        <v>0</v>
      </c>
      <c r="V11">
        <f t="shared" si="4"/>
        <v>588</v>
      </c>
      <c r="W11">
        <v>1</v>
      </c>
      <c r="Y11">
        <v>-196</v>
      </c>
      <c r="Z11">
        <v>0</v>
      </c>
      <c r="AA11">
        <v>0</v>
      </c>
      <c r="AB11">
        <v>0</v>
      </c>
      <c r="AC11">
        <v>0</v>
      </c>
    </row>
    <row r="12" spans="1:29" x14ac:dyDescent="0.55000000000000004">
      <c r="A12" t="s">
        <v>12</v>
      </c>
      <c r="B12">
        <v>12</v>
      </c>
      <c r="C12">
        <v>12</v>
      </c>
      <c r="D12">
        <f>12*O2+12*P2</f>
        <v>0</v>
      </c>
      <c r="E12">
        <v>32</v>
      </c>
      <c r="F12">
        <v>16</v>
      </c>
      <c r="G12">
        <f>32*O2+16*P2</f>
        <v>-196</v>
      </c>
      <c r="H12">
        <v>16</v>
      </c>
      <c r="I12">
        <v>16</v>
      </c>
      <c r="J12">
        <f>16*O2+16*P2</f>
        <v>0</v>
      </c>
      <c r="K12">
        <v>0</v>
      </c>
      <c r="L12">
        <v>24</v>
      </c>
      <c r="M12">
        <f t="shared" si="0"/>
        <v>294</v>
      </c>
      <c r="Q12">
        <v>-401.51360115</v>
      </c>
      <c r="R12">
        <v>-398.27505809000002</v>
      </c>
      <c r="S12">
        <f t="shared" si="1"/>
        <v>0</v>
      </c>
      <c r="T12">
        <f t="shared" si="2"/>
        <v>-392</v>
      </c>
      <c r="U12">
        <f t="shared" si="3"/>
        <v>0</v>
      </c>
      <c r="V12">
        <f t="shared" si="4"/>
        <v>588</v>
      </c>
      <c r="W12">
        <v>1</v>
      </c>
      <c r="Y12">
        <v>0</v>
      </c>
      <c r="Z12">
        <v>0</v>
      </c>
      <c r="AA12">
        <v>0</v>
      </c>
      <c r="AB12">
        <v>-392</v>
      </c>
      <c r="AC12">
        <v>0</v>
      </c>
    </row>
    <row r="13" spans="1:29" x14ac:dyDescent="0.55000000000000004">
      <c r="A13" t="s">
        <v>13</v>
      </c>
      <c r="B13">
        <v>12</v>
      </c>
      <c r="C13">
        <v>12</v>
      </c>
      <c r="D13">
        <f>12*O2+12*P2</f>
        <v>0</v>
      </c>
      <c r="E13">
        <v>24</v>
      </c>
      <c r="F13">
        <v>24</v>
      </c>
      <c r="G13">
        <f>24*O2+24*P2</f>
        <v>0</v>
      </c>
      <c r="H13">
        <v>32</v>
      </c>
      <c r="I13">
        <v>0</v>
      </c>
      <c r="J13">
        <f>32*O2</f>
        <v>-392</v>
      </c>
      <c r="K13">
        <v>0</v>
      </c>
      <c r="L13">
        <v>24</v>
      </c>
      <c r="M13">
        <f t="shared" si="0"/>
        <v>294</v>
      </c>
      <c r="Q13">
        <v>-337.63645220000001</v>
      </c>
      <c r="R13">
        <f>-344.1784</f>
        <v>-344.17840000000001</v>
      </c>
      <c r="S13">
        <f t="shared" si="1"/>
        <v>0</v>
      </c>
      <c r="T13">
        <f t="shared" si="2"/>
        <v>0</v>
      </c>
      <c r="U13">
        <f t="shared" si="3"/>
        <v>-784</v>
      </c>
      <c r="V13">
        <f t="shared" si="4"/>
        <v>588</v>
      </c>
      <c r="W13">
        <v>1</v>
      </c>
      <c r="Y13">
        <v>0</v>
      </c>
      <c r="Z13">
        <v>0</v>
      </c>
      <c r="AA13">
        <v>0</v>
      </c>
      <c r="AB13">
        <v>0</v>
      </c>
      <c r="AC13">
        <v>-784</v>
      </c>
    </row>
    <row r="14" spans="1:29" x14ac:dyDescent="0.55000000000000004">
      <c r="A14" t="s">
        <v>14</v>
      </c>
      <c r="B14">
        <v>24</v>
      </c>
      <c r="C14">
        <v>0</v>
      </c>
      <c r="D14">
        <f>24*O2</f>
        <v>-294</v>
      </c>
      <c r="E14">
        <v>0</v>
      </c>
      <c r="F14">
        <v>48</v>
      </c>
      <c r="G14">
        <f>48*P2</f>
        <v>588</v>
      </c>
      <c r="H14">
        <v>32</v>
      </c>
      <c r="I14">
        <v>0</v>
      </c>
      <c r="J14">
        <f>32*O2</f>
        <v>-392</v>
      </c>
      <c r="K14">
        <v>0</v>
      </c>
      <c r="L14">
        <v>24</v>
      </c>
      <c r="M14">
        <f t="shared" si="0"/>
        <v>294</v>
      </c>
      <c r="Q14">
        <v>-401.52070430999999</v>
      </c>
      <c r="R14">
        <v>-398.28424874000001</v>
      </c>
      <c r="S14">
        <f t="shared" si="1"/>
        <v>-588</v>
      </c>
      <c r="T14">
        <f t="shared" si="2"/>
        <v>1176</v>
      </c>
      <c r="U14">
        <f t="shared" si="3"/>
        <v>-784</v>
      </c>
      <c r="V14">
        <f t="shared" si="4"/>
        <v>588</v>
      </c>
      <c r="W14">
        <v>1</v>
      </c>
      <c r="Y14">
        <v>-392</v>
      </c>
      <c r="Z14">
        <v>-196</v>
      </c>
      <c r="AA14">
        <v>392</v>
      </c>
      <c r="AB14">
        <v>784</v>
      </c>
      <c r="AC14">
        <v>-784</v>
      </c>
    </row>
    <row r="15" spans="1:29" x14ac:dyDescent="0.55000000000000004">
      <c r="A15" t="s">
        <v>41</v>
      </c>
      <c r="B15">
        <v>0</v>
      </c>
      <c r="C15">
        <v>24</v>
      </c>
      <c r="D15">
        <f>24*P2</f>
        <v>294</v>
      </c>
      <c r="E15">
        <v>0</v>
      </c>
      <c r="F15">
        <v>48</v>
      </c>
      <c r="G15">
        <f>48*P2</f>
        <v>588</v>
      </c>
      <c r="H15">
        <v>0</v>
      </c>
      <c r="I15">
        <v>32</v>
      </c>
      <c r="J15">
        <f>32*P2</f>
        <v>392</v>
      </c>
      <c r="K15">
        <v>0</v>
      </c>
      <c r="L15">
        <v>24</v>
      </c>
      <c r="M15">
        <f t="shared" si="0"/>
        <v>294</v>
      </c>
      <c r="Q15">
        <v>-401.52646994000003</v>
      </c>
      <c r="R15">
        <v>-398.28659916999999</v>
      </c>
      <c r="S15">
        <f>2*D15</f>
        <v>588</v>
      </c>
      <c r="T15">
        <f t="shared" si="2"/>
        <v>1176</v>
      </c>
      <c r="U15">
        <f t="shared" si="3"/>
        <v>784</v>
      </c>
      <c r="V15">
        <f t="shared" si="4"/>
        <v>588</v>
      </c>
      <c r="W15">
        <v>1</v>
      </c>
      <c r="Y15">
        <v>392</v>
      </c>
      <c r="Z15">
        <v>196</v>
      </c>
      <c r="AA15">
        <v>392</v>
      </c>
      <c r="AB15">
        <v>784</v>
      </c>
      <c r="AC15">
        <v>784</v>
      </c>
    </row>
    <row r="20" spans="18:23" x14ac:dyDescent="0.55000000000000004">
      <c r="R20" s="4"/>
      <c r="S20" s="4"/>
    </row>
    <row r="28" spans="18:23" x14ac:dyDescent="0.55000000000000004">
      <c r="R28" s="5"/>
      <c r="S28" s="5"/>
      <c r="T28" s="5"/>
      <c r="U28" s="5"/>
      <c r="V28" s="5"/>
      <c r="W28" s="5"/>
    </row>
    <row r="33" spans="18:26" x14ac:dyDescent="0.55000000000000004">
      <c r="R33" s="5"/>
      <c r="S33" s="5"/>
      <c r="T33" s="5"/>
      <c r="U33" s="5"/>
      <c r="V33" s="5"/>
      <c r="W33" s="5"/>
      <c r="X33" s="5"/>
      <c r="Y33" s="5"/>
      <c r="Z3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Van Fossan</dc:creator>
  <cp:lastModifiedBy>Zach Van Fossan</cp:lastModifiedBy>
  <dcterms:created xsi:type="dcterms:W3CDTF">2023-06-14T20:04:48Z</dcterms:created>
  <dcterms:modified xsi:type="dcterms:W3CDTF">2023-07-20T18:57:46Z</dcterms:modified>
</cp:coreProperties>
</file>