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daga\BenchmarkResults\"/>
    </mc:Choice>
  </mc:AlternateContent>
  <xr:revisionPtr revIDLastSave="0" documentId="13_ncr:1_{242BC459-3D2B-4A2F-AF24-444519ED023F}" xr6:coauthVersionLast="47" xr6:coauthVersionMax="47" xr10:uidLastSave="{00000000-0000-0000-0000-000000000000}"/>
  <bookViews>
    <workbookView xWindow="2256" yWindow="1824" windowWidth="34776" windowHeight="21324" xr2:uid="{409C604E-F871-4410-8A13-2ED79966BDD5}"/>
  </bookViews>
  <sheets>
    <sheet name="IntSort" sheetId="11" r:id="rId1"/>
  </sheets>
  <definedNames>
    <definedName name="ExternalData_1" localSheetId="0" hidden="1">IntSort!$A$1:$G$112</definedName>
  </definedNames>
  <calcPr calcId="191029" refMode="R1C1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2" i="11" l="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L42" i="11" l="1"/>
  <c r="L58" i="11"/>
  <c r="L59" i="11"/>
  <c r="L71" i="11"/>
  <c r="L73" i="11"/>
  <c r="L53" i="11"/>
  <c r="L43" i="11"/>
  <c r="L64" i="11"/>
  <c r="L70" i="11"/>
  <c r="L69" i="11"/>
  <c r="L67" i="11"/>
  <c r="L49" i="11"/>
  <c r="L75" i="11"/>
  <c r="L55" i="11"/>
  <c r="L57" i="11"/>
  <c r="L47" i="11"/>
  <c r="L48" i="11"/>
  <c r="L52" i="11"/>
  <c r="L76" i="11"/>
  <c r="L62" i="11"/>
  <c r="L72" i="11"/>
  <c r="L46" i="11"/>
  <c r="L74" i="11"/>
  <c r="L45" i="11"/>
  <c r="L60" i="11"/>
  <c r="L50" i="11"/>
  <c r="L44" i="11"/>
  <c r="L65" i="11"/>
  <c r="L56" i="11"/>
  <c r="L68" i="11"/>
  <c r="L78" i="11"/>
  <c r="L66" i="11"/>
  <c r="L51" i="11"/>
  <c r="L63" i="11"/>
  <c r="L61" i="11"/>
  <c r="L77" i="11"/>
  <c r="L54" i="11"/>
  <c r="O56" i="11"/>
  <c r="R56" i="11"/>
  <c r="P56" i="11"/>
  <c r="O78" i="11"/>
  <c r="R78" i="11"/>
  <c r="O49" i="11"/>
  <c r="P49" i="11"/>
  <c r="R49" i="11"/>
  <c r="O46" i="11"/>
  <c r="R46" i="11"/>
  <c r="P46" i="11"/>
  <c r="Q58" i="11"/>
  <c r="Q51" i="11"/>
  <c r="Q63" i="11"/>
  <c r="O67" i="11"/>
  <c r="P67" i="11"/>
  <c r="R67" i="11"/>
  <c r="Q53" i="11"/>
  <c r="O47" i="11"/>
  <c r="R47" i="11"/>
  <c r="Q64" i="11"/>
  <c r="O48" i="11"/>
  <c r="R48" i="11"/>
  <c r="P48" i="11"/>
  <c r="O62" i="11"/>
  <c r="R62" i="11"/>
  <c r="P62" i="11"/>
  <c r="Q56" i="11"/>
  <c r="Q62" i="11"/>
  <c r="O55" i="11"/>
  <c r="P55" i="11"/>
  <c r="R55" i="11"/>
  <c r="Q45" i="11"/>
  <c r="O42" i="11"/>
  <c r="R42" i="11"/>
  <c r="Q60" i="11"/>
  <c r="O61" i="11"/>
  <c r="P61" i="11"/>
  <c r="R61" i="11"/>
  <c r="O58" i="11"/>
  <c r="R58" i="11"/>
  <c r="P58" i="11"/>
  <c r="O65" i="11"/>
  <c r="R65" i="11"/>
  <c r="P65" i="11"/>
  <c r="O77" i="11"/>
  <c r="R77" i="11"/>
  <c r="P77" i="11"/>
  <c r="Q46" i="11"/>
  <c r="R51" i="11"/>
  <c r="O51" i="11"/>
  <c r="P51" i="11"/>
  <c r="O50" i="11"/>
  <c r="R50" i="11"/>
  <c r="P50" i="11"/>
  <c r="Q55" i="11"/>
  <c r="Q73" i="11"/>
  <c r="Q74" i="11"/>
  <c r="Q78" i="11"/>
  <c r="O52" i="11"/>
  <c r="P52" i="11"/>
  <c r="R52" i="11"/>
  <c r="O74" i="11"/>
  <c r="R74" i="11"/>
  <c r="P74" i="11"/>
  <c r="Q68" i="11"/>
  <c r="Q47" i="11"/>
  <c r="O76" i="11"/>
  <c r="P76" i="11"/>
  <c r="R76" i="11"/>
  <c r="O68" i="11"/>
  <c r="P68" i="11"/>
  <c r="R68" i="11"/>
  <c r="Q61" i="11"/>
  <c r="Q66" i="11"/>
  <c r="O71" i="11"/>
  <c r="R71" i="11"/>
  <c r="P71" i="11"/>
  <c r="Q75" i="11"/>
  <c r="O59" i="11"/>
  <c r="R59" i="11"/>
  <c r="P59" i="11"/>
  <c r="Q72" i="11"/>
  <c r="O63" i="11"/>
  <c r="P63" i="11"/>
  <c r="R63" i="11"/>
  <c r="O44" i="11"/>
  <c r="R44" i="11"/>
  <c r="P44" i="11"/>
  <c r="O53" i="11"/>
  <c r="R53" i="11"/>
  <c r="P53" i="11"/>
  <c r="O64" i="11"/>
  <c r="P64" i="11"/>
  <c r="R64" i="11"/>
  <c r="O45" i="11"/>
  <c r="P45" i="11"/>
  <c r="Q59" i="11"/>
  <c r="Q49" i="11"/>
  <c r="Q54" i="11"/>
  <c r="O66" i="11"/>
  <c r="R66" i="11"/>
  <c r="P66" i="11"/>
  <c r="Q43" i="11"/>
  <c r="O43" i="11"/>
  <c r="P43" i="11"/>
  <c r="R43" i="11"/>
  <c r="Q44" i="11"/>
  <c r="O75" i="11"/>
  <c r="R75" i="11"/>
  <c r="P75" i="11"/>
  <c r="Q67" i="11"/>
  <c r="R72" i="11"/>
  <c r="O72" i="11"/>
  <c r="P72" i="11"/>
  <c r="Q69" i="11"/>
  <c r="O54" i="11"/>
  <c r="R54" i="11"/>
  <c r="P54" i="11"/>
  <c r="O57" i="11"/>
  <c r="P57" i="11"/>
  <c r="R57" i="11"/>
  <c r="Q76" i="11"/>
  <c r="O69" i="11"/>
  <c r="R69" i="11"/>
  <c r="P69" i="11"/>
  <c r="Q65" i="11"/>
  <c r="Q70" i="11"/>
  <c r="R73" i="11"/>
  <c r="O73" i="11"/>
  <c r="P73" i="11"/>
  <c r="Q77" i="11"/>
  <c r="Q48" i="11"/>
  <c r="Q71" i="11"/>
  <c r="Q52" i="11"/>
  <c r="O70" i="11"/>
  <c r="P70" i="11"/>
  <c r="R70" i="11"/>
  <c r="Q50" i="11"/>
  <c r="Q57" i="11"/>
  <c r="Q42" i="11"/>
  <c r="O60" i="11"/>
  <c r="P60" i="11"/>
  <c r="R60" i="11"/>
  <c r="R45" i="11" l="1"/>
  <c r="P42" i="11"/>
  <c r="P47" i="11"/>
  <c r="P78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3EF0C1-E18F-4E22-AB18-CBFD3AC4CA4D}" keepAlive="1" name="Query - Podaga Benchmark IntSortBenchmark-report-brief" description="Connection to the 'Podaga Benchmark IntSortBenchmark-report-brief' query in the workbook." type="5" refreshedVersion="8" background="1" saveData="1">
    <dbPr connection="Provider=Microsoft.Mashup.OleDb.1;Data Source=$Workbook$;Location=&quot;Podaga Benchmark IntSortBenchmark-report-brief&quot;;Extended Properties=&quot;&quot;" command="SELECT * FROM [Podaga Benchmark IntSortBenchmark-report-brief]"/>
  </connection>
</connections>
</file>

<file path=xl/sharedStrings.xml><?xml version="1.0" encoding="utf-8"?>
<sst xmlns="http://schemas.openxmlformats.org/spreadsheetml/2006/main" count="140" uniqueCount="23">
  <si>
    <t>ArraySort</t>
  </si>
  <si>
    <t>NetworkSort</t>
  </si>
  <si>
    <t>AdditiveBaseline</t>
  </si>
  <si>
    <t>Method</t>
  </si>
  <si>
    <t>Parameters</t>
  </si>
  <si>
    <t>Mean</t>
  </si>
  <si>
    <t>StandardError</t>
  </si>
  <si>
    <t>CacheMisses</t>
  </si>
  <si>
    <t>InstructionRetired</t>
  </si>
  <si>
    <t>Sum of Mean</t>
  </si>
  <si>
    <t>Sum of CacheMisses</t>
  </si>
  <si>
    <t>Sum of InstructionRetired</t>
  </si>
  <si>
    <t>A.Mean</t>
  </si>
  <si>
    <t>N.Mean</t>
  </si>
  <si>
    <t>BranchInstructionRetired</t>
  </si>
  <si>
    <t>Size</t>
  </si>
  <si>
    <t>MeanRatio</t>
  </si>
  <si>
    <t>A.IPerT</t>
  </si>
  <si>
    <t>A.IRetired</t>
  </si>
  <si>
    <t>N.IRetired</t>
  </si>
  <si>
    <t>N.IPerT</t>
  </si>
  <si>
    <t>A.IPerN</t>
  </si>
  <si>
    <t>N.IPerN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</si>
</sst>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IntSort!$J$41</c:f>
              <c:strCache>
                <c:ptCount val="1"/>
                <c:pt idx="0">
                  <c:v>A.Mean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IntSortCleaned[Size]</c:f>
              <c:numCache>
                <c:formatCode>0</c:formatCode>
                <c:ptCount val="3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27</c:v>
                </c:pt>
                <c:pt idx="6">
                  <c:v>32</c:v>
                </c:pt>
                <c:pt idx="7">
                  <c:v>47</c:v>
                </c:pt>
                <c:pt idx="8">
                  <c:v>64</c:v>
                </c:pt>
                <c:pt idx="9">
                  <c:v>101</c:v>
                </c:pt>
                <c:pt idx="10">
                  <c:v>128</c:v>
                </c:pt>
                <c:pt idx="11">
                  <c:v>177</c:v>
                </c:pt>
                <c:pt idx="12">
                  <c:v>256</c:v>
                </c:pt>
                <c:pt idx="13">
                  <c:v>365</c:v>
                </c:pt>
                <c:pt idx="14">
                  <c:v>512</c:v>
                </c:pt>
                <c:pt idx="15">
                  <c:v>748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3389</c:v>
                </c:pt>
                <c:pt idx="20">
                  <c:v>4096</c:v>
                </c:pt>
                <c:pt idx="21">
                  <c:v>6793</c:v>
                </c:pt>
                <c:pt idx="22">
                  <c:v>8192</c:v>
                </c:pt>
                <c:pt idx="23">
                  <c:v>14289</c:v>
                </c:pt>
                <c:pt idx="24">
                  <c:v>16384</c:v>
                </c:pt>
                <c:pt idx="25">
                  <c:v>23124</c:v>
                </c:pt>
                <c:pt idx="26">
                  <c:v>32768</c:v>
                </c:pt>
                <c:pt idx="27">
                  <c:v>53151</c:v>
                </c:pt>
                <c:pt idx="28">
                  <c:v>65536</c:v>
                </c:pt>
                <c:pt idx="29">
                  <c:v>96317</c:v>
                </c:pt>
                <c:pt idx="30">
                  <c:v>131072</c:v>
                </c:pt>
                <c:pt idx="31">
                  <c:v>191217</c:v>
                </c:pt>
                <c:pt idx="32">
                  <c:v>262144</c:v>
                </c:pt>
                <c:pt idx="33">
                  <c:v>398853</c:v>
                </c:pt>
                <c:pt idx="34">
                  <c:v>524288</c:v>
                </c:pt>
                <c:pt idx="35">
                  <c:v>719289</c:v>
                </c:pt>
                <c:pt idx="36">
                  <c:v>1048576</c:v>
                </c:pt>
              </c:numCache>
            </c:numRef>
          </c:cat>
          <c:val>
            <c:numRef>
              <c:f>IntSort!$J$42:$J$78</c:f>
              <c:numCache>
                <c:formatCode>0.00</c:formatCode>
                <c:ptCount val="37"/>
                <c:pt idx="0">
                  <c:v>10.013611167669296</c:v>
                </c:pt>
                <c:pt idx="1">
                  <c:v>13.942092657089233</c:v>
                </c:pt>
                <c:pt idx="2">
                  <c:v>21.325890719890594</c:v>
                </c:pt>
                <c:pt idx="3">
                  <c:v>44.485673556725182</c:v>
                </c:pt>
                <c:pt idx="4">
                  <c:v>62.148294463044117</c:v>
                </c:pt>
                <c:pt idx="5">
                  <c:v>85.269611577192947</c:v>
                </c:pt>
                <c:pt idx="6">
                  <c:v>145.33362547556561</c:v>
                </c:pt>
                <c:pt idx="7">
                  <c:v>181.12611381671366</c:v>
                </c:pt>
                <c:pt idx="8">
                  <c:v>301.4643350800315</c:v>
                </c:pt>
                <c:pt idx="9">
                  <c:v>486.04119237689741</c:v>
                </c:pt>
                <c:pt idx="10">
                  <c:v>623.07642546219711</c:v>
                </c:pt>
                <c:pt idx="11">
                  <c:v>951.32809204932971</c:v>
                </c:pt>
                <c:pt idx="12">
                  <c:v>1497.0945202381838</c:v>
                </c:pt>
                <c:pt idx="13">
                  <c:v>2153.4993976354599</c:v>
                </c:pt>
                <c:pt idx="14">
                  <c:v>3313.0552690227828</c:v>
                </c:pt>
                <c:pt idx="15">
                  <c:v>4561.4678058453965</c:v>
                </c:pt>
                <c:pt idx="16">
                  <c:v>6879.890720333372</c:v>
                </c:pt>
                <c:pt idx="17">
                  <c:v>15745.69045484066</c:v>
                </c:pt>
                <c:pt idx="18">
                  <c:v>32394.703930616379</c:v>
                </c:pt>
                <c:pt idx="19">
                  <c:v>86304.794026613235</c:v>
                </c:pt>
                <c:pt idx="20">
                  <c:v>116380.9314636957</c:v>
                </c:pt>
                <c:pt idx="21">
                  <c:v>226053.63426208496</c:v>
                </c:pt>
                <c:pt idx="22">
                  <c:v>280704.0362040202</c:v>
                </c:pt>
                <c:pt idx="23">
                  <c:v>530668.36891810107</c:v>
                </c:pt>
                <c:pt idx="24">
                  <c:v>615852.4524307251</c:v>
                </c:pt>
                <c:pt idx="25">
                  <c:v>905545.91239929199</c:v>
                </c:pt>
                <c:pt idx="26">
                  <c:v>1348909.509531657</c:v>
                </c:pt>
                <c:pt idx="27">
                  <c:v>2322576.1940511069</c:v>
                </c:pt>
                <c:pt idx="28">
                  <c:v>2878092.7918025427</c:v>
                </c:pt>
                <c:pt idx="29">
                  <c:v>4410166.7980487533</c:v>
                </c:pt>
                <c:pt idx="30">
                  <c:v>6123461.765340169</c:v>
                </c:pt>
                <c:pt idx="31">
                  <c:v>9302791.1168651097</c:v>
                </c:pt>
                <c:pt idx="32">
                  <c:v>13046738.958552433</c:v>
                </c:pt>
                <c:pt idx="33">
                  <c:v>20541702.987545695</c:v>
                </c:pt>
                <c:pt idx="34">
                  <c:v>27711527.761120919</c:v>
                </c:pt>
                <c:pt idx="35">
                  <c:v>39405721.400709882</c:v>
                </c:pt>
                <c:pt idx="36">
                  <c:v>58749003.78895916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B-486E-95BA-E2B347A4E17E}"/>
            </c:ext>
          </c:extLst>
        </c:ser>
        <c:ser>
          <c:idx val="2"/>
          <c:order val="2"/>
          <c:tx>
            <c:strRef>
              <c:f>IntSort!$K$41</c:f>
              <c:strCache>
                <c:ptCount val="1"/>
                <c:pt idx="0">
                  <c:v>N.Mean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IntSortCleaned[Size]</c:f>
              <c:numCache>
                <c:formatCode>0</c:formatCode>
                <c:ptCount val="3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27</c:v>
                </c:pt>
                <c:pt idx="6">
                  <c:v>32</c:v>
                </c:pt>
                <c:pt idx="7">
                  <c:v>47</c:v>
                </c:pt>
                <c:pt idx="8">
                  <c:v>64</c:v>
                </c:pt>
                <c:pt idx="9">
                  <c:v>101</c:v>
                </c:pt>
                <c:pt idx="10">
                  <c:v>128</c:v>
                </c:pt>
                <c:pt idx="11">
                  <c:v>177</c:v>
                </c:pt>
                <c:pt idx="12">
                  <c:v>256</c:v>
                </c:pt>
                <c:pt idx="13">
                  <c:v>365</c:v>
                </c:pt>
                <c:pt idx="14">
                  <c:v>512</c:v>
                </c:pt>
                <c:pt idx="15">
                  <c:v>748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3389</c:v>
                </c:pt>
                <c:pt idx="20">
                  <c:v>4096</c:v>
                </c:pt>
                <c:pt idx="21">
                  <c:v>6793</c:v>
                </c:pt>
                <c:pt idx="22">
                  <c:v>8192</c:v>
                </c:pt>
                <c:pt idx="23">
                  <c:v>14289</c:v>
                </c:pt>
                <c:pt idx="24">
                  <c:v>16384</c:v>
                </c:pt>
                <c:pt idx="25">
                  <c:v>23124</c:v>
                </c:pt>
                <c:pt idx="26">
                  <c:v>32768</c:v>
                </c:pt>
                <c:pt idx="27">
                  <c:v>53151</c:v>
                </c:pt>
                <c:pt idx="28">
                  <c:v>65536</c:v>
                </c:pt>
                <c:pt idx="29">
                  <c:v>96317</c:v>
                </c:pt>
                <c:pt idx="30">
                  <c:v>131072</c:v>
                </c:pt>
                <c:pt idx="31">
                  <c:v>191217</c:v>
                </c:pt>
                <c:pt idx="32">
                  <c:v>262144</c:v>
                </c:pt>
                <c:pt idx="33">
                  <c:v>398853</c:v>
                </c:pt>
                <c:pt idx="34">
                  <c:v>524288</c:v>
                </c:pt>
                <c:pt idx="35">
                  <c:v>719289</c:v>
                </c:pt>
                <c:pt idx="36">
                  <c:v>1048576</c:v>
                </c:pt>
              </c:numCache>
            </c:numRef>
          </c:cat>
          <c:val>
            <c:numRef>
              <c:f>IntSort!$K$42:$K$78</c:f>
              <c:numCache>
                <c:formatCode>0.00</c:formatCode>
                <c:ptCount val="37"/>
                <c:pt idx="0">
                  <c:v>14.808491475525356</c:v>
                </c:pt>
                <c:pt idx="1">
                  <c:v>14.941636792251042</c:v>
                </c:pt>
                <c:pt idx="2">
                  <c:v>14.939887012754168</c:v>
                </c:pt>
                <c:pt idx="3">
                  <c:v>35.284264015081597</c:v>
                </c:pt>
                <c:pt idx="4">
                  <c:v>35.187689761320748</c:v>
                </c:pt>
                <c:pt idx="5">
                  <c:v>145.30245850483576</c:v>
                </c:pt>
                <c:pt idx="6">
                  <c:v>131.60554726918539</c:v>
                </c:pt>
                <c:pt idx="7">
                  <c:v>225.5624233115287</c:v>
                </c:pt>
                <c:pt idx="8">
                  <c:v>271.88712751472389</c:v>
                </c:pt>
                <c:pt idx="9">
                  <c:v>496.99512100645472</c:v>
                </c:pt>
                <c:pt idx="10">
                  <c:v>711.78590824206674</c:v>
                </c:pt>
                <c:pt idx="11">
                  <c:v>932.82168998823056</c:v>
                </c:pt>
                <c:pt idx="12">
                  <c:v>1419.989137954655</c:v>
                </c:pt>
                <c:pt idx="13">
                  <c:v>1955.8977486689887</c:v>
                </c:pt>
                <c:pt idx="14">
                  <c:v>2677.3748541871705</c:v>
                </c:pt>
                <c:pt idx="15">
                  <c:v>4469.6522061313899</c:v>
                </c:pt>
                <c:pt idx="16">
                  <c:v>6649.361748979205</c:v>
                </c:pt>
                <c:pt idx="17">
                  <c:v>11753.225135888371</c:v>
                </c:pt>
                <c:pt idx="18">
                  <c:v>14419.586081902185</c:v>
                </c:pt>
                <c:pt idx="19">
                  <c:v>22294.756591717403</c:v>
                </c:pt>
                <c:pt idx="20">
                  <c:v>32330.957272847492</c:v>
                </c:pt>
                <c:pt idx="21">
                  <c:v>56385.784530639648</c:v>
                </c:pt>
                <c:pt idx="22">
                  <c:v>71366.887592134022</c:v>
                </c:pt>
                <c:pt idx="23">
                  <c:v>146032.91807174683</c:v>
                </c:pt>
                <c:pt idx="24">
                  <c:v>177539.24035390219</c:v>
                </c:pt>
                <c:pt idx="25">
                  <c:v>251894.85120137531</c:v>
                </c:pt>
                <c:pt idx="26">
                  <c:v>390631.99976603192</c:v>
                </c:pt>
                <c:pt idx="27">
                  <c:v>669431.70186360681</c:v>
                </c:pt>
                <c:pt idx="28">
                  <c:v>888474.61285909021</c:v>
                </c:pt>
                <c:pt idx="29">
                  <c:v>1383068.477521624</c:v>
                </c:pt>
                <c:pt idx="30">
                  <c:v>2483620.4632568359</c:v>
                </c:pt>
                <c:pt idx="31">
                  <c:v>2830213.2312481217</c:v>
                </c:pt>
                <c:pt idx="32">
                  <c:v>5524964.5835524341</c:v>
                </c:pt>
                <c:pt idx="33">
                  <c:v>15372543.872962365</c:v>
                </c:pt>
                <c:pt idx="34">
                  <c:v>24848018.444997728</c:v>
                </c:pt>
                <c:pt idx="35">
                  <c:v>36704829.637235261</c:v>
                </c:pt>
                <c:pt idx="36">
                  <c:v>60331297.863033243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7B-486E-95BA-E2B347A4E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114895"/>
        <c:axId val="12951177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IntSort!$I$41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IntSortCleaned[Size]</c15:sqref>
                        </c15:formulaRef>
                      </c:ext>
                    </c:extLst>
                    <c:numCache>
                      <c:formatCode>0</c:formatCode>
                      <c:ptCount val="37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13</c:v>
                      </c:pt>
                      <c:pt idx="4">
                        <c:v>16</c:v>
                      </c:pt>
                      <c:pt idx="5">
                        <c:v>27</c:v>
                      </c:pt>
                      <c:pt idx="6">
                        <c:v>32</c:v>
                      </c:pt>
                      <c:pt idx="7">
                        <c:v>47</c:v>
                      </c:pt>
                      <c:pt idx="8">
                        <c:v>64</c:v>
                      </c:pt>
                      <c:pt idx="9">
                        <c:v>101</c:v>
                      </c:pt>
                      <c:pt idx="10">
                        <c:v>128</c:v>
                      </c:pt>
                      <c:pt idx="11">
                        <c:v>177</c:v>
                      </c:pt>
                      <c:pt idx="12">
                        <c:v>256</c:v>
                      </c:pt>
                      <c:pt idx="13">
                        <c:v>365</c:v>
                      </c:pt>
                      <c:pt idx="14">
                        <c:v>512</c:v>
                      </c:pt>
                      <c:pt idx="15">
                        <c:v>748</c:v>
                      </c:pt>
                      <c:pt idx="16">
                        <c:v>1024</c:v>
                      </c:pt>
                      <c:pt idx="17">
                        <c:v>1537</c:v>
                      </c:pt>
                      <c:pt idx="18">
                        <c:v>2048</c:v>
                      </c:pt>
                      <c:pt idx="19">
                        <c:v>3389</c:v>
                      </c:pt>
                      <c:pt idx="20">
                        <c:v>4096</c:v>
                      </c:pt>
                      <c:pt idx="21">
                        <c:v>6793</c:v>
                      </c:pt>
                      <c:pt idx="22">
                        <c:v>8192</c:v>
                      </c:pt>
                      <c:pt idx="23">
                        <c:v>14289</c:v>
                      </c:pt>
                      <c:pt idx="24">
                        <c:v>16384</c:v>
                      </c:pt>
                      <c:pt idx="25">
                        <c:v>23124</c:v>
                      </c:pt>
                      <c:pt idx="26">
                        <c:v>32768</c:v>
                      </c:pt>
                      <c:pt idx="27">
                        <c:v>53151</c:v>
                      </c:pt>
                      <c:pt idx="28">
                        <c:v>65536</c:v>
                      </c:pt>
                      <c:pt idx="29">
                        <c:v>96317</c:v>
                      </c:pt>
                      <c:pt idx="30">
                        <c:v>131072</c:v>
                      </c:pt>
                      <c:pt idx="31">
                        <c:v>191217</c:v>
                      </c:pt>
                      <c:pt idx="32">
                        <c:v>262144</c:v>
                      </c:pt>
                      <c:pt idx="33">
                        <c:v>398853</c:v>
                      </c:pt>
                      <c:pt idx="34">
                        <c:v>524288</c:v>
                      </c:pt>
                      <c:pt idx="35">
                        <c:v>719289</c:v>
                      </c:pt>
                      <c:pt idx="36">
                        <c:v>1048576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IntSort!$I$42:$I$78</c15:sqref>
                        </c15:formulaRef>
                      </c:ext>
                    </c:extLst>
                    <c:numCache>
                      <c:formatCode>0</c:formatCode>
                      <c:ptCount val="37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13</c:v>
                      </c:pt>
                      <c:pt idx="4">
                        <c:v>16</c:v>
                      </c:pt>
                      <c:pt idx="5">
                        <c:v>27</c:v>
                      </c:pt>
                      <c:pt idx="6">
                        <c:v>32</c:v>
                      </c:pt>
                      <c:pt idx="7">
                        <c:v>47</c:v>
                      </c:pt>
                      <c:pt idx="8">
                        <c:v>64</c:v>
                      </c:pt>
                      <c:pt idx="9">
                        <c:v>101</c:v>
                      </c:pt>
                      <c:pt idx="10">
                        <c:v>128</c:v>
                      </c:pt>
                      <c:pt idx="11">
                        <c:v>177</c:v>
                      </c:pt>
                      <c:pt idx="12">
                        <c:v>256</c:v>
                      </c:pt>
                      <c:pt idx="13">
                        <c:v>365</c:v>
                      </c:pt>
                      <c:pt idx="14">
                        <c:v>512</c:v>
                      </c:pt>
                      <c:pt idx="15">
                        <c:v>748</c:v>
                      </c:pt>
                      <c:pt idx="16">
                        <c:v>1024</c:v>
                      </c:pt>
                      <c:pt idx="17">
                        <c:v>1537</c:v>
                      </c:pt>
                      <c:pt idx="18">
                        <c:v>2048</c:v>
                      </c:pt>
                      <c:pt idx="19">
                        <c:v>3389</c:v>
                      </c:pt>
                      <c:pt idx="20">
                        <c:v>4096</c:v>
                      </c:pt>
                      <c:pt idx="21">
                        <c:v>6793</c:v>
                      </c:pt>
                      <c:pt idx="22">
                        <c:v>8192</c:v>
                      </c:pt>
                      <c:pt idx="23">
                        <c:v>14289</c:v>
                      </c:pt>
                      <c:pt idx="24">
                        <c:v>16384</c:v>
                      </c:pt>
                      <c:pt idx="25">
                        <c:v>23124</c:v>
                      </c:pt>
                      <c:pt idx="26">
                        <c:v>32768</c:v>
                      </c:pt>
                      <c:pt idx="27">
                        <c:v>53151</c:v>
                      </c:pt>
                      <c:pt idx="28">
                        <c:v>65536</c:v>
                      </c:pt>
                      <c:pt idx="29">
                        <c:v>96317</c:v>
                      </c:pt>
                      <c:pt idx="30">
                        <c:v>131072</c:v>
                      </c:pt>
                      <c:pt idx="31">
                        <c:v>191217</c:v>
                      </c:pt>
                      <c:pt idx="32">
                        <c:v>262144</c:v>
                      </c:pt>
                      <c:pt idx="33">
                        <c:v>398853</c:v>
                      </c:pt>
                      <c:pt idx="34">
                        <c:v>524288</c:v>
                      </c:pt>
                      <c:pt idx="35">
                        <c:v>719289</c:v>
                      </c:pt>
                      <c:pt idx="36">
                        <c:v>1048576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F7B-486E-95BA-E2B347A4E17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IntSort!$M$41</c15:sqref>
                        </c15:formulaRef>
                      </c:ext>
                    </c:extLst>
                    <c:strCache>
                      <c:ptCount val="1"/>
                      <c:pt idx="0">
                        <c:v>A.IRetired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IntSortCleaned[Size]</c15:sqref>
                        </c15:formulaRef>
                      </c:ext>
                    </c:extLst>
                    <c:numCache>
                      <c:formatCode>0</c:formatCode>
                      <c:ptCount val="37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13</c:v>
                      </c:pt>
                      <c:pt idx="4">
                        <c:v>16</c:v>
                      </c:pt>
                      <c:pt idx="5">
                        <c:v>27</c:v>
                      </c:pt>
                      <c:pt idx="6">
                        <c:v>32</c:v>
                      </c:pt>
                      <c:pt idx="7">
                        <c:v>47</c:v>
                      </c:pt>
                      <c:pt idx="8">
                        <c:v>64</c:v>
                      </c:pt>
                      <c:pt idx="9">
                        <c:v>101</c:v>
                      </c:pt>
                      <c:pt idx="10">
                        <c:v>128</c:v>
                      </c:pt>
                      <c:pt idx="11">
                        <c:v>177</c:v>
                      </c:pt>
                      <c:pt idx="12">
                        <c:v>256</c:v>
                      </c:pt>
                      <c:pt idx="13">
                        <c:v>365</c:v>
                      </c:pt>
                      <c:pt idx="14">
                        <c:v>512</c:v>
                      </c:pt>
                      <c:pt idx="15">
                        <c:v>748</c:v>
                      </c:pt>
                      <c:pt idx="16">
                        <c:v>1024</c:v>
                      </c:pt>
                      <c:pt idx="17">
                        <c:v>1537</c:v>
                      </c:pt>
                      <c:pt idx="18">
                        <c:v>2048</c:v>
                      </c:pt>
                      <c:pt idx="19">
                        <c:v>3389</c:v>
                      </c:pt>
                      <c:pt idx="20">
                        <c:v>4096</c:v>
                      </c:pt>
                      <c:pt idx="21">
                        <c:v>6793</c:v>
                      </c:pt>
                      <c:pt idx="22">
                        <c:v>8192</c:v>
                      </c:pt>
                      <c:pt idx="23">
                        <c:v>14289</c:v>
                      </c:pt>
                      <c:pt idx="24">
                        <c:v>16384</c:v>
                      </c:pt>
                      <c:pt idx="25">
                        <c:v>23124</c:v>
                      </c:pt>
                      <c:pt idx="26">
                        <c:v>32768</c:v>
                      </c:pt>
                      <c:pt idx="27">
                        <c:v>53151</c:v>
                      </c:pt>
                      <c:pt idx="28">
                        <c:v>65536</c:v>
                      </c:pt>
                      <c:pt idx="29">
                        <c:v>96317</c:v>
                      </c:pt>
                      <c:pt idx="30">
                        <c:v>131072</c:v>
                      </c:pt>
                      <c:pt idx="31">
                        <c:v>191217</c:v>
                      </c:pt>
                      <c:pt idx="32">
                        <c:v>262144</c:v>
                      </c:pt>
                      <c:pt idx="33">
                        <c:v>398853</c:v>
                      </c:pt>
                      <c:pt idx="34">
                        <c:v>524288</c:v>
                      </c:pt>
                      <c:pt idx="35">
                        <c:v>719289</c:v>
                      </c:pt>
                      <c:pt idx="36">
                        <c:v>1048576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IntSort!$M$42:$M$78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193.7781771024068</c:v>
                      </c:pt>
                      <c:pt idx="1">
                        <c:v>282.03477462132776</c:v>
                      </c:pt>
                      <c:pt idx="2">
                        <c:v>409.83210007349652</c:v>
                      </c:pt>
                      <c:pt idx="3">
                        <c:v>871.85502052307129</c:v>
                      </c:pt>
                      <c:pt idx="4">
                        <c:v>1238.9644980430603</c:v>
                      </c:pt>
                      <c:pt idx="5">
                        <c:v>1453.4612496693928</c:v>
                      </c:pt>
                      <c:pt idx="6">
                        <c:v>2397.5983262062073</c:v>
                      </c:pt>
                      <c:pt idx="7">
                        <c:v>3013.9118432998657</c:v>
                      </c:pt>
                      <c:pt idx="8">
                        <c:v>4625.2086758613577</c:v>
                      </c:pt>
                      <c:pt idx="9">
                        <c:v>7587.6722733179731</c:v>
                      </c:pt>
                      <c:pt idx="10">
                        <c:v>9379.4594208399467</c:v>
                      </c:pt>
                      <c:pt idx="11">
                        <c:v>14587.085445721943</c:v>
                      </c:pt>
                      <c:pt idx="12">
                        <c:v>21808.953086535137</c:v>
                      </c:pt>
                      <c:pt idx="13">
                        <c:v>31093.03712844849</c:v>
                      </c:pt>
                      <c:pt idx="14">
                        <c:v>46702.492237091072</c:v>
                      </c:pt>
                      <c:pt idx="15">
                        <c:v>70883.723100026444</c:v>
                      </c:pt>
                      <c:pt idx="16">
                        <c:v>105028.07597319286</c:v>
                      </c:pt>
                      <c:pt idx="17">
                        <c:v>159759.90328523848</c:v>
                      </c:pt>
                      <c:pt idx="18">
                        <c:v>225357.45104153952</c:v>
                      </c:pt>
                      <c:pt idx="19">
                        <c:v>417033.46172968548</c:v>
                      </c:pt>
                      <c:pt idx="20">
                        <c:v>484188.11162312824</c:v>
                      </c:pt>
                      <c:pt idx="21">
                        <c:v>821583.04850260424</c:v>
                      </c:pt>
                      <c:pt idx="22">
                        <c:v>1023298.5178629557</c:v>
                      </c:pt>
                      <c:pt idx="23">
                        <c:v>1897039.7313435872</c:v>
                      </c:pt>
                      <c:pt idx="24">
                        <c:v>2222677.7394612627</c:v>
                      </c:pt>
                      <c:pt idx="25">
                        <c:v>3197416.5598551435</c:v>
                      </c:pt>
                      <c:pt idx="26">
                        <c:v>4658788.2995605469</c:v>
                      </c:pt>
                      <c:pt idx="27">
                        <c:v>7742307.7901204424</c:v>
                      </c:pt>
                      <c:pt idx="28">
                        <c:v>9852639.2618815098</c:v>
                      </c:pt>
                      <c:pt idx="29">
                        <c:v>15208426.920572916</c:v>
                      </c:pt>
                      <c:pt idx="30">
                        <c:v>20964299.519856773</c:v>
                      </c:pt>
                      <c:pt idx="31">
                        <c:v>31799380.154079858</c:v>
                      </c:pt>
                      <c:pt idx="32">
                        <c:v>43219309.488932289</c:v>
                      </c:pt>
                      <c:pt idx="33">
                        <c:v>68691012.573242188</c:v>
                      </c:pt>
                      <c:pt idx="34">
                        <c:v>92352902.221679688</c:v>
                      </c:pt>
                      <c:pt idx="35">
                        <c:v>127670394.97571114</c:v>
                      </c:pt>
                      <c:pt idx="36">
                        <c:v>191306510.64272279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F7B-486E-95BA-E2B347A4E17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IntSort!$N$41</c15:sqref>
                        </c15:formulaRef>
                      </c:ext>
                    </c:extLst>
                    <c:strCache>
                      <c:ptCount val="1"/>
                      <c:pt idx="0">
                        <c:v>N.IRetired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IntSortCleaned[Size]</c15:sqref>
                        </c15:formulaRef>
                      </c:ext>
                    </c:extLst>
                    <c:numCache>
                      <c:formatCode>0</c:formatCode>
                      <c:ptCount val="37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13</c:v>
                      </c:pt>
                      <c:pt idx="4">
                        <c:v>16</c:v>
                      </c:pt>
                      <c:pt idx="5">
                        <c:v>27</c:v>
                      </c:pt>
                      <c:pt idx="6">
                        <c:v>32</c:v>
                      </c:pt>
                      <c:pt idx="7">
                        <c:v>47</c:v>
                      </c:pt>
                      <c:pt idx="8">
                        <c:v>64</c:v>
                      </c:pt>
                      <c:pt idx="9">
                        <c:v>101</c:v>
                      </c:pt>
                      <c:pt idx="10">
                        <c:v>128</c:v>
                      </c:pt>
                      <c:pt idx="11">
                        <c:v>177</c:v>
                      </c:pt>
                      <c:pt idx="12">
                        <c:v>256</c:v>
                      </c:pt>
                      <c:pt idx="13">
                        <c:v>365</c:v>
                      </c:pt>
                      <c:pt idx="14">
                        <c:v>512</c:v>
                      </c:pt>
                      <c:pt idx="15">
                        <c:v>748</c:v>
                      </c:pt>
                      <c:pt idx="16">
                        <c:v>1024</c:v>
                      </c:pt>
                      <c:pt idx="17">
                        <c:v>1537</c:v>
                      </c:pt>
                      <c:pt idx="18">
                        <c:v>2048</c:v>
                      </c:pt>
                      <c:pt idx="19">
                        <c:v>3389</c:v>
                      </c:pt>
                      <c:pt idx="20">
                        <c:v>4096</c:v>
                      </c:pt>
                      <c:pt idx="21">
                        <c:v>6793</c:v>
                      </c:pt>
                      <c:pt idx="22">
                        <c:v>8192</c:v>
                      </c:pt>
                      <c:pt idx="23">
                        <c:v>14289</c:v>
                      </c:pt>
                      <c:pt idx="24">
                        <c:v>16384</c:v>
                      </c:pt>
                      <c:pt idx="25">
                        <c:v>23124</c:v>
                      </c:pt>
                      <c:pt idx="26">
                        <c:v>32768</c:v>
                      </c:pt>
                      <c:pt idx="27">
                        <c:v>53151</c:v>
                      </c:pt>
                      <c:pt idx="28">
                        <c:v>65536</c:v>
                      </c:pt>
                      <c:pt idx="29">
                        <c:v>96317</c:v>
                      </c:pt>
                      <c:pt idx="30">
                        <c:v>131072</c:v>
                      </c:pt>
                      <c:pt idx="31">
                        <c:v>191217</c:v>
                      </c:pt>
                      <c:pt idx="32">
                        <c:v>262144</c:v>
                      </c:pt>
                      <c:pt idx="33">
                        <c:v>398853</c:v>
                      </c:pt>
                      <c:pt idx="34">
                        <c:v>524288</c:v>
                      </c:pt>
                      <c:pt idx="35">
                        <c:v>719289</c:v>
                      </c:pt>
                      <c:pt idx="36">
                        <c:v>1048576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IntSort!$N$42:$N$78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59.70448255538939</c:v>
                      </c:pt>
                      <c:pt idx="1">
                        <c:v>59.496859709421784</c:v>
                      </c:pt>
                      <c:pt idx="2">
                        <c:v>59.692561626434312</c:v>
                      </c:pt>
                      <c:pt idx="3">
                        <c:v>182.07728862762454</c:v>
                      </c:pt>
                      <c:pt idx="4">
                        <c:v>180.77542384465534</c:v>
                      </c:pt>
                      <c:pt idx="5">
                        <c:v>2647.9403177897134</c:v>
                      </c:pt>
                      <c:pt idx="6">
                        <c:v>2447.8251735369363</c:v>
                      </c:pt>
                      <c:pt idx="7">
                        <c:v>4395.6746657689409</c:v>
                      </c:pt>
                      <c:pt idx="8">
                        <c:v>5356.4543525377903</c:v>
                      </c:pt>
                      <c:pt idx="9">
                        <c:v>9923.7928787867222</c:v>
                      </c:pt>
                      <c:pt idx="10">
                        <c:v>11625.171701113382</c:v>
                      </c:pt>
                      <c:pt idx="11">
                        <c:v>18225.162227948505</c:v>
                      </c:pt>
                      <c:pt idx="12">
                        <c:v>25193.606813748676</c:v>
                      </c:pt>
                      <c:pt idx="13">
                        <c:v>38414.458433787026</c:v>
                      </c:pt>
                      <c:pt idx="14">
                        <c:v>54702.166716257729</c:v>
                      </c:pt>
                      <c:pt idx="15">
                        <c:v>84200.068314870194</c:v>
                      </c:pt>
                      <c:pt idx="16">
                        <c:v>119063.11015288036</c:v>
                      </c:pt>
                      <c:pt idx="17">
                        <c:v>188378.94896666208</c:v>
                      </c:pt>
                      <c:pt idx="18">
                        <c:v>259264.51484362286</c:v>
                      </c:pt>
                      <c:pt idx="19">
                        <c:v>449776.78855260211</c:v>
                      </c:pt>
                      <c:pt idx="20">
                        <c:v>565577.47522989905</c:v>
                      </c:pt>
                      <c:pt idx="21">
                        <c:v>981978.35286458337</c:v>
                      </c:pt>
                      <c:pt idx="22">
                        <c:v>1233269.6278889973</c:v>
                      </c:pt>
                      <c:pt idx="23">
                        <c:v>2265403.1753540039</c:v>
                      </c:pt>
                      <c:pt idx="24">
                        <c:v>2678614.4256591797</c:v>
                      </c:pt>
                      <c:pt idx="25">
                        <c:v>3857182.1848551435</c:v>
                      </c:pt>
                      <c:pt idx="26">
                        <c:v>5830614.4714355469</c:v>
                      </c:pt>
                      <c:pt idx="27">
                        <c:v>9790419.7692871094</c:v>
                      </c:pt>
                      <c:pt idx="28">
                        <c:v>12638951.110839844</c:v>
                      </c:pt>
                      <c:pt idx="29">
                        <c:v>19042085.774739586</c:v>
                      </c:pt>
                      <c:pt idx="30">
                        <c:v>27397958.374023438</c:v>
                      </c:pt>
                      <c:pt idx="31">
                        <c:v>40790656.195746526</c:v>
                      </c:pt>
                      <c:pt idx="32">
                        <c:v>59256549.072265625</c:v>
                      </c:pt>
                      <c:pt idx="33">
                        <c:v>93094137.573242188</c:v>
                      </c:pt>
                      <c:pt idx="34">
                        <c:v>128716398.59849128</c:v>
                      </c:pt>
                      <c:pt idx="35">
                        <c:v>178890227.52411512</c:v>
                      </c:pt>
                      <c:pt idx="36">
                        <c:v>278943547.67975986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F7B-486E-95BA-E2B347A4E17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IntSort!$O$41</c15:sqref>
                        </c15:formulaRef>
                      </c:ext>
                    </c:extLst>
                    <c:strCache>
                      <c:ptCount val="1"/>
                      <c:pt idx="0">
                        <c:v>A.IPerT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IntSortCleaned[Size]</c15:sqref>
                        </c15:formulaRef>
                      </c:ext>
                    </c:extLst>
                    <c:numCache>
                      <c:formatCode>0</c:formatCode>
                      <c:ptCount val="37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13</c:v>
                      </c:pt>
                      <c:pt idx="4">
                        <c:v>16</c:v>
                      </c:pt>
                      <c:pt idx="5">
                        <c:v>27</c:v>
                      </c:pt>
                      <c:pt idx="6">
                        <c:v>32</c:v>
                      </c:pt>
                      <c:pt idx="7">
                        <c:v>47</c:v>
                      </c:pt>
                      <c:pt idx="8">
                        <c:v>64</c:v>
                      </c:pt>
                      <c:pt idx="9">
                        <c:v>101</c:v>
                      </c:pt>
                      <c:pt idx="10">
                        <c:v>128</c:v>
                      </c:pt>
                      <c:pt idx="11">
                        <c:v>177</c:v>
                      </c:pt>
                      <c:pt idx="12">
                        <c:v>256</c:v>
                      </c:pt>
                      <c:pt idx="13">
                        <c:v>365</c:v>
                      </c:pt>
                      <c:pt idx="14">
                        <c:v>512</c:v>
                      </c:pt>
                      <c:pt idx="15">
                        <c:v>748</c:v>
                      </c:pt>
                      <c:pt idx="16">
                        <c:v>1024</c:v>
                      </c:pt>
                      <c:pt idx="17">
                        <c:v>1537</c:v>
                      </c:pt>
                      <c:pt idx="18">
                        <c:v>2048</c:v>
                      </c:pt>
                      <c:pt idx="19">
                        <c:v>3389</c:v>
                      </c:pt>
                      <c:pt idx="20">
                        <c:v>4096</c:v>
                      </c:pt>
                      <c:pt idx="21">
                        <c:v>6793</c:v>
                      </c:pt>
                      <c:pt idx="22">
                        <c:v>8192</c:v>
                      </c:pt>
                      <c:pt idx="23">
                        <c:v>14289</c:v>
                      </c:pt>
                      <c:pt idx="24">
                        <c:v>16384</c:v>
                      </c:pt>
                      <c:pt idx="25">
                        <c:v>23124</c:v>
                      </c:pt>
                      <c:pt idx="26">
                        <c:v>32768</c:v>
                      </c:pt>
                      <c:pt idx="27">
                        <c:v>53151</c:v>
                      </c:pt>
                      <c:pt idx="28">
                        <c:v>65536</c:v>
                      </c:pt>
                      <c:pt idx="29">
                        <c:v>96317</c:v>
                      </c:pt>
                      <c:pt idx="30">
                        <c:v>131072</c:v>
                      </c:pt>
                      <c:pt idx="31">
                        <c:v>191217</c:v>
                      </c:pt>
                      <c:pt idx="32">
                        <c:v>262144</c:v>
                      </c:pt>
                      <c:pt idx="33">
                        <c:v>398853</c:v>
                      </c:pt>
                      <c:pt idx="34">
                        <c:v>524288</c:v>
                      </c:pt>
                      <c:pt idx="35">
                        <c:v>719289</c:v>
                      </c:pt>
                      <c:pt idx="36">
                        <c:v>1048576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IntSort!$O$42:$O$78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19.351478088948941</c:v>
                      </c:pt>
                      <c:pt idx="1">
                        <c:v>20.229013072719724</c:v>
                      </c:pt>
                      <c:pt idx="2">
                        <c:v>19.217584177679733</c:v>
                      </c:pt>
                      <c:pt idx="3">
                        <c:v>19.598557261616811</c:v>
                      </c:pt>
                      <c:pt idx="4">
                        <c:v>19.935615429958396</c:v>
                      </c:pt>
                      <c:pt idx="5">
                        <c:v>17.045477548043035</c:v>
                      </c:pt>
                      <c:pt idx="6">
                        <c:v>16.497203027590515</c:v>
                      </c:pt>
                      <c:pt idx="7">
                        <c:v>16.639852640739168</c:v>
                      </c:pt>
                      <c:pt idx="8">
                        <c:v>15.342473843990456</c:v>
                      </c:pt>
                      <c:pt idx="9">
                        <c:v>15.611171218249673</c:v>
                      </c:pt>
                      <c:pt idx="10">
                        <c:v>15.053465413784959</c:v>
                      </c:pt>
                      <c:pt idx="11">
                        <c:v>15.333390832913143</c:v>
                      </c:pt>
                      <c:pt idx="12">
                        <c:v>14.567519145728614</c:v>
                      </c:pt>
                      <c:pt idx="13">
                        <c:v>14.438377443981926</c:v>
                      </c:pt>
                      <c:pt idx="14">
                        <c:v>14.096502607053223</c:v>
                      </c:pt>
                      <c:pt idx="15">
                        <c:v>15.539674095516116</c:v>
                      </c:pt>
                      <c:pt idx="16">
                        <c:v>15.265951196402668</c:v>
                      </c:pt>
                      <c:pt idx="17">
                        <c:v>10.146262162554065</c:v>
                      </c:pt>
                      <c:pt idx="18">
                        <c:v>6.9566140046908469</c:v>
                      </c:pt>
                      <c:pt idx="19">
                        <c:v>4.8321007706835806</c:v>
                      </c:pt>
                      <c:pt idx="20">
                        <c:v>4.1603732289612037</c:v>
                      </c:pt>
                      <c:pt idx="21">
                        <c:v>3.6344606941822786</c:v>
                      </c:pt>
                      <c:pt idx="22">
                        <c:v>3.6454713359347846</c:v>
                      </c:pt>
                      <c:pt idx="23">
                        <c:v>3.5748121472006567</c:v>
                      </c:pt>
                      <c:pt idx="24">
                        <c:v>3.6091075560201382</c:v>
                      </c:pt>
                      <c:pt idx="25">
                        <c:v>3.5309270530341399</c:v>
                      </c:pt>
                      <c:pt idx="26">
                        <c:v>3.4537441293434754</c:v>
                      </c:pt>
                      <c:pt idx="27">
                        <c:v>3.3335000203442529</c:v>
                      </c:pt>
                      <c:pt idx="28">
                        <c:v>3.4233223091152754</c:v>
                      </c:pt>
                      <c:pt idx="29">
                        <c:v>3.4484924532336909</c:v>
                      </c:pt>
                      <c:pt idx="30">
                        <c:v>3.4236025835121988</c:v>
                      </c:pt>
                      <c:pt idx="31">
                        <c:v>3.4182622994114626</c:v>
                      </c:pt>
                      <c:pt idx="32">
                        <c:v>3.3126522747357532</c:v>
                      </c:pt>
                      <c:pt idx="33">
                        <c:v>3.3439784722274055</c:v>
                      </c:pt>
                      <c:pt idx="34">
                        <c:v>3.3326528590477125</c:v>
                      </c:pt>
                      <c:pt idx="35">
                        <c:v>3.2398948791586188</c:v>
                      </c:pt>
                      <c:pt idx="36">
                        <c:v>3.2563362492059054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F7B-486E-95BA-E2B347A4E17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IntSort!$P$41</c15:sqref>
                        </c15:formulaRef>
                      </c:ext>
                    </c:extLst>
                    <c:strCache>
                      <c:ptCount val="1"/>
                      <c:pt idx="0">
                        <c:v>N.IPerT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IntSortCleaned[Size]</c15:sqref>
                        </c15:formulaRef>
                      </c:ext>
                    </c:extLst>
                    <c:numCache>
                      <c:formatCode>0</c:formatCode>
                      <c:ptCount val="37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13</c:v>
                      </c:pt>
                      <c:pt idx="4">
                        <c:v>16</c:v>
                      </c:pt>
                      <c:pt idx="5">
                        <c:v>27</c:v>
                      </c:pt>
                      <c:pt idx="6">
                        <c:v>32</c:v>
                      </c:pt>
                      <c:pt idx="7">
                        <c:v>47</c:v>
                      </c:pt>
                      <c:pt idx="8">
                        <c:v>64</c:v>
                      </c:pt>
                      <c:pt idx="9">
                        <c:v>101</c:v>
                      </c:pt>
                      <c:pt idx="10">
                        <c:v>128</c:v>
                      </c:pt>
                      <c:pt idx="11">
                        <c:v>177</c:v>
                      </c:pt>
                      <c:pt idx="12">
                        <c:v>256</c:v>
                      </c:pt>
                      <c:pt idx="13">
                        <c:v>365</c:v>
                      </c:pt>
                      <c:pt idx="14">
                        <c:v>512</c:v>
                      </c:pt>
                      <c:pt idx="15">
                        <c:v>748</c:v>
                      </c:pt>
                      <c:pt idx="16">
                        <c:v>1024</c:v>
                      </c:pt>
                      <c:pt idx="17">
                        <c:v>1537</c:v>
                      </c:pt>
                      <c:pt idx="18">
                        <c:v>2048</c:v>
                      </c:pt>
                      <c:pt idx="19">
                        <c:v>3389</c:v>
                      </c:pt>
                      <c:pt idx="20">
                        <c:v>4096</c:v>
                      </c:pt>
                      <c:pt idx="21">
                        <c:v>6793</c:v>
                      </c:pt>
                      <c:pt idx="22">
                        <c:v>8192</c:v>
                      </c:pt>
                      <c:pt idx="23">
                        <c:v>14289</c:v>
                      </c:pt>
                      <c:pt idx="24">
                        <c:v>16384</c:v>
                      </c:pt>
                      <c:pt idx="25">
                        <c:v>23124</c:v>
                      </c:pt>
                      <c:pt idx="26">
                        <c:v>32768</c:v>
                      </c:pt>
                      <c:pt idx="27">
                        <c:v>53151</c:v>
                      </c:pt>
                      <c:pt idx="28">
                        <c:v>65536</c:v>
                      </c:pt>
                      <c:pt idx="29">
                        <c:v>96317</c:v>
                      </c:pt>
                      <c:pt idx="30">
                        <c:v>131072</c:v>
                      </c:pt>
                      <c:pt idx="31">
                        <c:v>191217</c:v>
                      </c:pt>
                      <c:pt idx="32">
                        <c:v>262144</c:v>
                      </c:pt>
                      <c:pt idx="33">
                        <c:v>398853</c:v>
                      </c:pt>
                      <c:pt idx="34">
                        <c:v>524288</c:v>
                      </c:pt>
                      <c:pt idx="35">
                        <c:v>719289</c:v>
                      </c:pt>
                      <c:pt idx="36">
                        <c:v>1048576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IntSort!$P$42:$P$78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4.0317734358064499</c:v>
                      </c:pt>
                      <c:pt idx="1">
                        <c:v>3.9819506080001723</c:v>
                      </c:pt>
                      <c:pt idx="2">
                        <c:v>3.9955162696662181</c:v>
                      </c:pt>
                      <c:pt idx="3">
                        <c:v>5.160297195083877</c:v>
                      </c:pt>
                      <c:pt idx="4">
                        <c:v>5.1374621372093747</c:v>
                      </c:pt>
                      <c:pt idx="5">
                        <c:v>18.223644286800475</c:v>
                      </c:pt>
                      <c:pt idx="6">
                        <c:v>18.599711215289169</c:v>
                      </c:pt>
                      <c:pt idx="7">
                        <c:v>19.487619441372946</c:v>
                      </c:pt>
                      <c:pt idx="8">
                        <c:v>19.701022264276617</c:v>
                      </c:pt>
                      <c:pt idx="9">
                        <c:v>19.967586117727375</c:v>
                      </c:pt>
                      <c:pt idx="10">
                        <c:v>16.332399344382427</c:v>
                      </c:pt>
                      <c:pt idx="11">
                        <c:v>19.537669871482571</c:v>
                      </c:pt>
                      <c:pt idx="12">
                        <c:v>17.742112344632027</c:v>
                      </c:pt>
                      <c:pt idx="13">
                        <c:v>19.640320389922486</c:v>
                      </c:pt>
                      <c:pt idx="14">
                        <c:v>20.431269319911824</c:v>
                      </c:pt>
                      <c:pt idx="15">
                        <c:v>18.83817004807802</c:v>
                      </c:pt>
                      <c:pt idx="16">
                        <c:v>17.905945660297196</c:v>
                      </c:pt>
                      <c:pt idx="17">
                        <c:v>16.027851656771944</c:v>
                      </c:pt>
                      <c:pt idx="18">
                        <c:v>17.980024764304574</c:v>
                      </c:pt>
                      <c:pt idx="19">
                        <c:v>20.17410626136623</c:v>
                      </c:pt>
                      <c:pt idx="20">
                        <c:v>17.493372387859608</c:v>
                      </c:pt>
                      <c:pt idx="21">
                        <c:v>17.415353196531001</c:v>
                      </c:pt>
                      <c:pt idx="22">
                        <c:v>17.280697946885482</c:v>
                      </c:pt>
                      <c:pt idx="23">
                        <c:v>15.512962455773144</c:v>
                      </c:pt>
                      <c:pt idx="24">
                        <c:v>15.087450077626208</c:v>
                      </c:pt>
                      <c:pt idx="25">
                        <c:v>15.312667831275164</c:v>
                      </c:pt>
                      <c:pt idx="26">
                        <c:v>14.926105580003121</c:v>
                      </c:pt>
                      <c:pt idx="27">
                        <c:v>14.624971811212275</c:v>
                      </c:pt>
                      <c:pt idx="28">
                        <c:v>14.225449920474373</c:v>
                      </c:pt>
                      <c:pt idx="29">
                        <c:v>13.767999259777698</c:v>
                      </c:pt>
                      <c:pt idx="30">
                        <c:v>11.031459427619541</c:v>
                      </c:pt>
                      <c:pt idx="31">
                        <c:v>14.412573492831097</c:v>
                      </c:pt>
                      <c:pt idx="32">
                        <c:v>10.725236003986279</c:v>
                      </c:pt>
                      <c:pt idx="33">
                        <c:v>6.0558706706297718</c:v>
                      </c:pt>
                      <c:pt idx="34">
                        <c:v>5.1801474183308081</c:v>
                      </c:pt>
                      <c:pt idx="35">
                        <c:v>4.8737517458094857</c:v>
                      </c:pt>
                      <c:pt idx="36">
                        <c:v>4.6235297028257163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F7B-486E-95BA-E2B347A4E17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IntSort!$Q$41</c15:sqref>
                        </c15:formulaRef>
                      </c:ext>
                    </c:extLst>
                    <c:strCache>
                      <c:ptCount val="1"/>
                      <c:pt idx="0">
                        <c:v>A.IPerN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IntSortCleaned[Size]</c15:sqref>
                        </c15:formulaRef>
                      </c:ext>
                    </c:extLst>
                    <c:numCache>
                      <c:formatCode>0</c:formatCode>
                      <c:ptCount val="37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13</c:v>
                      </c:pt>
                      <c:pt idx="4">
                        <c:v>16</c:v>
                      </c:pt>
                      <c:pt idx="5">
                        <c:v>27</c:v>
                      </c:pt>
                      <c:pt idx="6">
                        <c:v>32</c:v>
                      </c:pt>
                      <c:pt idx="7">
                        <c:v>47</c:v>
                      </c:pt>
                      <c:pt idx="8">
                        <c:v>64</c:v>
                      </c:pt>
                      <c:pt idx="9">
                        <c:v>101</c:v>
                      </c:pt>
                      <c:pt idx="10">
                        <c:v>128</c:v>
                      </c:pt>
                      <c:pt idx="11">
                        <c:v>177</c:v>
                      </c:pt>
                      <c:pt idx="12">
                        <c:v>256</c:v>
                      </c:pt>
                      <c:pt idx="13">
                        <c:v>365</c:v>
                      </c:pt>
                      <c:pt idx="14">
                        <c:v>512</c:v>
                      </c:pt>
                      <c:pt idx="15">
                        <c:v>748</c:v>
                      </c:pt>
                      <c:pt idx="16">
                        <c:v>1024</c:v>
                      </c:pt>
                      <c:pt idx="17">
                        <c:v>1537</c:v>
                      </c:pt>
                      <c:pt idx="18">
                        <c:v>2048</c:v>
                      </c:pt>
                      <c:pt idx="19">
                        <c:v>3389</c:v>
                      </c:pt>
                      <c:pt idx="20">
                        <c:v>4096</c:v>
                      </c:pt>
                      <c:pt idx="21">
                        <c:v>6793</c:v>
                      </c:pt>
                      <c:pt idx="22">
                        <c:v>8192</c:v>
                      </c:pt>
                      <c:pt idx="23">
                        <c:v>14289</c:v>
                      </c:pt>
                      <c:pt idx="24">
                        <c:v>16384</c:v>
                      </c:pt>
                      <c:pt idx="25">
                        <c:v>23124</c:v>
                      </c:pt>
                      <c:pt idx="26">
                        <c:v>32768</c:v>
                      </c:pt>
                      <c:pt idx="27">
                        <c:v>53151</c:v>
                      </c:pt>
                      <c:pt idx="28">
                        <c:v>65536</c:v>
                      </c:pt>
                      <c:pt idx="29">
                        <c:v>96317</c:v>
                      </c:pt>
                      <c:pt idx="30">
                        <c:v>131072</c:v>
                      </c:pt>
                      <c:pt idx="31">
                        <c:v>191217</c:v>
                      </c:pt>
                      <c:pt idx="32">
                        <c:v>262144</c:v>
                      </c:pt>
                      <c:pt idx="33">
                        <c:v>398853</c:v>
                      </c:pt>
                      <c:pt idx="34">
                        <c:v>524288</c:v>
                      </c:pt>
                      <c:pt idx="35">
                        <c:v>719289</c:v>
                      </c:pt>
                      <c:pt idx="36">
                        <c:v>1048576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IntSort!$Q$42:$Q$78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48.4445442756017</c:v>
                      </c:pt>
                      <c:pt idx="1">
                        <c:v>47.00579577022129</c:v>
                      </c:pt>
                      <c:pt idx="2">
                        <c:v>51.229012509187065</c:v>
                      </c:pt>
                      <c:pt idx="3">
                        <c:v>67.065770809467026</c:v>
                      </c:pt>
                      <c:pt idx="4">
                        <c:v>77.435281127691269</c:v>
                      </c:pt>
                      <c:pt idx="5">
                        <c:v>53.831898135903437</c:v>
                      </c:pt>
                      <c:pt idx="6">
                        <c:v>74.924947693943977</c:v>
                      </c:pt>
                      <c:pt idx="7">
                        <c:v>64.125783899997145</c:v>
                      </c:pt>
                      <c:pt idx="8">
                        <c:v>72.268885560333715</c:v>
                      </c:pt>
                      <c:pt idx="9">
                        <c:v>75.125468052653204</c:v>
                      </c:pt>
                      <c:pt idx="10">
                        <c:v>73.277026725312083</c:v>
                      </c:pt>
                      <c:pt idx="11">
                        <c:v>82.412912122722844</c:v>
                      </c:pt>
                      <c:pt idx="12">
                        <c:v>85.191222994277879</c:v>
                      </c:pt>
                      <c:pt idx="13">
                        <c:v>85.186403091639704</c:v>
                      </c:pt>
                      <c:pt idx="14">
                        <c:v>91.215805150568499</c:v>
                      </c:pt>
                      <c:pt idx="15">
                        <c:v>94.764335695222513</c:v>
                      </c:pt>
                      <c:pt idx="16">
                        <c:v>102.56648044257115</c:v>
                      </c:pt>
                      <c:pt idx="17">
                        <c:v>103.94268268395477</c:v>
                      </c:pt>
                      <c:pt idx="18">
                        <c:v>110.03781789137672</c:v>
                      </c:pt>
                      <c:pt idx="19">
                        <c:v>123.05501969008129</c:v>
                      </c:pt>
                      <c:pt idx="20">
                        <c:v>118.20998818924029</c:v>
                      </c:pt>
                      <c:pt idx="21">
                        <c:v>120.94553930555045</c:v>
                      </c:pt>
                      <c:pt idx="22">
                        <c:v>124.91436985631783</c:v>
                      </c:pt>
                      <c:pt idx="23">
                        <c:v>132.76224587749928</c:v>
                      </c:pt>
                      <c:pt idx="24">
                        <c:v>135.66148312141496</c:v>
                      </c:pt>
                      <c:pt idx="25">
                        <c:v>138.27264140525617</c:v>
                      </c:pt>
                      <c:pt idx="26">
                        <c:v>142.17493589967489</c:v>
                      </c:pt>
                      <c:pt idx="27">
                        <c:v>145.6662676171745</c:v>
                      </c:pt>
                      <c:pt idx="28">
                        <c:v>150.33934420595565</c:v>
                      </c:pt>
                      <c:pt idx="29">
                        <c:v>157.89971573629697</c:v>
                      </c:pt>
                      <c:pt idx="30">
                        <c:v>159.94491210828227</c:v>
                      </c:pt>
                      <c:pt idx="31">
                        <c:v>166.2999636751955</c:v>
                      </c:pt>
                      <c:pt idx="32">
                        <c:v>164.86858172963062</c:v>
                      </c:pt>
                      <c:pt idx="33">
                        <c:v>172.22137622944339</c:v>
                      </c:pt>
                      <c:pt idx="34">
                        <c:v>176.14918178878725</c:v>
                      </c:pt>
                      <c:pt idx="35">
                        <c:v>177.49526960055158</c:v>
                      </c:pt>
                      <c:pt idx="36">
                        <c:v>182.44410576126364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F7B-486E-95BA-E2B347A4E17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IntSort!$R$41</c15:sqref>
                        </c15:formulaRef>
                      </c:ext>
                    </c:extLst>
                    <c:strCache>
                      <c:ptCount val="1"/>
                      <c:pt idx="0">
                        <c:v>N.IPerN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IntSortCleaned[Size]</c15:sqref>
                        </c15:formulaRef>
                      </c:ext>
                    </c:extLst>
                    <c:numCache>
                      <c:formatCode>0</c:formatCode>
                      <c:ptCount val="37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13</c:v>
                      </c:pt>
                      <c:pt idx="4">
                        <c:v>16</c:v>
                      </c:pt>
                      <c:pt idx="5">
                        <c:v>27</c:v>
                      </c:pt>
                      <c:pt idx="6">
                        <c:v>32</c:v>
                      </c:pt>
                      <c:pt idx="7">
                        <c:v>47</c:v>
                      </c:pt>
                      <c:pt idx="8">
                        <c:v>64</c:v>
                      </c:pt>
                      <c:pt idx="9">
                        <c:v>101</c:v>
                      </c:pt>
                      <c:pt idx="10">
                        <c:v>128</c:v>
                      </c:pt>
                      <c:pt idx="11">
                        <c:v>177</c:v>
                      </c:pt>
                      <c:pt idx="12">
                        <c:v>256</c:v>
                      </c:pt>
                      <c:pt idx="13">
                        <c:v>365</c:v>
                      </c:pt>
                      <c:pt idx="14">
                        <c:v>512</c:v>
                      </c:pt>
                      <c:pt idx="15">
                        <c:v>748</c:v>
                      </c:pt>
                      <c:pt idx="16">
                        <c:v>1024</c:v>
                      </c:pt>
                      <c:pt idx="17">
                        <c:v>1537</c:v>
                      </c:pt>
                      <c:pt idx="18">
                        <c:v>2048</c:v>
                      </c:pt>
                      <c:pt idx="19">
                        <c:v>3389</c:v>
                      </c:pt>
                      <c:pt idx="20">
                        <c:v>4096</c:v>
                      </c:pt>
                      <c:pt idx="21">
                        <c:v>6793</c:v>
                      </c:pt>
                      <c:pt idx="22">
                        <c:v>8192</c:v>
                      </c:pt>
                      <c:pt idx="23">
                        <c:v>14289</c:v>
                      </c:pt>
                      <c:pt idx="24">
                        <c:v>16384</c:v>
                      </c:pt>
                      <c:pt idx="25">
                        <c:v>23124</c:v>
                      </c:pt>
                      <c:pt idx="26">
                        <c:v>32768</c:v>
                      </c:pt>
                      <c:pt idx="27">
                        <c:v>53151</c:v>
                      </c:pt>
                      <c:pt idx="28">
                        <c:v>65536</c:v>
                      </c:pt>
                      <c:pt idx="29">
                        <c:v>96317</c:v>
                      </c:pt>
                      <c:pt idx="30">
                        <c:v>131072</c:v>
                      </c:pt>
                      <c:pt idx="31">
                        <c:v>191217</c:v>
                      </c:pt>
                      <c:pt idx="32">
                        <c:v>262144</c:v>
                      </c:pt>
                      <c:pt idx="33">
                        <c:v>398853</c:v>
                      </c:pt>
                      <c:pt idx="34">
                        <c:v>524288</c:v>
                      </c:pt>
                      <c:pt idx="35">
                        <c:v>719289</c:v>
                      </c:pt>
                      <c:pt idx="36">
                        <c:v>1048576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IntSort!$R$42:$R$78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14.926120638847348</c:v>
                      </c:pt>
                      <c:pt idx="1">
                        <c:v>9.9161432849036313</c:v>
                      </c:pt>
                      <c:pt idx="2">
                        <c:v>7.461570203304289</c:v>
                      </c:pt>
                      <c:pt idx="3">
                        <c:v>14.005945279048042</c:v>
                      </c:pt>
                      <c:pt idx="4">
                        <c:v>11.298463990290958</c:v>
                      </c:pt>
                      <c:pt idx="5">
                        <c:v>98.071863621841231</c:v>
                      </c:pt>
                      <c:pt idx="6">
                        <c:v>76.494536673029259</c:v>
                      </c:pt>
                      <c:pt idx="7">
                        <c:v>93.524992888700865</c:v>
                      </c:pt>
                      <c:pt idx="8">
                        <c:v>83.694599258402974</c:v>
                      </c:pt>
                      <c:pt idx="9">
                        <c:v>98.2553750374923</c:v>
                      </c:pt>
                      <c:pt idx="10">
                        <c:v>90.8216539149483</c:v>
                      </c:pt>
                      <c:pt idx="11">
                        <c:v>102.96701823699721</c:v>
                      </c:pt>
                      <c:pt idx="12">
                        <c:v>98.412526616205767</c:v>
                      </c:pt>
                      <c:pt idx="13">
                        <c:v>105.24509159941651</c:v>
                      </c:pt>
                      <c:pt idx="14">
                        <c:v>106.84016936769088</c:v>
                      </c:pt>
                      <c:pt idx="15">
                        <c:v>112.56693624982647</c:v>
                      </c:pt>
                      <c:pt idx="16">
                        <c:v>116.27256850867222</c:v>
                      </c:pt>
                      <c:pt idx="17">
                        <c:v>122.56275144220044</c:v>
                      </c:pt>
                      <c:pt idx="18">
                        <c:v>126.59400138848773</c:v>
                      </c:pt>
                      <c:pt idx="19">
                        <c:v>132.71666820672826</c:v>
                      </c:pt>
                      <c:pt idx="20">
                        <c:v>138.08043828854957</c:v>
                      </c:pt>
                      <c:pt idx="21">
                        <c:v>144.55739038194957</c:v>
                      </c:pt>
                      <c:pt idx="22">
                        <c:v>150.54560887316862</c:v>
                      </c:pt>
                      <c:pt idx="23">
                        <c:v>158.54175767051606</c:v>
                      </c:pt>
                      <c:pt idx="24">
                        <c:v>163.48965000361204</c:v>
                      </c:pt>
                      <c:pt idx="25">
                        <c:v>166.80428061127589</c:v>
                      </c:pt>
                      <c:pt idx="26">
                        <c:v>177.93623264878988</c:v>
                      </c:pt>
                      <c:pt idx="27">
                        <c:v>184.20010478235798</c:v>
                      </c:pt>
                      <c:pt idx="28">
                        <c:v>192.85508897155523</c:v>
                      </c:pt>
                      <c:pt idx="29">
                        <c:v>197.70223091188041</c:v>
                      </c:pt>
                      <c:pt idx="30">
                        <c:v>209.02983378618956</c:v>
                      </c:pt>
                      <c:pt idx="31">
                        <c:v>213.32128521913077</c:v>
                      </c:pt>
                      <c:pt idx="32">
                        <c:v>226.04579571634531</c:v>
                      </c:pt>
                      <c:pt idx="33">
                        <c:v>233.40463171454692</c:v>
                      </c:pt>
                      <c:pt idx="34">
                        <c:v>245.50704688738114</c:v>
                      </c:pt>
                      <c:pt idx="35">
                        <c:v>248.70424478076978</c:v>
                      </c:pt>
                      <c:pt idx="36">
                        <c:v>266.02129714942919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F7B-486E-95BA-E2B347A4E17E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IntSort!$L$41</c:f>
              <c:strCache>
                <c:ptCount val="1"/>
                <c:pt idx="0">
                  <c:v>MeanRatio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IntSortCleaned[Size]</c:f>
              <c:numCache>
                <c:formatCode>0</c:formatCode>
                <c:ptCount val="3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13</c:v>
                </c:pt>
                <c:pt idx="4">
                  <c:v>16</c:v>
                </c:pt>
                <c:pt idx="5">
                  <c:v>27</c:v>
                </c:pt>
                <c:pt idx="6">
                  <c:v>32</c:v>
                </c:pt>
                <c:pt idx="7">
                  <c:v>47</c:v>
                </c:pt>
                <c:pt idx="8">
                  <c:v>64</c:v>
                </c:pt>
                <c:pt idx="9">
                  <c:v>101</c:v>
                </c:pt>
                <c:pt idx="10">
                  <c:v>128</c:v>
                </c:pt>
                <c:pt idx="11">
                  <c:v>177</c:v>
                </c:pt>
                <c:pt idx="12">
                  <c:v>256</c:v>
                </c:pt>
                <c:pt idx="13">
                  <c:v>365</c:v>
                </c:pt>
                <c:pt idx="14">
                  <c:v>512</c:v>
                </c:pt>
                <c:pt idx="15">
                  <c:v>748</c:v>
                </c:pt>
                <c:pt idx="16">
                  <c:v>1024</c:v>
                </c:pt>
                <c:pt idx="17">
                  <c:v>1537</c:v>
                </c:pt>
                <c:pt idx="18">
                  <c:v>2048</c:v>
                </c:pt>
                <c:pt idx="19">
                  <c:v>3389</c:v>
                </c:pt>
                <c:pt idx="20">
                  <c:v>4096</c:v>
                </c:pt>
                <c:pt idx="21">
                  <c:v>6793</c:v>
                </c:pt>
                <c:pt idx="22">
                  <c:v>8192</c:v>
                </c:pt>
                <c:pt idx="23">
                  <c:v>14289</c:v>
                </c:pt>
                <c:pt idx="24">
                  <c:v>16384</c:v>
                </c:pt>
                <c:pt idx="25">
                  <c:v>23124</c:v>
                </c:pt>
                <c:pt idx="26">
                  <c:v>32768</c:v>
                </c:pt>
                <c:pt idx="27">
                  <c:v>53151</c:v>
                </c:pt>
                <c:pt idx="28">
                  <c:v>65536</c:v>
                </c:pt>
                <c:pt idx="29">
                  <c:v>96317</c:v>
                </c:pt>
                <c:pt idx="30">
                  <c:v>131072</c:v>
                </c:pt>
                <c:pt idx="31">
                  <c:v>191217</c:v>
                </c:pt>
                <c:pt idx="32">
                  <c:v>262144</c:v>
                </c:pt>
                <c:pt idx="33">
                  <c:v>398853</c:v>
                </c:pt>
                <c:pt idx="34">
                  <c:v>524288</c:v>
                </c:pt>
                <c:pt idx="35">
                  <c:v>719289</c:v>
                </c:pt>
                <c:pt idx="36">
                  <c:v>1048576</c:v>
                </c:pt>
              </c:numCache>
            </c:numRef>
          </c:cat>
          <c:val>
            <c:numRef>
              <c:f>IntSort!$L$42:$L$78</c:f>
              <c:numCache>
                <c:formatCode>0.00</c:formatCode>
                <c:ptCount val="37"/>
                <c:pt idx="0">
                  <c:v>0.67620737630292937</c:v>
                </c:pt>
                <c:pt idx="1">
                  <c:v>0.93310343779202376</c:v>
                </c:pt>
                <c:pt idx="2">
                  <c:v>1.4274465865561567</c:v>
                </c:pt>
                <c:pt idx="3">
                  <c:v>1.2607794097025975</c:v>
                </c:pt>
                <c:pt idx="4">
                  <c:v>1.7661942254407161</c:v>
                </c:pt>
                <c:pt idx="5">
                  <c:v>0.58684218047387771</c:v>
                </c:pt>
                <c:pt idx="6">
                  <c:v>1.1043123066712444</c:v>
                </c:pt>
                <c:pt idx="7">
                  <c:v>0.80299772966420391</c:v>
                </c:pt>
                <c:pt idx="8">
                  <c:v>1.1087848764142241</c:v>
                </c:pt>
                <c:pt idx="9">
                  <c:v>0.97795968578650283</c:v>
                </c:pt>
                <c:pt idx="10">
                  <c:v>0.87537055489204629</c:v>
                </c:pt>
                <c:pt idx="11">
                  <c:v>1.0198391635397464</c:v>
                </c:pt>
                <c:pt idx="12">
                  <c:v>1.0542999803467448</c:v>
                </c:pt>
                <c:pt idx="13">
                  <c:v>1.1010286192624035</c:v>
                </c:pt>
                <c:pt idx="14">
                  <c:v>1.2374267517458253</c:v>
                </c:pt>
                <c:pt idx="15">
                  <c:v>1.0205420009163253</c:v>
                </c:pt>
                <c:pt idx="16">
                  <c:v>1.0346693382097247</c:v>
                </c:pt>
                <c:pt idx="17">
                  <c:v>1.3396910441850833</c:v>
                </c:pt>
                <c:pt idx="18">
                  <c:v>2.2465765484956952</c:v>
                </c:pt>
                <c:pt idx="19">
                  <c:v>3.8710803444553341</c:v>
                </c:pt>
                <c:pt idx="20">
                  <c:v>3.5996747786195584</c:v>
                </c:pt>
                <c:pt idx="21">
                  <c:v>4.00905363193535</c:v>
                </c:pt>
                <c:pt idx="22">
                  <c:v>3.9332531608812809</c:v>
                </c:pt>
                <c:pt idx="23">
                  <c:v>3.6338955348230502</c:v>
                </c:pt>
                <c:pt idx="24">
                  <c:v>3.4688244199034566</c:v>
                </c:pt>
                <c:pt idx="25">
                  <c:v>3.5949361730913689</c:v>
                </c:pt>
                <c:pt idx="26">
                  <c:v>3.4531464660846605</c:v>
                </c:pt>
                <c:pt idx="27">
                  <c:v>3.4694744625708203</c:v>
                </c:pt>
                <c:pt idx="28">
                  <c:v>3.2393641305528229</c:v>
                </c:pt>
                <c:pt idx="29">
                  <c:v>3.188682895840059</c:v>
                </c:pt>
                <c:pt idx="30">
                  <c:v>2.4655384572368657</c:v>
                </c:pt>
                <c:pt idx="31">
                  <c:v>3.2869576801330216</c:v>
                </c:pt>
                <c:pt idx="32">
                  <c:v>2.3614158536675469</c:v>
                </c:pt>
                <c:pt idx="33">
                  <c:v>1.3362591876335435</c:v>
                </c:pt>
                <c:pt idx="34">
                  <c:v>1.1152409526120446</c:v>
                </c:pt>
                <c:pt idx="35">
                  <c:v>1.0735840975198179</c:v>
                </c:pt>
                <c:pt idx="36">
                  <c:v>0.9737732465549428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7B-486E-95BA-E2B347A4E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834639"/>
        <c:axId val="629521855"/>
      </c:lineChart>
      <c:catAx>
        <c:axId val="129511489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17775"/>
        <c:crosses val="autoZero"/>
        <c:auto val="1"/>
        <c:lblAlgn val="ctr"/>
        <c:lblOffset val="100"/>
        <c:noMultiLvlLbl val="0"/>
      </c:catAx>
      <c:valAx>
        <c:axId val="12951177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14895"/>
        <c:crosses val="autoZero"/>
        <c:crossBetween val="between"/>
      </c:valAx>
      <c:valAx>
        <c:axId val="629521855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34639"/>
        <c:crosses val="max"/>
        <c:crossBetween val="between"/>
      </c:valAx>
      <c:catAx>
        <c:axId val="383834639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629521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79</xdr:row>
      <xdr:rowOff>0</xdr:rowOff>
    </xdr:from>
    <xdr:to>
      <xdr:col>16</xdr:col>
      <xdr:colOff>0</xdr:colOff>
      <xdr:row>102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724BC6-F86C-CC17-D28C-7848DB78F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19</xdr:col>
      <xdr:colOff>0</xdr:colOff>
      <xdr:row>62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E158B76-7DEE-7F39-DC9F-DBE814A67318}"/>
            </a:ext>
          </a:extLst>
        </xdr:cNvPr>
        <xdr:cNvSpPr txBox="1"/>
      </xdr:nvSpPr>
      <xdr:spPr>
        <a:xfrm>
          <a:off x="19941540" y="7315200"/>
          <a:ext cx="1943100" cy="402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Size:</a:t>
          </a:r>
          <a:r>
            <a:rPr lang="en-US" sz="1100" baseline="0"/>
            <a:t> number of elements to sort</a:t>
          </a:r>
        </a:p>
        <a:p>
          <a:r>
            <a:rPr lang="en-US" sz="1100" baseline="0"/>
            <a:t>A.Mean (N.Mean): Mean execution time for Array.Sort (network sort), with baseline subtracted</a:t>
          </a:r>
        </a:p>
        <a:p>
          <a:r>
            <a:rPr lang="en-US" sz="1100" baseline="0"/>
            <a:t>MeanRatio: Ratio of A.Mean and N.Mean. When &lt; 1, Array.Sort is faster.</a:t>
          </a:r>
        </a:p>
        <a:p>
          <a:r>
            <a:rPr lang="en-US" sz="1100"/>
            <a:t>A.IRetired</a:t>
          </a:r>
          <a:r>
            <a:rPr lang="en-US" sz="1100" baseline="0"/>
            <a:t> (N.IRetired): Number of retired instructions, with baseline subtracted</a:t>
          </a:r>
        </a:p>
        <a:p>
          <a:r>
            <a:rPr lang="en-US" sz="1100" baseline="0"/>
            <a:t>A.IPerT (N.IPerT): Number of instructions per time unit</a:t>
          </a:r>
        </a:p>
        <a:p>
          <a:r>
            <a:rPr lang="en-US" sz="1100" baseline="0"/>
            <a:t>A.IPerN (N.IPerN): Number of instructions per element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ian Vrba" refreshedDate="45767.489141203703" createdVersion="8" refreshedVersion="8" minRefreshableVersion="3" recordCount="111" xr:uid="{AC89B9C8-FD27-4277-AD1A-99F1D3B98D02}">
  <cacheSource type="worksheet">
    <worksheetSource name="IntSortRaw"/>
  </cacheSource>
  <cacheFields count="7">
    <cacheField name="Method" numFmtId="0">
      <sharedItems count="3">
        <s v="AdditiveBaseline"/>
        <s v="ArraySort"/>
        <s v="NetworkSort"/>
      </sharedItems>
    </cacheField>
    <cacheField name="Parameters" numFmtId="0">
      <sharedItems containsSemiMixedTypes="0" containsString="0" containsNumber="1" containsInteger="1" minValue="4" maxValue="1048576" count="37">
        <n v="4"/>
        <n v="6"/>
        <n v="8"/>
        <n v="13"/>
        <n v="16"/>
        <n v="27"/>
        <n v="32"/>
        <n v="47"/>
        <n v="64"/>
        <n v="101"/>
        <n v="128"/>
        <n v="177"/>
        <n v="256"/>
        <n v="365"/>
        <n v="512"/>
        <n v="748"/>
        <n v="1024"/>
        <n v="1537"/>
        <n v="2048"/>
        <n v="3389"/>
        <n v="4096"/>
        <n v="6793"/>
        <n v="8192"/>
        <n v="14289"/>
        <n v="16384"/>
        <n v="23124"/>
        <n v="32768"/>
        <n v="53151"/>
        <n v="65536"/>
        <n v="96317"/>
        <n v="131072"/>
        <n v="191217"/>
        <n v="262144"/>
        <n v="398853"/>
        <n v="524288"/>
        <n v="719289"/>
        <n v="1048576"/>
      </sharedItems>
    </cacheField>
    <cacheField name="Mean" numFmtId="0">
      <sharedItems containsSemiMixedTypes="0" containsString="0" containsNumber="1" minValue="3.2833259304364524" maxValue="60442075.555555567"/>
    </cacheField>
    <cacheField name="StandardError" numFmtId="0">
      <sharedItems containsSemiMixedTypes="0" containsString="0" containsNumber="1" minValue="2.5983951369472477E-3" maxValue="185789.18233749768"/>
    </cacheField>
    <cacheField name="BranchInstructionRetired" numFmtId="0">
      <sharedItems containsSemiMixedTypes="0" containsString="0" containsNumber="1" minValue="16.065624999999997" maxValue="59821260.800000004"/>
    </cacheField>
    <cacheField name="InstructionRetired" numFmtId="0">
      <sharedItems containsSemiMixedTypes="0" containsString="0" containsNumber="1" minValue="68.675975004831955" maxValue="279296296.2962963"/>
    </cacheField>
    <cacheField name="CacheMisses" numFmtId="0">
      <sharedItems containsSemiMixedTypes="0" containsString="0" containsNumber="1" minValue="2.787272135416666E-4" maxValue="1187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  <x v="0"/>
    <n v="3.4928085903326669"/>
    <n v="5.689895469087684E-3"/>
    <n v="16.065624999999997"/>
    <n v="68.675975004831955"/>
    <n v="9.1959635416666676E-4"/>
  </r>
  <r>
    <x v="1"/>
    <x v="0"/>
    <n v="13.506419758001963"/>
    <n v="6.8377230520688753E-2"/>
    <n v="56.266210937499999"/>
    <n v="262.45415210723877"/>
    <n v="2.095540364583333E-3"/>
  </r>
  <r>
    <x v="2"/>
    <x v="0"/>
    <n v="18.301300065858022"/>
    <n v="7.8255685911445116E-3"/>
    <n v="17.243359375000001"/>
    <n v="128.38045756022134"/>
    <n v="1.5462239583333333E-3"/>
  </r>
  <r>
    <x v="0"/>
    <x v="1"/>
    <n v="3.4211299249104092"/>
    <n v="3.2368446687294663E-3"/>
    <n v="17.062955729166667"/>
    <n v="70.683658123016357"/>
    <n v="3.438313802083333E-4"/>
  </r>
  <r>
    <x v="1"/>
    <x v="1"/>
    <n v="17.363222581999644"/>
    <n v="1.3319980444332854E-2"/>
    <n v="75.452213541666666"/>
    <n v="352.71843274434411"/>
    <n v="2.685546875E-3"/>
  </r>
  <r>
    <x v="2"/>
    <x v="1"/>
    <n v="18.362766717161453"/>
    <n v="8.4492087326202923E-3"/>
    <n v="18.185937500000001"/>
    <n v="130.18051783243814"/>
    <n v="1.2858072916666664E-3"/>
  </r>
  <r>
    <x v="0"/>
    <x v="2"/>
    <n v="3.4265088183539256"/>
    <n v="3.152835718748046E-3"/>
    <n v="17.063118489583335"/>
    <n v="70.676704247792557"/>
    <n v="3.3162434895833335E-4"/>
  </r>
  <r>
    <x v="1"/>
    <x v="2"/>
    <n v="24.752399538244521"/>
    <n v="9.2180121328289937E-3"/>
    <n v="100.515625"/>
    <n v="480.50880432128906"/>
    <n v="2.6936848958333337E-3"/>
  </r>
  <r>
    <x v="2"/>
    <x v="2"/>
    <n v="18.366395831108093"/>
    <n v="1.204167909611813E-2"/>
    <n v="18.230208333333334"/>
    <n v="130.36926587422687"/>
    <n v="1.3264973958333334E-3"/>
  </r>
  <r>
    <x v="0"/>
    <x v="3"/>
    <n v="3.2871166368325553"/>
    <n v="3.7599751271863071E-3"/>
    <n v="18.058984375000001"/>
    <n v="76.682368914286286"/>
    <n v="2.787272135416666E-4"/>
  </r>
  <r>
    <x v="1"/>
    <x v="3"/>
    <n v="47.772790193557739"/>
    <n v="2.4347858696558408E-2"/>
    <n v="190.30683593749998"/>
    <n v="948.53738943735755"/>
    <n v="6.8155924479166661E-3"/>
  </r>
  <r>
    <x v="2"/>
    <x v="3"/>
    <n v="38.571380651914154"/>
    <n v="1.9095785213213267E-2"/>
    <n v="32.522916666666667"/>
    <n v="258.75965754191083"/>
    <n v="3.6783854166666666E-3"/>
  </r>
  <r>
    <x v="0"/>
    <x v="4"/>
    <n v="3.2833259304364524"/>
    <n v="2.6193173913005084E-3"/>
    <n v="18.064453125"/>
    <n v="76.70670747756958"/>
    <n v="3.0721028645833338E-4"/>
  </r>
  <r>
    <x v="1"/>
    <x v="4"/>
    <n v="65.431620393480571"/>
    <n v="3.6441912176255045E-2"/>
    <n v="260.03385416666663"/>
    <n v="1315.6712055206299"/>
    <n v="7.0963541666666666E-3"/>
  </r>
  <r>
    <x v="2"/>
    <x v="4"/>
    <n v="38.471015691757202"/>
    <n v="1.5472442546719754E-2"/>
    <n v="31.735286458333331"/>
    <n v="257.48213132222492"/>
    <n v="2.7221679687499997E-3"/>
  </r>
  <r>
    <x v="0"/>
    <x v="5"/>
    <n v="3.9909999569257102"/>
    <n v="2.8110842790131756E-3"/>
    <n v="22.076822916666668"/>
    <n v="91.886520385742188"/>
    <n v="4.5166015624999997E-4"/>
  </r>
  <r>
    <x v="1"/>
    <x v="5"/>
    <n v="89.260611534118652"/>
    <n v="5.7163928591047894E-2"/>
    <n v="367.86601562499999"/>
    <n v="1545.347770055135"/>
    <n v="1.18408203125E-2"/>
  </r>
  <r>
    <x v="2"/>
    <x v="5"/>
    <n v="149.29345846176147"/>
    <n v="5.0821659091575974E-2"/>
    <n v="467.03229166666671"/>
    <n v="2739.8268381754556"/>
    <n v="2.5455729166666666E-2"/>
  </r>
  <r>
    <x v="0"/>
    <x v="6"/>
    <n v="4.2544857660929365"/>
    <n v="2.9852675186375589E-3"/>
    <n v="23.087434895833333"/>
    <n v="93.939403692881271"/>
    <n v="3.8248697916666666E-4"/>
  </r>
  <r>
    <x v="1"/>
    <x v="6"/>
    <n v="149.58811124165854"/>
    <n v="0.13592907504434387"/>
    <n v="592.95624999999995"/>
    <n v="2491.5377298990884"/>
    <n v="2.4544270833333336E-2"/>
  </r>
  <r>
    <x v="2"/>
    <x v="6"/>
    <n v="135.86003303527832"/>
    <n v="9.0447569551882309E-2"/>
    <n v="447.71666666666664"/>
    <n v="2541.7645772298174"/>
    <n v="2.2851562499999999E-2"/>
  </r>
  <r>
    <x v="0"/>
    <x v="7"/>
    <n v="4.0884607036908465"/>
    <n v="2.6997804768379508E-3"/>
    <n v="23.085546874999999"/>
    <n v="101.93288326263428"/>
    <n v="4.2114257812499997E-4"/>
  </r>
  <r>
    <x v="1"/>
    <x v="7"/>
    <n v="185.21457452040451"/>
    <n v="0.10134209970549703"/>
    <n v="749.2791666666667"/>
    <n v="3115.8447265625"/>
    <n v="4.2252604166666666E-2"/>
  </r>
  <r>
    <x v="2"/>
    <x v="7"/>
    <n v="229.65088401521956"/>
    <n v="8.5792530117143898E-2"/>
    <n v="767.6229166666667"/>
    <n v="4497.6075490315752"/>
    <n v="2.6822916666666665E-2"/>
  </r>
  <r>
    <x v="0"/>
    <x v="8"/>
    <n v="5.2966878964350776"/>
    <n v="2.5983951369472477E-3"/>
    <n v="23.111946614583331"/>
    <n v="114.99772469202678"/>
    <n v="5.9204101562499996E-4"/>
  </r>
  <r>
    <x v="1"/>
    <x v="8"/>
    <n v="306.76102297646656"/>
    <n v="0.21688392621488486"/>
    <n v="1216.8770833333333"/>
    <n v="4740.2064005533848"/>
    <n v="4.5833333333333337E-2"/>
  </r>
  <r>
    <x v="2"/>
    <x v="8"/>
    <n v="277.18381541115895"/>
    <n v="0.25270009560760176"/>
    <n v="922.4666666666667"/>
    <n v="5471.4520772298174"/>
    <n v="3.9583333333333338E-2"/>
  </r>
  <r>
    <x v="0"/>
    <x v="9"/>
    <n v="6.1536064105374475"/>
    <n v="3.791839205098593E-3"/>
    <n v="26.096744791666666"/>
    <n v="134.99160607655841"/>
    <n v="3.662109375E-4"/>
  </r>
  <r>
    <x v="1"/>
    <x v="9"/>
    <n v="492.19479878743488"/>
    <n v="0.40673489196266222"/>
    <n v="1949.675"/>
    <n v="7722.6638793945313"/>
    <n v="6.6666666666666666E-2"/>
  </r>
  <r>
    <x v="2"/>
    <x v="9"/>
    <n v="503.14872741699219"/>
    <n v="0.37186338977616246"/>
    <n v="1658.3541666666665"/>
    <n v="10058.784484863281"/>
    <n v="6.6927083333333331E-2"/>
  </r>
  <r>
    <x v="0"/>
    <x v="10"/>
    <n v="7.0055289069811506"/>
    <n v="3.8183856897996481E-3"/>
    <n v="27.126171875000001"/>
    <n v="147.11121718088788"/>
    <n v="6.1848958333333341E-4"/>
  </r>
  <r>
    <x v="1"/>
    <x v="10"/>
    <n v="630.08195436917822"/>
    <n v="0.36006196687787256"/>
    <n v="2531.0083333333332"/>
    <n v="9526.5706380208339"/>
    <n v="0.10130208333333333"/>
  </r>
  <r>
    <x v="2"/>
    <x v="10"/>
    <n v="718.79143714904785"/>
    <n v="0.36036077291160745"/>
    <n v="1927.7541666666668"/>
    <n v="11772.28291829427"/>
    <n v="9.3229166666666669E-2"/>
  </r>
  <r>
    <x v="0"/>
    <x v="11"/>
    <n v="8.698966869941124"/>
    <n v="4.8348741030626759E-3"/>
    <n v="30.165169270833335"/>
    <n v="171.34249210357666"/>
    <n v="8.3007812500000009E-4"/>
  </r>
  <r>
    <x v="1"/>
    <x v="11"/>
    <n v="960.02705891927087"/>
    <n v="0.77846031861913101"/>
    <n v="3805.2166666666667"/>
    <n v="14758.42793782552"/>
    <n v="0.17291666666666666"/>
  </r>
  <r>
    <x v="2"/>
    <x v="11"/>
    <n v="941.52065685817172"/>
    <n v="0.88518963341999124"/>
    <n v="2984.0375000000004"/>
    <n v="18396.504720052082"/>
    <n v="0.14192708333333331"/>
  </r>
  <r>
    <x v="0"/>
    <x v="12"/>
    <n v="11.718752873795372"/>
    <n v="5.6420851241521649E-3"/>
    <n v="35.213932291666666"/>
    <n v="211.64119243621826"/>
    <n v="6.5104166666666663E-4"/>
  </r>
  <r>
    <x v="1"/>
    <x v="12"/>
    <n v="1508.8132731119792"/>
    <n v="1.6168732081257162"/>
    <n v="5935.291666666667"/>
    <n v="22020.594278971355"/>
    <n v="0.24322916666666666"/>
  </r>
  <r>
    <x v="2"/>
    <x v="12"/>
    <n v="1431.7078908284504"/>
    <n v="0.70331045022696614"/>
    <n v="4069.0666666666666"/>
    <n v="25405.248006184895"/>
    <n v="0.20572916666666669"/>
  </r>
  <r>
    <x v="0"/>
    <x v="13"/>
    <n v="14.561871488889059"/>
    <n v="1.1629289642180789E-2"/>
    <n v="42.280468750000004"/>
    <n v="268.09771855672199"/>
    <n v="1.5299479166666669E-3"/>
  </r>
  <r>
    <x v="1"/>
    <x v="13"/>
    <n v="2168.0612691243491"/>
    <n v="2.2963711958221302"/>
    <n v="8425.35"/>
    <n v="31361.134847005211"/>
    <n v="0.36145833333333333"/>
  </r>
  <r>
    <x v="2"/>
    <x v="13"/>
    <n v="1970.4596201578777"/>
    <n v="2.4808815914720723"/>
    <n v="6156.9333333333334"/>
    <n v="38682.55615234375"/>
    <n v="0.31041666666666667"/>
  </r>
  <r>
    <x v="0"/>
    <x v="14"/>
    <n v="18.477298319339752"/>
    <n v="2.1867418269293403E-2"/>
    <n v="51.366927083333337"/>
    <n v="340.60875574747718"/>
    <n v="2.2542317708333336E-3"/>
  </r>
  <r>
    <x v="1"/>
    <x v="14"/>
    <n v="3331.5325673421225"/>
    <n v="1.9653804024301718"/>
    <n v="12934.266666666666"/>
    <n v="47043.100992838547"/>
    <n v="0.49895833333333339"/>
  </r>
  <r>
    <x v="2"/>
    <x v="14"/>
    <n v="2695.8521525065103"/>
    <n v="1.2184057413523879"/>
    <n v="8674"/>
    <n v="55042.775472005203"/>
    <n v="0.39895833333333336"/>
  </r>
  <r>
    <x v="0"/>
    <x v="15"/>
    <n v="18.702940004212515"/>
    <n v="1.0389618107420685E-2"/>
    <n v="44.359895833333333"/>
    <n v="427.21033096313477"/>
    <n v="1.8473307291666666E-3"/>
  </r>
  <r>
    <x v="1"/>
    <x v="15"/>
    <n v="4580.1707458496094"/>
    <n v="3.0652814671309203"/>
    <n v="19456.533333333333"/>
    <n v="71310.933430989578"/>
    <n v="0.8979166666666667"/>
  </r>
  <r>
    <x v="2"/>
    <x v="15"/>
    <n v="4488.3551461356028"/>
    <n v="2.9908636368076191"/>
    <n v="13253.133333333333"/>
    <n v="84627.278645833328"/>
    <n v="0.59166666666666667"/>
  </r>
  <r>
    <x v="0"/>
    <x v="16"/>
    <n v="29.633815799440658"/>
    <n v="2.1177448708328956E-2"/>
    <n v="47.720117187499994"/>
    <n v="510.35583019256592"/>
    <n v="2.034505208333333E-3"/>
  </r>
  <r>
    <x v="1"/>
    <x v="16"/>
    <n v="6909.5245361328125"/>
    <n v="3.3734612144023797"/>
    <n v="30052.399999999998"/>
    <n v="105538.43180338542"/>
    <n v="1.0145833333333334"/>
  </r>
  <r>
    <x v="2"/>
    <x v="16"/>
    <n v="6678.9955647786455"/>
    <n v="3.5062560750840244"/>
    <n v="18594.966666666667"/>
    <n v="119573.46598307292"/>
    <n v="0.875"/>
  </r>
  <r>
    <x v="0"/>
    <x v="17"/>
    <n v="40.181432366371155"/>
    <n v="2.0121791337976039E-2"/>
    <n v="55.954752604166664"/>
    <n v="681.51652812957764"/>
    <n v="3.2674153645833337E-3"/>
  </r>
  <r>
    <x v="1"/>
    <x v="17"/>
    <n v="15785.871887207031"/>
    <n v="12.81051429965806"/>
    <n v="45202.555555555555"/>
    <n v="160441.41981336806"/>
    <n v="2.8777777777777778"/>
  </r>
  <r>
    <x v="2"/>
    <x v="17"/>
    <n v="11793.406568254743"/>
    <n v="3.460908838163979"/>
    <n v="29324.533333333333"/>
    <n v="189060.46549479166"/>
    <n v="1.6"/>
  </r>
  <r>
    <x v="0"/>
    <x v="18"/>
    <n v="52.841235399246216"/>
    <n v="2.6912481954261158E-2"/>
    <n v="64.022395833333334"/>
    <n v="847.99329439798987"/>
    <n v="5.147298177083333E-3"/>
  </r>
  <r>
    <x v="1"/>
    <x v="18"/>
    <n v="32447.545166015625"/>
    <n v="30.790885310983054"/>
    <n v="65043.4"/>
    <n v="226205.4443359375"/>
    <n v="4.8666666666666663"/>
  </r>
  <r>
    <x v="2"/>
    <x v="18"/>
    <n v="14472.427317301432"/>
    <n v="9.1487880938025121"/>
    <n v="40069.979166666664"/>
    <n v="260112.50813802084"/>
    <n v="1.9252604166666667"/>
  </r>
  <r>
    <x v="0"/>
    <x v="19"/>
    <n v="79.655436277389526"/>
    <n v="4.5673051425831383E-2"/>
    <n v="30.661067708333334"/>
    <n v="170.31431198120117"/>
    <n v="7.1614583333333339E-3"/>
  </r>
  <r>
    <x v="1"/>
    <x v="19"/>
    <n v="86384.449462890625"/>
    <n v="65.49913215356942"/>
    <n v="124163.06666666667"/>
    <n v="417203.77604166669"/>
    <n v="17.541666666666668"/>
  </r>
  <r>
    <x v="2"/>
    <x v="19"/>
    <n v="22374.412027994793"/>
    <n v="9.910334046983639"/>
    <n v="69178.933333333334"/>
    <n v="449947.10286458331"/>
    <n v="3.45"/>
  </r>
  <r>
    <x v="0"/>
    <x v="20"/>
    <n v="94.169680277506515"/>
    <n v="3.1733098654893696E-2"/>
    <n v="30.517708333333335"/>
    <n v="170.61233520507813"/>
    <n v="8.6914062500000003E-3"/>
  </r>
  <r>
    <x v="1"/>
    <x v="20"/>
    <n v="116475.10114397321"/>
    <n v="60.488979324710137"/>
    <n v="141082.40000000002"/>
    <n v="484358.72395833331"/>
    <n v="17.141666666666669"/>
  </r>
  <r>
    <x v="2"/>
    <x v="20"/>
    <n v="32425.126953125"/>
    <n v="16.933203249728205"/>
    <n v="86684.266666666677"/>
    <n v="565748.08756510413"/>
    <n v="6.0916666666666659"/>
  </r>
  <r>
    <x v="0"/>
    <x v="21"/>
    <n v="370.70330301920575"/>
    <n v="0.19755936799880111"/>
    <n v="34.581249999999997"/>
    <n v="190.22623697916666"/>
    <n v="2.7083333333333334E-2"/>
  </r>
  <r>
    <x v="1"/>
    <x v="21"/>
    <n v="226424.33756510416"/>
    <n v="128.31223608888547"/>
    <n v="240720.80000000002"/>
    <n v="821773.27473958337"/>
    <n v="26.333333333333332"/>
  </r>
  <r>
    <x v="2"/>
    <x v="21"/>
    <n v="56756.487833658852"/>
    <n v="31.086870164371522"/>
    <n v="151460.79999999999"/>
    <n v="982168.5791015625"/>
    <n v="8.1208333333333336"/>
  </r>
  <r>
    <x v="0"/>
    <x v="22"/>
    <n v="504.60637410481769"/>
    <n v="0.20912028203220387"/>
    <n v="37.520833333333336"/>
    <n v="204.0863037109375"/>
    <n v="5.3385416666666664E-2"/>
  </r>
  <r>
    <x v="1"/>
    <x v="22"/>
    <n v="281208.642578125"/>
    <n v="193.19066175807887"/>
    <n v="301904.53333333333"/>
    <n v="1023502.6041666666"/>
    <n v="47.333333333333336"/>
  </r>
  <r>
    <x v="2"/>
    <x v="22"/>
    <n v="71871.493966238835"/>
    <n v="54.209838696530838"/>
    <n v="189552.13333333333"/>
    <n v="1233473.7141927083"/>
    <n v="11.158333333333333"/>
  </r>
  <r>
    <x v="0"/>
    <x v="23"/>
    <n v="872.23004023234046"/>
    <n v="0.37525633191868796"/>
    <n v="41.704166666666666"/>
    <n v="225.89365641276044"/>
    <n v="9.3489583333333334E-2"/>
  </r>
  <r>
    <x v="1"/>
    <x v="23"/>
    <n v="531540.59895833337"/>
    <n v="218.92247081103469"/>
    <n v="566138.66666666674"/>
    <n v="1897265.625"/>
    <n v="89.86666666666666"/>
  </r>
  <r>
    <x v="2"/>
    <x v="23"/>
    <n v="146905.14811197916"/>
    <n v="69.555559021300027"/>
    <n v="343925.06666666665"/>
    <n v="2265629.0690104165"/>
    <n v="23.616666666666667"/>
  </r>
  <r>
    <x v="0"/>
    <x v="24"/>
    <n v="1002.7624130249023"/>
    <n v="0.62211886922842641"/>
    <n v="44.483333333333334"/>
    <n v="238.92720540364584"/>
    <n v="8.0208333333333326E-2"/>
  </r>
  <r>
    <x v="1"/>
    <x v="24"/>
    <n v="616855.21484375"/>
    <n v="398.06596926187922"/>
    <n v="668503.46666666667"/>
    <n v="2222916.6666666665"/>
    <n v="106.66666666666667"/>
  </r>
  <r>
    <x v="2"/>
    <x v="24"/>
    <n v="178542.00276692709"/>
    <n v="79.40415191647584"/>
    <n v="405726.66666666669"/>
    <n v="2678853.3528645835"/>
    <n v="28.099999999999998"/>
  </r>
  <r>
    <x v="0"/>
    <x v="25"/>
    <n v="1466.4443715413411"/>
    <n v="0.84800243996700775"/>
    <n v="51.80833333333333"/>
    <n v="272.24222819010413"/>
    <n v="0.14270833333333333"/>
  </r>
  <r>
    <x v="1"/>
    <x v="25"/>
    <n v="907012.35677083337"/>
    <n v="366.56460673470235"/>
    <n v="962861.8666666667"/>
    <n v="3197688.8020833335"/>
    <n v="119"/>
  </r>
  <r>
    <x v="2"/>
    <x v="25"/>
    <n v="253361.29557291666"/>
    <n v="96.446006848085204"/>
    <n v="588801.06666666665"/>
    <n v="3857454.4270833335"/>
    <n v="42.166666666666664"/>
  </r>
  <r>
    <x v="0"/>
    <x v="26"/>
    <n v="2083.4006245930991"/>
    <n v="1.4309992398691636"/>
    <n v="63.333333333333329"/>
    <n v="326.28377278645831"/>
    <n v="0.22083333333333333"/>
  </r>
  <r>
    <x v="1"/>
    <x v="26"/>
    <n v="1350992.91015625"/>
    <n v="711.04919781307115"/>
    <n v="1407214.9333333333"/>
    <n v="4659114.583333333"/>
    <n v="252.93333333333334"/>
  </r>
  <r>
    <x v="2"/>
    <x v="26"/>
    <n v="392715.400390625"/>
    <n v="171.87414331263938"/>
    <n v="886115.73333333328"/>
    <n v="5830940.755208333"/>
    <n v="60.266666666666666"/>
  </r>
  <r>
    <x v="0"/>
    <x v="27"/>
    <n v="3357.3736572265625"/>
    <n v="0.83935349484473654"/>
    <n v="78.25"/>
    <n v="400.543212890625"/>
    <n v="0.29166666666666669"/>
  </r>
  <r>
    <x v="1"/>
    <x v="27"/>
    <n v="2325933.5677083335"/>
    <n v="1640.9190794870801"/>
    <n v="2341952"/>
    <n v="7742708.333333333"/>
    <n v="406.4"/>
  </r>
  <r>
    <x v="2"/>
    <x v="27"/>
    <n v="672789.07552083337"/>
    <n v="253.98332661868218"/>
    <n v="1473736.5333333332"/>
    <n v="9790820.3125"/>
    <n v="116.26666666666667"/>
  </r>
  <r>
    <x v="0"/>
    <x v="28"/>
    <n v="4147.8610992431641"/>
    <n v="1.5603872812876818"/>
    <n v="95.8"/>
    <n v="485.73811848958331"/>
    <n v="0.59375"/>
  </r>
  <r>
    <x v="1"/>
    <x v="28"/>
    <n v="2882240.6529017859"/>
    <n v="1751.3703195525475"/>
    <n v="3015923.2"/>
    <n v="9853125"/>
    <n v="427.73333333333335"/>
  </r>
  <r>
    <x v="2"/>
    <x v="28"/>
    <n v="892622.47395833337"/>
    <n v="344.57056647999735"/>
    <n v="1911724.8"/>
    <n v="12639436.848958334"/>
    <n v="142.73333333333335"/>
  </r>
  <r>
    <x v="0"/>
    <x v="29"/>
    <n v="9375.5096435546875"/>
    <n v="5.0231705454032634"/>
    <n v="193"/>
    <n v="948.07942708333326"/>
    <n v="1.4166666666666667"/>
  </r>
  <r>
    <x v="1"/>
    <x v="29"/>
    <n v="4419542.307692308"/>
    <n v="1729.5847056640748"/>
    <n v="4692923.7333333334"/>
    <n v="15209375"/>
    <n v="922.13333333333333"/>
  </r>
  <r>
    <x v="2"/>
    <x v="29"/>
    <n v="1392443.9871651786"/>
    <n v="667.81200125908867"/>
    <n v="2877536"/>
    <n v="19043033.854166668"/>
    <n v="278.93333333333334"/>
  </r>
  <r>
    <x v="0"/>
    <x v="30"/>
    <n v="8372.6096598307286"/>
    <n v="7.0817817850443072"/>
    <n v="163.46666666666664"/>
    <n v="804.64680989583337"/>
    <n v="1.4791666666666667"/>
  </r>
  <r>
    <x v="1"/>
    <x v="30"/>
    <n v="6131834.375"/>
    <n v="2992.1327962530072"/>
    <n v="6480085.333333334"/>
    <n v="20965104.166666668"/>
    <n v="1209.5999999999999"/>
  </r>
  <r>
    <x v="2"/>
    <x v="30"/>
    <n v="2491993.0729166665"/>
    <n v="8612.1757842478473"/>
    <n v="4128226.1333333333"/>
    <n v="27398763.020833332"/>
    <n v="587.73333333333335"/>
  </r>
  <r>
    <x v="0"/>
    <x v="31"/>
    <n v="28734.56021822416"/>
    <n v="24.643338116348804"/>
    <n v="392.02222222222224"/>
    <n v="1921.9292534722222"/>
    <n v="4.3861111111111111"/>
  </r>
  <r>
    <x v="1"/>
    <x v="31"/>
    <n v="9331525.677083334"/>
    <n v="2762.3323126132996"/>
    <n v="9889450.666666666"/>
    <n v="31801302.083333332"/>
    <n v="2295.4666666666667"/>
  </r>
  <r>
    <x v="2"/>
    <x v="31"/>
    <n v="2858947.791466346"/>
    <n v="1131.2353155379462"/>
    <n v="6138150.4000000004"/>
    <n v="40792578.125"/>
    <n v="665.6"/>
  </r>
  <r>
    <x v="0"/>
    <x v="32"/>
    <n v="35603.541447566109"/>
    <n v="21.924289170614053"/>
    <n v="581.19999999999993"/>
    <n v="2825.927734375"/>
    <n v="7.6916666666666664"/>
  </r>
  <r>
    <x v="1"/>
    <x v="32"/>
    <n v="13082342.5"/>
    <n v="6679.2743244533749"/>
    <n v="13404996.266666668"/>
    <n v="43222135.416666664"/>
    <n v="3741.8666666666668"/>
  </r>
  <r>
    <x v="2"/>
    <x v="32"/>
    <n v="5560568.125"/>
    <n v="10899.077493689485"/>
    <n v="8898432"/>
    <n v="59259375"/>
    <n v="1540.8000000000002"/>
  </r>
  <r>
    <x v="0"/>
    <x v="33"/>
    <n v="43687.845787635219"/>
    <n v="60.796185456582911"/>
    <n v="6889.7333333333336"/>
    <n v="133987.4267578125"/>
    <n v="16.575000000000003"/>
  </r>
  <r>
    <x v="1"/>
    <x v="33"/>
    <n v="20585390.833333332"/>
    <n v="12262.365533955643"/>
    <n v="21442048"/>
    <n v="68825000"/>
    <n v="23185.066666666666"/>
  </r>
  <r>
    <x v="2"/>
    <x v="33"/>
    <n v="15416231.71875"/>
    <n v="57005.867683011093"/>
    <n v="13996134.4"/>
    <n v="93228125"/>
    <n v="29486.933333333334"/>
  </r>
  <r>
    <x v="0"/>
    <x v="34"/>
    <n v="55266.405545748195"/>
    <n v="144.8263094717943"/>
    <n v="9085.2000000000007"/>
    <n v="176264.44498697916"/>
    <n v="17.116666666666667"/>
  </r>
  <r>
    <x v="1"/>
    <x v="34"/>
    <n v="27766794.166666668"/>
    <n v="8439.1632447228658"/>
    <n v="28889088"/>
    <n v="92529166.666666672"/>
    <n v="30114.133333333335"/>
  </r>
  <r>
    <x v="2"/>
    <x v="34"/>
    <n v="24903284.850543477"/>
    <n v="131283.58005160329"/>
    <n v="19325907.478260871"/>
    <n v="128892663.04347827"/>
    <n v="41766.956521739128"/>
  </r>
  <r>
    <x v="0"/>
    <x v="35"/>
    <n v="77764.240315755203"/>
    <n v="94.870666188827826"/>
    <n v="12596.266666666666"/>
    <n v="242425.537109375"/>
    <n v="26.908333333333335"/>
  </r>
  <r>
    <x v="1"/>
    <x v="35"/>
    <n v="39483485.64102564"/>
    <n v="30836.182834524978"/>
    <n v="39785729.312820509"/>
    <n v="127912820.51282051"/>
    <n v="54151.220512820517"/>
  </r>
  <r>
    <x v="2"/>
    <x v="35"/>
    <n v="36782593.877551019"/>
    <n v="185789.18233749768"/>
    <n v="26873772.408163268"/>
    <n v="179132653.06122449"/>
    <n v="62624.21768707483"/>
  </r>
  <r>
    <x v="0"/>
    <x v="36"/>
    <n v="110777.69252232143"/>
    <n v="96.436803735232516"/>
    <n v="18210.533333333333"/>
    <n v="352748.61653645831"/>
    <n v="43.883333333333333"/>
  </r>
  <r>
    <x v="1"/>
    <x v="36"/>
    <n v="58859781.481481485"/>
    <n v="42392.798722187392"/>
    <n v="59821260.800000004"/>
    <n v="191659259.25925925"/>
    <n v="99730.014814814815"/>
  </r>
  <r>
    <x v="2"/>
    <x v="36"/>
    <n v="60442075.555555567"/>
    <n v="113382.74497715157"/>
    <n v="41870222.222222224"/>
    <n v="279296296.2962963"/>
    <n v="1187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E2A9A-9784-4C49-A3A1-39F4684AD14F}" name="IntSortPivoted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showHeaders="0" multipleFieldFilters="0">
  <location ref="I1:R39" firstHeaderRow="0" firstDataRow="2" firstDataCol="1"/>
  <pivotFields count="7">
    <pivotField axis="axisCol" showAll="0" defaultSubtotal="0">
      <items count="3">
        <item x="0"/>
        <item x="1"/>
        <item x="2"/>
      </items>
    </pivotField>
    <pivotField axis="axisRow" showAll="0" defaultSubtota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dataField="1" showAll="0" defaultSubtotal="0"/>
    <pivotField showAll="0" defaultSubtotal="0"/>
    <pivotField showAll="0" defaultSubtotal="0"/>
    <pivotField dataField="1" showAll="0" defaultSubtotal="0"/>
    <pivotField dataField="1" showAll="0" defaultSubtotal="0"/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</rowItems>
  <colFields count="2">
    <field x="0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</colItems>
  <dataFields count="3">
    <dataField name="Sum of Mean" fld="2" baseField="0" baseItem="0"/>
    <dataField name="Sum of InstructionRetired" fld="5" baseField="0" baseItem="0"/>
    <dataField name="Sum of CacheMiss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A2EE10-0666-46DF-B3A4-DB3266C8844C}" autoFormatId="16" applyNumberFormats="0" applyBorderFormats="0" applyFontFormats="0" applyPatternFormats="0" applyAlignmentFormats="0" applyWidthHeightFormats="0">
  <queryTableRefresh nextId="10">
    <queryTableFields count="7">
      <queryTableField id="1" name="Method" tableColumnId="1"/>
      <queryTableField id="2" name="Parameters" tableColumnId="2"/>
      <queryTableField id="3" name="Mean" tableColumnId="3"/>
      <queryTableField id="4" name="StandardError" tableColumnId="4"/>
      <queryTableField id="7" name="BranchInstructionRetired" tableColumnId="7"/>
      <queryTableField id="6" name="InstructionRetired" tableColumnId="6"/>
      <queryTableField id="5" name="CacheMiss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929401-06B2-4E98-8E8B-A503BC8DB739}" name="IntSortRaw" displayName="IntSortRaw" ref="A1:G112" tableType="queryTable" totalsRowShown="0">
  <autoFilter ref="A1:G112" xr:uid="{30929401-06B2-4E98-8E8B-A503BC8DB739}"/>
  <tableColumns count="7">
    <tableColumn id="1" xr3:uid="{CAD96FAE-A865-40D1-886A-43C2E4FE1DA1}" uniqueName="1" name="Method" queryTableFieldId="1"/>
    <tableColumn id="2" xr3:uid="{AC1744BB-D065-4802-AB17-28A84675469E}" uniqueName="2" name="Parameters" queryTableFieldId="2"/>
    <tableColumn id="3" xr3:uid="{6742CC20-36D5-42B5-B03C-D247EFD6B985}" uniqueName="3" name="Mean" queryTableFieldId="3" dataDxfId="14"/>
    <tableColumn id="4" xr3:uid="{11FF6106-BBA8-453E-82D5-E1A55BE870ED}" uniqueName="4" name="StandardError" queryTableFieldId="4" dataDxfId="13"/>
    <tableColumn id="7" xr3:uid="{C677CFD7-5396-47E7-8E3F-01FD56626E50}" uniqueName="7" name="BranchInstructionRetired" queryTableFieldId="7"/>
    <tableColumn id="6" xr3:uid="{E6512AB0-EDC5-4F81-8569-E535A2FD1AB4}" uniqueName="6" name="InstructionRetired" queryTableFieldId="6" dataDxfId="12"/>
    <tableColumn id="5" xr3:uid="{1152F805-5C23-4D57-8EE6-0CB3B55061CE}" uniqueName="5" name="CacheMisses" queryTableFieldId="5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29886BD-7C56-43E0-9E7C-DA73AD517FC5}" name="IntSortCleaned" displayName="IntSortCleaned" ref="I41:R78" totalsRowShown="0" dataDxfId="10">
  <autoFilter ref="I41:R78" xr:uid="{B29886BD-7C56-43E0-9E7C-DA73AD517FC5}"/>
  <tableColumns count="10">
    <tableColumn id="1" xr3:uid="{ED93A223-6F70-40CB-8FCA-847184FA64D9}" name="Size" dataDxfId="9"/>
    <tableColumn id="2" xr3:uid="{BA315D47-0414-4CF7-8473-A1B20425D24E}" name="A.Mean" dataDxfId="8">
      <calculatedColumnFormula>M3-J3</calculatedColumnFormula>
    </tableColumn>
    <tableColumn id="3" xr3:uid="{40AD05BE-FE88-4B99-A967-889DBBF7BF1A}" name="N.Mean" dataDxfId="7">
      <calculatedColumnFormula>P3-J3</calculatedColumnFormula>
    </tableColumn>
    <tableColumn id="4" xr3:uid="{E5AECAE5-31E4-4194-9424-C201E478921B}" name="MeanRatio" dataDxfId="6">
      <calculatedColumnFormula>IntSortCleaned[[#This Row],[A.Mean]]/IntSortCleaned[[#This Row],[N.Mean]]</calculatedColumnFormula>
    </tableColumn>
    <tableColumn id="5" xr3:uid="{BE660626-EBAD-4DA2-88F2-96F5D935572D}" name="A.IRetired" dataDxfId="5">
      <calculatedColumnFormula>N3-K3</calculatedColumnFormula>
    </tableColumn>
    <tableColumn id="6" xr3:uid="{A10EE052-B7C8-4329-9375-BD9C2F0B75A2}" name="N.IRetired" dataDxfId="4">
      <calculatedColumnFormula>Q3-K3</calculatedColumnFormula>
    </tableColumn>
    <tableColumn id="7" xr3:uid="{17CB6D65-0807-49AC-BA22-2E27368B54B1}" name="A.IPerT" dataDxfId="3">
      <calculatedColumnFormula>IntSortCleaned[[#This Row],[A.IRetired]]/IntSortCleaned[[#This Row],[A.Mean]]</calculatedColumnFormula>
    </tableColumn>
    <tableColumn id="8" xr3:uid="{9D99B44F-9FAD-4CAA-BA5F-D32BCAEAB184}" name="N.IPerT" dataDxfId="2">
      <calculatedColumnFormula>IntSortCleaned[[#This Row],[N.IRetired]]/IntSortCleaned[[#This Row],[N.Mean]]</calculatedColumnFormula>
    </tableColumn>
    <tableColumn id="9" xr3:uid="{0F5E9C82-FF58-4146-B536-9C914D5F33D7}" name="A.IPerN" dataDxfId="1">
      <calculatedColumnFormula>IntSortCleaned[[#This Row],[A.IRetired]]/IntSortCleaned[[#This Row],[Size]]</calculatedColumnFormula>
    </tableColumn>
    <tableColumn id="10" xr3:uid="{69122003-73CE-4FFB-8003-BD212A3FDF18}" name="N.IPerN" dataDxfId="0">
      <calculatedColumnFormula>IntSortCleaned[[#This Row],[N.IRetired]]/IntSortCleaned[[#This Row],[Size]]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152A0-90CB-4955-A0B3-EC3F71B1BA68}">
  <dimension ref="A1:R112"/>
  <sheetViews>
    <sheetView tabSelected="1" topLeftCell="A55" zoomScaleNormal="100" workbookViewId="0">
      <selection activeCell="E18" sqref="E18"/>
    </sheetView>
  </sheetViews>
  <sheetFormatPr defaultRowHeight="14.4" x14ac:dyDescent="0.3"/>
  <cols>
    <col min="1" max="1" width="14.44140625" bestFit="1" customWidth="1"/>
    <col min="2" max="2" width="12.88671875" bestFit="1" customWidth="1"/>
    <col min="3" max="3" width="12.109375" bestFit="1" customWidth="1"/>
    <col min="4" max="4" width="14.88671875" bestFit="1" customWidth="1"/>
    <col min="5" max="5" width="24.44140625" bestFit="1" customWidth="1"/>
    <col min="6" max="6" width="18.44140625" bestFit="1" customWidth="1"/>
    <col min="7" max="7" width="14.109375" bestFit="1" customWidth="1"/>
    <col min="8" max="9" width="8" bestFit="1" customWidth="1"/>
    <col min="10" max="10" width="17.44140625" bestFit="1" customWidth="1"/>
    <col min="11" max="11" width="22.44140625" bestFit="1" customWidth="1"/>
    <col min="12" max="12" width="18.109375" bestFit="1" customWidth="1"/>
    <col min="13" max="13" width="12.5546875" bestFit="1" customWidth="1"/>
    <col min="14" max="14" width="22.44140625" bestFit="1" customWidth="1"/>
    <col min="15" max="15" width="18.109375" bestFit="1" customWidth="1"/>
    <col min="16" max="16" width="12" bestFit="1" customWidth="1"/>
    <col min="17" max="17" width="22.44140625" bestFit="1" customWidth="1"/>
    <col min="18" max="18" width="18.109375" bestFit="1" customWidth="1"/>
    <col min="19" max="24" width="28.33203125" bestFit="1" customWidth="1"/>
  </cols>
  <sheetData>
    <row r="1" spans="1:18" x14ac:dyDescent="0.3">
      <c r="A1" t="s">
        <v>3</v>
      </c>
      <c r="B1" t="s">
        <v>4</v>
      </c>
      <c r="C1" t="s">
        <v>5</v>
      </c>
      <c r="D1" t="s">
        <v>6</v>
      </c>
      <c r="E1" t="s">
        <v>14</v>
      </c>
      <c r="F1" t="s">
        <v>8</v>
      </c>
      <c r="G1" t="s">
        <v>7</v>
      </c>
      <c r="J1" t="s">
        <v>2</v>
      </c>
      <c r="M1" t="s">
        <v>0</v>
      </c>
      <c r="P1" t="s">
        <v>1</v>
      </c>
    </row>
    <row r="2" spans="1:18" x14ac:dyDescent="0.3">
      <c r="A2" t="s">
        <v>2</v>
      </c>
      <c r="B2">
        <v>4</v>
      </c>
      <c r="C2">
        <v>3.4928085903326669</v>
      </c>
      <c r="D2">
        <v>5.689895469087684E-3</v>
      </c>
      <c r="E2">
        <v>16.065624999999997</v>
      </c>
      <c r="F2">
        <v>68.675975004831955</v>
      </c>
      <c r="G2">
        <v>9.1959635416666676E-4</v>
      </c>
      <c r="J2" t="s">
        <v>9</v>
      </c>
      <c r="K2" t="s">
        <v>11</v>
      </c>
      <c r="L2" t="s">
        <v>10</v>
      </c>
      <c r="M2" t="s">
        <v>9</v>
      </c>
      <c r="N2" t="s">
        <v>11</v>
      </c>
      <c r="O2" t="s">
        <v>10</v>
      </c>
      <c r="P2" t="s">
        <v>9</v>
      </c>
      <c r="Q2" t="s">
        <v>11</v>
      </c>
      <c r="R2" t="s">
        <v>10</v>
      </c>
    </row>
    <row r="3" spans="1:18" x14ac:dyDescent="0.3">
      <c r="A3" t="s">
        <v>0</v>
      </c>
      <c r="B3">
        <v>4</v>
      </c>
      <c r="C3">
        <v>13.506419758001963</v>
      </c>
      <c r="D3">
        <v>6.8377230520688753E-2</v>
      </c>
      <c r="E3">
        <v>56.266210937499999</v>
      </c>
      <c r="F3">
        <v>262.45415210723877</v>
      </c>
      <c r="G3">
        <v>2.095540364583333E-3</v>
      </c>
      <c r="I3" s="1">
        <v>4</v>
      </c>
      <c r="J3">
        <v>3.4928085903326669</v>
      </c>
      <c r="K3">
        <v>68.675975004831955</v>
      </c>
      <c r="L3">
        <v>9.1959635416666676E-4</v>
      </c>
      <c r="M3">
        <v>13.506419758001963</v>
      </c>
      <c r="N3">
        <v>262.45415210723877</v>
      </c>
      <c r="O3">
        <v>2.095540364583333E-3</v>
      </c>
      <c r="P3">
        <v>18.301300065858022</v>
      </c>
      <c r="Q3">
        <v>128.38045756022134</v>
      </c>
      <c r="R3">
        <v>1.5462239583333333E-3</v>
      </c>
    </row>
    <row r="4" spans="1:18" x14ac:dyDescent="0.3">
      <c r="A4" t="s">
        <v>1</v>
      </c>
      <c r="B4">
        <v>4</v>
      </c>
      <c r="C4">
        <v>18.301300065858022</v>
      </c>
      <c r="D4">
        <v>7.8255685911445116E-3</v>
      </c>
      <c r="E4">
        <v>17.243359375000001</v>
      </c>
      <c r="F4">
        <v>128.38045756022134</v>
      </c>
      <c r="G4">
        <v>1.5462239583333333E-3</v>
      </c>
      <c r="I4" s="1">
        <v>6</v>
      </c>
      <c r="J4">
        <v>3.4211299249104092</v>
      </c>
      <c r="K4">
        <v>70.683658123016357</v>
      </c>
      <c r="L4">
        <v>3.438313802083333E-4</v>
      </c>
      <c r="M4">
        <v>17.363222581999644</v>
      </c>
      <c r="N4">
        <v>352.71843274434411</v>
      </c>
      <c r="O4">
        <v>2.685546875E-3</v>
      </c>
      <c r="P4">
        <v>18.362766717161453</v>
      </c>
      <c r="Q4">
        <v>130.18051783243814</v>
      </c>
      <c r="R4">
        <v>1.2858072916666664E-3</v>
      </c>
    </row>
    <row r="5" spans="1:18" x14ac:dyDescent="0.3">
      <c r="A5" t="s">
        <v>2</v>
      </c>
      <c r="B5">
        <v>6</v>
      </c>
      <c r="C5">
        <v>3.4211299249104092</v>
      </c>
      <c r="D5">
        <v>3.2368446687294663E-3</v>
      </c>
      <c r="E5">
        <v>17.062955729166667</v>
      </c>
      <c r="F5">
        <v>70.683658123016357</v>
      </c>
      <c r="G5">
        <v>3.438313802083333E-4</v>
      </c>
      <c r="I5" s="1">
        <v>8</v>
      </c>
      <c r="J5">
        <v>3.4265088183539256</v>
      </c>
      <c r="K5">
        <v>70.676704247792557</v>
      </c>
      <c r="L5">
        <v>3.3162434895833335E-4</v>
      </c>
      <c r="M5">
        <v>24.752399538244521</v>
      </c>
      <c r="N5">
        <v>480.50880432128906</v>
      </c>
      <c r="O5">
        <v>2.6936848958333337E-3</v>
      </c>
      <c r="P5">
        <v>18.366395831108093</v>
      </c>
      <c r="Q5">
        <v>130.36926587422687</v>
      </c>
      <c r="R5">
        <v>1.3264973958333334E-3</v>
      </c>
    </row>
    <row r="6" spans="1:18" x14ac:dyDescent="0.3">
      <c r="A6" t="s">
        <v>0</v>
      </c>
      <c r="B6">
        <v>6</v>
      </c>
      <c r="C6">
        <v>17.363222581999644</v>
      </c>
      <c r="D6">
        <v>1.3319980444332854E-2</v>
      </c>
      <c r="E6">
        <v>75.452213541666666</v>
      </c>
      <c r="F6">
        <v>352.71843274434411</v>
      </c>
      <c r="G6">
        <v>2.685546875E-3</v>
      </c>
      <c r="I6" s="1">
        <v>13</v>
      </c>
      <c r="J6">
        <v>3.2871166368325553</v>
      </c>
      <c r="K6">
        <v>76.682368914286286</v>
      </c>
      <c r="L6">
        <v>2.787272135416666E-4</v>
      </c>
      <c r="M6">
        <v>47.772790193557739</v>
      </c>
      <c r="N6">
        <v>948.53738943735755</v>
      </c>
      <c r="O6">
        <v>6.8155924479166661E-3</v>
      </c>
      <c r="P6">
        <v>38.571380651914154</v>
      </c>
      <c r="Q6">
        <v>258.75965754191083</v>
      </c>
      <c r="R6">
        <v>3.6783854166666666E-3</v>
      </c>
    </row>
    <row r="7" spans="1:18" x14ac:dyDescent="0.3">
      <c r="A7" t="s">
        <v>1</v>
      </c>
      <c r="B7">
        <v>6</v>
      </c>
      <c r="C7">
        <v>18.362766717161453</v>
      </c>
      <c r="D7">
        <v>8.4492087326202923E-3</v>
      </c>
      <c r="E7">
        <v>18.185937500000001</v>
      </c>
      <c r="F7">
        <v>130.18051783243814</v>
      </c>
      <c r="G7">
        <v>1.2858072916666664E-3</v>
      </c>
      <c r="I7" s="1">
        <v>16</v>
      </c>
      <c r="J7">
        <v>3.2833259304364524</v>
      </c>
      <c r="K7">
        <v>76.70670747756958</v>
      </c>
      <c r="L7">
        <v>3.0721028645833338E-4</v>
      </c>
      <c r="M7">
        <v>65.431620393480571</v>
      </c>
      <c r="N7">
        <v>1315.6712055206299</v>
      </c>
      <c r="O7">
        <v>7.0963541666666666E-3</v>
      </c>
      <c r="P7">
        <v>38.471015691757202</v>
      </c>
      <c r="Q7">
        <v>257.48213132222492</v>
      </c>
      <c r="R7">
        <v>2.7221679687499997E-3</v>
      </c>
    </row>
    <row r="8" spans="1:18" x14ac:dyDescent="0.3">
      <c r="A8" t="s">
        <v>2</v>
      </c>
      <c r="B8">
        <v>8</v>
      </c>
      <c r="C8">
        <v>3.4265088183539256</v>
      </c>
      <c r="D8">
        <v>3.152835718748046E-3</v>
      </c>
      <c r="E8">
        <v>17.063118489583335</v>
      </c>
      <c r="F8">
        <v>70.676704247792557</v>
      </c>
      <c r="G8">
        <v>3.3162434895833335E-4</v>
      </c>
      <c r="I8" s="1">
        <v>27</v>
      </c>
      <c r="J8">
        <v>3.9909999569257102</v>
      </c>
      <c r="K8">
        <v>91.886520385742188</v>
      </c>
      <c r="L8">
        <v>4.5166015624999997E-4</v>
      </c>
      <c r="M8">
        <v>89.260611534118652</v>
      </c>
      <c r="N8">
        <v>1545.347770055135</v>
      </c>
      <c r="O8">
        <v>1.18408203125E-2</v>
      </c>
      <c r="P8">
        <v>149.29345846176147</v>
      </c>
      <c r="Q8">
        <v>2739.8268381754556</v>
      </c>
      <c r="R8">
        <v>2.5455729166666666E-2</v>
      </c>
    </row>
    <row r="9" spans="1:18" x14ac:dyDescent="0.3">
      <c r="A9" t="s">
        <v>0</v>
      </c>
      <c r="B9">
        <v>8</v>
      </c>
      <c r="C9">
        <v>24.752399538244521</v>
      </c>
      <c r="D9">
        <v>9.2180121328289937E-3</v>
      </c>
      <c r="E9">
        <v>100.515625</v>
      </c>
      <c r="F9">
        <v>480.50880432128906</v>
      </c>
      <c r="G9">
        <v>2.6936848958333337E-3</v>
      </c>
      <c r="I9" s="1">
        <v>32</v>
      </c>
      <c r="J9">
        <v>4.2544857660929365</v>
      </c>
      <c r="K9">
        <v>93.939403692881271</v>
      </c>
      <c r="L9">
        <v>3.8248697916666666E-4</v>
      </c>
      <c r="M9">
        <v>149.58811124165854</v>
      </c>
      <c r="N9">
        <v>2491.5377298990884</v>
      </c>
      <c r="O9">
        <v>2.4544270833333336E-2</v>
      </c>
      <c r="P9">
        <v>135.86003303527832</v>
      </c>
      <c r="Q9">
        <v>2541.7645772298174</v>
      </c>
      <c r="R9">
        <v>2.2851562499999999E-2</v>
      </c>
    </row>
    <row r="10" spans="1:18" x14ac:dyDescent="0.3">
      <c r="A10" t="s">
        <v>1</v>
      </c>
      <c r="B10">
        <v>8</v>
      </c>
      <c r="C10">
        <v>18.366395831108093</v>
      </c>
      <c r="D10">
        <v>1.204167909611813E-2</v>
      </c>
      <c r="E10">
        <v>18.230208333333334</v>
      </c>
      <c r="F10">
        <v>130.36926587422687</v>
      </c>
      <c r="G10">
        <v>1.3264973958333334E-3</v>
      </c>
      <c r="I10" s="1">
        <v>47</v>
      </c>
      <c r="J10">
        <v>4.0884607036908465</v>
      </c>
      <c r="K10">
        <v>101.93288326263428</v>
      </c>
      <c r="L10">
        <v>4.2114257812499997E-4</v>
      </c>
      <c r="M10">
        <v>185.21457452040451</v>
      </c>
      <c r="N10">
        <v>3115.8447265625</v>
      </c>
      <c r="O10">
        <v>4.2252604166666666E-2</v>
      </c>
      <c r="P10">
        <v>229.65088401521956</v>
      </c>
      <c r="Q10">
        <v>4497.6075490315752</v>
      </c>
      <c r="R10">
        <v>2.6822916666666665E-2</v>
      </c>
    </row>
    <row r="11" spans="1:18" x14ac:dyDescent="0.3">
      <c r="A11" t="s">
        <v>2</v>
      </c>
      <c r="B11">
        <v>13</v>
      </c>
      <c r="C11">
        <v>3.2871166368325553</v>
      </c>
      <c r="D11">
        <v>3.7599751271863071E-3</v>
      </c>
      <c r="E11">
        <v>18.058984375000001</v>
      </c>
      <c r="F11">
        <v>76.682368914286286</v>
      </c>
      <c r="G11">
        <v>2.787272135416666E-4</v>
      </c>
      <c r="I11" s="1">
        <v>64</v>
      </c>
      <c r="J11">
        <v>5.2966878964350776</v>
      </c>
      <c r="K11">
        <v>114.99772469202678</v>
      </c>
      <c r="L11">
        <v>5.9204101562499996E-4</v>
      </c>
      <c r="M11">
        <v>306.76102297646656</v>
      </c>
      <c r="N11">
        <v>4740.2064005533848</v>
      </c>
      <c r="O11">
        <v>4.5833333333333337E-2</v>
      </c>
      <c r="P11">
        <v>277.18381541115895</v>
      </c>
      <c r="Q11">
        <v>5471.4520772298174</v>
      </c>
      <c r="R11">
        <v>3.9583333333333338E-2</v>
      </c>
    </row>
    <row r="12" spans="1:18" x14ac:dyDescent="0.3">
      <c r="A12" t="s">
        <v>0</v>
      </c>
      <c r="B12">
        <v>13</v>
      </c>
      <c r="C12">
        <v>47.772790193557739</v>
      </c>
      <c r="D12">
        <v>2.4347858696558408E-2</v>
      </c>
      <c r="E12">
        <v>190.30683593749998</v>
      </c>
      <c r="F12">
        <v>948.53738943735755</v>
      </c>
      <c r="G12">
        <v>6.8155924479166661E-3</v>
      </c>
      <c r="I12" s="1">
        <v>101</v>
      </c>
      <c r="J12">
        <v>6.1536064105374475</v>
      </c>
      <c r="K12">
        <v>134.99160607655841</v>
      </c>
      <c r="L12">
        <v>3.662109375E-4</v>
      </c>
      <c r="M12">
        <v>492.19479878743488</v>
      </c>
      <c r="N12">
        <v>7722.6638793945313</v>
      </c>
      <c r="O12">
        <v>6.6666666666666666E-2</v>
      </c>
      <c r="P12">
        <v>503.14872741699219</v>
      </c>
      <c r="Q12">
        <v>10058.784484863281</v>
      </c>
      <c r="R12">
        <v>6.6927083333333331E-2</v>
      </c>
    </row>
    <row r="13" spans="1:18" x14ac:dyDescent="0.3">
      <c r="A13" t="s">
        <v>1</v>
      </c>
      <c r="B13">
        <v>13</v>
      </c>
      <c r="C13">
        <v>38.571380651914154</v>
      </c>
      <c r="D13">
        <v>1.9095785213213267E-2</v>
      </c>
      <c r="E13">
        <v>32.522916666666667</v>
      </c>
      <c r="F13">
        <v>258.75965754191083</v>
      </c>
      <c r="G13">
        <v>3.6783854166666666E-3</v>
      </c>
      <c r="I13" s="1">
        <v>128</v>
      </c>
      <c r="J13">
        <v>7.0055289069811506</v>
      </c>
      <c r="K13">
        <v>147.11121718088788</v>
      </c>
      <c r="L13">
        <v>6.1848958333333341E-4</v>
      </c>
      <c r="M13">
        <v>630.08195436917822</v>
      </c>
      <c r="N13">
        <v>9526.5706380208339</v>
      </c>
      <c r="O13">
        <v>0.10130208333333333</v>
      </c>
      <c r="P13">
        <v>718.79143714904785</v>
      </c>
      <c r="Q13">
        <v>11772.28291829427</v>
      </c>
      <c r="R13">
        <v>9.3229166666666669E-2</v>
      </c>
    </row>
    <row r="14" spans="1:18" x14ac:dyDescent="0.3">
      <c r="A14" t="s">
        <v>2</v>
      </c>
      <c r="B14">
        <v>16</v>
      </c>
      <c r="C14">
        <v>3.2833259304364524</v>
      </c>
      <c r="D14">
        <v>2.6193173913005084E-3</v>
      </c>
      <c r="E14">
        <v>18.064453125</v>
      </c>
      <c r="F14">
        <v>76.70670747756958</v>
      </c>
      <c r="G14">
        <v>3.0721028645833338E-4</v>
      </c>
      <c r="I14" s="1">
        <v>177</v>
      </c>
      <c r="J14">
        <v>8.698966869941124</v>
      </c>
      <c r="K14">
        <v>171.34249210357666</v>
      </c>
      <c r="L14">
        <v>8.3007812500000009E-4</v>
      </c>
      <c r="M14">
        <v>960.02705891927087</v>
      </c>
      <c r="N14">
        <v>14758.42793782552</v>
      </c>
      <c r="O14">
        <v>0.17291666666666666</v>
      </c>
      <c r="P14">
        <v>941.52065685817172</v>
      </c>
      <c r="Q14">
        <v>18396.504720052082</v>
      </c>
      <c r="R14">
        <v>0.14192708333333331</v>
      </c>
    </row>
    <row r="15" spans="1:18" x14ac:dyDescent="0.3">
      <c r="A15" t="s">
        <v>0</v>
      </c>
      <c r="B15">
        <v>16</v>
      </c>
      <c r="C15">
        <v>65.431620393480571</v>
      </c>
      <c r="D15">
        <v>3.6441912176255045E-2</v>
      </c>
      <c r="E15">
        <v>260.03385416666663</v>
      </c>
      <c r="F15">
        <v>1315.6712055206299</v>
      </c>
      <c r="G15">
        <v>7.0963541666666666E-3</v>
      </c>
      <c r="I15" s="1">
        <v>256</v>
      </c>
      <c r="J15">
        <v>11.718752873795372</v>
      </c>
      <c r="K15">
        <v>211.64119243621826</v>
      </c>
      <c r="L15">
        <v>6.5104166666666663E-4</v>
      </c>
      <c r="M15">
        <v>1508.8132731119792</v>
      </c>
      <c r="N15">
        <v>22020.594278971355</v>
      </c>
      <c r="O15">
        <v>0.24322916666666666</v>
      </c>
      <c r="P15">
        <v>1431.7078908284504</v>
      </c>
      <c r="Q15">
        <v>25405.248006184895</v>
      </c>
      <c r="R15">
        <v>0.20572916666666669</v>
      </c>
    </row>
    <row r="16" spans="1:18" x14ac:dyDescent="0.3">
      <c r="A16" t="s">
        <v>1</v>
      </c>
      <c r="B16">
        <v>16</v>
      </c>
      <c r="C16">
        <v>38.471015691757202</v>
      </c>
      <c r="D16">
        <v>1.5472442546719754E-2</v>
      </c>
      <c r="E16">
        <v>31.735286458333331</v>
      </c>
      <c r="F16">
        <v>257.48213132222492</v>
      </c>
      <c r="G16">
        <v>2.7221679687499997E-3</v>
      </c>
      <c r="I16" s="1">
        <v>365</v>
      </c>
      <c r="J16">
        <v>14.561871488889059</v>
      </c>
      <c r="K16">
        <v>268.09771855672199</v>
      </c>
      <c r="L16">
        <v>1.5299479166666669E-3</v>
      </c>
      <c r="M16">
        <v>2168.0612691243491</v>
      </c>
      <c r="N16">
        <v>31361.134847005211</v>
      </c>
      <c r="O16">
        <v>0.36145833333333333</v>
      </c>
      <c r="P16">
        <v>1970.4596201578777</v>
      </c>
      <c r="Q16">
        <v>38682.55615234375</v>
      </c>
      <c r="R16">
        <v>0.31041666666666667</v>
      </c>
    </row>
    <row r="17" spans="1:18" x14ac:dyDescent="0.3">
      <c r="A17" t="s">
        <v>2</v>
      </c>
      <c r="B17">
        <v>27</v>
      </c>
      <c r="C17">
        <v>3.9909999569257102</v>
      </c>
      <c r="D17">
        <v>2.8110842790131756E-3</v>
      </c>
      <c r="E17">
        <v>22.076822916666668</v>
      </c>
      <c r="F17">
        <v>91.886520385742188</v>
      </c>
      <c r="G17">
        <v>4.5166015624999997E-4</v>
      </c>
      <c r="I17" s="1">
        <v>512</v>
      </c>
      <c r="J17">
        <v>18.477298319339752</v>
      </c>
      <c r="K17">
        <v>340.60875574747718</v>
      </c>
      <c r="L17">
        <v>2.2542317708333336E-3</v>
      </c>
      <c r="M17">
        <v>3331.5325673421225</v>
      </c>
      <c r="N17">
        <v>47043.100992838547</v>
      </c>
      <c r="O17">
        <v>0.49895833333333339</v>
      </c>
      <c r="P17">
        <v>2695.8521525065103</v>
      </c>
      <c r="Q17">
        <v>55042.775472005203</v>
      </c>
      <c r="R17">
        <v>0.39895833333333336</v>
      </c>
    </row>
    <row r="18" spans="1:18" x14ac:dyDescent="0.3">
      <c r="A18" t="s">
        <v>0</v>
      </c>
      <c r="B18">
        <v>27</v>
      </c>
      <c r="C18">
        <v>89.260611534118652</v>
      </c>
      <c r="D18">
        <v>5.7163928591047894E-2</v>
      </c>
      <c r="E18">
        <v>367.86601562499999</v>
      </c>
      <c r="F18">
        <v>1545.347770055135</v>
      </c>
      <c r="G18">
        <v>1.18408203125E-2</v>
      </c>
      <c r="I18" s="1">
        <v>748</v>
      </c>
      <c r="J18">
        <v>18.702940004212515</v>
      </c>
      <c r="K18">
        <v>427.21033096313477</v>
      </c>
      <c r="L18">
        <v>1.8473307291666666E-3</v>
      </c>
      <c r="M18">
        <v>4580.1707458496094</v>
      </c>
      <c r="N18">
        <v>71310.933430989578</v>
      </c>
      <c r="O18">
        <v>0.8979166666666667</v>
      </c>
      <c r="P18">
        <v>4488.3551461356028</v>
      </c>
      <c r="Q18">
        <v>84627.278645833328</v>
      </c>
      <c r="R18">
        <v>0.59166666666666667</v>
      </c>
    </row>
    <row r="19" spans="1:18" x14ac:dyDescent="0.3">
      <c r="A19" t="s">
        <v>1</v>
      </c>
      <c r="B19">
        <v>27</v>
      </c>
      <c r="C19">
        <v>149.29345846176147</v>
      </c>
      <c r="D19">
        <v>5.0821659091575974E-2</v>
      </c>
      <c r="E19">
        <v>467.03229166666671</v>
      </c>
      <c r="F19">
        <v>2739.8268381754556</v>
      </c>
      <c r="G19">
        <v>2.5455729166666666E-2</v>
      </c>
      <c r="I19" s="1">
        <v>1024</v>
      </c>
      <c r="J19">
        <v>29.633815799440658</v>
      </c>
      <c r="K19">
        <v>510.35583019256592</v>
      </c>
      <c r="L19">
        <v>2.034505208333333E-3</v>
      </c>
      <c r="M19">
        <v>6909.5245361328125</v>
      </c>
      <c r="N19">
        <v>105538.43180338542</v>
      </c>
      <c r="O19">
        <v>1.0145833333333334</v>
      </c>
      <c r="P19">
        <v>6678.9955647786455</v>
      </c>
      <c r="Q19">
        <v>119573.46598307292</v>
      </c>
      <c r="R19">
        <v>0.875</v>
      </c>
    </row>
    <row r="20" spans="1:18" x14ac:dyDescent="0.3">
      <c r="A20" t="s">
        <v>2</v>
      </c>
      <c r="B20">
        <v>32</v>
      </c>
      <c r="C20">
        <v>4.2544857660929365</v>
      </c>
      <c r="D20">
        <v>2.9852675186375589E-3</v>
      </c>
      <c r="E20">
        <v>23.087434895833333</v>
      </c>
      <c r="F20">
        <v>93.939403692881271</v>
      </c>
      <c r="G20">
        <v>3.8248697916666666E-4</v>
      </c>
      <c r="I20" s="1">
        <v>1537</v>
      </c>
      <c r="J20">
        <v>40.181432366371155</v>
      </c>
      <c r="K20">
        <v>681.51652812957764</v>
      </c>
      <c r="L20">
        <v>3.2674153645833337E-3</v>
      </c>
      <c r="M20">
        <v>15785.871887207031</v>
      </c>
      <c r="N20">
        <v>160441.41981336806</v>
      </c>
      <c r="O20">
        <v>2.8777777777777778</v>
      </c>
      <c r="P20">
        <v>11793.406568254743</v>
      </c>
      <c r="Q20">
        <v>189060.46549479166</v>
      </c>
      <c r="R20">
        <v>1.6</v>
      </c>
    </row>
    <row r="21" spans="1:18" x14ac:dyDescent="0.3">
      <c r="A21" t="s">
        <v>0</v>
      </c>
      <c r="B21">
        <v>32</v>
      </c>
      <c r="C21">
        <v>149.58811124165854</v>
      </c>
      <c r="D21">
        <v>0.13592907504434387</v>
      </c>
      <c r="E21">
        <v>592.95624999999995</v>
      </c>
      <c r="F21">
        <v>2491.5377298990884</v>
      </c>
      <c r="G21">
        <v>2.4544270833333336E-2</v>
      </c>
      <c r="I21" s="1">
        <v>2048</v>
      </c>
      <c r="J21">
        <v>52.841235399246216</v>
      </c>
      <c r="K21">
        <v>847.99329439798987</v>
      </c>
      <c r="L21">
        <v>5.147298177083333E-3</v>
      </c>
      <c r="M21">
        <v>32447.545166015625</v>
      </c>
      <c r="N21">
        <v>226205.4443359375</v>
      </c>
      <c r="O21">
        <v>4.8666666666666663</v>
      </c>
      <c r="P21">
        <v>14472.427317301432</v>
      </c>
      <c r="Q21">
        <v>260112.50813802084</v>
      </c>
      <c r="R21">
        <v>1.9252604166666667</v>
      </c>
    </row>
    <row r="22" spans="1:18" x14ac:dyDescent="0.3">
      <c r="A22" t="s">
        <v>1</v>
      </c>
      <c r="B22">
        <v>32</v>
      </c>
      <c r="C22">
        <v>135.86003303527832</v>
      </c>
      <c r="D22">
        <v>9.0447569551882309E-2</v>
      </c>
      <c r="E22">
        <v>447.71666666666664</v>
      </c>
      <c r="F22">
        <v>2541.7645772298174</v>
      </c>
      <c r="G22">
        <v>2.2851562499999999E-2</v>
      </c>
      <c r="I22" s="1">
        <v>3389</v>
      </c>
      <c r="J22">
        <v>79.655436277389526</v>
      </c>
      <c r="K22">
        <v>170.31431198120117</v>
      </c>
      <c r="L22">
        <v>7.1614583333333339E-3</v>
      </c>
      <c r="M22">
        <v>86384.449462890625</v>
      </c>
      <c r="N22">
        <v>417203.77604166669</v>
      </c>
      <c r="O22">
        <v>17.541666666666668</v>
      </c>
      <c r="P22">
        <v>22374.412027994793</v>
      </c>
      <c r="Q22">
        <v>449947.10286458331</v>
      </c>
      <c r="R22">
        <v>3.45</v>
      </c>
    </row>
    <row r="23" spans="1:18" x14ac:dyDescent="0.3">
      <c r="A23" t="s">
        <v>2</v>
      </c>
      <c r="B23">
        <v>47</v>
      </c>
      <c r="C23">
        <v>4.0884607036908465</v>
      </c>
      <c r="D23">
        <v>2.6997804768379508E-3</v>
      </c>
      <c r="E23">
        <v>23.085546874999999</v>
      </c>
      <c r="F23">
        <v>101.93288326263428</v>
      </c>
      <c r="G23">
        <v>4.2114257812499997E-4</v>
      </c>
      <c r="I23" s="1">
        <v>4096</v>
      </c>
      <c r="J23">
        <v>94.169680277506515</v>
      </c>
      <c r="K23">
        <v>170.61233520507813</v>
      </c>
      <c r="L23">
        <v>8.6914062500000003E-3</v>
      </c>
      <c r="M23">
        <v>116475.10114397321</v>
      </c>
      <c r="N23">
        <v>484358.72395833331</v>
      </c>
      <c r="O23">
        <v>17.141666666666669</v>
      </c>
      <c r="P23">
        <v>32425.126953125</v>
      </c>
      <c r="Q23">
        <v>565748.08756510413</v>
      </c>
      <c r="R23">
        <v>6.0916666666666659</v>
      </c>
    </row>
    <row r="24" spans="1:18" x14ac:dyDescent="0.3">
      <c r="A24" t="s">
        <v>0</v>
      </c>
      <c r="B24">
        <v>47</v>
      </c>
      <c r="C24">
        <v>185.21457452040451</v>
      </c>
      <c r="D24">
        <v>0.10134209970549703</v>
      </c>
      <c r="E24">
        <v>749.2791666666667</v>
      </c>
      <c r="F24">
        <v>3115.8447265625</v>
      </c>
      <c r="G24">
        <v>4.2252604166666666E-2</v>
      </c>
      <c r="I24" s="1">
        <v>6793</v>
      </c>
      <c r="J24">
        <v>370.70330301920575</v>
      </c>
      <c r="K24">
        <v>190.22623697916666</v>
      </c>
      <c r="L24">
        <v>2.7083333333333334E-2</v>
      </c>
      <c r="M24">
        <v>226424.33756510416</v>
      </c>
      <c r="N24">
        <v>821773.27473958337</v>
      </c>
      <c r="O24">
        <v>26.333333333333332</v>
      </c>
      <c r="P24">
        <v>56756.487833658852</v>
      </c>
      <c r="Q24">
        <v>982168.5791015625</v>
      </c>
      <c r="R24">
        <v>8.1208333333333336</v>
      </c>
    </row>
    <row r="25" spans="1:18" x14ac:dyDescent="0.3">
      <c r="A25" t="s">
        <v>1</v>
      </c>
      <c r="B25">
        <v>47</v>
      </c>
      <c r="C25">
        <v>229.65088401521956</v>
      </c>
      <c r="D25">
        <v>8.5792530117143898E-2</v>
      </c>
      <c r="E25">
        <v>767.6229166666667</v>
      </c>
      <c r="F25">
        <v>4497.6075490315752</v>
      </c>
      <c r="G25">
        <v>2.6822916666666665E-2</v>
      </c>
      <c r="I25" s="1">
        <v>8192</v>
      </c>
      <c r="J25">
        <v>504.60637410481769</v>
      </c>
      <c r="K25">
        <v>204.0863037109375</v>
      </c>
      <c r="L25">
        <v>5.3385416666666664E-2</v>
      </c>
      <c r="M25">
        <v>281208.642578125</v>
      </c>
      <c r="N25">
        <v>1023502.6041666666</v>
      </c>
      <c r="O25">
        <v>47.333333333333336</v>
      </c>
      <c r="P25">
        <v>71871.493966238835</v>
      </c>
      <c r="Q25">
        <v>1233473.7141927083</v>
      </c>
      <c r="R25">
        <v>11.158333333333333</v>
      </c>
    </row>
    <row r="26" spans="1:18" x14ac:dyDescent="0.3">
      <c r="A26" t="s">
        <v>2</v>
      </c>
      <c r="B26">
        <v>64</v>
      </c>
      <c r="C26">
        <v>5.2966878964350776</v>
      </c>
      <c r="D26">
        <v>2.5983951369472477E-3</v>
      </c>
      <c r="E26">
        <v>23.111946614583331</v>
      </c>
      <c r="F26">
        <v>114.99772469202678</v>
      </c>
      <c r="G26">
        <v>5.9204101562499996E-4</v>
      </c>
      <c r="I26" s="1">
        <v>14289</v>
      </c>
      <c r="J26">
        <v>872.23004023234046</v>
      </c>
      <c r="K26">
        <v>225.89365641276044</v>
      </c>
      <c r="L26">
        <v>9.3489583333333334E-2</v>
      </c>
      <c r="M26">
        <v>531540.59895833337</v>
      </c>
      <c r="N26">
        <v>1897265.625</v>
      </c>
      <c r="O26">
        <v>89.86666666666666</v>
      </c>
      <c r="P26">
        <v>146905.14811197916</v>
      </c>
      <c r="Q26">
        <v>2265629.0690104165</v>
      </c>
      <c r="R26">
        <v>23.616666666666667</v>
      </c>
    </row>
    <row r="27" spans="1:18" x14ac:dyDescent="0.3">
      <c r="A27" t="s">
        <v>0</v>
      </c>
      <c r="B27">
        <v>64</v>
      </c>
      <c r="C27">
        <v>306.76102297646656</v>
      </c>
      <c r="D27">
        <v>0.21688392621488486</v>
      </c>
      <c r="E27">
        <v>1216.8770833333333</v>
      </c>
      <c r="F27">
        <v>4740.2064005533848</v>
      </c>
      <c r="G27">
        <v>4.5833333333333337E-2</v>
      </c>
      <c r="I27" s="1">
        <v>16384</v>
      </c>
      <c r="J27">
        <v>1002.7624130249023</v>
      </c>
      <c r="K27">
        <v>238.92720540364584</v>
      </c>
      <c r="L27">
        <v>8.0208333333333326E-2</v>
      </c>
      <c r="M27">
        <v>616855.21484375</v>
      </c>
      <c r="N27">
        <v>2222916.6666666665</v>
      </c>
      <c r="O27">
        <v>106.66666666666667</v>
      </c>
      <c r="P27">
        <v>178542.00276692709</v>
      </c>
      <c r="Q27">
        <v>2678853.3528645835</v>
      </c>
      <c r="R27">
        <v>28.099999999999998</v>
      </c>
    </row>
    <row r="28" spans="1:18" x14ac:dyDescent="0.3">
      <c r="A28" t="s">
        <v>1</v>
      </c>
      <c r="B28">
        <v>64</v>
      </c>
      <c r="C28">
        <v>277.18381541115895</v>
      </c>
      <c r="D28">
        <v>0.25270009560760176</v>
      </c>
      <c r="E28">
        <v>922.4666666666667</v>
      </c>
      <c r="F28">
        <v>5471.4520772298174</v>
      </c>
      <c r="G28">
        <v>3.9583333333333338E-2</v>
      </c>
      <c r="I28" s="1">
        <v>23124</v>
      </c>
      <c r="J28">
        <v>1466.4443715413411</v>
      </c>
      <c r="K28">
        <v>272.24222819010413</v>
      </c>
      <c r="L28">
        <v>0.14270833333333333</v>
      </c>
      <c r="M28">
        <v>907012.35677083337</v>
      </c>
      <c r="N28">
        <v>3197688.8020833335</v>
      </c>
      <c r="O28">
        <v>119</v>
      </c>
      <c r="P28">
        <v>253361.29557291666</v>
      </c>
      <c r="Q28">
        <v>3857454.4270833335</v>
      </c>
      <c r="R28">
        <v>42.166666666666664</v>
      </c>
    </row>
    <row r="29" spans="1:18" x14ac:dyDescent="0.3">
      <c r="A29" t="s">
        <v>2</v>
      </c>
      <c r="B29">
        <v>101</v>
      </c>
      <c r="C29">
        <v>6.1536064105374475</v>
      </c>
      <c r="D29">
        <v>3.791839205098593E-3</v>
      </c>
      <c r="E29">
        <v>26.096744791666666</v>
      </c>
      <c r="F29">
        <v>134.99160607655841</v>
      </c>
      <c r="G29">
        <v>3.662109375E-4</v>
      </c>
      <c r="I29" s="1">
        <v>32768</v>
      </c>
      <c r="J29">
        <v>2083.4006245930991</v>
      </c>
      <c r="K29">
        <v>326.28377278645831</v>
      </c>
      <c r="L29">
        <v>0.22083333333333333</v>
      </c>
      <c r="M29">
        <v>1350992.91015625</v>
      </c>
      <c r="N29">
        <v>4659114.583333333</v>
      </c>
      <c r="O29">
        <v>252.93333333333334</v>
      </c>
      <c r="P29">
        <v>392715.400390625</v>
      </c>
      <c r="Q29">
        <v>5830940.755208333</v>
      </c>
      <c r="R29">
        <v>60.266666666666666</v>
      </c>
    </row>
    <row r="30" spans="1:18" x14ac:dyDescent="0.3">
      <c r="A30" t="s">
        <v>0</v>
      </c>
      <c r="B30">
        <v>101</v>
      </c>
      <c r="C30">
        <v>492.19479878743488</v>
      </c>
      <c r="D30">
        <v>0.40673489196266222</v>
      </c>
      <c r="E30">
        <v>1949.675</v>
      </c>
      <c r="F30">
        <v>7722.6638793945313</v>
      </c>
      <c r="G30">
        <v>6.6666666666666666E-2</v>
      </c>
      <c r="I30" s="1">
        <v>53151</v>
      </c>
      <c r="J30">
        <v>3357.3736572265625</v>
      </c>
      <c r="K30">
        <v>400.543212890625</v>
      </c>
      <c r="L30">
        <v>0.29166666666666669</v>
      </c>
      <c r="M30">
        <v>2325933.5677083335</v>
      </c>
      <c r="N30">
        <v>7742708.333333333</v>
      </c>
      <c r="O30">
        <v>406.4</v>
      </c>
      <c r="P30">
        <v>672789.07552083337</v>
      </c>
      <c r="Q30">
        <v>9790820.3125</v>
      </c>
      <c r="R30">
        <v>116.26666666666667</v>
      </c>
    </row>
    <row r="31" spans="1:18" x14ac:dyDescent="0.3">
      <c r="A31" t="s">
        <v>1</v>
      </c>
      <c r="B31">
        <v>101</v>
      </c>
      <c r="C31">
        <v>503.14872741699219</v>
      </c>
      <c r="D31">
        <v>0.37186338977616246</v>
      </c>
      <c r="E31">
        <v>1658.3541666666665</v>
      </c>
      <c r="F31">
        <v>10058.784484863281</v>
      </c>
      <c r="G31">
        <v>6.6927083333333331E-2</v>
      </c>
      <c r="I31" s="1">
        <v>65536</v>
      </c>
      <c r="J31">
        <v>4147.8610992431641</v>
      </c>
      <c r="K31">
        <v>485.73811848958331</v>
      </c>
      <c r="L31">
        <v>0.59375</v>
      </c>
      <c r="M31">
        <v>2882240.6529017859</v>
      </c>
      <c r="N31">
        <v>9853125</v>
      </c>
      <c r="O31">
        <v>427.73333333333335</v>
      </c>
      <c r="P31">
        <v>892622.47395833337</v>
      </c>
      <c r="Q31">
        <v>12639436.848958334</v>
      </c>
      <c r="R31">
        <v>142.73333333333335</v>
      </c>
    </row>
    <row r="32" spans="1:18" x14ac:dyDescent="0.3">
      <c r="A32" t="s">
        <v>2</v>
      </c>
      <c r="B32">
        <v>128</v>
      </c>
      <c r="C32">
        <v>7.0055289069811506</v>
      </c>
      <c r="D32">
        <v>3.8183856897996481E-3</v>
      </c>
      <c r="E32">
        <v>27.126171875000001</v>
      </c>
      <c r="F32">
        <v>147.11121718088788</v>
      </c>
      <c r="G32">
        <v>6.1848958333333341E-4</v>
      </c>
      <c r="I32" s="1">
        <v>96317</v>
      </c>
      <c r="J32">
        <v>9375.5096435546875</v>
      </c>
      <c r="K32">
        <v>948.07942708333326</v>
      </c>
      <c r="L32">
        <v>1.4166666666666667</v>
      </c>
      <c r="M32">
        <v>4419542.307692308</v>
      </c>
      <c r="N32">
        <v>15209375</v>
      </c>
      <c r="O32">
        <v>922.13333333333333</v>
      </c>
      <c r="P32">
        <v>1392443.9871651786</v>
      </c>
      <c r="Q32">
        <v>19043033.854166668</v>
      </c>
      <c r="R32">
        <v>278.93333333333334</v>
      </c>
    </row>
    <row r="33" spans="1:18" x14ac:dyDescent="0.3">
      <c r="A33" t="s">
        <v>0</v>
      </c>
      <c r="B33">
        <v>128</v>
      </c>
      <c r="C33">
        <v>630.08195436917822</v>
      </c>
      <c r="D33">
        <v>0.36006196687787256</v>
      </c>
      <c r="E33">
        <v>2531.0083333333332</v>
      </c>
      <c r="F33">
        <v>9526.5706380208339</v>
      </c>
      <c r="G33">
        <v>0.10130208333333333</v>
      </c>
      <c r="I33" s="1">
        <v>131072</v>
      </c>
      <c r="J33">
        <v>8372.6096598307286</v>
      </c>
      <c r="K33">
        <v>804.64680989583337</v>
      </c>
      <c r="L33">
        <v>1.4791666666666667</v>
      </c>
      <c r="M33">
        <v>6131834.375</v>
      </c>
      <c r="N33">
        <v>20965104.166666668</v>
      </c>
      <c r="O33">
        <v>1209.5999999999999</v>
      </c>
      <c r="P33">
        <v>2491993.0729166665</v>
      </c>
      <c r="Q33">
        <v>27398763.020833332</v>
      </c>
      <c r="R33">
        <v>587.73333333333335</v>
      </c>
    </row>
    <row r="34" spans="1:18" x14ac:dyDescent="0.3">
      <c r="A34" t="s">
        <v>1</v>
      </c>
      <c r="B34">
        <v>128</v>
      </c>
      <c r="C34">
        <v>718.79143714904785</v>
      </c>
      <c r="D34">
        <v>0.36036077291160745</v>
      </c>
      <c r="E34">
        <v>1927.7541666666668</v>
      </c>
      <c r="F34">
        <v>11772.28291829427</v>
      </c>
      <c r="G34">
        <v>9.3229166666666669E-2</v>
      </c>
      <c r="I34" s="1">
        <v>191217</v>
      </c>
      <c r="J34">
        <v>28734.56021822416</v>
      </c>
      <c r="K34">
        <v>1921.9292534722222</v>
      </c>
      <c r="L34">
        <v>4.3861111111111111</v>
      </c>
      <c r="M34">
        <v>9331525.677083334</v>
      </c>
      <c r="N34">
        <v>31801302.083333332</v>
      </c>
      <c r="O34">
        <v>2295.4666666666667</v>
      </c>
      <c r="P34">
        <v>2858947.791466346</v>
      </c>
      <c r="Q34">
        <v>40792578.125</v>
      </c>
      <c r="R34">
        <v>665.6</v>
      </c>
    </row>
    <row r="35" spans="1:18" x14ac:dyDescent="0.3">
      <c r="A35" t="s">
        <v>2</v>
      </c>
      <c r="B35">
        <v>177</v>
      </c>
      <c r="C35">
        <v>8.698966869941124</v>
      </c>
      <c r="D35">
        <v>4.8348741030626759E-3</v>
      </c>
      <c r="E35">
        <v>30.165169270833335</v>
      </c>
      <c r="F35">
        <v>171.34249210357666</v>
      </c>
      <c r="G35">
        <v>8.3007812500000009E-4</v>
      </c>
      <c r="I35" s="1">
        <v>262144</v>
      </c>
      <c r="J35">
        <v>35603.541447566109</v>
      </c>
      <c r="K35">
        <v>2825.927734375</v>
      </c>
      <c r="L35">
        <v>7.6916666666666664</v>
      </c>
      <c r="M35">
        <v>13082342.5</v>
      </c>
      <c r="N35">
        <v>43222135.416666664</v>
      </c>
      <c r="O35">
        <v>3741.8666666666668</v>
      </c>
      <c r="P35">
        <v>5560568.125</v>
      </c>
      <c r="Q35">
        <v>59259375</v>
      </c>
      <c r="R35">
        <v>1540.8000000000002</v>
      </c>
    </row>
    <row r="36" spans="1:18" x14ac:dyDescent="0.3">
      <c r="A36" t="s">
        <v>0</v>
      </c>
      <c r="B36">
        <v>177</v>
      </c>
      <c r="C36">
        <v>960.02705891927087</v>
      </c>
      <c r="D36">
        <v>0.77846031861913101</v>
      </c>
      <c r="E36">
        <v>3805.2166666666667</v>
      </c>
      <c r="F36">
        <v>14758.42793782552</v>
      </c>
      <c r="G36">
        <v>0.17291666666666666</v>
      </c>
      <c r="I36" s="1">
        <v>398853</v>
      </c>
      <c r="J36">
        <v>43687.845787635219</v>
      </c>
      <c r="K36">
        <v>133987.4267578125</v>
      </c>
      <c r="L36">
        <v>16.575000000000003</v>
      </c>
      <c r="M36">
        <v>20585390.833333332</v>
      </c>
      <c r="N36">
        <v>68825000</v>
      </c>
      <c r="O36">
        <v>23185.066666666666</v>
      </c>
      <c r="P36">
        <v>15416231.71875</v>
      </c>
      <c r="Q36">
        <v>93228125</v>
      </c>
      <c r="R36">
        <v>29486.933333333334</v>
      </c>
    </row>
    <row r="37" spans="1:18" x14ac:dyDescent="0.3">
      <c r="A37" t="s">
        <v>1</v>
      </c>
      <c r="B37">
        <v>177</v>
      </c>
      <c r="C37">
        <v>941.52065685817172</v>
      </c>
      <c r="D37">
        <v>0.88518963341999124</v>
      </c>
      <c r="E37">
        <v>2984.0375000000004</v>
      </c>
      <c r="F37">
        <v>18396.504720052082</v>
      </c>
      <c r="G37">
        <v>0.14192708333333331</v>
      </c>
      <c r="I37" s="1">
        <v>524288</v>
      </c>
      <c r="J37">
        <v>55266.405545748195</v>
      </c>
      <c r="K37">
        <v>176264.44498697916</v>
      </c>
      <c r="L37">
        <v>17.116666666666667</v>
      </c>
      <c r="M37">
        <v>27766794.166666668</v>
      </c>
      <c r="N37">
        <v>92529166.666666672</v>
      </c>
      <c r="O37">
        <v>30114.133333333335</v>
      </c>
      <c r="P37">
        <v>24903284.850543477</v>
      </c>
      <c r="Q37">
        <v>128892663.04347827</v>
      </c>
      <c r="R37">
        <v>41766.956521739128</v>
      </c>
    </row>
    <row r="38" spans="1:18" x14ac:dyDescent="0.3">
      <c r="A38" t="s">
        <v>2</v>
      </c>
      <c r="B38">
        <v>256</v>
      </c>
      <c r="C38">
        <v>11.718752873795372</v>
      </c>
      <c r="D38">
        <v>5.6420851241521649E-3</v>
      </c>
      <c r="E38">
        <v>35.213932291666666</v>
      </c>
      <c r="F38">
        <v>211.64119243621826</v>
      </c>
      <c r="G38">
        <v>6.5104166666666663E-4</v>
      </c>
      <c r="I38" s="1">
        <v>719289</v>
      </c>
      <c r="J38">
        <v>77764.240315755203</v>
      </c>
      <c r="K38">
        <v>242425.537109375</v>
      </c>
      <c r="L38">
        <v>26.908333333333335</v>
      </c>
      <c r="M38">
        <v>39483485.64102564</v>
      </c>
      <c r="N38">
        <v>127912820.51282051</v>
      </c>
      <c r="O38">
        <v>54151.220512820517</v>
      </c>
      <c r="P38">
        <v>36782593.877551019</v>
      </c>
      <c r="Q38">
        <v>179132653.06122449</v>
      </c>
      <c r="R38">
        <v>62624.21768707483</v>
      </c>
    </row>
    <row r="39" spans="1:18" x14ac:dyDescent="0.3">
      <c r="A39" t="s">
        <v>0</v>
      </c>
      <c r="B39">
        <v>256</v>
      </c>
      <c r="C39">
        <v>1508.8132731119792</v>
      </c>
      <c r="D39">
        <v>1.6168732081257162</v>
      </c>
      <c r="E39">
        <v>5935.291666666667</v>
      </c>
      <c r="F39">
        <v>22020.594278971355</v>
      </c>
      <c r="G39">
        <v>0.24322916666666666</v>
      </c>
      <c r="I39" s="1">
        <v>1048576</v>
      </c>
      <c r="J39">
        <v>110777.69252232143</v>
      </c>
      <c r="K39">
        <v>352748.61653645831</v>
      </c>
      <c r="L39">
        <v>43.883333333333333</v>
      </c>
      <c r="M39">
        <v>58859781.481481485</v>
      </c>
      <c r="N39">
        <v>191659259.25925925</v>
      </c>
      <c r="O39">
        <v>99730.014814814815</v>
      </c>
      <c r="P39">
        <v>60442075.555555567</v>
      </c>
      <c r="Q39">
        <v>279296296.2962963</v>
      </c>
      <c r="R39">
        <v>118784</v>
      </c>
    </row>
    <row r="40" spans="1:18" x14ac:dyDescent="0.3">
      <c r="A40" t="s">
        <v>1</v>
      </c>
      <c r="B40">
        <v>256</v>
      </c>
      <c r="C40">
        <v>1431.7078908284504</v>
      </c>
      <c r="D40">
        <v>0.70331045022696614</v>
      </c>
      <c r="E40">
        <v>4069.0666666666666</v>
      </c>
      <c r="F40">
        <v>25405.248006184895</v>
      </c>
      <c r="G40">
        <v>0.20572916666666669</v>
      </c>
    </row>
    <row r="41" spans="1:18" x14ac:dyDescent="0.3">
      <c r="A41" t="s">
        <v>2</v>
      </c>
      <c r="B41">
        <v>365</v>
      </c>
      <c r="C41">
        <v>14.561871488889059</v>
      </c>
      <c r="D41">
        <v>1.1629289642180789E-2</v>
      </c>
      <c r="E41">
        <v>42.280468750000004</v>
      </c>
      <c r="F41">
        <v>268.09771855672199</v>
      </c>
      <c r="G41">
        <v>1.5299479166666669E-3</v>
      </c>
      <c r="I41" t="s">
        <v>15</v>
      </c>
      <c r="J41" t="s">
        <v>12</v>
      </c>
      <c r="K41" t="s">
        <v>13</v>
      </c>
      <c r="L41" t="s">
        <v>16</v>
      </c>
      <c r="M41" t="s">
        <v>18</v>
      </c>
      <c r="N41" t="s">
        <v>19</v>
      </c>
      <c r="O41" t="s">
        <v>17</v>
      </c>
      <c r="P41" t="s">
        <v>20</v>
      </c>
      <c r="Q41" t="s">
        <v>21</v>
      </c>
      <c r="R41" t="s">
        <v>22</v>
      </c>
    </row>
    <row r="42" spans="1:18" x14ac:dyDescent="0.3">
      <c r="A42" t="s">
        <v>0</v>
      </c>
      <c r="B42">
        <v>365</v>
      </c>
      <c r="C42">
        <v>2168.0612691243491</v>
      </c>
      <c r="D42">
        <v>2.2963711958221302</v>
      </c>
      <c r="E42">
        <v>8425.35</v>
      </c>
      <c r="F42">
        <v>31361.134847005211</v>
      </c>
      <c r="G42">
        <v>0.36145833333333333</v>
      </c>
      <c r="I42" s="3">
        <v>4</v>
      </c>
      <c r="J42" s="2">
        <f t="shared" ref="J42:J78" si="0">M3-J3</f>
        <v>10.013611167669296</v>
      </c>
      <c r="K42" s="2">
        <f t="shared" ref="K42:K78" si="1">P3-J3</f>
        <v>14.808491475525356</v>
      </c>
      <c r="L42" s="2">
        <f>IntSortCleaned[[#This Row],[A.Mean]]/IntSortCleaned[[#This Row],[N.Mean]]</f>
        <v>0.67620737630292937</v>
      </c>
      <c r="M42" s="2">
        <f t="shared" ref="M42:M78" si="2">N3-K3</f>
        <v>193.7781771024068</v>
      </c>
      <c r="N42" s="2">
        <f t="shared" ref="N42:N78" si="3">Q3-K3</f>
        <v>59.70448255538939</v>
      </c>
      <c r="O42" s="2">
        <f>IntSortCleaned[[#This Row],[A.IRetired]]/IntSortCleaned[[#This Row],[A.Mean]]</f>
        <v>19.351478088948941</v>
      </c>
      <c r="P42" s="2">
        <f>IntSortCleaned[[#This Row],[N.IRetired]]/IntSortCleaned[[#This Row],[N.Mean]]</f>
        <v>4.0317734358064499</v>
      </c>
      <c r="Q42" s="2">
        <f>IntSortCleaned[[#This Row],[A.IRetired]]/IntSortCleaned[[#This Row],[Size]]</f>
        <v>48.4445442756017</v>
      </c>
      <c r="R42" s="2">
        <f>IntSortCleaned[[#This Row],[N.IRetired]]/IntSortCleaned[[#This Row],[Size]]</f>
        <v>14.926120638847348</v>
      </c>
    </row>
    <row r="43" spans="1:18" x14ac:dyDescent="0.3">
      <c r="A43" t="s">
        <v>1</v>
      </c>
      <c r="B43">
        <v>365</v>
      </c>
      <c r="C43">
        <v>1970.4596201578777</v>
      </c>
      <c r="D43">
        <v>2.4808815914720723</v>
      </c>
      <c r="E43">
        <v>6156.9333333333334</v>
      </c>
      <c r="F43">
        <v>38682.55615234375</v>
      </c>
      <c r="G43">
        <v>0.31041666666666667</v>
      </c>
      <c r="I43" s="3">
        <v>6</v>
      </c>
      <c r="J43" s="2">
        <f t="shared" si="0"/>
        <v>13.942092657089233</v>
      </c>
      <c r="K43" s="2">
        <f t="shared" si="1"/>
        <v>14.941636792251042</v>
      </c>
      <c r="L43" s="2">
        <f>IntSortCleaned[[#This Row],[A.Mean]]/IntSortCleaned[[#This Row],[N.Mean]]</f>
        <v>0.93310343779202376</v>
      </c>
      <c r="M43" s="2">
        <f t="shared" si="2"/>
        <v>282.03477462132776</v>
      </c>
      <c r="N43" s="2">
        <f t="shared" si="3"/>
        <v>59.496859709421784</v>
      </c>
      <c r="O43" s="2">
        <f>IntSortCleaned[[#This Row],[A.IRetired]]/IntSortCleaned[[#This Row],[A.Mean]]</f>
        <v>20.229013072719724</v>
      </c>
      <c r="P43" s="2">
        <f>IntSortCleaned[[#This Row],[N.IRetired]]/IntSortCleaned[[#This Row],[N.Mean]]</f>
        <v>3.9819506080001723</v>
      </c>
      <c r="Q43" s="2">
        <f>IntSortCleaned[[#This Row],[A.IRetired]]/IntSortCleaned[[#This Row],[Size]]</f>
        <v>47.00579577022129</v>
      </c>
      <c r="R43" s="2">
        <f>IntSortCleaned[[#This Row],[N.IRetired]]/IntSortCleaned[[#This Row],[Size]]</f>
        <v>9.9161432849036313</v>
      </c>
    </row>
    <row r="44" spans="1:18" x14ac:dyDescent="0.3">
      <c r="A44" t="s">
        <v>2</v>
      </c>
      <c r="B44">
        <v>512</v>
      </c>
      <c r="C44">
        <v>18.477298319339752</v>
      </c>
      <c r="D44">
        <v>2.1867418269293403E-2</v>
      </c>
      <c r="E44">
        <v>51.366927083333337</v>
      </c>
      <c r="F44">
        <v>340.60875574747718</v>
      </c>
      <c r="G44">
        <v>2.2542317708333336E-3</v>
      </c>
      <c r="I44" s="3">
        <v>8</v>
      </c>
      <c r="J44" s="2">
        <f t="shared" si="0"/>
        <v>21.325890719890594</v>
      </c>
      <c r="K44" s="2">
        <f t="shared" si="1"/>
        <v>14.939887012754168</v>
      </c>
      <c r="L44" s="2">
        <f>IntSortCleaned[[#This Row],[A.Mean]]/IntSortCleaned[[#This Row],[N.Mean]]</f>
        <v>1.4274465865561567</v>
      </c>
      <c r="M44" s="2">
        <f t="shared" si="2"/>
        <v>409.83210007349652</v>
      </c>
      <c r="N44" s="2">
        <f t="shared" si="3"/>
        <v>59.692561626434312</v>
      </c>
      <c r="O44" s="2">
        <f>IntSortCleaned[[#This Row],[A.IRetired]]/IntSortCleaned[[#This Row],[A.Mean]]</f>
        <v>19.217584177679733</v>
      </c>
      <c r="P44" s="2">
        <f>IntSortCleaned[[#This Row],[N.IRetired]]/IntSortCleaned[[#This Row],[N.Mean]]</f>
        <v>3.9955162696662181</v>
      </c>
      <c r="Q44" s="2">
        <f>IntSortCleaned[[#This Row],[A.IRetired]]/IntSortCleaned[[#This Row],[Size]]</f>
        <v>51.229012509187065</v>
      </c>
      <c r="R44" s="2">
        <f>IntSortCleaned[[#This Row],[N.IRetired]]/IntSortCleaned[[#This Row],[Size]]</f>
        <v>7.461570203304289</v>
      </c>
    </row>
    <row r="45" spans="1:18" x14ac:dyDescent="0.3">
      <c r="A45" t="s">
        <v>0</v>
      </c>
      <c r="B45">
        <v>512</v>
      </c>
      <c r="C45">
        <v>3331.5325673421225</v>
      </c>
      <c r="D45">
        <v>1.9653804024301718</v>
      </c>
      <c r="E45">
        <v>12934.266666666666</v>
      </c>
      <c r="F45">
        <v>47043.100992838547</v>
      </c>
      <c r="G45">
        <v>0.49895833333333339</v>
      </c>
      <c r="I45" s="3">
        <v>13</v>
      </c>
      <c r="J45" s="2">
        <f t="shared" si="0"/>
        <v>44.485673556725182</v>
      </c>
      <c r="K45" s="2">
        <f t="shared" si="1"/>
        <v>35.284264015081597</v>
      </c>
      <c r="L45" s="2">
        <f>IntSortCleaned[[#This Row],[A.Mean]]/IntSortCleaned[[#This Row],[N.Mean]]</f>
        <v>1.2607794097025975</v>
      </c>
      <c r="M45" s="2">
        <f t="shared" si="2"/>
        <v>871.85502052307129</v>
      </c>
      <c r="N45" s="2">
        <f t="shared" si="3"/>
        <v>182.07728862762454</v>
      </c>
      <c r="O45" s="2">
        <f>IntSortCleaned[[#This Row],[A.IRetired]]/IntSortCleaned[[#This Row],[A.Mean]]</f>
        <v>19.598557261616811</v>
      </c>
      <c r="P45" s="2">
        <f>IntSortCleaned[[#This Row],[N.IRetired]]/IntSortCleaned[[#This Row],[N.Mean]]</f>
        <v>5.160297195083877</v>
      </c>
      <c r="Q45" s="2">
        <f>IntSortCleaned[[#This Row],[A.IRetired]]/IntSortCleaned[[#This Row],[Size]]</f>
        <v>67.065770809467026</v>
      </c>
      <c r="R45" s="2">
        <f>IntSortCleaned[[#This Row],[N.IRetired]]/IntSortCleaned[[#This Row],[Size]]</f>
        <v>14.005945279048042</v>
      </c>
    </row>
    <row r="46" spans="1:18" x14ac:dyDescent="0.3">
      <c r="A46" t="s">
        <v>1</v>
      </c>
      <c r="B46">
        <v>512</v>
      </c>
      <c r="C46">
        <v>2695.8521525065103</v>
      </c>
      <c r="D46">
        <v>1.2184057413523879</v>
      </c>
      <c r="E46">
        <v>8674</v>
      </c>
      <c r="F46">
        <v>55042.775472005203</v>
      </c>
      <c r="G46">
        <v>0.39895833333333336</v>
      </c>
      <c r="I46" s="3">
        <v>16</v>
      </c>
      <c r="J46" s="2">
        <f t="shared" si="0"/>
        <v>62.148294463044117</v>
      </c>
      <c r="K46" s="2">
        <f t="shared" si="1"/>
        <v>35.187689761320748</v>
      </c>
      <c r="L46" s="2">
        <f>IntSortCleaned[[#This Row],[A.Mean]]/IntSortCleaned[[#This Row],[N.Mean]]</f>
        <v>1.7661942254407161</v>
      </c>
      <c r="M46" s="2">
        <f t="shared" si="2"/>
        <v>1238.9644980430603</v>
      </c>
      <c r="N46" s="2">
        <f t="shared" si="3"/>
        <v>180.77542384465534</v>
      </c>
      <c r="O46" s="2">
        <f>IntSortCleaned[[#This Row],[A.IRetired]]/IntSortCleaned[[#This Row],[A.Mean]]</f>
        <v>19.935615429958396</v>
      </c>
      <c r="P46" s="2">
        <f>IntSortCleaned[[#This Row],[N.IRetired]]/IntSortCleaned[[#This Row],[N.Mean]]</f>
        <v>5.1374621372093747</v>
      </c>
      <c r="Q46" s="2">
        <f>IntSortCleaned[[#This Row],[A.IRetired]]/IntSortCleaned[[#This Row],[Size]]</f>
        <v>77.435281127691269</v>
      </c>
      <c r="R46" s="2">
        <f>IntSortCleaned[[#This Row],[N.IRetired]]/IntSortCleaned[[#This Row],[Size]]</f>
        <v>11.298463990290958</v>
      </c>
    </row>
    <row r="47" spans="1:18" x14ac:dyDescent="0.3">
      <c r="A47" t="s">
        <v>2</v>
      </c>
      <c r="B47">
        <v>748</v>
      </c>
      <c r="C47">
        <v>18.702940004212515</v>
      </c>
      <c r="D47">
        <v>1.0389618107420685E-2</v>
      </c>
      <c r="E47">
        <v>44.359895833333333</v>
      </c>
      <c r="F47">
        <v>427.21033096313477</v>
      </c>
      <c r="G47">
        <v>1.8473307291666666E-3</v>
      </c>
      <c r="I47" s="3">
        <v>27</v>
      </c>
      <c r="J47" s="2">
        <f t="shared" si="0"/>
        <v>85.269611577192947</v>
      </c>
      <c r="K47" s="2">
        <f t="shared" si="1"/>
        <v>145.30245850483576</v>
      </c>
      <c r="L47" s="2">
        <f>IntSortCleaned[[#This Row],[A.Mean]]/IntSortCleaned[[#This Row],[N.Mean]]</f>
        <v>0.58684218047387771</v>
      </c>
      <c r="M47" s="2">
        <f t="shared" si="2"/>
        <v>1453.4612496693928</v>
      </c>
      <c r="N47" s="2">
        <f t="shared" si="3"/>
        <v>2647.9403177897134</v>
      </c>
      <c r="O47" s="2">
        <f>IntSortCleaned[[#This Row],[A.IRetired]]/IntSortCleaned[[#This Row],[A.Mean]]</f>
        <v>17.045477548043035</v>
      </c>
      <c r="P47" s="2">
        <f>IntSortCleaned[[#This Row],[N.IRetired]]/IntSortCleaned[[#This Row],[N.Mean]]</f>
        <v>18.223644286800475</v>
      </c>
      <c r="Q47" s="2">
        <f>IntSortCleaned[[#This Row],[A.IRetired]]/IntSortCleaned[[#This Row],[Size]]</f>
        <v>53.831898135903437</v>
      </c>
      <c r="R47" s="2">
        <f>IntSortCleaned[[#This Row],[N.IRetired]]/IntSortCleaned[[#This Row],[Size]]</f>
        <v>98.071863621841231</v>
      </c>
    </row>
    <row r="48" spans="1:18" x14ac:dyDescent="0.3">
      <c r="A48" t="s">
        <v>0</v>
      </c>
      <c r="B48">
        <v>748</v>
      </c>
      <c r="C48">
        <v>4580.1707458496094</v>
      </c>
      <c r="D48">
        <v>3.0652814671309203</v>
      </c>
      <c r="E48">
        <v>19456.533333333333</v>
      </c>
      <c r="F48">
        <v>71310.933430989578</v>
      </c>
      <c r="G48">
        <v>0.8979166666666667</v>
      </c>
      <c r="I48" s="3">
        <v>32</v>
      </c>
      <c r="J48" s="2">
        <f t="shared" si="0"/>
        <v>145.33362547556561</v>
      </c>
      <c r="K48" s="2">
        <f t="shared" si="1"/>
        <v>131.60554726918539</v>
      </c>
      <c r="L48" s="2">
        <f>IntSortCleaned[[#This Row],[A.Mean]]/IntSortCleaned[[#This Row],[N.Mean]]</f>
        <v>1.1043123066712444</v>
      </c>
      <c r="M48" s="2">
        <f t="shared" si="2"/>
        <v>2397.5983262062073</v>
      </c>
      <c r="N48" s="2">
        <f t="shared" si="3"/>
        <v>2447.8251735369363</v>
      </c>
      <c r="O48" s="2">
        <f>IntSortCleaned[[#This Row],[A.IRetired]]/IntSortCleaned[[#This Row],[A.Mean]]</f>
        <v>16.497203027590515</v>
      </c>
      <c r="P48" s="2">
        <f>IntSortCleaned[[#This Row],[N.IRetired]]/IntSortCleaned[[#This Row],[N.Mean]]</f>
        <v>18.599711215289169</v>
      </c>
      <c r="Q48" s="2">
        <f>IntSortCleaned[[#This Row],[A.IRetired]]/IntSortCleaned[[#This Row],[Size]]</f>
        <v>74.924947693943977</v>
      </c>
      <c r="R48" s="2">
        <f>IntSortCleaned[[#This Row],[N.IRetired]]/IntSortCleaned[[#This Row],[Size]]</f>
        <v>76.494536673029259</v>
      </c>
    </row>
    <row r="49" spans="1:18" x14ac:dyDescent="0.3">
      <c r="A49" t="s">
        <v>1</v>
      </c>
      <c r="B49">
        <v>748</v>
      </c>
      <c r="C49">
        <v>4488.3551461356028</v>
      </c>
      <c r="D49">
        <v>2.9908636368076191</v>
      </c>
      <c r="E49">
        <v>13253.133333333333</v>
      </c>
      <c r="F49">
        <v>84627.278645833328</v>
      </c>
      <c r="G49">
        <v>0.59166666666666667</v>
      </c>
      <c r="I49" s="3">
        <v>47</v>
      </c>
      <c r="J49" s="2">
        <f t="shared" si="0"/>
        <v>181.12611381671366</v>
      </c>
      <c r="K49" s="2">
        <f t="shared" si="1"/>
        <v>225.5624233115287</v>
      </c>
      <c r="L49" s="2">
        <f>IntSortCleaned[[#This Row],[A.Mean]]/IntSortCleaned[[#This Row],[N.Mean]]</f>
        <v>0.80299772966420391</v>
      </c>
      <c r="M49" s="2">
        <f t="shared" si="2"/>
        <v>3013.9118432998657</v>
      </c>
      <c r="N49" s="2">
        <f t="shared" si="3"/>
        <v>4395.6746657689409</v>
      </c>
      <c r="O49" s="2">
        <f>IntSortCleaned[[#This Row],[A.IRetired]]/IntSortCleaned[[#This Row],[A.Mean]]</f>
        <v>16.639852640739168</v>
      </c>
      <c r="P49" s="2">
        <f>IntSortCleaned[[#This Row],[N.IRetired]]/IntSortCleaned[[#This Row],[N.Mean]]</f>
        <v>19.487619441372946</v>
      </c>
      <c r="Q49" s="2">
        <f>IntSortCleaned[[#This Row],[A.IRetired]]/IntSortCleaned[[#This Row],[Size]]</f>
        <v>64.125783899997145</v>
      </c>
      <c r="R49" s="2">
        <f>IntSortCleaned[[#This Row],[N.IRetired]]/IntSortCleaned[[#This Row],[Size]]</f>
        <v>93.524992888700865</v>
      </c>
    </row>
    <row r="50" spans="1:18" x14ac:dyDescent="0.3">
      <c r="A50" t="s">
        <v>2</v>
      </c>
      <c r="B50">
        <v>1024</v>
      </c>
      <c r="C50">
        <v>29.633815799440658</v>
      </c>
      <c r="D50">
        <v>2.1177448708328956E-2</v>
      </c>
      <c r="E50">
        <v>47.720117187499994</v>
      </c>
      <c r="F50">
        <v>510.35583019256592</v>
      </c>
      <c r="G50">
        <v>2.034505208333333E-3</v>
      </c>
      <c r="I50" s="3">
        <v>64</v>
      </c>
      <c r="J50" s="2">
        <f t="shared" si="0"/>
        <v>301.4643350800315</v>
      </c>
      <c r="K50" s="2">
        <f t="shared" si="1"/>
        <v>271.88712751472389</v>
      </c>
      <c r="L50" s="2">
        <f>IntSortCleaned[[#This Row],[A.Mean]]/IntSortCleaned[[#This Row],[N.Mean]]</f>
        <v>1.1087848764142241</v>
      </c>
      <c r="M50" s="2">
        <f t="shared" si="2"/>
        <v>4625.2086758613577</v>
      </c>
      <c r="N50" s="2">
        <f t="shared" si="3"/>
        <v>5356.4543525377903</v>
      </c>
      <c r="O50" s="2">
        <f>IntSortCleaned[[#This Row],[A.IRetired]]/IntSortCleaned[[#This Row],[A.Mean]]</f>
        <v>15.342473843990456</v>
      </c>
      <c r="P50" s="2">
        <f>IntSortCleaned[[#This Row],[N.IRetired]]/IntSortCleaned[[#This Row],[N.Mean]]</f>
        <v>19.701022264276617</v>
      </c>
      <c r="Q50" s="2">
        <f>IntSortCleaned[[#This Row],[A.IRetired]]/IntSortCleaned[[#This Row],[Size]]</f>
        <v>72.268885560333715</v>
      </c>
      <c r="R50" s="2">
        <f>IntSortCleaned[[#This Row],[N.IRetired]]/IntSortCleaned[[#This Row],[Size]]</f>
        <v>83.694599258402974</v>
      </c>
    </row>
    <row r="51" spans="1:18" x14ac:dyDescent="0.3">
      <c r="A51" t="s">
        <v>0</v>
      </c>
      <c r="B51">
        <v>1024</v>
      </c>
      <c r="C51">
        <v>6909.5245361328125</v>
      </c>
      <c r="D51">
        <v>3.3734612144023797</v>
      </c>
      <c r="E51">
        <v>30052.399999999998</v>
      </c>
      <c r="F51">
        <v>105538.43180338542</v>
      </c>
      <c r="G51">
        <v>1.0145833333333334</v>
      </c>
      <c r="I51" s="3">
        <v>101</v>
      </c>
      <c r="J51" s="2">
        <f t="shared" si="0"/>
        <v>486.04119237689741</v>
      </c>
      <c r="K51" s="2">
        <f t="shared" si="1"/>
        <v>496.99512100645472</v>
      </c>
      <c r="L51" s="2">
        <f>IntSortCleaned[[#This Row],[A.Mean]]/IntSortCleaned[[#This Row],[N.Mean]]</f>
        <v>0.97795968578650283</v>
      </c>
      <c r="M51" s="2">
        <f t="shared" si="2"/>
        <v>7587.6722733179731</v>
      </c>
      <c r="N51" s="2">
        <f t="shared" si="3"/>
        <v>9923.7928787867222</v>
      </c>
      <c r="O51" s="2">
        <f>IntSortCleaned[[#This Row],[A.IRetired]]/IntSortCleaned[[#This Row],[A.Mean]]</f>
        <v>15.611171218249673</v>
      </c>
      <c r="P51" s="2">
        <f>IntSortCleaned[[#This Row],[N.IRetired]]/IntSortCleaned[[#This Row],[N.Mean]]</f>
        <v>19.967586117727375</v>
      </c>
      <c r="Q51" s="2">
        <f>IntSortCleaned[[#This Row],[A.IRetired]]/IntSortCleaned[[#This Row],[Size]]</f>
        <v>75.125468052653204</v>
      </c>
      <c r="R51" s="2">
        <f>IntSortCleaned[[#This Row],[N.IRetired]]/IntSortCleaned[[#This Row],[Size]]</f>
        <v>98.2553750374923</v>
      </c>
    </row>
    <row r="52" spans="1:18" x14ac:dyDescent="0.3">
      <c r="A52" t="s">
        <v>1</v>
      </c>
      <c r="B52">
        <v>1024</v>
      </c>
      <c r="C52">
        <v>6678.9955647786455</v>
      </c>
      <c r="D52">
        <v>3.5062560750840244</v>
      </c>
      <c r="E52">
        <v>18594.966666666667</v>
      </c>
      <c r="F52">
        <v>119573.46598307292</v>
      </c>
      <c r="G52">
        <v>0.875</v>
      </c>
      <c r="I52" s="3">
        <v>128</v>
      </c>
      <c r="J52" s="2">
        <f t="shared" si="0"/>
        <v>623.07642546219711</v>
      </c>
      <c r="K52" s="2">
        <f t="shared" si="1"/>
        <v>711.78590824206674</v>
      </c>
      <c r="L52" s="2">
        <f>IntSortCleaned[[#This Row],[A.Mean]]/IntSortCleaned[[#This Row],[N.Mean]]</f>
        <v>0.87537055489204629</v>
      </c>
      <c r="M52" s="2">
        <f t="shared" si="2"/>
        <v>9379.4594208399467</v>
      </c>
      <c r="N52" s="2">
        <f t="shared" si="3"/>
        <v>11625.171701113382</v>
      </c>
      <c r="O52" s="2">
        <f>IntSortCleaned[[#This Row],[A.IRetired]]/IntSortCleaned[[#This Row],[A.Mean]]</f>
        <v>15.053465413784959</v>
      </c>
      <c r="P52" s="2">
        <f>IntSortCleaned[[#This Row],[N.IRetired]]/IntSortCleaned[[#This Row],[N.Mean]]</f>
        <v>16.332399344382427</v>
      </c>
      <c r="Q52" s="2">
        <f>IntSortCleaned[[#This Row],[A.IRetired]]/IntSortCleaned[[#This Row],[Size]]</f>
        <v>73.277026725312083</v>
      </c>
      <c r="R52" s="2">
        <f>IntSortCleaned[[#This Row],[N.IRetired]]/IntSortCleaned[[#This Row],[Size]]</f>
        <v>90.8216539149483</v>
      </c>
    </row>
    <row r="53" spans="1:18" x14ac:dyDescent="0.3">
      <c r="A53" t="s">
        <v>2</v>
      </c>
      <c r="B53">
        <v>1537</v>
      </c>
      <c r="C53">
        <v>40.181432366371155</v>
      </c>
      <c r="D53">
        <v>2.0121791337976039E-2</v>
      </c>
      <c r="E53">
        <v>55.954752604166664</v>
      </c>
      <c r="F53">
        <v>681.51652812957764</v>
      </c>
      <c r="G53">
        <v>3.2674153645833337E-3</v>
      </c>
      <c r="I53" s="3">
        <v>177</v>
      </c>
      <c r="J53" s="2">
        <f t="shared" si="0"/>
        <v>951.32809204932971</v>
      </c>
      <c r="K53" s="2">
        <f t="shared" si="1"/>
        <v>932.82168998823056</v>
      </c>
      <c r="L53" s="2">
        <f>IntSortCleaned[[#This Row],[A.Mean]]/IntSortCleaned[[#This Row],[N.Mean]]</f>
        <v>1.0198391635397464</v>
      </c>
      <c r="M53" s="2">
        <f t="shared" si="2"/>
        <v>14587.085445721943</v>
      </c>
      <c r="N53" s="2">
        <f t="shared" si="3"/>
        <v>18225.162227948505</v>
      </c>
      <c r="O53" s="2">
        <f>IntSortCleaned[[#This Row],[A.IRetired]]/IntSortCleaned[[#This Row],[A.Mean]]</f>
        <v>15.333390832913143</v>
      </c>
      <c r="P53" s="2">
        <f>IntSortCleaned[[#This Row],[N.IRetired]]/IntSortCleaned[[#This Row],[N.Mean]]</f>
        <v>19.537669871482571</v>
      </c>
      <c r="Q53" s="2">
        <f>IntSortCleaned[[#This Row],[A.IRetired]]/IntSortCleaned[[#This Row],[Size]]</f>
        <v>82.412912122722844</v>
      </c>
      <c r="R53" s="2">
        <f>IntSortCleaned[[#This Row],[N.IRetired]]/IntSortCleaned[[#This Row],[Size]]</f>
        <v>102.96701823699721</v>
      </c>
    </row>
    <row r="54" spans="1:18" x14ac:dyDescent="0.3">
      <c r="A54" t="s">
        <v>0</v>
      </c>
      <c r="B54">
        <v>1537</v>
      </c>
      <c r="C54">
        <v>15785.871887207031</v>
      </c>
      <c r="D54">
        <v>12.81051429965806</v>
      </c>
      <c r="E54">
        <v>45202.555555555555</v>
      </c>
      <c r="F54">
        <v>160441.41981336806</v>
      </c>
      <c r="G54">
        <v>2.8777777777777778</v>
      </c>
      <c r="I54" s="3">
        <v>256</v>
      </c>
      <c r="J54" s="2">
        <f t="shared" si="0"/>
        <v>1497.0945202381838</v>
      </c>
      <c r="K54" s="2">
        <f t="shared" si="1"/>
        <v>1419.989137954655</v>
      </c>
      <c r="L54" s="2">
        <f>IntSortCleaned[[#This Row],[A.Mean]]/IntSortCleaned[[#This Row],[N.Mean]]</f>
        <v>1.0542999803467448</v>
      </c>
      <c r="M54" s="2">
        <f t="shared" si="2"/>
        <v>21808.953086535137</v>
      </c>
      <c r="N54" s="2">
        <f t="shared" si="3"/>
        <v>25193.606813748676</v>
      </c>
      <c r="O54" s="2">
        <f>IntSortCleaned[[#This Row],[A.IRetired]]/IntSortCleaned[[#This Row],[A.Mean]]</f>
        <v>14.567519145728614</v>
      </c>
      <c r="P54" s="2">
        <f>IntSortCleaned[[#This Row],[N.IRetired]]/IntSortCleaned[[#This Row],[N.Mean]]</f>
        <v>17.742112344632027</v>
      </c>
      <c r="Q54" s="2">
        <f>IntSortCleaned[[#This Row],[A.IRetired]]/IntSortCleaned[[#This Row],[Size]]</f>
        <v>85.191222994277879</v>
      </c>
      <c r="R54" s="2">
        <f>IntSortCleaned[[#This Row],[N.IRetired]]/IntSortCleaned[[#This Row],[Size]]</f>
        <v>98.412526616205767</v>
      </c>
    </row>
    <row r="55" spans="1:18" x14ac:dyDescent="0.3">
      <c r="A55" t="s">
        <v>1</v>
      </c>
      <c r="B55">
        <v>1537</v>
      </c>
      <c r="C55">
        <v>11793.406568254743</v>
      </c>
      <c r="D55">
        <v>3.460908838163979</v>
      </c>
      <c r="E55">
        <v>29324.533333333333</v>
      </c>
      <c r="F55">
        <v>189060.46549479166</v>
      </c>
      <c r="G55">
        <v>1.6</v>
      </c>
      <c r="I55" s="3">
        <v>365</v>
      </c>
      <c r="J55" s="2">
        <f t="shared" si="0"/>
        <v>2153.4993976354599</v>
      </c>
      <c r="K55" s="2">
        <f t="shared" si="1"/>
        <v>1955.8977486689887</v>
      </c>
      <c r="L55" s="2">
        <f>IntSortCleaned[[#This Row],[A.Mean]]/IntSortCleaned[[#This Row],[N.Mean]]</f>
        <v>1.1010286192624035</v>
      </c>
      <c r="M55" s="2">
        <f t="shared" si="2"/>
        <v>31093.03712844849</v>
      </c>
      <c r="N55" s="2">
        <f t="shared" si="3"/>
        <v>38414.458433787026</v>
      </c>
      <c r="O55" s="2">
        <f>IntSortCleaned[[#This Row],[A.IRetired]]/IntSortCleaned[[#This Row],[A.Mean]]</f>
        <v>14.438377443981926</v>
      </c>
      <c r="P55" s="2">
        <f>IntSortCleaned[[#This Row],[N.IRetired]]/IntSortCleaned[[#This Row],[N.Mean]]</f>
        <v>19.640320389922486</v>
      </c>
      <c r="Q55" s="2">
        <f>IntSortCleaned[[#This Row],[A.IRetired]]/IntSortCleaned[[#This Row],[Size]]</f>
        <v>85.186403091639704</v>
      </c>
      <c r="R55" s="2">
        <f>IntSortCleaned[[#This Row],[N.IRetired]]/IntSortCleaned[[#This Row],[Size]]</f>
        <v>105.24509159941651</v>
      </c>
    </row>
    <row r="56" spans="1:18" x14ac:dyDescent="0.3">
      <c r="A56" t="s">
        <v>2</v>
      </c>
      <c r="B56">
        <v>2048</v>
      </c>
      <c r="C56">
        <v>52.841235399246216</v>
      </c>
      <c r="D56">
        <v>2.6912481954261158E-2</v>
      </c>
      <c r="E56">
        <v>64.022395833333334</v>
      </c>
      <c r="F56">
        <v>847.99329439798987</v>
      </c>
      <c r="G56">
        <v>5.147298177083333E-3</v>
      </c>
      <c r="I56" s="3">
        <v>512</v>
      </c>
      <c r="J56" s="2">
        <f t="shared" si="0"/>
        <v>3313.0552690227828</v>
      </c>
      <c r="K56" s="2">
        <f t="shared" si="1"/>
        <v>2677.3748541871705</v>
      </c>
      <c r="L56" s="2">
        <f>IntSortCleaned[[#This Row],[A.Mean]]/IntSortCleaned[[#This Row],[N.Mean]]</f>
        <v>1.2374267517458253</v>
      </c>
      <c r="M56" s="2">
        <f t="shared" si="2"/>
        <v>46702.492237091072</v>
      </c>
      <c r="N56" s="2">
        <f t="shared" si="3"/>
        <v>54702.166716257729</v>
      </c>
      <c r="O56" s="2">
        <f>IntSortCleaned[[#This Row],[A.IRetired]]/IntSortCleaned[[#This Row],[A.Mean]]</f>
        <v>14.096502607053223</v>
      </c>
      <c r="P56" s="2">
        <f>IntSortCleaned[[#This Row],[N.IRetired]]/IntSortCleaned[[#This Row],[N.Mean]]</f>
        <v>20.431269319911824</v>
      </c>
      <c r="Q56" s="2">
        <f>IntSortCleaned[[#This Row],[A.IRetired]]/IntSortCleaned[[#This Row],[Size]]</f>
        <v>91.215805150568499</v>
      </c>
      <c r="R56" s="2">
        <f>IntSortCleaned[[#This Row],[N.IRetired]]/IntSortCleaned[[#This Row],[Size]]</f>
        <v>106.84016936769088</v>
      </c>
    </row>
    <row r="57" spans="1:18" x14ac:dyDescent="0.3">
      <c r="A57" t="s">
        <v>0</v>
      </c>
      <c r="B57">
        <v>2048</v>
      </c>
      <c r="C57">
        <v>32447.545166015625</v>
      </c>
      <c r="D57">
        <v>30.790885310983054</v>
      </c>
      <c r="E57">
        <v>65043.4</v>
      </c>
      <c r="F57">
        <v>226205.4443359375</v>
      </c>
      <c r="G57">
        <v>4.8666666666666663</v>
      </c>
      <c r="I57" s="3">
        <v>748</v>
      </c>
      <c r="J57" s="2">
        <f t="shared" si="0"/>
        <v>4561.4678058453965</v>
      </c>
      <c r="K57" s="2">
        <f t="shared" si="1"/>
        <v>4469.6522061313899</v>
      </c>
      <c r="L57" s="2">
        <f>IntSortCleaned[[#This Row],[A.Mean]]/IntSortCleaned[[#This Row],[N.Mean]]</f>
        <v>1.0205420009163253</v>
      </c>
      <c r="M57" s="2">
        <f t="shared" si="2"/>
        <v>70883.723100026444</v>
      </c>
      <c r="N57" s="2">
        <f t="shared" si="3"/>
        <v>84200.068314870194</v>
      </c>
      <c r="O57" s="2">
        <f>IntSortCleaned[[#This Row],[A.IRetired]]/IntSortCleaned[[#This Row],[A.Mean]]</f>
        <v>15.539674095516116</v>
      </c>
      <c r="P57" s="2">
        <f>IntSortCleaned[[#This Row],[N.IRetired]]/IntSortCleaned[[#This Row],[N.Mean]]</f>
        <v>18.83817004807802</v>
      </c>
      <c r="Q57" s="2">
        <f>IntSortCleaned[[#This Row],[A.IRetired]]/IntSortCleaned[[#This Row],[Size]]</f>
        <v>94.764335695222513</v>
      </c>
      <c r="R57" s="2">
        <f>IntSortCleaned[[#This Row],[N.IRetired]]/IntSortCleaned[[#This Row],[Size]]</f>
        <v>112.56693624982647</v>
      </c>
    </row>
    <row r="58" spans="1:18" x14ac:dyDescent="0.3">
      <c r="A58" t="s">
        <v>1</v>
      </c>
      <c r="B58">
        <v>2048</v>
      </c>
      <c r="C58">
        <v>14472.427317301432</v>
      </c>
      <c r="D58">
        <v>9.1487880938025121</v>
      </c>
      <c r="E58">
        <v>40069.979166666664</v>
      </c>
      <c r="F58">
        <v>260112.50813802084</v>
      </c>
      <c r="G58">
        <v>1.9252604166666667</v>
      </c>
      <c r="I58" s="3">
        <v>1024</v>
      </c>
      <c r="J58" s="2">
        <f t="shared" si="0"/>
        <v>6879.890720333372</v>
      </c>
      <c r="K58" s="2">
        <f t="shared" si="1"/>
        <v>6649.361748979205</v>
      </c>
      <c r="L58" s="2">
        <f>IntSortCleaned[[#This Row],[A.Mean]]/IntSortCleaned[[#This Row],[N.Mean]]</f>
        <v>1.0346693382097247</v>
      </c>
      <c r="M58" s="2">
        <f t="shared" si="2"/>
        <v>105028.07597319286</v>
      </c>
      <c r="N58" s="2">
        <f t="shared" si="3"/>
        <v>119063.11015288036</v>
      </c>
      <c r="O58" s="2">
        <f>IntSortCleaned[[#This Row],[A.IRetired]]/IntSortCleaned[[#This Row],[A.Mean]]</f>
        <v>15.265951196402668</v>
      </c>
      <c r="P58" s="2">
        <f>IntSortCleaned[[#This Row],[N.IRetired]]/IntSortCleaned[[#This Row],[N.Mean]]</f>
        <v>17.905945660297196</v>
      </c>
      <c r="Q58" s="2">
        <f>IntSortCleaned[[#This Row],[A.IRetired]]/IntSortCleaned[[#This Row],[Size]]</f>
        <v>102.56648044257115</v>
      </c>
      <c r="R58" s="2">
        <f>IntSortCleaned[[#This Row],[N.IRetired]]/IntSortCleaned[[#This Row],[Size]]</f>
        <v>116.27256850867222</v>
      </c>
    </row>
    <row r="59" spans="1:18" x14ac:dyDescent="0.3">
      <c r="A59" t="s">
        <v>2</v>
      </c>
      <c r="B59">
        <v>3389</v>
      </c>
      <c r="C59">
        <v>79.655436277389526</v>
      </c>
      <c r="D59">
        <v>4.5673051425831383E-2</v>
      </c>
      <c r="E59">
        <v>30.661067708333334</v>
      </c>
      <c r="F59">
        <v>170.31431198120117</v>
      </c>
      <c r="G59">
        <v>7.1614583333333339E-3</v>
      </c>
      <c r="I59" s="3">
        <v>1537</v>
      </c>
      <c r="J59" s="2">
        <f t="shared" si="0"/>
        <v>15745.69045484066</v>
      </c>
      <c r="K59" s="2">
        <f t="shared" si="1"/>
        <v>11753.225135888371</v>
      </c>
      <c r="L59" s="2">
        <f>IntSortCleaned[[#This Row],[A.Mean]]/IntSortCleaned[[#This Row],[N.Mean]]</f>
        <v>1.3396910441850833</v>
      </c>
      <c r="M59" s="2">
        <f t="shared" si="2"/>
        <v>159759.90328523848</v>
      </c>
      <c r="N59" s="2">
        <f t="shared" si="3"/>
        <v>188378.94896666208</v>
      </c>
      <c r="O59" s="2">
        <f>IntSortCleaned[[#This Row],[A.IRetired]]/IntSortCleaned[[#This Row],[A.Mean]]</f>
        <v>10.146262162554065</v>
      </c>
      <c r="P59" s="2">
        <f>IntSortCleaned[[#This Row],[N.IRetired]]/IntSortCleaned[[#This Row],[N.Mean]]</f>
        <v>16.027851656771944</v>
      </c>
      <c r="Q59" s="2">
        <f>IntSortCleaned[[#This Row],[A.IRetired]]/IntSortCleaned[[#This Row],[Size]]</f>
        <v>103.94268268395477</v>
      </c>
      <c r="R59" s="2">
        <f>IntSortCleaned[[#This Row],[N.IRetired]]/IntSortCleaned[[#This Row],[Size]]</f>
        <v>122.56275144220044</v>
      </c>
    </row>
    <row r="60" spans="1:18" x14ac:dyDescent="0.3">
      <c r="A60" t="s">
        <v>0</v>
      </c>
      <c r="B60">
        <v>3389</v>
      </c>
      <c r="C60">
        <v>86384.449462890625</v>
      </c>
      <c r="D60">
        <v>65.49913215356942</v>
      </c>
      <c r="E60">
        <v>124163.06666666667</v>
      </c>
      <c r="F60">
        <v>417203.77604166669</v>
      </c>
      <c r="G60">
        <v>17.541666666666668</v>
      </c>
      <c r="I60" s="3">
        <v>2048</v>
      </c>
      <c r="J60" s="2">
        <f t="shared" si="0"/>
        <v>32394.703930616379</v>
      </c>
      <c r="K60" s="2">
        <f t="shared" si="1"/>
        <v>14419.586081902185</v>
      </c>
      <c r="L60" s="2">
        <f>IntSortCleaned[[#This Row],[A.Mean]]/IntSortCleaned[[#This Row],[N.Mean]]</f>
        <v>2.2465765484956952</v>
      </c>
      <c r="M60" s="2">
        <f t="shared" si="2"/>
        <v>225357.45104153952</v>
      </c>
      <c r="N60" s="2">
        <f t="shared" si="3"/>
        <v>259264.51484362286</v>
      </c>
      <c r="O60" s="2">
        <f>IntSortCleaned[[#This Row],[A.IRetired]]/IntSortCleaned[[#This Row],[A.Mean]]</f>
        <v>6.9566140046908469</v>
      </c>
      <c r="P60" s="2">
        <f>IntSortCleaned[[#This Row],[N.IRetired]]/IntSortCleaned[[#This Row],[N.Mean]]</f>
        <v>17.980024764304574</v>
      </c>
      <c r="Q60" s="2">
        <f>IntSortCleaned[[#This Row],[A.IRetired]]/IntSortCleaned[[#This Row],[Size]]</f>
        <v>110.03781789137672</v>
      </c>
      <c r="R60" s="2">
        <f>IntSortCleaned[[#This Row],[N.IRetired]]/IntSortCleaned[[#This Row],[Size]]</f>
        <v>126.59400138848773</v>
      </c>
    </row>
    <row r="61" spans="1:18" x14ac:dyDescent="0.3">
      <c r="A61" t="s">
        <v>1</v>
      </c>
      <c r="B61">
        <v>3389</v>
      </c>
      <c r="C61">
        <v>22374.412027994793</v>
      </c>
      <c r="D61">
        <v>9.910334046983639</v>
      </c>
      <c r="E61">
        <v>69178.933333333334</v>
      </c>
      <c r="F61">
        <v>449947.10286458331</v>
      </c>
      <c r="G61">
        <v>3.45</v>
      </c>
      <c r="I61" s="3">
        <v>3389</v>
      </c>
      <c r="J61" s="2">
        <f t="shared" si="0"/>
        <v>86304.794026613235</v>
      </c>
      <c r="K61" s="2">
        <f t="shared" si="1"/>
        <v>22294.756591717403</v>
      </c>
      <c r="L61" s="2">
        <f>IntSortCleaned[[#This Row],[A.Mean]]/IntSortCleaned[[#This Row],[N.Mean]]</f>
        <v>3.8710803444553341</v>
      </c>
      <c r="M61" s="2">
        <f t="shared" si="2"/>
        <v>417033.46172968548</v>
      </c>
      <c r="N61" s="2">
        <f t="shared" si="3"/>
        <v>449776.78855260211</v>
      </c>
      <c r="O61" s="2">
        <f>IntSortCleaned[[#This Row],[A.IRetired]]/IntSortCleaned[[#This Row],[A.Mean]]</f>
        <v>4.8321007706835806</v>
      </c>
      <c r="P61" s="2">
        <f>IntSortCleaned[[#This Row],[N.IRetired]]/IntSortCleaned[[#This Row],[N.Mean]]</f>
        <v>20.17410626136623</v>
      </c>
      <c r="Q61" s="2">
        <f>IntSortCleaned[[#This Row],[A.IRetired]]/IntSortCleaned[[#This Row],[Size]]</f>
        <v>123.05501969008129</v>
      </c>
      <c r="R61" s="2">
        <f>IntSortCleaned[[#This Row],[N.IRetired]]/IntSortCleaned[[#This Row],[Size]]</f>
        <v>132.71666820672826</v>
      </c>
    </row>
    <row r="62" spans="1:18" x14ac:dyDescent="0.3">
      <c r="A62" t="s">
        <v>2</v>
      </c>
      <c r="B62">
        <v>4096</v>
      </c>
      <c r="C62">
        <v>94.169680277506515</v>
      </c>
      <c r="D62">
        <v>3.1733098654893696E-2</v>
      </c>
      <c r="E62">
        <v>30.517708333333335</v>
      </c>
      <c r="F62">
        <v>170.61233520507813</v>
      </c>
      <c r="G62">
        <v>8.6914062500000003E-3</v>
      </c>
      <c r="I62" s="3">
        <v>4096</v>
      </c>
      <c r="J62" s="2">
        <f t="shared" si="0"/>
        <v>116380.9314636957</v>
      </c>
      <c r="K62" s="2">
        <f t="shared" si="1"/>
        <v>32330.957272847492</v>
      </c>
      <c r="L62" s="2">
        <f>IntSortCleaned[[#This Row],[A.Mean]]/IntSortCleaned[[#This Row],[N.Mean]]</f>
        <v>3.5996747786195584</v>
      </c>
      <c r="M62" s="2">
        <f t="shared" si="2"/>
        <v>484188.11162312824</v>
      </c>
      <c r="N62" s="2">
        <f t="shared" si="3"/>
        <v>565577.47522989905</v>
      </c>
      <c r="O62" s="2">
        <f>IntSortCleaned[[#This Row],[A.IRetired]]/IntSortCleaned[[#This Row],[A.Mean]]</f>
        <v>4.1603732289612037</v>
      </c>
      <c r="P62" s="2">
        <f>IntSortCleaned[[#This Row],[N.IRetired]]/IntSortCleaned[[#This Row],[N.Mean]]</f>
        <v>17.493372387859608</v>
      </c>
      <c r="Q62" s="2">
        <f>IntSortCleaned[[#This Row],[A.IRetired]]/IntSortCleaned[[#This Row],[Size]]</f>
        <v>118.20998818924029</v>
      </c>
      <c r="R62" s="2">
        <f>IntSortCleaned[[#This Row],[N.IRetired]]/IntSortCleaned[[#This Row],[Size]]</f>
        <v>138.08043828854957</v>
      </c>
    </row>
    <row r="63" spans="1:18" x14ac:dyDescent="0.3">
      <c r="A63" t="s">
        <v>0</v>
      </c>
      <c r="B63">
        <v>4096</v>
      </c>
      <c r="C63">
        <v>116475.10114397321</v>
      </c>
      <c r="D63">
        <v>60.488979324710137</v>
      </c>
      <c r="E63">
        <v>141082.40000000002</v>
      </c>
      <c r="F63">
        <v>484358.72395833331</v>
      </c>
      <c r="G63">
        <v>17.141666666666669</v>
      </c>
      <c r="I63" s="3">
        <v>6793</v>
      </c>
      <c r="J63" s="2">
        <f t="shared" si="0"/>
        <v>226053.63426208496</v>
      </c>
      <c r="K63" s="2">
        <f t="shared" si="1"/>
        <v>56385.784530639648</v>
      </c>
      <c r="L63" s="2">
        <f>IntSortCleaned[[#This Row],[A.Mean]]/IntSortCleaned[[#This Row],[N.Mean]]</f>
        <v>4.00905363193535</v>
      </c>
      <c r="M63" s="2">
        <f t="shared" si="2"/>
        <v>821583.04850260424</v>
      </c>
      <c r="N63" s="2">
        <f t="shared" si="3"/>
        <v>981978.35286458337</v>
      </c>
      <c r="O63" s="2">
        <f>IntSortCleaned[[#This Row],[A.IRetired]]/IntSortCleaned[[#This Row],[A.Mean]]</f>
        <v>3.6344606941822786</v>
      </c>
      <c r="P63" s="2">
        <f>IntSortCleaned[[#This Row],[N.IRetired]]/IntSortCleaned[[#This Row],[N.Mean]]</f>
        <v>17.415353196531001</v>
      </c>
      <c r="Q63" s="2">
        <f>IntSortCleaned[[#This Row],[A.IRetired]]/IntSortCleaned[[#This Row],[Size]]</f>
        <v>120.94553930555045</v>
      </c>
      <c r="R63" s="2">
        <f>IntSortCleaned[[#This Row],[N.IRetired]]/IntSortCleaned[[#This Row],[Size]]</f>
        <v>144.55739038194957</v>
      </c>
    </row>
    <row r="64" spans="1:18" x14ac:dyDescent="0.3">
      <c r="A64" t="s">
        <v>1</v>
      </c>
      <c r="B64">
        <v>4096</v>
      </c>
      <c r="C64">
        <v>32425.126953125</v>
      </c>
      <c r="D64">
        <v>16.933203249728205</v>
      </c>
      <c r="E64">
        <v>86684.266666666677</v>
      </c>
      <c r="F64">
        <v>565748.08756510413</v>
      </c>
      <c r="G64">
        <v>6.0916666666666659</v>
      </c>
      <c r="I64" s="3">
        <v>8192</v>
      </c>
      <c r="J64" s="2">
        <f t="shared" si="0"/>
        <v>280704.0362040202</v>
      </c>
      <c r="K64" s="2">
        <f t="shared" si="1"/>
        <v>71366.887592134022</v>
      </c>
      <c r="L64" s="2">
        <f>IntSortCleaned[[#This Row],[A.Mean]]/IntSortCleaned[[#This Row],[N.Mean]]</f>
        <v>3.9332531608812809</v>
      </c>
      <c r="M64" s="2">
        <f t="shared" si="2"/>
        <v>1023298.5178629557</v>
      </c>
      <c r="N64" s="2">
        <f t="shared" si="3"/>
        <v>1233269.6278889973</v>
      </c>
      <c r="O64" s="2">
        <f>IntSortCleaned[[#This Row],[A.IRetired]]/IntSortCleaned[[#This Row],[A.Mean]]</f>
        <v>3.6454713359347846</v>
      </c>
      <c r="P64" s="2">
        <f>IntSortCleaned[[#This Row],[N.IRetired]]/IntSortCleaned[[#This Row],[N.Mean]]</f>
        <v>17.280697946885482</v>
      </c>
      <c r="Q64" s="2">
        <f>IntSortCleaned[[#This Row],[A.IRetired]]/IntSortCleaned[[#This Row],[Size]]</f>
        <v>124.91436985631783</v>
      </c>
      <c r="R64" s="2">
        <f>IntSortCleaned[[#This Row],[N.IRetired]]/IntSortCleaned[[#This Row],[Size]]</f>
        <v>150.54560887316862</v>
      </c>
    </row>
    <row r="65" spans="1:18" x14ac:dyDescent="0.3">
      <c r="A65" t="s">
        <v>2</v>
      </c>
      <c r="B65">
        <v>6793</v>
      </c>
      <c r="C65">
        <v>370.70330301920575</v>
      </c>
      <c r="D65">
        <v>0.19755936799880111</v>
      </c>
      <c r="E65">
        <v>34.581249999999997</v>
      </c>
      <c r="F65">
        <v>190.22623697916666</v>
      </c>
      <c r="G65">
        <v>2.7083333333333334E-2</v>
      </c>
      <c r="I65" s="3">
        <v>14289</v>
      </c>
      <c r="J65" s="2">
        <f t="shared" si="0"/>
        <v>530668.36891810107</v>
      </c>
      <c r="K65" s="2">
        <f t="shared" si="1"/>
        <v>146032.91807174683</v>
      </c>
      <c r="L65" s="2">
        <f>IntSortCleaned[[#This Row],[A.Mean]]/IntSortCleaned[[#This Row],[N.Mean]]</f>
        <v>3.6338955348230502</v>
      </c>
      <c r="M65" s="2">
        <f t="shared" si="2"/>
        <v>1897039.7313435872</v>
      </c>
      <c r="N65" s="2">
        <f t="shared" si="3"/>
        <v>2265403.1753540039</v>
      </c>
      <c r="O65" s="2">
        <f>IntSortCleaned[[#This Row],[A.IRetired]]/IntSortCleaned[[#This Row],[A.Mean]]</f>
        <v>3.5748121472006567</v>
      </c>
      <c r="P65" s="2">
        <f>IntSortCleaned[[#This Row],[N.IRetired]]/IntSortCleaned[[#This Row],[N.Mean]]</f>
        <v>15.512962455773144</v>
      </c>
      <c r="Q65" s="2">
        <f>IntSortCleaned[[#This Row],[A.IRetired]]/IntSortCleaned[[#This Row],[Size]]</f>
        <v>132.76224587749928</v>
      </c>
      <c r="R65" s="2">
        <f>IntSortCleaned[[#This Row],[N.IRetired]]/IntSortCleaned[[#This Row],[Size]]</f>
        <v>158.54175767051606</v>
      </c>
    </row>
    <row r="66" spans="1:18" x14ac:dyDescent="0.3">
      <c r="A66" t="s">
        <v>0</v>
      </c>
      <c r="B66">
        <v>6793</v>
      </c>
      <c r="C66">
        <v>226424.33756510416</v>
      </c>
      <c r="D66">
        <v>128.31223608888547</v>
      </c>
      <c r="E66">
        <v>240720.80000000002</v>
      </c>
      <c r="F66">
        <v>821773.27473958337</v>
      </c>
      <c r="G66">
        <v>26.333333333333332</v>
      </c>
      <c r="I66" s="3">
        <v>16384</v>
      </c>
      <c r="J66" s="2">
        <f t="shared" si="0"/>
        <v>615852.4524307251</v>
      </c>
      <c r="K66" s="2">
        <f t="shared" si="1"/>
        <v>177539.24035390219</v>
      </c>
      <c r="L66" s="2">
        <f>IntSortCleaned[[#This Row],[A.Mean]]/IntSortCleaned[[#This Row],[N.Mean]]</f>
        <v>3.4688244199034566</v>
      </c>
      <c r="M66" s="2">
        <f t="shared" si="2"/>
        <v>2222677.7394612627</v>
      </c>
      <c r="N66" s="2">
        <f t="shared" si="3"/>
        <v>2678614.4256591797</v>
      </c>
      <c r="O66" s="2">
        <f>IntSortCleaned[[#This Row],[A.IRetired]]/IntSortCleaned[[#This Row],[A.Mean]]</f>
        <v>3.6091075560201382</v>
      </c>
      <c r="P66" s="2">
        <f>IntSortCleaned[[#This Row],[N.IRetired]]/IntSortCleaned[[#This Row],[N.Mean]]</f>
        <v>15.087450077626208</v>
      </c>
      <c r="Q66" s="2">
        <f>IntSortCleaned[[#This Row],[A.IRetired]]/IntSortCleaned[[#This Row],[Size]]</f>
        <v>135.66148312141496</v>
      </c>
      <c r="R66" s="2">
        <f>IntSortCleaned[[#This Row],[N.IRetired]]/IntSortCleaned[[#This Row],[Size]]</f>
        <v>163.48965000361204</v>
      </c>
    </row>
    <row r="67" spans="1:18" x14ac:dyDescent="0.3">
      <c r="A67" t="s">
        <v>1</v>
      </c>
      <c r="B67">
        <v>6793</v>
      </c>
      <c r="C67">
        <v>56756.487833658852</v>
      </c>
      <c r="D67">
        <v>31.086870164371522</v>
      </c>
      <c r="E67">
        <v>151460.79999999999</v>
      </c>
      <c r="F67">
        <v>982168.5791015625</v>
      </c>
      <c r="G67">
        <v>8.1208333333333336</v>
      </c>
      <c r="I67" s="3">
        <v>23124</v>
      </c>
      <c r="J67" s="2">
        <f t="shared" si="0"/>
        <v>905545.91239929199</v>
      </c>
      <c r="K67" s="2">
        <f t="shared" si="1"/>
        <v>251894.85120137531</v>
      </c>
      <c r="L67" s="2">
        <f>IntSortCleaned[[#This Row],[A.Mean]]/IntSortCleaned[[#This Row],[N.Mean]]</f>
        <v>3.5949361730913689</v>
      </c>
      <c r="M67" s="2">
        <f t="shared" si="2"/>
        <v>3197416.5598551435</v>
      </c>
      <c r="N67" s="2">
        <f t="shared" si="3"/>
        <v>3857182.1848551435</v>
      </c>
      <c r="O67" s="2">
        <f>IntSortCleaned[[#This Row],[A.IRetired]]/IntSortCleaned[[#This Row],[A.Mean]]</f>
        <v>3.5309270530341399</v>
      </c>
      <c r="P67" s="2">
        <f>IntSortCleaned[[#This Row],[N.IRetired]]/IntSortCleaned[[#This Row],[N.Mean]]</f>
        <v>15.312667831275164</v>
      </c>
      <c r="Q67" s="2">
        <f>IntSortCleaned[[#This Row],[A.IRetired]]/IntSortCleaned[[#This Row],[Size]]</f>
        <v>138.27264140525617</v>
      </c>
      <c r="R67" s="2">
        <f>IntSortCleaned[[#This Row],[N.IRetired]]/IntSortCleaned[[#This Row],[Size]]</f>
        <v>166.80428061127589</v>
      </c>
    </row>
    <row r="68" spans="1:18" x14ac:dyDescent="0.3">
      <c r="A68" t="s">
        <v>2</v>
      </c>
      <c r="B68">
        <v>8192</v>
      </c>
      <c r="C68">
        <v>504.60637410481769</v>
      </c>
      <c r="D68">
        <v>0.20912028203220387</v>
      </c>
      <c r="E68">
        <v>37.520833333333336</v>
      </c>
      <c r="F68">
        <v>204.0863037109375</v>
      </c>
      <c r="G68">
        <v>5.3385416666666664E-2</v>
      </c>
      <c r="I68" s="3">
        <v>32768</v>
      </c>
      <c r="J68" s="2">
        <f t="shared" si="0"/>
        <v>1348909.509531657</v>
      </c>
      <c r="K68" s="2">
        <f t="shared" si="1"/>
        <v>390631.99976603192</v>
      </c>
      <c r="L68" s="2">
        <f>IntSortCleaned[[#This Row],[A.Mean]]/IntSortCleaned[[#This Row],[N.Mean]]</f>
        <v>3.4531464660846605</v>
      </c>
      <c r="M68" s="2">
        <f t="shared" si="2"/>
        <v>4658788.2995605469</v>
      </c>
      <c r="N68" s="2">
        <f t="shared" si="3"/>
        <v>5830614.4714355469</v>
      </c>
      <c r="O68" s="2">
        <f>IntSortCleaned[[#This Row],[A.IRetired]]/IntSortCleaned[[#This Row],[A.Mean]]</f>
        <v>3.4537441293434754</v>
      </c>
      <c r="P68" s="2">
        <f>IntSortCleaned[[#This Row],[N.IRetired]]/IntSortCleaned[[#This Row],[N.Mean]]</f>
        <v>14.926105580003121</v>
      </c>
      <c r="Q68" s="2">
        <f>IntSortCleaned[[#This Row],[A.IRetired]]/IntSortCleaned[[#This Row],[Size]]</f>
        <v>142.17493589967489</v>
      </c>
      <c r="R68" s="2">
        <f>IntSortCleaned[[#This Row],[N.IRetired]]/IntSortCleaned[[#This Row],[Size]]</f>
        <v>177.93623264878988</v>
      </c>
    </row>
    <row r="69" spans="1:18" x14ac:dyDescent="0.3">
      <c r="A69" t="s">
        <v>0</v>
      </c>
      <c r="B69">
        <v>8192</v>
      </c>
      <c r="C69">
        <v>281208.642578125</v>
      </c>
      <c r="D69">
        <v>193.19066175807887</v>
      </c>
      <c r="E69">
        <v>301904.53333333333</v>
      </c>
      <c r="F69">
        <v>1023502.6041666666</v>
      </c>
      <c r="G69">
        <v>47.333333333333336</v>
      </c>
      <c r="I69" s="3">
        <v>53151</v>
      </c>
      <c r="J69" s="2">
        <f t="shared" si="0"/>
        <v>2322576.1940511069</v>
      </c>
      <c r="K69" s="2">
        <f t="shared" si="1"/>
        <v>669431.70186360681</v>
      </c>
      <c r="L69" s="2">
        <f>IntSortCleaned[[#This Row],[A.Mean]]/IntSortCleaned[[#This Row],[N.Mean]]</f>
        <v>3.4694744625708203</v>
      </c>
      <c r="M69" s="2">
        <f t="shared" si="2"/>
        <v>7742307.7901204424</v>
      </c>
      <c r="N69" s="2">
        <f t="shared" si="3"/>
        <v>9790419.7692871094</v>
      </c>
      <c r="O69" s="2">
        <f>IntSortCleaned[[#This Row],[A.IRetired]]/IntSortCleaned[[#This Row],[A.Mean]]</f>
        <v>3.3335000203442529</v>
      </c>
      <c r="P69" s="2">
        <f>IntSortCleaned[[#This Row],[N.IRetired]]/IntSortCleaned[[#This Row],[N.Mean]]</f>
        <v>14.624971811212275</v>
      </c>
      <c r="Q69" s="2">
        <f>IntSortCleaned[[#This Row],[A.IRetired]]/IntSortCleaned[[#This Row],[Size]]</f>
        <v>145.6662676171745</v>
      </c>
      <c r="R69" s="2">
        <f>IntSortCleaned[[#This Row],[N.IRetired]]/IntSortCleaned[[#This Row],[Size]]</f>
        <v>184.20010478235798</v>
      </c>
    </row>
    <row r="70" spans="1:18" x14ac:dyDescent="0.3">
      <c r="A70" t="s">
        <v>1</v>
      </c>
      <c r="B70">
        <v>8192</v>
      </c>
      <c r="C70">
        <v>71871.493966238835</v>
      </c>
      <c r="D70">
        <v>54.209838696530838</v>
      </c>
      <c r="E70">
        <v>189552.13333333333</v>
      </c>
      <c r="F70">
        <v>1233473.7141927083</v>
      </c>
      <c r="G70">
        <v>11.158333333333333</v>
      </c>
      <c r="I70" s="3">
        <v>65536</v>
      </c>
      <c r="J70" s="2">
        <f t="shared" si="0"/>
        <v>2878092.7918025427</v>
      </c>
      <c r="K70" s="2">
        <f t="shared" si="1"/>
        <v>888474.61285909021</v>
      </c>
      <c r="L70" s="2">
        <f>IntSortCleaned[[#This Row],[A.Mean]]/IntSortCleaned[[#This Row],[N.Mean]]</f>
        <v>3.2393641305528229</v>
      </c>
      <c r="M70" s="2">
        <f t="shared" si="2"/>
        <v>9852639.2618815098</v>
      </c>
      <c r="N70" s="2">
        <f t="shared" si="3"/>
        <v>12638951.110839844</v>
      </c>
      <c r="O70" s="2">
        <f>IntSortCleaned[[#This Row],[A.IRetired]]/IntSortCleaned[[#This Row],[A.Mean]]</f>
        <v>3.4233223091152754</v>
      </c>
      <c r="P70" s="2">
        <f>IntSortCleaned[[#This Row],[N.IRetired]]/IntSortCleaned[[#This Row],[N.Mean]]</f>
        <v>14.225449920474373</v>
      </c>
      <c r="Q70" s="2">
        <f>IntSortCleaned[[#This Row],[A.IRetired]]/IntSortCleaned[[#This Row],[Size]]</f>
        <v>150.33934420595565</v>
      </c>
      <c r="R70" s="2">
        <f>IntSortCleaned[[#This Row],[N.IRetired]]/IntSortCleaned[[#This Row],[Size]]</f>
        <v>192.85508897155523</v>
      </c>
    </row>
    <row r="71" spans="1:18" x14ac:dyDescent="0.3">
      <c r="A71" t="s">
        <v>2</v>
      </c>
      <c r="B71">
        <v>14289</v>
      </c>
      <c r="C71">
        <v>872.23004023234046</v>
      </c>
      <c r="D71">
        <v>0.37525633191868796</v>
      </c>
      <c r="E71">
        <v>41.704166666666666</v>
      </c>
      <c r="F71">
        <v>225.89365641276044</v>
      </c>
      <c r="G71">
        <v>9.3489583333333334E-2</v>
      </c>
      <c r="I71" s="3">
        <v>96317</v>
      </c>
      <c r="J71" s="2">
        <f t="shared" si="0"/>
        <v>4410166.7980487533</v>
      </c>
      <c r="K71" s="2">
        <f t="shared" si="1"/>
        <v>1383068.477521624</v>
      </c>
      <c r="L71" s="2">
        <f>IntSortCleaned[[#This Row],[A.Mean]]/IntSortCleaned[[#This Row],[N.Mean]]</f>
        <v>3.188682895840059</v>
      </c>
      <c r="M71" s="2">
        <f t="shared" si="2"/>
        <v>15208426.920572916</v>
      </c>
      <c r="N71" s="2">
        <f t="shared" si="3"/>
        <v>19042085.774739586</v>
      </c>
      <c r="O71" s="2">
        <f>IntSortCleaned[[#This Row],[A.IRetired]]/IntSortCleaned[[#This Row],[A.Mean]]</f>
        <v>3.4484924532336909</v>
      </c>
      <c r="P71" s="2">
        <f>IntSortCleaned[[#This Row],[N.IRetired]]/IntSortCleaned[[#This Row],[N.Mean]]</f>
        <v>13.767999259777698</v>
      </c>
      <c r="Q71" s="2">
        <f>IntSortCleaned[[#This Row],[A.IRetired]]/IntSortCleaned[[#This Row],[Size]]</f>
        <v>157.89971573629697</v>
      </c>
      <c r="R71" s="2">
        <f>IntSortCleaned[[#This Row],[N.IRetired]]/IntSortCleaned[[#This Row],[Size]]</f>
        <v>197.70223091188041</v>
      </c>
    </row>
    <row r="72" spans="1:18" x14ac:dyDescent="0.3">
      <c r="A72" t="s">
        <v>0</v>
      </c>
      <c r="B72">
        <v>14289</v>
      </c>
      <c r="C72">
        <v>531540.59895833337</v>
      </c>
      <c r="D72">
        <v>218.92247081103469</v>
      </c>
      <c r="E72">
        <v>566138.66666666674</v>
      </c>
      <c r="F72">
        <v>1897265.625</v>
      </c>
      <c r="G72">
        <v>89.86666666666666</v>
      </c>
      <c r="I72" s="3">
        <v>131072</v>
      </c>
      <c r="J72" s="2">
        <f t="shared" si="0"/>
        <v>6123461.765340169</v>
      </c>
      <c r="K72" s="2">
        <f t="shared" si="1"/>
        <v>2483620.4632568359</v>
      </c>
      <c r="L72" s="2">
        <f>IntSortCleaned[[#This Row],[A.Mean]]/IntSortCleaned[[#This Row],[N.Mean]]</f>
        <v>2.4655384572368657</v>
      </c>
      <c r="M72" s="2">
        <f t="shared" si="2"/>
        <v>20964299.519856773</v>
      </c>
      <c r="N72" s="2">
        <f t="shared" si="3"/>
        <v>27397958.374023438</v>
      </c>
      <c r="O72" s="2">
        <f>IntSortCleaned[[#This Row],[A.IRetired]]/IntSortCleaned[[#This Row],[A.Mean]]</f>
        <v>3.4236025835121988</v>
      </c>
      <c r="P72" s="2">
        <f>IntSortCleaned[[#This Row],[N.IRetired]]/IntSortCleaned[[#This Row],[N.Mean]]</f>
        <v>11.031459427619541</v>
      </c>
      <c r="Q72" s="2">
        <f>IntSortCleaned[[#This Row],[A.IRetired]]/IntSortCleaned[[#This Row],[Size]]</f>
        <v>159.94491210828227</v>
      </c>
      <c r="R72" s="2">
        <f>IntSortCleaned[[#This Row],[N.IRetired]]/IntSortCleaned[[#This Row],[Size]]</f>
        <v>209.02983378618956</v>
      </c>
    </row>
    <row r="73" spans="1:18" x14ac:dyDescent="0.3">
      <c r="A73" t="s">
        <v>1</v>
      </c>
      <c r="B73">
        <v>14289</v>
      </c>
      <c r="C73">
        <v>146905.14811197916</v>
      </c>
      <c r="D73">
        <v>69.555559021300027</v>
      </c>
      <c r="E73">
        <v>343925.06666666665</v>
      </c>
      <c r="F73">
        <v>2265629.0690104165</v>
      </c>
      <c r="G73">
        <v>23.616666666666667</v>
      </c>
      <c r="I73" s="3">
        <v>191217</v>
      </c>
      <c r="J73" s="2">
        <f t="shared" si="0"/>
        <v>9302791.1168651097</v>
      </c>
      <c r="K73" s="2">
        <f t="shared" si="1"/>
        <v>2830213.2312481217</v>
      </c>
      <c r="L73" s="2">
        <f>IntSortCleaned[[#This Row],[A.Mean]]/IntSortCleaned[[#This Row],[N.Mean]]</f>
        <v>3.2869576801330216</v>
      </c>
      <c r="M73" s="2">
        <f t="shared" si="2"/>
        <v>31799380.154079858</v>
      </c>
      <c r="N73" s="2">
        <f t="shared" si="3"/>
        <v>40790656.195746526</v>
      </c>
      <c r="O73" s="2">
        <f>IntSortCleaned[[#This Row],[A.IRetired]]/IntSortCleaned[[#This Row],[A.Mean]]</f>
        <v>3.4182622994114626</v>
      </c>
      <c r="P73" s="2">
        <f>IntSortCleaned[[#This Row],[N.IRetired]]/IntSortCleaned[[#This Row],[N.Mean]]</f>
        <v>14.412573492831097</v>
      </c>
      <c r="Q73" s="2">
        <f>IntSortCleaned[[#This Row],[A.IRetired]]/IntSortCleaned[[#This Row],[Size]]</f>
        <v>166.2999636751955</v>
      </c>
      <c r="R73" s="2">
        <f>IntSortCleaned[[#This Row],[N.IRetired]]/IntSortCleaned[[#This Row],[Size]]</f>
        <v>213.32128521913077</v>
      </c>
    </row>
    <row r="74" spans="1:18" x14ac:dyDescent="0.3">
      <c r="A74" t="s">
        <v>2</v>
      </c>
      <c r="B74">
        <v>16384</v>
      </c>
      <c r="C74">
        <v>1002.7624130249023</v>
      </c>
      <c r="D74">
        <v>0.62211886922842641</v>
      </c>
      <c r="E74">
        <v>44.483333333333334</v>
      </c>
      <c r="F74">
        <v>238.92720540364584</v>
      </c>
      <c r="G74">
        <v>8.0208333333333326E-2</v>
      </c>
      <c r="I74" s="3">
        <v>262144</v>
      </c>
      <c r="J74" s="2">
        <f t="shared" si="0"/>
        <v>13046738.958552433</v>
      </c>
      <c r="K74" s="2">
        <f t="shared" si="1"/>
        <v>5524964.5835524341</v>
      </c>
      <c r="L74" s="2">
        <f>IntSortCleaned[[#This Row],[A.Mean]]/IntSortCleaned[[#This Row],[N.Mean]]</f>
        <v>2.3614158536675469</v>
      </c>
      <c r="M74" s="2">
        <f t="shared" si="2"/>
        <v>43219309.488932289</v>
      </c>
      <c r="N74" s="2">
        <f t="shared" si="3"/>
        <v>59256549.072265625</v>
      </c>
      <c r="O74" s="2">
        <f>IntSortCleaned[[#This Row],[A.IRetired]]/IntSortCleaned[[#This Row],[A.Mean]]</f>
        <v>3.3126522747357532</v>
      </c>
      <c r="P74" s="2">
        <f>IntSortCleaned[[#This Row],[N.IRetired]]/IntSortCleaned[[#This Row],[N.Mean]]</f>
        <v>10.725236003986279</v>
      </c>
      <c r="Q74" s="2">
        <f>IntSortCleaned[[#This Row],[A.IRetired]]/IntSortCleaned[[#This Row],[Size]]</f>
        <v>164.86858172963062</v>
      </c>
      <c r="R74" s="2">
        <f>IntSortCleaned[[#This Row],[N.IRetired]]/IntSortCleaned[[#This Row],[Size]]</f>
        <v>226.04579571634531</v>
      </c>
    </row>
    <row r="75" spans="1:18" x14ac:dyDescent="0.3">
      <c r="A75" t="s">
        <v>0</v>
      </c>
      <c r="B75">
        <v>16384</v>
      </c>
      <c r="C75">
        <v>616855.21484375</v>
      </c>
      <c r="D75">
        <v>398.06596926187922</v>
      </c>
      <c r="E75">
        <v>668503.46666666667</v>
      </c>
      <c r="F75">
        <v>2222916.6666666665</v>
      </c>
      <c r="G75">
        <v>106.66666666666667</v>
      </c>
      <c r="I75" s="3">
        <v>398853</v>
      </c>
      <c r="J75" s="2">
        <f t="shared" si="0"/>
        <v>20541702.987545695</v>
      </c>
      <c r="K75" s="2">
        <f t="shared" si="1"/>
        <v>15372543.872962365</v>
      </c>
      <c r="L75" s="2">
        <f>IntSortCleaned[[#This Row],[A.Mean]]/IntSortCleaned[[#This Row],[N.Mean]]</f>
        <v>1.3362591876335435</v>
      </c>
      <c r="M75" s="2">
        <f t="shared" si="2"/>
        <v>68691012.573242188</v>
      </c>
      <c r="N75" s="2">
        <f t="shared" si="3"/>
        <v>93094137.573242188</v>
      </c>
      <c r="O75" s="2">
        <f>IntSortCleaned[[#This Row],[A.IRetired]]/IntSortCleaned[[#This Row],[A.Mean]]</f>
        <v>3.3439784722274055</v>
      </c>
      <c r="P75" s="2">
        <f>IntSortCleaned[[#This Row],[N.IRetired]]/IntSortCleaned[[#This Row],[N.Mean]]</f>
        <v>6.0558706706297718</v>
      </c>
      <c r="Q75" s="2">
        <f>IntSortCleaned[[#This Row],[A.IRetired]]/IntSortCleaned[[#This Row],[Size]]</f>
        <v>172.22137622944339</v>
      </c>
      <c r="R75" s="2">
        <f>IntSortCleaned[[#This Row],[N.IRetired]]/IntSortCleaned[[#This Row],[Size]]</f>
        <v>233.40463171454692</v>
      </c>
    </row>
    <row r="76" spans="1:18" x14ac:dyDescent="0.3">
      <c r="A76" t="s">
        <v>1</v>
      </c>
      <c r="B76">
        <v>16384</v>
      </c>
      <c r="C76">
        <v>178542.00276692709</v>
      </c>
      <c r="D76">
        <v>79.40415191647584</v>
      </c>
      <c r="E76">
        <v>405726.66666666669</v>
      </c>
      <c r="F76">
        <v>2678853.3528645835</v>
      </c>
      <c r="G76">
        <v>28.099999999999998</v>
      </c>
      <c r="I76" s="3">
        <v>524288</v>
      </c>
      <c r="J76" s="2">
        <f t="shared" si="0"/>
        <v>27711527.761120919</v>
      </c>
      <c r="K76" s="2">
        <f t="shared" si="1"/>
        <v>24848018.444997728</v>
      </c>
      <c r="L76" s="2">
        <f>IntSortCleaned[[#This Row],[A.Mean]]/IntSortCleaned[[#This Row],[N.Mean]]</f>
        <v>1.1152409526120446</v>
      </c>
      <c r="M76" s="2">
        <f t="shared" si="2"/>
        <v>92352902.221679688</v>
      </c>
      <c r="N76" s="2">
        <f t="shared" si="3"/>
        <v>128716398.59849128</v>
      </c>
      <c r="O76" s="2">
        <f>IntSortCleaned[[#This Row],[A.IRetired]]/IntSortCleaned[[#This Row],[A.Mean]]</f>
        <v>3.3326528590477125</v>
      </c>
      <c r="P76" s="2">
        <f>IntSortCleaned[[#This Row],[N.IRetired]]/IntSortCleaned[[#This Row],[N.Mean]]</f>
        <v>5.1801474183308081</v>
      </c>
      <c r="Q76" s="2">
        <f>IntSortCleaned[[#This Row],[A.IRetired]]/IntSortCleaned[[#This Row],[Size]]</f>
        <v>176.14918178878725</v>
      </c>
      <c r="R76" s="2">
        <f>IntSortCleaned[[#This Row],[N.IRetired]]/IntSortCleaned[[#This Row],[Size]]</f>
        <v>245.50704688738114</v>
      </c>
    </row>
    <row r="77" spans="1:18" x14ac:dyDescent="0.3">
      <c r="A77" t="s">
        <v>2</v>
      </c>
      <c r="B77">
        <v>23124</v>
      </c>
      <c r="C77">
        <v>1466.4443715413411</v>
      </c>
      <c r="D77">
        <v>0.84800243996700775</v>
      </c>
      <c r="E77">
        <v>51.80833333333333</v>
      </c>
      <c r="F77">
        <v>272.24222819010413</v>
      </c>
      <c r="G77">
        <v>0.14270833333333333</v>
      </c>
      <c r="I77" s="3">
        <v>719289</v>
      </c>
      <c r="J77" s="2">
        <f t="shared" si="0"/>
        <v>39405721.400709882</v>
      </c>
      <c r="K77" s="2">
        <f t="shared" si="1"/>
        <v>36704829.637235261</v>
      </c>
      <c r="L77" s="2">
        <f>IntSortCleaned[[#This Row],[A.Mean]]/IntSortCleaned[[#This Row],[N.Mean]]</f>
        <v>1.0735840975198179</v>
      </c>
      <c r="M77" s="2">
        <f t="shared" si="2"/>
        <v>127670394.97571114</v>
      </c>
      <c r="N77" s="2">
        <f t="shared" si="3"/>
        <v>178890227.52411512</v>
      </c>
      <c r="O77" s="2">
        <f>IntSortCleaned[[#This Row],[A.IRetired]]/IntSortCleaned[[#This Row],[A.Mean]]</f>
        <v>3.2398948791586188</v>
      </c>
      <c r="P77" s="2">
        <f>IntSortCleaned[[#This Row],[N.IRetired]]/IntSortCleaned[[#This Row],[N.Mean]]</f>
        <v>4.8737517458094857</v>
      </c>
      <c r="Q77" s="2">
        <f>IntSortCleaned[[#This Row],[A.IRetired]]/IntSortCleaned[[#This Row],[Size]]</f>
        <v>177.49526960055158</v>
      </c>
      <c r="R77" s="2">
        <f>IntSortCleaned[[#This Row],[N.IRetired]]/IntSortCleaned[[#This Row],[Size]]</f>
        <v>248.70424478076978</v>
      </c>
    </row>
    <row r="78" spans="1:18" x14ac:dyDescent="0.3">
      <c r="A78" t="s">
        <v>0</v>
      </c>
      <c r="B78">
        <v>23124</v>
      </c>
      <c r="C78">
        <v>907012.35677083337</v>
      </c>
      <c r="D78">
        <v>366.56460673470235</v>
      </c>
      <c r="E78">
        <v>962861.8666666667</v>
      </c>
      <c r="F78">
        <v>3197688.8020833335</v>
      </c>
      <c r="G78">
        <v>119</v>
      </c>
      <c r="I78" s="3">
        <v>1048576</v>
      </c>
      <c r="J78" s="2">
        <f t="shared" si="0"/>
        <v>58749003.78895916</v>
      </c>
      <c r="K78" s="2">
        <f t="shared" si="1"/>
        <v>60331297.863033243</v>
      </c>
      <c r="L78" s="2">
        <f>IntSortCleaned[[#This Row],[A.Mean]]/IntSortCleaned[[#This Row],[N.Mean]]</f>
        <v>0.9737732465549428</v>
      </c>
      <c r="M78" s="2">
        <f t="shared" si="2"/>
        <v>191306510.64272279</v>
      </c>
      <c r="N78" s="2">
        <f t="shared" si="3"/>
        <v>278943547.67975986</v>
      </c>
      <c r="O78" s="2">
        <f>IntSortCleaned[[#This Row],[A.IRetired]]/IntSortCleaned[[#This Row],[A.Mean]]</f>
        <v>3.2563362492059054</v>
      </c>
      <c r="P78" s="2">
        <f>IntSortCleaned[[#This Row],[N.IRetired]]/IntSortCleaned[[#This Row],[N.Mean]]</f>
        <v>4.6235297028257163</v>
      </c>
      <c r="Q78" s="2">
        <f>IntSortCleaned[[#This Row],[A.IRetired]]/IntSortCleaned[[#This Row],[Size]]</f>
        <v>182.44410576126364</v>
      </c>
      <c r="R78" s="2">
        <f>IntSortCleaned[[#This Row],[N.IRetired]]/IntSortCleaned[[#This Row],[Size]]</f>
        <v>266.02129714942919</v>
      </c>
    </row>
    <row r="79" spans="1:18" x14ac:dyDescent="0.3">
      <c r="A79" t="s">
        <v>1</v>
      </c>
      <c r="B79">
        <v>23124</v>
      </c>
      <c r="C79">
        <v>253361.29557291666</v>
      </c>
      <c r="D79">
        <v>96.446006848085204</v>
      </c>
      <c r="E79">
        <v>588801.06666666665</v>
      </c>
      <c r="F79">
        <v>3857454.4270833335</v>
      </c>
      <c r="G79">
        <v>42.166666666666664</v>
      </c>
    </row>
    <row r="80" spans="1:18" x14ac:dyDescent="0.3">
      <c r="A80" t="s">
        <v>2</v>
      </c>
      <c r="B80">
        <v>32768</v>
      </c>
      <c r="C80">
        <v>2083.4006245930991</v>
      </c>
      <c r="D80">
        <v>1.4309992398691636</v>
      </c>
      <c r="E80">
        <v>63.333333333333329</v>
      </c>
      <c r="F80">
        <v>326.28377278645831</v>
      </c>
      <c r="G80">
        <v>0.22083333333333333</v>
      </c>
    </row>
    <row r="81" spans="1:7" x14ac:dyDescent="0.3">
      <c r="A81" t="s">
        <v>0</v>
      </c>
      <c r="B81">
        <v>32768</v>
      </c>
      <c r="C81">
        <v>1350992.91015625</v>
      </c>
      <c r="D81">
        <v>711.04919781307115</v>
      </c>
      <c r="E81">
        <v>1407214.9333333333</v>
      </c>
      <c r="F81">
        <v>4659114.583333333</v>
      </c>
      <c r="G81">
        <v>252.93333333333334</v>
      </c>
    </row>
    <row r="82" spans="1:7" x14ac:dyDescent="0.3">
      <c r="A82" t="s">
        <v>1</v>
      </c>
      <c r="B82">
        <v>32768</v>
      </c>
      <c r="C82">
        <v>392715.400390625</v>
      </c>
      <c r="D82">
        <v>171.87414331263938</v>
      </c>
      <c r="E82">
        <v>886115.73333333328</v>
      </c>
      <c r="F82">
        <v>5830940.755208333</v>
      </c>
      <c r="G82">
        <v>60.266666666666666</v>
      </c>
    </row>
    <row r="83" spans="1:7" x14ac:dyDescent="0.3">
      <c r="A83" t="s">
        <v>2</v>
      </c>
      <c r="B83">
        <v>53151</v>
      </c>
      <c r="C83">
        <v>3357.3736572265625</v>
      </c>
      <c r="D83">
        <v>0.83935349484473654</v>
      </c>
      <c r="E83">
        <v>78.25</v>
      </c>
      <c r="F83">
        <v>400.543212890625</v>
      </c>
      <c r="G83">
        <v>0.29166666666666669</v>
      </c>
    </row>
    <row r="84" spans="1:7" x14ac:dyDescent="0.3">
      <c r="A84" t="s">
        <v>0</v>
      </c>
      <c r="B84">
        <v>53151</v>
      </c>
      <c r="C84">
        <v>2325933.5677083335</v>
      </c>
      <c r="D84">
        <v>1640.9190794870801</v>
      </c>
      <c r="E84">
        <v>2341952</v>
      </c>
      <c r="F84">
        <v>7742708.333333333</v>
      </c>
      <c r="G84">
        <v>406.4</v>
      </c>
    </row>
    <row r="85" spans="1:7" x14ac:dyDescent="0.3">
      <c r="A85" t="s">
        <v>1</v>
      </c>
      <c r="B85">
        <v>53151</v>
      </c>
      <c r="C85">
        <v>672789.07552083337</v>
      </c>
      <c r="D85">
        <v>253.98332661868218</v>
      </c>
      <c r="E85">
        <v>1473736.5333333332</v>
      </c>
      <c r="F85">
        <v>9790820.3125</v>
      </c>
      <c r="G85">
        <v>116.26666666666667</v>
      </c>
    </row>
    <row r="86" spans="1:7" x14ac:dyDescent="0.3">
      <c r="A86" t="s">
        <v>2</v>
      </c>
      <c r="B86">
        <v>65536</v>
      </c>
      <c r="C86">
        <v>4147.8610992431641</v>
      </c>
      <c r="D86">
        <v>1.5603872812876818</v>
      </c>
      <c r="E86">
        <v>95.8</v>
      </c>
      <c r="F86">
        <v>485.73811848958331</v>
      </c>
      <c r="G86">
        <v>0.59375</v>
      </c>
    </row>
    <row r="87" spans="1:7" x14ac:dyDescent="0.3">
      <c r="A87" t="s">
        <v>0</v>
      </c>
      <c r="B87">
        <v>65536</v>
      </c>
      <c r="C87">
        <v>2882240.6529017859</v>
      </c>
      <c r="D87">
        <v>1751.3703195525475</v>
      </c>
      <c r="E87">
        <v>3015923.2</v>
      </c>
      <c r="F87">
        <v>9853125</v>
      </c>
      <c r="G87">
        <v>427.73333333333335</v>
      </c>
    </row>
    <row r="88" spans="1:7" x14ac:dyDescent="0.3">
      <c r="A88" t="s">
        <v>1</v>
      </c>
      <c r="B88">
        <v>65536</v>
      </c>
      <c r="C88">
        <v>892622.47395833337</v>
      </c>
      <c r="D88">
        <v>344.57056647999735</v>
      </c>
      <c r="E88">
        <v>1911724.8</v>
      </c>
      <c r="F88">
        <v>12639436.848958334</v>
      </c>
      <c r="G88">
        <v>142.73333333333335</v>
      </c>
    </row>
    <row r="89" spans="1:7" x14ac:dyDescent="0.3">
      <c r="A89" t="s">
        <v>2</v>
      </c>
      <c r="B89">
        <v>96317</v>
      </c>
      <c r="C89">
        <v>9375.5096435546875</v>
      </c>
      <c r="D89">
        <v>5.0231705454032634</v>
      </c>
      <c r="E89">
        <v>193</v>
      </c>
      <c r="F89">
        <v>948.07942708333326</v>
      </c>
      <c r="G89">
        <v>1.4166666666666667</v>
      </c>
    </row>
    <row r="90" spans="1:7" x14ac:dyDescent="0.3">
      <c r="A90" t="s">
        <v>0</v>
      </c>
      <c r="B90">
        <v>96317</v>
      </c>
      <c r="C90">
        <v>4419542.307692308</v>
      </c>
      <c r="D90">
        <v>1729.5847056640748</v>
      </c>
      <c r="E90">
        <v>4692923.7333333334</v>
      </c>
      <c r="F90">
        <v>15209375</v>
      </c>
      <c r="G90">
        <v>922.13333333333333</v>
      </c>
    </row>
    <row r="91" spans="1:7" x14ac:dyDescent="0.3">
      <c r="A91" t="s">
        <v>1</v>
      </c>
      <c r="B91">
        <v>96317</v>
      </c>
      <c r="C91">
        <v>1392443.9871651786</v>
      </c>
      <c r="D91">
        <v>667.81200125908867</v>
      </c>
      <c r="E91">
        <v>2877536</v>
      </c>
      <c r="F91">
        <v>19043033.854166668</v>
      </c>
      <c r="G91">
        <v>278.93333333333334</v>
      </c>
    </row>
    <row r="92" spans="1:7" x14ac:dyDescent="0.3">
      <c r="A92" t="s">
        <v>2</v>
      </c>
      <c r="B92">
        <v>131072</v>
      </c>
      <c r="C92">
        <v>8372.6096598307286</v>
      </c>
      <c r="D92">
        <v>7.0817817850443072</v>
      </c>
      <c r="E92">
        <v>163.46666666666664</v>
      </c>
      <c r="F92">
        <v>804.64680989583337</v>
      </c>
      <c r="G92">
        <v>1.4791666666666667</v>
      </c>
    </row>
    <row r="93" spans="1:7" x14ac:dyDescent="0.3">
      <c r="A93" t="s">
        <v>0</v>
      </c>
      <c r="B93">
        <v>131072</v>
      </c>
      <c r="C93">
        <v>6131834.375</v>
      </c>
      <c r="D93">
        <v>2992.1327962530072</v>
      </c>
      <c r="E93">
        <v>6480085.333333334</v>
      </c>
      <c r="F93">
        <v>20965104.166666668</v>
      </c>
      <c r="G93">
        <v>1209.5999999999999</v>
      </c>
    </row>
    <row r="94" spans="1:7" x14ac:dyDescent="0.3">
      <c r="A94" t="s">
        <v>1</v>
      </c>
      <c r="B94">
        <v>131072</v>
      </c>
      <c r="C94">
        <v>2491993.0729166665</v>
      </c>
      <c r="D94">
        <v>8612.1757842478473</v>
      </c>
      <c r="E94">
        <v>4128226.1333333333</v>
      </c>
      <c r="F94">
        <v>27398763.020833332</v>
      </c>
      <c r="G94">
        <v>587.73333333333335</v>
      </c>
    </row>
    <row r="95" spans="1:7" x14ac:dyDescent="0.3">
      <c r="A95" t="s">
        <v>2</v>
      </c>
      <c r="B95">
        <v>191217</v>
      </c>
      <c r="C95">
        <v>28734.56021822416</v>
      </c>
      <c r="D95">
        <v>24.643338116348804</v>
      </c>
      <c r="E95">
        <v>392.02222222222224</v>
      </c>
      <c r="F95">
        <v>1921.9292534722222</v>
      </c>
      <c r="G95">
        <v>4.3861111111111111</v>
      </c>
    </row>
    <row r="96" spans="1:7" x14ac:dyDescent="0.3">
      <c r="A96" t="s">
        <v>0</v>
      </c>
      <c r="B96">
        <v>191217</v>
      </c>
      <c r="C96">
        <v>9331525.677083334</v>
      </c>
      <c r="D96">
        <v>2762.3323126132996</v>
      </c>
      <c r="E96">
        <v>9889450.666666666</v>
      </c>
      <c r="F96">
        <v>31801302.083333332</v>
      </c>
      <c r="G96">
        <v>2295.4666666666667</v>
      </c>
    </row>
    <row r="97" spans="1:7" x14ac:dyDescent="0.3">
      <c r="A97" t="s">
        <v>1</v>
      </c>
      <c r="B97">
        <v>191217</v>
      </c>
      <c r="C97">
        <v>2858947.791466346</v>
      </c>
      <c r="D97">
        <v>1131.2353155379462</v>
      </c>
      <c r="E97">
        <v>6138150.4000000004</v>
      </c>
      <c r="F97">
        <v>40792578.125</v>
      </c>
      <c r="G97">
        <v>665.6</v>
      </c>
    </row>
    <row r="98" spans="1:7" x14ac:dyDescent="0.3">
      <c r="A98" t="s">
        <v>2</v>
      </c>
      <c r="B98">
        <v>262144</v>
      </c>
      <c r="C98">
        <v>35603.541447566109</v>
      </c>
      <c r="D98">
        <v>21.924289170614053</v>
      </c>
      <c r="E98">
        <v>581.19999999999993</v>
      </c>
      <c r="F98">
        <v>2825.927734375</v>
      </c>
      <c r="G98">
        <v>7.6916666666666664</v>
      </c>
    </row>
    <row r="99" spans="1:7" x14ac:dyDescent="0.3">
      <c r="A99" t="s">
        <v>0</v>
      </c>
      <c r="B99">
        <v>262144</v>
      </c>
      <c r="C99">
        <v>13082342.5</v>
      </c>
      <c r="D99">
        <v>6679.2743244533749</v>
      </c>
      <c r="E99">
        <v>13404996.266666668</v>
      </c>
      <c r="F99">
        <v>43222135.416666664</v>
      </c>
      <c r="G99">
        <v>3741.8666666666668</v>
      </c>
    </row>
    <row r="100" spans="1:7" x14ac:dyDescent="0.3">
      <c r="A100" t="s">
        <v>1</v>
      </c>
      <c r="B100">
        <v>262144</v>
      </c>
      <c r="C100">
        <v>5560568.125</v>
      </c>
      <c r="D100">
        <v>10899.077493689485</v>
      </c>
      <c r="E100">
        <v>8898432</v>
      </c>
      <c r="F100">
        <v>59259375</v>
      </c>
      <c r="G100">
        <v>1540.8000000000002</v>
      </c>
    </row>
    <row r="101" spans="1:7" x14ac:dyDescent="0.3">
      <c r="A101" t="s">
        <v>2</v>
      </c>
      <c r="B101">
        <v>398853</v>
      </c>
      <c r="C101">
        <v>43687.845787635219</v>
      </c>
      <c r="D101">
        <v>60.796185456582911</v>
      </c>
      <c r="E101">
        <v>6889.7333333333336</v>
      </c>
      <c r="F101">
        <v>133987.4267578125</v>
      </c>
      <c r="G101">
        <v>16.575000000000003</v>
      </c>
    </row>
    <row r="102" spans="1:7" x14ac:dyDescent="0.3">
      <c r="A102" t="s">
        <v>0</v>
      </c>
      <c r="B102">
        <v>398853</v>
      </c>
      <c r="C102">
        <v>20585390.833333332</v>
      </c>
      <c r="D102">
        <v>12262.365533955643</v>
      </c>
      <c r="E102">
        <v>21442048</v>
      </c>
      <c r="F102">
        <v>68825000</v>
      </c>
      <c r="G102">
        <v>23185.066666666666</v>
      </c>
    </row>
    <row r="103" spans="1:7" x14ac:dyDescent="0.3">
      <c r="A103" t="s">
        <v>1</v>
      </c>
      <c r="B103">
        <v>398853</v>
      </c>
      <c r="C103">
        <v>15416231.71875</v>
      </c>
      <c r="D103">
        <v>57005.867683011093</v>
      </c>
      <c r="E103">
        <v>13996134.4</v>
      </c>
      <c r="F103">
        <v>93228125</v>
      </c>
      <c r="G103">
        <v>29486.933333333334</v>
      </c>
    </row>
    <row r="104" spans="1:7" x14ac:dyDescent="0.3">
      <c r="A104" t="s">
        <v>2</v>
      </c>
      <c r="B104">
        <v>524288</v>
      </c>
      <c r="C104">
        <v>55266.405545748195</v>
      </c>
      <c r="D104">
        <v>144.8263094717943</v>
      </c>
      <c r="E104">
        <v>9085.2000000000007</v>
      </c>
      <c r="F104">
        <v>176264.44498697916</v>
      </c>
      <c r="G104">
        <v>17.116666666666667</v>
      </c>
    </row>
    <row r="105" spans="1:7" x14ac:dyDescent="0.3">
      <c r="A105" t="s">
        <v>0</v>
      </c>
      <c r="B105">
        <v>524288</v>
      </c>
      <c r="C105">
        <v>27766794.166666668</v>
      </c>
      <c r="D105">
        <v>8439.1632447228658</v>
      </c>
      <c r="E105">
        <v>28889088</v>
      </c>
      <c r="F105">
        <v>92529166.666666672</v>
      </c>
      <c r="G105">
        <v>30114.133333333335</v>
      </c>
    </row>
    <row r="106" spans="1:7" x14ac:dyDescent="0.3">
      <c r="A106" t="s">
        <v>1</v>
      </c>
      <c r="B106">
        <v>524288</v>
      </c>
      <c r="C106">
        <v>24903284.850543477</v>
      </c>
      <c r="D106">
        <v>131283.58005160329</v>
      </c>
      <c r="E106">
        <v>19325907.478260871</v>
      </c>
      <c r="F106">
        <v>128892663.04347827</v>
      </c>
      <c r="G106">
        <v>41766.956521739128</v>
      </c>
    </row>
    <row r="107" spans="1:7" x14ac:dyDescent="0.3">
      <c r="A107" t="s">
        <v>2</v>
      </c>
      <c r="B107">
        <v>719289</v>
      </c>
      <c r="C107">
        <v>77764.240315755203</v>
      </c>
      <c r="D107">
        <v>94.870666188827826</v>
      </c>
      <c r="E107">
        <v>12596.266666666666</v>
      </c>
      <c r="F107">
        <v>242425.537109375</v>
      </c>
      <c r="G107">
        <v>26.908333333333335</v>
      </c>
    </row>
    <row r="108" spans="1:7" x14ac:dyDescent="0.3">
      <c r="A108" t="s">
        <v>0</v>
      </c>
      <c r="B108">
        <v>719289</v>
      </c>
      <c r="C108">
        <v>39483485.64102564</v>
      </c>
      <c r="D108">
        <v>30836.182834524978</v>
      </c>
      <c r="E108">
        <v>39785729.312820509</v>
      </c>
      <c r="F108">
        <v>127912820.51282051</v>
      </c>
      <c r="G108">
        <v>54151.220512820517</v>
      </c>
    </row>
    <row r="109" spans="1:7" x14ac:dyDescent="0.3">
      <c r="A109" t="s">
        <v>1</v>
      </c>
      <c r="B109">
        <v>719289</v>
      </c>
      <c r="C109">
        <v>36782593.877551019</v>
      </c>
      <c r="D109">
        <v>185789.18233749768</v>
      </c>
      <c r="E109">
        <v>26873772.408163268</v>
      </c>
      <c r="F109">
        <v>179132653.06122449</v>
      </c>
      <c r="G109">
        <v>62624.21768707483</v>
      </c>
    </row>
    <row r="110" spans="1:7" x14ac:dyDescent="0.3">
      <c r="A110" t="s">
        <v>2</v>
      </c>
      <c r="B110">
        <v>1048576</v>
      </c>
      <c r="C110">
        <v>110777.69252232143</v>
      </c>
      <c r="D110">
        <v>96.436803735232516</v>
      </c>
      <c r="E110">
        <v>18210.533333333333</v>
      </c>
      <c r="F110">
        <v>352748.61653645831</v>
      </c>
      <c r="G110">
        <v>43.883333333333333</v>
      </c>
    </row>
    <row r="111" spans="1:7" x14ac:dyDescent="0.3">
      <c r="A111" t="s">
        <v>0</v>
      </c>
      <c r="B111">
        <v>1048576</v>
      </c>
      <c r="C111">
        <v>58859781.481481485</v>
      </c>
      <c r="D111">
        <v>42392.798722187392</v>
      </c>
      <c r="E111">
        <v>59821260.800000004</v>
      </c>
      <c r="F111">
        <v>191659259.25925925</v>
      </c>
      <c r="G111">
        <v>99730.014814814815</v>
      </c>
    </row>
    <row r="112" spans="1:7" x14ac:dyDescent="0.3">
      <c r="A112" t="s">
        <v>1</v>
      </c>
      <c r="B112">
        <v>1048576</v>
      </c>
      <c r="C112">
        <v>60442075.555555567</v>
      </c>
      <c r="D112">
        <v>113382.74497715157</v>
      </c>
      <c r="E112">
        <v>41870222.222222224</v>
      </c>
      <c r="F112">
        <v>279296296.2962963</v>
      </c>
      <c r="G112">
        <v>118784</v>
      </c>
    </row>
  </sheetData>
  <pageMargins left="0.7" right="0.7" top="0.75" bottom="0.75" header="0.3" footer="0.3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d 6 6 0 9 4 3 - f 6 6 b - 4 e 5 0 - 8 3 c 7 - d 3 c 7 e c 3 b c d 7 7 "   x m l n s = " h t t p : / / s c h e m a s . m i c r o s o f t . c o m / D a t a M a s h u p " > A A A A A G k F A A B Q S w M E F A A C A A g A I l 6 V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I l 6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J e l V p k k J Y l Y w I A A B 8 I A A A T A B w A R m 9 y b X V s Y X M v U 2 V j d G l v b j E u b S C i G A A o o B Q A A A A A A A A A A A A A A A A A A A A A A A A A A A C 1 V F 1 r 2 z A U f Q / k P w j 1 J Q H X r H 1 c 6 U O X p C y w Q E n C N m j L U O y b W s y S g i S X D J P / v i s 7 8 V f U p C t M L 9 b 9 0 r k 6 u j 4 G I s u V J I v y e 3 X T 7 / V 7 J m E a Y n J B H 1 T M X h j 5 A j J K B N O / y V T a h d K 2 c l x q 2 K B 9 u d I c 1 p T c k h R s v 0 d w L V S m I 0 D P T 5 G G S 7 Z K w Q z u e Q r h S E k L 0 p o B H X 9 + K g G e q v P m Y L L U m r 0 / r P z h S e B w K 1 I 6 H A Y l c p V j E L 1 A D i f b D Z N x s R + p N B N y U L Y X E F p n 0 4 D k t T l i B u j O 4 z q C c e 4 T S D V A E 6 0 4 y 5 0 + A 5 u o G L f 0 g W k m w I J 2 n d C F Z Z Y b y 6 P C w i z t t r s P l B w a v q C T r d U s s v i 0 m 0 M h r T p f a i b N W m l R 9 m 0 G r V 4 R N 2 / D A Y s S s o S t D e / W 6 B p D y g X H z e A X g t / S Y U D s n w 0 Q m Y k V 6 F 3 V x c L q L L I Z z l c 1 I S X + H I R 6 h Q O 4 v 9 k g p 0 t u U 8 c c / a q M n c h X r p U U O E 9 T u V b 1 X X 9 w m 9 R 0 z C F S O q 6 Q 7 u J 4 / z Z l s q + t o A 7 R b o w 2 g g U L 5 f n h v V b i G y I 2 j n U r b 5 t u P d a 9 P e e f d o 8 z Y P I 5 O J + H p o y Z j i d a K + 0 t 2 L 9 6 k T 2 1 I I r N d 5 Z m 8 M 7 0 q 3 9 L v z 6 k t 7 N 3 w V k O q L s 0 9 a D Q 1 i 1 9 G f 5 b j s F E m m 8 s M l P 4 4 / f f + K O l 1 7 7 S D h O 1 O S y 3 z f / R i Q V O + N G E d f S k H L D 9 0 P p m O / B N a S E V j u M j S l G I 8 G + P k q k 0 R R U q / x w s x 1 o X 8 3 t H O O k w 4 8 Z A J U P / 5 + y a n 1 I S Y r I X B X p C K 9 4 i E h X j r C y O E i Z f s H i J e v W m H r q g g + r 2 F O Q V E 0 2 9 c w R 1 i e n G m 7 c + j n q Z 6 i a 1 F L k b P P E O b W n u 9 7 j 0 k n H z F 1 B L A Q I t A B Q A A g A I A C J e l V o k 7 I e k p A A A A P Y A A A A S A A A A A A A A A A A A A A A A A A A A A A B D b 2 5 m a W c v U G F j a 2 F n Z S 5 4 b W x Q S w E C L Q A U A A I A C A A i X p V a D 8 r p q 6 Q A A A D p A A A A E w A A A A A A A A A A A A A A A A D w A A A A W 0 N v b n R l b n R f V H l w Z X N d L n h t b F B L A Q I t A B Q A A g A I A C J e l V p k k J Y l Y w I A A B 8 I A A A T A A A A A A A A A A A A A A A A A O E B A A B G b 3 J t d W x h c y 9 T Z W N 0 a W 9 u M S 5 t U E s F B g A A A A A D A A M A w g A A A J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o U A A A A A A A A C B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v Z G F n Y S U y M E J l b m N o b W F y a y U y M E l u d F N v c n R C Z W 5 j a G 1 h c m s t c m V w b 3 J 0 L W J y a W V m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M 1 O D l i O D c t M z g x M y 0 0 N D g y L T h i Z j A t N G N k O G M z M z U y Z m I 1 I i A v P j x F b n R y e S B U e X B l P S J G a W x s R W 5 h Y m x l Z C I g V m F s d W U 9 I m w x I i A v P j x F b n R y e S B U e X B l P S J G a W x s Q 2 9 s d W 1 u V H l w Z X M i I F Z h b H V l P S J z Q U F V R k J R V U Z C U T 0 9 I i A v P j x F b n R y e S B U e X B l P S J G a W x s T G F z d F V w Z G F 0 Z W Q i I F Z h b H V l P S J k M j A y N S 0 w N C 0 y M V Q w O T o 0 O T o w N S 4 0 O D Q z O T k y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W 5 0 U 2 9 y d F J h d y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k Z p b G x D b 3 V u d C I g V m F s d W U 9 I m w x M T E i I C 8 + P E V u d H J 5 I F R 5 c G U 9 I k Z p b G x F c n J v c k N v d W 5 0 I i B W Y W x 1 Z T 0 i b D A i I C 8 + P E V u d H J 5 I F R 5 c G U 9 I k Z p b G x D b 2 x 1 b W 5 O Y W 1 l c y I g V m F s d W U 9 I n N b J n F 1 b 3 Q 7 T W V 0 a G 9 k J n F 1 b 3 Q 7 L C Z x d W 9 0 O 1 B h c m F t Z X R l c n M m c X V v d D s s J n F 1 b 3 Q 7 T W V h b i Z x d W 9 0 O y w m c X V v d D t T d G F u Z G F y Z E V y c m 9 y J n F 1 b 3 Q 7 L C Z x d W 9 0 O 0 J y Y W 5 j a E l u c 3 R y d W N 0 a W 9 u U m V 0 a X J l Z C Z x d W 9 0 O y w m c X V v d D t J b n N 0 c n V j d G l v b l J l d G l y Z W Q m c X V v d D s s J n F 1 b 3 Q 7 Q 2 F j a G V N a X N z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R h Z 2 E g Q m V u Y 2 h t Y X J r I E l u d F N v c n R C Z W 5 j a G 1 h c m s t c m V w b 3 J 0 L W J y a W V m L 0 F 1 d G 9 S Z W 1 v d m V k Q 2 9 s d W 1 u c z E u e 0 1 l d G h v Z C w w f S Z x d W 9 0 O y w m c X V v d D t T Z W N 0 a W 9 u M S 9 Q b 2 R h Z 2 E g Q m V u Y 2 h t Y X J r I E l u d F N v c n R C Z W 5 j a G 1 h c m s t c m V w b 3 J 0 L W J y a W V m L 0 F 1 d G 9 S Z W 1 v d m V k Q 2 9 s d W 1 u c z E u e 1 B h c m F t Z X R l c n M s M X 0 m c X V v d D s s J n F 1 b 3 Q 7 U 2 V j d G l v b j E v U G 9 k Y W d h I E J l b m N o b W F y a y B J b n R T b 3 J 0 Q m V u Y 2 h t Y X J r L X J l c G 9 y d C 1 i c m l l Z i 9 B d X R v U m V t b 3 Z l Z E N v b H V t b n M x L n t N Z W F u L D J 9 J n F 1 b 3 Q 7 L C Z x d W 9 0 O 1 N l Y 3 R p b 2 4 x L 1 B v Z G F n Y S B C Z W 5 j a G 1 h c m s g S W 5 0 U 2 9 y d E J l b m N o b W F y a y 1 y Z X B v c n Q t Y n J p Z W Y v Q X V 0 b 1 J l b W 9 2 Z W R D b 2 x 1 b W 5 z M S 5 7 U 3 R h b m R h c m R F c n J v c i w z f S Z x d W 9 0 O y w m c X V v d D t T Z W N 0 a W 9 u M S 9 Q b 2 R h Z 2 E g Q m V u Y 2 h t Y X J r I E l u d F N v c n R C Z W 5 j a G 1 h c m s t c m V w b 3 J 0 L W J y a W V m L 0 F 1 d G 9 S Z W 1 v d m V k Q 2 9 s d W 1 u c z E u e 0 J y Y W 5 j a E l u c 3 R y d W N 0 a W 9 u U m V 0 a X J l Z C w 0 f S Z x d W 9 0 O y w m c X V v d D t T Z W N 0 a W 9 u M S 9 Q b 2 R h Z 2 E g Q m V u Y 2 h t Y X J r I E l u d F N v c n R C Z W 5 j a G 1 h c m s t c m V w b 3 J 0 L W J y a W V m L 0 F 1 d G 9 S Z W 1 v d m V k Q 2 9 s d W 1 u c z E u e 0 l u c 3 R y d W N 0 a W 9 u U m V 0 a X J l Z C w 1 f S Z x d W 9 0 O y w m c X V v d D t T Z W N 0 a W 9 u M S 9 Q b 2 R h Z 2 E g Q m V u Y 2 h t Y X J r I E l u d F N v c n R C Z W 5 j a G 1 h c m s t c m V w b 3 J 0 L W J y a W V m L 0 F 1 d G 9 S Z W 1 v d m V k Q 2 9 s d W 1 u c z E u e 0 N h Y 2 h l T W l z c 2 V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v Z G F n Y S B C Z W 5 j a G 1 h c m s g S W 5 0 U 2 9 y d E J l b m N o b W F y a y 1 y Z X B v c n Q t Y n J p Z W Y v Q X V 0 b 1 J l b W 9 2 Z W R D b 2 x 1 b W 5 z M S 5 7 T W V 0 a G 9 k L D B 9 J n F 1 b 3 Q 7 L C Z x d W 9 0 O 1 N l Y 3 R p b 2 4 x L 1 B v Z G F n Y S B C Z W 5 j a G 1 h c m s g S W 5 0 U 2 9 y d E J l b m N o b W F y a y 1 y Z X B v c n Q t Y n J p Z W Y v Q X V 0 b 1 J l b W 9 2 Z W R D b 2 x 1 b W 5 z M S 5 7 U G F y Y W 1 l d G V y c y w x f S Z x d W 9 0 O y w m c X V v d D t T Z W N 0 a W 9 u M S 9 Q b 2 R h Z 2 E g Q m V u Y 2 h t Y X J r I E l u d F N v c n R C Z W 5 j a G 1 h c m s t c m V w b 3 J 0 L W J y a W V m L 0 F 1 d G 9 S Z W 1 v d m V k Q 2 9 s d W 1 u c z E u e 0 1 l Y W 4 s M n 0 m c X V v d D s s J n F 1 b 3 Q 7 U 2 V j d G l v b j E v U G 9 k Y W d h I E J l b m N o b W F y a y B J b n R T b 3 J 0 Q m V u Y 2 h t Y X J r L X J l c G 9 y d C 1 i c m l l Z i 9 B d X R v U m V t b 3 Z l Z E N v b H V t b n M x L n t T d G F u Z G F y Z E V y c m 9 y L D N 9 J n F 1 b 3 Q 7 L C Z x d W 9 0 O 1 N l Y 3 R p b 2 4 x L 1 B v Z G F n Y S B C Z W 5 j a G 1 h c m s g S W 5 0 U 2 9 y d E J l b m N o b W F y a y 1 y Z X B v c n Q t Y n J p Z W Y v Q X V 0 b 1 J l b W 9 2 Z W R D b 2 x 1 b W 5 z M S 5 7 Q n J h b m N o S W 5 z d H J 1 Y 3 R p b 2 5 S Z X R p c m V k L D R 9 J n F 1 b 3 Q 7 L C Z x d W 9 0 O 1 N l Y 3 R p b 2 4 x L 1 B v Z G F n Y S B C Z W 5 j a G 1 h c m s g S W 5 0 U 2 9 y d E J l b m N o b W F y a y 1 y Z X B v c n Q t Y n J p Z W Y v Q X V 0 b 1 J l b W 9 2 Z W R D b 2 x 1 b W 5 z M S 5 7 S W 5 z d H J 1 Y 3 R p b 2 5 S Z X R p c m V k L D V 9 J n F 1 b 3 Q 7 L C Z x d W 9 0 O 1 N l Y 3 R p b 2 4 x L 1 B v Z G F n Y S B C Z W 5 j a G 1 h c m s g S W 5 0 U 2 9 y d E J l b m N o b W F y a y 1 y Z X B v c n Q t Y n J p Z W Y v Q X V 0 b 1 J l b W 9 2 Z W R D b 2 x 1 b W 5 z M S 5 7 Q 2 F j a G V N a X N z Z X M s N n 0 m c X V v d D t d L C Z x d W 9 0 O 1 J l b G F 0 a W 9 u c 2 h p c E l u Z m 8 m c X V v d D s 6 W 1 1 9 I i A v P j x F b n R y e S B U e X B l P S J G a W x s V G F y Z 2 V 0 T m F t Z U N 1 c 3 R v b W l 6 Z W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v Z G F n Y S U y M E J l b m N o b W F y a y U y M E l u d F N v c n R C Z W 5 j a G 1 h c m s t c m V w b 3 J 0 L W J y a W V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Z G F n Y S U y M E J l b m N o b W F y a y U y M E l u d F N v c n R C Z W 5 j a G 1 h c m s t c m V w b 3 J 0 L W J y a W V m L 0 J l b m N o b W F y a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R h Z 2 E l M j B C Z W 5 j a G 1 h c m s l M j B J b n R T b 3 J 0 Q m V u Y 2 h t Y X J r L X J l c G 9 y d C 1 i c m l l Z i 9 C Z W 5 j a G 1 h c m t D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k Y W d h J T I w Q m V u Y 2 h t Y X J r J T I w S W 5 0 U 2 9 y d E J l b m N o b W F y a y 1 y Z X B v c n Q t Y n J p Z W Y v R X h 0 c m F j d G V k J T I w c G F y Y W 1 l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k Y W d h J T I w Q m V u Y 2 h t Y X J r J T I w S W 5 0 U 2 9 y d E J l b m N o b W F y a y 1 y Z X B v c n Q t Y n J p Z W Y v U 3 R y d W N 0 d X J l Z F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Z G F n Y S U y M E J l b m N o b W F y a y U y M E l u d F N v c n R C Z W 5 j a G 1 h c m s t c m V w b 3 J 0 L W J y a W V m L 1 d p d G h T d G F 0 a X N 0 a W N z U m V j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k Y W d h J T I w Q m V u Y 2 h t Y X J r J T I w S W 5 0 U 2 9 y d E J l b m N o b W F y a y 1 y Z X B v c n Q t Y n J p Z W Y v R X h w Y W 5 k Z W Q l M j B T d H J 1 Y 3 R 1 c m V k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k Y W d h J T I w Q m V u Y 2 h t Y X J r J T I w S W 5 0 U 2 9 y d E J l b m N o b W F y a y 1 y Z X B v c n Q t Y n J p Z W Y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R h Z 2 E l M j B C Z W 5 j a G 1 h c m s l M j B J b n R T b 3 J 0 Q m V u Y 2 h t Y X J r L X J l c G 9 y d C 1 i c m l l Z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n i M 3 A P + H Q J 1 8 k S w h N s F / A A A A A A I A A A A A A B B m A A A A A Q A A I A A A A J W t w G o L 5 A c y + J y T 5 7 R Y f B X W W l l o o Y u w v Y O U + 5 H 6 T 6 T t A A A A A A 6 A A A A A A g A A I A A A A G z J T y r a h q R 1 0 4 d n 1 k 0 W q 1 j h X n n O E f 4 W V l A E O o P 0 c l A H U A A A A K w B b 0 P 2 + l s x v H f m 4 o x B R 1 r R w Q d X a f P k A a O t o T z G i z d M T C n P 3 x Q y 5 Y d j n s o s g r x 3 f q j y R 7 I h l Q v h X E 3 U J J l B 0 C L c K O z R o 4 b L a E m T M e 3 y s D m E Q A A A A O 2 V L o b I W + v r G T 4 0 u O Q z J + F a G s 7 M y E B 2 d d Y / w g o 5 w A 7 D Y a N U Y e d 0 A a E / D O 1 d n g B A e L a B B T 9 z P O B k f B m t t G + w 7 s 8 = < / D a t a M a s h u p > 
</file>

<file path=customXml/itemProps1.xml><?xml version="1.0" encoding="utf-8"?>
<ds:datastoreItem xmlns:ds="http://schemas.openxmlformats.org/officeDocument/2006/customXml" ds:itemID="{2B3B5FEA-27D6-486D-9B0B-4D465AE8C1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Stian Vrba</dc:creator>
  <cp:lastModifiedBy>Stian Vrba</cp:lastModifiedBy>
  <dcterms:created xsi:type="dcterms:W3CDTF">2025-04-17T07:02:02Z</dcterms:created>
  <dcterms:modified xsi:type="dcterms:W3CDTF">2025-04-21T09:49:08Z</dcterms:modified>
</cp:coreProperties>
</file>