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6947e87761385c/Desktop/"/>
    </mc:Choice>
  </mc:AlternateContent>
  <xr:revisionPtr revIDLastSave="19" documentId="8_{B45BA0CE-04CC-435D-895D-B23C4C885481}" xr6:coauthVersionLast="47" xr6:coauthVersionMax="47" xr10:uidLastSave="{5127E54A-F942-4147-9A7E-55D89B9D02C7}"/>
  <bookViews>
    <workbookView xWindow="-98" yWindow="-98" windowWidth="20715" windowHeight="13155" tabRatio="921" firstSheet="4" activeTab="10" xr2:uid="{00000000-000D-0000-FFFF-FFFF00000000}"/>
  </bookViews>
  <sheets>
    <sheet name="Dashboard" sheetId="11" r:id="rId1"/>
    <sheet name="Order Data" sheetId="1" r:id="rId2"/>
    <sheet name="Order Metrics" sheetId="12" r:id="rId3"/>
    <sheet name="Pick Error Rate" sheetId="6" r:id="rId4"/>
    <sheet name="Picking Log" sheetId="2" r:id="rId5"/>
    <sheet name="Pick Log Insight" sheetId="8" r:id="rId6"/>
    <sheet name="Inventory Snapshot" sheetId="3" r:id="rId7"/>
    <sheet name="Inventory Insight" sheetId="13" r:id="rId8"/>
    <sheet name="Receiving &amp; Putaway" sheetId="4" r:id="rId9"/>
    <sheet name="Inbound Insights" sheetId="9" r:id="rId10"/>
    <sheet name="Error &amp; Returns Log" sheetId="5" r:id="rId11"/>
    <sheet name="Error Insight" sheetId="10" r:id="rId12"/>
  </sheets>
  <definedNames>
    <definedName name="_xlnm._FilterDatabase" localSheetId="6" hidden="1">'Inventory Snapshot'!$A$1:$H$51</definedName>
    <definedName name="_xlnm._FilterDatabase" localSheetId="1" hidden="1">'Order Data'!$A$1:$I$51</definedName>
  </definedNames>
  <calcPr calcId="191029"/>
  <pivotCaches>
    <pivotCache cacheId="81" r:id="rId13"/>
    <pivotCache cacheId="58" r:id="rId14"/>
    <pivotCache cacheId="63" r:id="rId15"/>
    <pivotCache cacheId="67" r:id="rId16"/>
    <pivotCache cacheId="72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6" i="5"/>
  <c r="B7" i="5"/>
  <c r="B5" i="5"/>
  <c r="B11" i="5"/>
  <c r="B10" i="5"/>
  <c r="B8" i="5"/>
  <c r="B4" i="5"/>
  <c r="B9" i="5"/>
  <c r="B3" i="5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E12" i="1"/>
  <c r="E16" i="1"/>
  <c r="E31" i="1"/>
  <c r="E34" i="1"/>
  <c r="E35" i="1"/>
  <c r="E4" i="1"/>
  <c r="E5" i="1"/>
  <c r="E9" i="1"/>
  <c r="E25" i="1"/>
  <c r="E28" i="1"/>
  <c r="E29" i="1"/>
  <c r="E30" i="1"/>
  <c r="E46" i="1"/>
  <c r="E47" i="1"/>
  <c r="E7" i="1"/>
  <c r="E8" i="1"/>
  <c r="E17" i="1"/>
  <c r="E23" i="1"/>
  <c r="E38" i="1"/>
  <c r="E43" i="1"/>
  <c r="E48" i="1"/>
  <c r="E15" i="1"/>
  <c r="E24" i="1"/>
  <c r="E41" i="1"/>
  <c r="E45" i="1"/>
  <c r="E3" i="1"/>
  <c r="E10" i="1"/>
  <c r="E19" i="1"/>
  <c r="E21" i="1"/>
  <c r="E22" i="1"/>
  <c r="E33" i="1"/>
  <c r="E40" i="1"/>
  <c r="E51" i="1"/>
  <c r="E13" i="1"/>
  <c r="E18" i="1"/>
  <c r="E20" i="1"/>
  <c r="E26" i="1"/>
  <c r="E27" i="1"/>
  <c r="E36" i="1"/>
  <c r="E39" i="1"/>
  <c r="E50" i="1"/>
  <c r="E6" i="1"/>
  <c r="E11" i="1"/>
  <c r="E14" i="1"/>
  <c r="E37" i="1"/>
  <c r="E44" i="1"/>
  <c r="E32" i="1"/>
  <c r="E42" i="1"/>
  <c r="E49" i="1"/>
  <c r="E2" i="1"/>
  <c r="I2" i="1"/>
</calcChain>
</file>

<file path=xl/sharedStrings.xml><?xml version="1.0" encoding="utf-8"?>
<sst xmlns="http://schemas.openxmlformats.org/spreadsheetml/2006/main" count="582" uniqueCount="255">
  <si>
    <t>Order ID</t>
  </si>
  <si>
    <t>Order Date</t>
  </si>
  <si>
    <t>Ship Date</t>
  </si>
  <si>
    <t>SKU Count</t>
  </si>
  <si>
    <t>Pick Errors</t>
  </si>
  <si>
    <t>Picker ID</t>
  </si>
  <si>
    <t>Order Status</t>
  </si>
  <si>
    <t>ORD001</t>
  </si>
  <si>
    <t>ORD002</t>
  </si>
  <si>
    <t>ORD003</t>
  </si>
  <si>
    <t>ORD004</t>
  </si>
  <si>
    <t>ORD005</t>
  </si>
  <si>
    <t>ORD006</t>
  </si>
  <si>
    <t>ORD007</t>
  </si>
  <si>
    <t>ORD008</t>
  </si>
  <si>
    <t>ORD009</t>
  </si>
  <si>
    <t>ORD010</t>
  </si>
  <si>
    <t>ORD011</t>
  </si>
  <si>
    <t>ORD012</t>
  </si>
  <si>
    <t>ORD013</t>
  </si>
  <si>
    <t>ORD014</t>
  </si>
  <si>
    <t>ORD015</t>
  </si>
  <si>
    <t>ORD016</t>
  </si>
  <si>
    <t>ORD017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</si>
  <si>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</si>
  <si>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</si>
  <si>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</si>
  <si>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</si>
  <si>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</si>
  <si>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</si>
  <si>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</si>
  <si>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</si>
  <si>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</si>
  <si>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</si>
  <si>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</si>
  <si>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</si>
  <si>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</si>
  <si>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</si>
  <si>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</si>
  <si>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</si>
  <si>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</si>
  <si>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</si>
  <si>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</si>
  <si>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</si>
  <si>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</si>
  <si>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</si>
  <si>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</si>
  <si>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</si>
  <si>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</si>
  <si>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</si>
  <si>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</si>
  <si>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</si>
  <si>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</si>
  <si>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</si>
  <si>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</si>
  <si>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</si>
  <si>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</si>
  <si>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PCK002</t>
  </si>
  <si>
    <t>PCK001</t>
  </si>
  <si>
    <t>PCK003</t>
  </si>
  <si>
    <t>PCK004</t>
  </si>
  <si>
    <t>Shipped</t>
  </si>
  <si>
    <t>Task Start</t>
  </si>
  <si>
    <t>Task End</t>
  </si>
  <si>
    <t>SKU Picked</t>
  </si>
  <si>
    <t>Zone</t>
  </si>
  <si>
    <t>A2</t>
  </si>
  <si>
    <t>B1</t>
  </si>
  <si>
    <t>C3</t>
  </si>
  <si>
    <t>A1</t>
  </si>
  <si>
    <t>SKU</t>
  </si>
  <si>
    <t>Location</t>
  </si>
  <si>
    <t>System Count</t>
  </si>
  <si>
    <t>Physical Count</t>
  </si>
  <si>
    <t>Last Movement Date</t>
  </si>
  <si>
    <t>SKU001</t>
  </si>
  <si>
    <t>SKU002</t>
  </si>
  <si>
    <t>SKU003</t>
  </si>
  <si>
    <t>SKU004</t>
  </si>
  <si>
    <t>SKU005</t>
  </si>
  <si>
    <t>SKU006</t>
  </si>
  <si>
    <t>SKU007</t>
  </si>
  <si>
    <t>SKU008</t>
  </si>
  <si>
    <t>SKU009</t>
  </si>
  <si>
    <t>SKU010</t>
  </si>
  <si>
    <t>SKU011</t>
  </si>
  <si>
    <t>SKU012</t>
  </si>
  <si>
    <t>SKU013</t>
  </si>
  <si>
    <t>SKU014</t>
  </si>
  <si>
    <t>SKU015</t>
  </si>
  <si>
    <t>SKU016</t>
  </si>
  <si>
    <t>SKU017</t>
  </si>
  <si>
    <t>SKU018</t>
  </si>
  <si>
    <t>SKU019</t>
  </si>
  <si>
    <t>SKU020</t>
  </si>
  <si>
    <t>SKU021</t>
  </si>
  <si>
    <t>SKU022</t>
  </si>
  <si>
    <t>SKU023</t>
  </si>
  <si>
    <t>SKU024</t>
  </si>
  <si>
    <t>SKU025</t>
  </si>
  <si>
    <t>SKU026</t>
  </si>
  <si>
    <t>SKU027</t>
  </si>
  <si>
    <t>SKU028</t>
  </si>
  <si>
    <t>SKU029</t>
  </si>
  <si>
    <t>SKU030</t>
  </si>
  <si>
    <t>SKU031</t>
  </si>
  <si>
    <t>SKU032</t>
  </si>
  <si>
    <t>SKU033</t>
  </si>
  <si>
    <t>SKU034</t>
  </si>
  <si>
    <t>SKU035</t>
  </si>
  <si>
    <t>SKU036</t>
  </si>
  <si>
    <t>SKU037</t>
  </si>
  <si>
    <t>SKU038</t>
  </si>
  <si>
    <t>SKU039</t>
  </si>
  <si>
    <t>SKU040</t>
  </si>
  <si>
    <t>SKU041</t>
  </si>
  <si>
    <t>SKU042</t>
  </si>
  <si>
    <t>SKU043</t>
  </si>
  <si>
    <t>SKU044</t>
  </si>
  <si>
    <t>SKU045</t>
  </si>
  <si>
    <t>SKU046</t>
  </si>
  <si>
    <t>SKU047</t>
  </si>
  <si>
    <t>SKU048</t>
  </si>
  <si>
    <t>SKU049</t>
  </si>
  <si>
    <t>SKU050</t>
  </si>
  <si>
    <t>A2-R03</t>
  </si>
  <si>
    <t>A2-R01</t>
  </si>
  <si>
    <t>C2-R02</t>
  </si>
  <si>
    <t>C3-R02</t>
  </si>
  <si>
    <t>A3-R02</t>
  </si>
  <si>
    <t>A1-R02</t>
  </si>
  <si>
    <t>C1-R01</t>
  </si>
  <si>
    <t>A3-R03</t>
  </si>
  <si>
    <t>B1-R03</t>
  </si>
  <si>
    <t>B2-R03</t>
  </si>
  <si>
    <t>A2-R04</t>
  </si>
  <si>
    <t>A2-R02</t>
  </si>
  <si>
    <t>B1-R04</t>
  </si>
  <si>
    <t>B3-R04</t>
  </si>
  <si>
    <t>C2-R01</t>
  </si>
  <si>
    <t>B3-R01</t>
  </si>
  <si>
    <t>C2-R05</t>
  </si>
  <si>
    <t>B3-R03</t>
  </si>
  <si>
    <t>B2-R04</t>
  </si>
  <si>
    <t>C3-R03</t>
  </si>
  <si>
    <t>C1-R05</t>
  </si>
  <si>
    <t>A3-R01</t>
  </si>
  <si>
    <t>B2-R02</t>
  </si>
  <si>
    <t>A3-R04</t>
  </si>
  <si>
    <t>A1-R04</t>
  </si>
  <si>
    <t>B3-R05</t>
  </si>
  <si>
    <t>B3-R02</t>
  </si>
  <si>
    <t>A1-R03</t>
  </si>
  <si>
    <t>Receipt ID</t>
  </si>
  <si>
    <t>Arrival Time</t>
  </si>
  <si>
    <t>Putaway Time</t>
  </si>
  <si>
    <t>Errors</t>
  </si>
  <si>
    <t>RCP001</t>
  </si>
  <si>
    <t>RCP002</t>
  </si>
  <si>
    <t>RCP003</t>
  </si>
  <si>
    <t>RCP004</t>
  </si>
  <si>
    <t>RCP005</t>
  </si>
  <si>
    <t>RCP006</t>
  </si>
  <si>
    <t>RCP007</t>
  </si>
  <si>
    <t>RCP008</t>
  </si>
  <si>
    <t>RCP009</t>
  </si>
  <si>
    <t>RCP010</t>
  </si>
  <si>
    <t>RCP011</t>
  </si>
  <si>
    <t>RCP012</t>
  </si>
  <si>
    <t>RCP013</t>
  </si>
  <si>
    <t>RCP014</t>
  </si>
  <si>
    <t>RCP015</t>
  </si>
  <si>
    <t>RCP016</t>
  </si>
  <si>
    <t>RCP017</t>
  </si>
  <si>
    <t>RCP018</t>
  </si>
  <si>
    <t>RCP019</t>
  </si>
  <si>
    <t>RCP020</t>
  </si>
  <si>
    <t>RCP021</t>
  </si>
  <si>
    <t>RCP022</t>
  </si>
  <si>
    <t>RCP023</t>
  </si>
  <si>
    <t>RCP024</t>
  </si>
  <si>
    <t>RCP025</t>
  </si>
  <si>
    <t>RCP026</t>
  </si>
  <si>
    <t>RCP027</t>
  </si>
  <si>
    <t>RCP028</t>
  </si>
  <si>
    <t>RCP029</t>
  </si>
  <si>
    <t>RCP030</t>
  </si>
  <si>
    <t>RCP031</t>
  </si>
  <si>
    <t>RCP032</t>
  </si>
  <si>
    <t>RCP033</t>
  </si>
  <si>
    <t>RCP034</t>
  </si>
  <si>
    <t>RCP035</t>
  </si>
  <si>
    <t>RCP036</t>
  </si>
  <si>
    <t>RCP037</t>
  </si>
  <si>
    <t>RCP038</t>
  </si>
  <si>
    <t>RCP039</t>
  </si>
  <si>
    <t>RCP040</t>
  </si>
  <si>
    <t>RCP041</t>
  </si>
  <si>
    <t>RCP042</t>
  </si>
  <si>
    <t>RCP043</t>
  </si>
  <si>
    <t>RCP044</t>
  </si>
  <si>
    <t>RCP045</t>
  </si>
  <si>
    <t>RCP046</t>
  </si>
  <si>
    <t>RCP047</t>
  </si>
  <si>
    <t>RCP048</t>
  </si>
  <si>
    <t>RCP049</t>
  </si>
  <si>
    <t>RCP050</t>
  </si>
  <si>
    <t>Error Type</t>
  </si>
  <si>
    <t>Notes</t>
  </si>
  <si>
    <t>Cost Impact</t>
  </si>
  <si>
    <t>Responsible</t>
  </si>
  <si>
    <t>Late Ship</t>
  </si>
  <si>
    <t>Damage</t>
  </si>
  <si>
    <t>Mis-pick</t>
  </si>
  <si>
    <t>Short-ship</t>
  </si>
  <si>
    <t>Damaged box</t>
  </si>
  <si>
    <t>Wrong SKU</t>
  </si>
  <si>
    <t>Shipped late</t>
  </si>
  <si>
    <t>Missing item</t>
  </si>
  <si>
    <t>System</t>
  </si>
  <si>
    <t>Vendor</t>
  </si>
  <si>
    <t>Picker</t>
  </si>
  <si>
    <t>Fulfillment Time (days)</t>
  </si>
  <si>
    <t>Row Labels</t>
  </si>
  <si>
    <t>Grand Total</t>
  </si>
  <si>
    <t>Count of Order ID</t>
  </si>
  <si>
    <t>Sum of Pick Errors</t>
  </si>
  <si>
    <t>High SKU Order</t>
  </si>
  <si>
    <t>Task Duration (minutes)</t>
  </si>
  <si>
    <t>SKU Picked per Minute</t>
  </si>
  <si>
    <t>Average of Task Duration (minutes)</t>
  </si>
  <si>
    <t>Day Since Last Movement</t>
  </si>
  <si>
    <t>Count Accuracy</t>
  </si>
  <si>
    <t>Dock to Stock Time (hours)</t>
  </si>
  <si>
    <t>Sum of Dock to Stock Time (hours)</t>
  </si>
  <si>
    <t>Count of Errors</t>
  </si>
  <si>
    <t>Average of Dock to Stock Time (hours)</t>
  </si>
  <si>
    <t>Sum of Cost Impact</t>
  </si>
  <si>
    <t>Warehouse Operations Data Analysis</t>
  </si>
  <si>
    <t>Most orders are taking 3 days to fulfill</t>
  </si>
  <si>
    <t>Picker 002 is a poor performer</t>
  </si>
  <si>
    <t>Category</t>
  </si>
  <si>
    <t>Under 95%</t>
  </si>
  <si>
    <t>±100%</t>
  </si>
  <si>
    <t>Over 100%</t>
  </si>
  <si>
    <t>Count of Count Accuracy</t>
  </si>
  <si>
    <t xml:space="preserve">Most inventory count is at a surplus </t>
  </si>
  <si>
    <t>Average inbound processing time is 2.53 hours</t>
  </si>
  <si>
    <t>The biggest cost driver is from errors caused by damages</t>
  </si>
  <si>
    <t>Key Findings</t>
  </si>
  <si>
    <t>Recommendations</t>
  </si>
  <si>
    <t>Prioritise high SKU orders, flag delays &gt; 2 days</t>
  </si>
  <si>
    <t>Retrain Picker 002, monito performance weekly</t>
  </si>
  <si>
    <t>Audit SKUs &lt;95% and &gt;100% accuracy, clear dead stock</t>
  </si>
  <si>
    <t>Inbound process and staffing needs to be 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</si>
</sst>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73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173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[Warehouse_Analysis.xlsx]Order Metrics!PivotTable6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Fulfillment Time</a:t>
            </a:r>
            <a:r>
              <a:rPr lang="en-US" baseline="0"/>
              <a:t>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Metrics'!$B$3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Metrics'!$A$4:$A$7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'Order Metrics'!$B$4:$B$7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BBA-BD11-883FF49C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067903"/>
        <c:axId val="1244062143"/>
      </c:barChart>
      <c:catAx>
        <c:axId val="12440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62143"/>
        <c:crosses val="autoZero"/>
        <c:auto val="1"/>
        <c:lblAlgn val="ctr"/>
        <c:lblOffset val="100"/>
        <c:noMultiLvlLbl val="0"/>
      </c:catAx>
      <c:valAx>
        <c:axId val="12440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[Warehouse_Analysis.xlsx]Inbound Insights!PivotTable4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Inbound Efficiency</a:t>
            </a:r>
          </a:p>
        </c:rich>
      </c:tx>
      <c:layout>
        <c:manualLayout>
          <c:xMode val="edge"/>
          <c:yMode val="edge"/>
          <c:x val="0.46165879016842365"/>
          <c:y val="0.11281526326491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'Inbound Insights'!$B$3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'Inbound Insights'!$A$4:$A$54</c:f>
              <c:strCache>
                <c:ptCount val="50"/>
                <c:pt idx="0">
                  <c:v>RCP001</c:v>
                </c:pt>
                <c:pt idx="1">
                  <c:v>RCP002</c:v>
                </c:pt>
                <c:pt idx="2">
                  <c:v>RCP003</c:v>
                </c:pt>
                <c:pt idx="3">
                  <c:v>RCP004</c:v>
                </c:pt>
                <c:pt idx="4">
                  <c:v>RCP005</c:v>
                </c:pt>
                <c:pt idx="5">
                  <c:v>RCP006</c:v>
                </c:pt>
                <c:pt idx="6">
                  <c:v>RCP007</c:v>
                </c:pt>
                <c:pt idx="7">
                  <c:v>RCP008</c:v>
                </c:pt>
                <c:pt idx="8">
                  <c:v>RCP009</c:v>
                </c:pt>
                <c:pt idx="9">
                  <c:v>RCP010</c:v>
                </c:pt>
                <c:pt idx="10">
                  <c:v>RCP011</c:v>
                </c:pt>
                <c:pt idx="11">
                  <c:v>RCP012</c:v>
                </c:pt>
                <c:pt idx="12">
                  <c:v>RCP013</c:v>
                </c:pt>
                <c:pt idx="13">
                  <c:v>RCP014</c:v>
                </c:pt>
                <c:pt idx="14">
                  <c:v>RCP015</c:v>
                </c:pt>
                <c:pt idx="15">
                  <c:v>RCP016</c:v>
                </c:pt>
                <c:pt idx="16">
                  <c:v>RCP017</c:v>
                </c:pt>
                <c:pt idx="17">
                  <c:v>RCP018</c:v>
                </c:pt>
                <c:pt idx="18">
                  <c:v>RCP019</c:v>
                </c:pt>
                <c:pt idx="19">
                  <c:v>RCP020</c:v>
                </c:pt>
                <c:pt idx="20">
                  <c:v>RCP021</c:v>
                </c:pt>
                <c:pt idx="21">
                  <c:v>RCP022</c:v>
                </c:pt>
                <c:pt idx="22">
                  <c:v>RCP023</c:v>
                </c:pt>
                <c:pt idx="23">
                  <c:v>RCP024</c:v>
                </c:pt>
                <c:pt idx="24">
                  <c:v>RCP025</c:v>
                </c:pt>
                <c:pt idx="25">
                  <c:v>RCP026</c:v>
                </c:pt>
                <c:pt idx="26">
                  <c:v>RCP027</c:v>
                </c:pt>
                <c:pt idx="27">
                  <c:v>RCP028</c:v>
                </c:pt>
                <c:pt idx="28">
                  <c:v>RCP029</c:v>
                </c:pt>
                <c:pt idx="29">
                  <c:v>RCP030</c:v>
                </c:pt>
                <c:pt idx="30">
                  <c:v>RCP031</c:v>
                </c:pt>
                <c:pt idx="31">
                  <c:v>RCP032</c:v>
                </c:pt>
                <c:pt idx="32">
                  <c:v>RCP033</c:v>
                </c:pt>
                <c:pt idx="33">
                  <c:v>RCP034</c:v>
                </c:pt>
                <c:pt idx="34">
                  <c:v>RCP035</c:v>
                </c:pt>
                <c:pt idx="35">
                  <c:v>RCP036</c:v>
                </c:pt>
                <c:pt idx="36">
                  <c:v>RCP037</c:v>
                </c:pt>
                <c:pt idx="37">
                  <c:v>RCP038</c:v>
                </c:pt>
                <c:pt idx="38">
                  <c:v>RCP039</c:v>
                </c:pt>
                <c:pt idx="39">
                  <c:v>RCP040</c:v>
                </c:pt>
                <c:pt idx="40">
                  <c:v>RCP041</c:v>
                </c:pt>
                <c:pt idx="41">
                  <c:v>RCP042</c:v>
                </c:pt>
                <c:pt idx="42">
                  <c:v>RCP043</c:v>
                </c:pt>
                <c:pt idx="43">
                  <c:v>RCP044</c:v>
                </c:pt>
                <c:pt idx="44">
                  <c:v>RCP045</c:v>
                </c:pt>
                <c:pt idx="45">
                  <c:v>RCP046</c:v>
                </c:pt>
                <c:pt idx="46">
                  <c:v>RCP047</c:v>
                </c:pt>
                <c:pt idx="47">
                  <c:v>RCP048</c:v>
                </c:pt>
                <c:pt idx="48">
                  <c:v>RCP049</c:v>
                </c:pt>
                <c:pt idx="49">
                  <c:v>RCP050</c:v>
                </c:pt>
              </c:strCache>
            </c:strRef>
          </c:cat>
          <c:val>
            <c:numRef>
              <c:f>'Inbound Insights'!$B$4:$B$54</c:f>
              <c:numCache>
                <c:formatCode>0.00</c:formatCode>
                <c:ptCount val="50"/>
                <c:pt idx="0">
                  <c:v>2.8666666667559184</c:v>
                </c:pt>
                <c:pt idx="1">
                  <c:v>1.7666666664881632</c:v>
                </c:pt>
                <c:pt idx="2">
                  <c:v>3.0500000001629815</c:v>
                </c:pt>
                <c:pt idx="3">
                  <c:v>1.3833333333022892</c:v>
                </c:pt>
                <c:pt idx="4">
                  <c:v>3.7000000000116415</c:v>
                </c:pt>
                <c:pt idx="5">
                  <c:v>1.3833333333022892</c:v>
                </c:pt>
                <c:pt idx="6">
                  <c:v>3.5166666666045785</c:v>
                </c:pt>
                <c:pt idx="7">
                  <c:v>2.2333333334536292</c:v>
                </c:pt>
                <c:pt idx="8">
                  <c:v>3.3499999999185093</c:v>
                </c:pt>
                <c:pt idx="9">
                  <c:v>2.6500000000814907</c:v>
                </c:pt>
                <c:pt idx="10">
                  <c:v>2.9166666667442769</c:v>
                </c:pt>
                <c:pt idx="11">
                  <c:v>2.7499999998835847</c:v>
                </c:pt>
                <c:pt idx="12">
                  <c:v>3.5166666664299555</c:v>
                </c:pt>
                <c:pt idx="13">
                  <c:v>2.7666666664299555</c:v>
                </c:pt>
                <c:pt idx="14">
                  <c:v>1.0833333333721384</c:v>
                </c:pt>
                <c:pt idx="15">
                  <c:v>3.7833333330927417</c:v>
                </c:pt>
                <c:pt idx="16">
                  <c:v>3.75</c:v>
                </c:pt>
                <c:pt idx="17">
                  <c:v>1.783333333209157</c:v>
                </c:pt>
                <c:pt idx="18">
                  <c:v>3.0500000001629815</c:v>
                </c:pt>
                <c:pt idx="19">
                  <c:v>3.7333333334536292</c:v>
                </c:pt>
                <c:pt idx="20">
                  <c:v>1.5833333332557231</c:v>
                </c:pt>
                <c:pt idx="21">
                  <c:v>3.2000000001280569</c:v>
                </c:pt>
                <c:pt idx="22">
                  <c:v>2.25</c:v>
                </c:pt>
                <c:pt idx="23">
                  <c:v>2.2166666669072583</c:v>
                </c:pt>
                <c:pt idx="24">
                  <c:v>3.7000000001862645</c:v>
                </c:pt>
                <c:pt idx="25">
                  <c:v>1.4500000000116415</c:v>
                </c:pt>
                <c:pt idx="26">
                  <c:v>1.21666666661622</c:v>
                </c:pt>
                <c:pt idx="27">
                  <c:v>1.4666666669072583</c:v>
                </c:pt>
                <c:pt idx="28">
                  <c:v>3.1999999999534339</c:v>
                </c:pt>
                <c:pt idx="29">
                  <c:v>3.4166666666278616</c:v>
                </c:pt>
                <c:pt idx="30">
                  <c:v>3.3499999999185093</c:v>
                </c:pt>
                <c:pt idx="31">
                  <c:v>2.716666666790843</c:v>
                </c:pt>
                <c:pt idx="32">
                  <c:v>3.0999999999767169</c:v>
                </c:pt>
                <c:pt idx="33">
                  <c:v>2.2999999998137355</c:v>
                </c:pt>
                <c:pt idx="34">
                  <c:v>2.9500000000116415</c:v>
                </c:pt>
                <c:pt idx="35">
                  <c:v>3.4500000000698492</c:v>
                </c:pt>
                <c:pt idx="36">
                  <c:v>2.2166666665580124</c:v>
                </c:pt>
                <c:pt idx="37">
                  <c:v>1.9999999998835847</c:v>
                </c:pt>
                <c:pt idx="38">
                  <c:v>1.6000000001513399</c:v>
                </c:pt>
                <c:pt idx="39">
                  <c:v>3.3999999999068677</c:v>
                </c:pt>
                <c:pt idx="40">
                  <c:v>3.0666666665347293</c:v>
                </c:pt>
                <c:pt idx="41">
                  <c:v>1.3333333334885538</c:v>
                </c:pt>
                <c:pt idx="42">
                  <c:v>1.2333333335118368</c:v>
                </c:pt>
                <c:pt idx="43">
                  <c:v>2.0000000000582077</c:v>
                </c:pt>
                <c:pt idx="44">
                  <c:v>2.8500000000349246</c:v>
                </c:pt>
                <c:pt idx="45">
                  <c:v>3.7833333332673647</c:v>
                </c:pt>
                <c:pt idx="46">
                  <c:v>2.0499999998719431</c:v>
                </c:pt>
                <c:pt idx="47">
                  <c:v>1.6333333334187046</c:v>
                </c:pt>
                <c:pt idx="48">
                  <c:v>1.4666666669072583</c:v>
                </c:pt>
                <c:pt idx="49">
                  <c:v>1.033333333209157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E2-4960-A2CF-3BE54948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881855"/>
        <c:axId val="1143882335"/>
      </c:lineChart>
      <c:catAx>
        <c:axId val="11438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82335"/>
        <c:crosses val="autoZero"/>
        <c:auto val="1"/>
        <c:lblAlgn val="ctr"/>
        <c:lblOffset val="100"/>
        <c:noMultiLvlLbl val="0"/>
      </c:catAx>
      <c:valAx>
        <c:axId val="11438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[Warehouse_Analysis.xlsx]Pick Error Rate!PivotTable1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Picker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'Pick Error Rate'!$B$3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'Pick Error Rate'!$A$4:$A$8</c:f>
              <c:strCache>
                <c:ptCount val="4"/>
                <c:pt idx="0">
                  <c:v>PCK001</c:v>
                </c:pt>
                <c:pt idx="1">
                  <c:v>PCK002</c:v>
                </c:pt>
                <c:pt idx="2">
                  <c:v>PCK003</c:v>
                </c:pt>
                <c:pt idx="3">
                  <c:v>PCK004</c:v>
                </c:pt>
              </c:strCache>
            </c:strRef>
          </c:cat>
          <c:val>
            <c:numRef>
              <c:f>'Pick Error Rate'!$B$4:$B$8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A-4801-8D76-ACB9E122A243}"/>
            </c:ext>
          </c:extLst>
        </c:ser>
        <c:ser>
          <c:idx val="1"/>
          <c:order val="1"/>
          <c:tx>
            <c:strRef>
              <c:f>'Pick Error Rate'!$C$3</c:f>
              <c:strCache>
                <c:ptCount val="1"/>
                <c:pt idx="0">
                  <c:v>Sum of Pick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'Pick Error Rate'!$A$4:$A$8</c:f>
              <c:strCache>
                <c:ptCount val="4"/>
                <c:pt idx="0">
                  <c:v>PCK001</c:v>
                </c:pt>
                <c:pt idx="1">
                  <c:v>PCK002</c:v>
                </c:pt>
                <c:pt idx="2">
                  <c:v>PCK003</c:v>
                </c:pt>
                <c:pt idx="3">
                  <c:v>PCK004</c:v>
                </c:pt>
              </c:strCache>
            </c:strRef>
          </c:cat>
          <c:val>
            <c:numRef>
              <c:f>'Pick Error Rate'!$C$4:$C$8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A-4801-8D76-ACB9E122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6799"/>
        <c:axId val="596437279"/>
      </c:barChart>
      <c:catAx>
        <c:axId val="5964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7279"/>
        <c:crosses val="autoZero"/>
        <c:auto val="1"/>
        <c:lblAlgn val="ctr"/>
        <c:lblOffset val="100"/>
        <c:noMultiLvlLbl val="0"/>
      </c:catAx>
      <c:valAx>
        <c:axId val="5964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[Warehouse_Analysis.xlsx]Pick Log Insight!PivotTable3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Picker</a:t>
            </a:r>
            <a:r>
              <a:rPr lang="en-AU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'Pick Log Insight'!$B$3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'Pick Log Insight'!$A$4:$A$8</c:f>
              <c:strCache>
                <c:ptCount val="4"/>
                <c:pt idx="0">
                  <c:v>PCK001</c:v>
                </c:pt>
                <c:pt idx="1">
                  <c:v>PCK002</c:v>
                </c:pt>
                <c:pt idx="2">
                  <c:v>PCK003</c:v>
                </c:pt>
                <c:pt idx="3">
                  <c:v>PCK004</c:v>
                </c:pt>
              </c:strCache>
            </c:strRef>
          </c:cat>
          <c:val>
            <c:numRef>
              <c:f>'Pick Log Insight'!$B$4:$B$8</c:f>
              <c:numCache>
                <c:formatCode>0.00</c:formatCode>
                <c:ptCount val="4"/>
                <c:pt idx="0">
                  <c:v>10.999999999933477</c:v>
                </c:pt>
                <c:pt idx="1">
                  <c:v>9.4999999950440337</c:v>
                </c:pt>
                <c:pt idx="2">
                  <c:v>11.076923078373792</c:v>
                </c:pt>
                <c:pt idx="3">
                  <c:v>11.666666665114462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7-4A57-AA59-2BFB1F8C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299951"/>
        <c:axId val="1404298031"/>
      </c:barChart>
      <c:catAx>
        <c:axId val="140429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98031"/>
        <c:crosses val="autoZero"/>
        <c:auto val="1"/>
        <c:lblAlgn val="ctr"/>
        <c:lblOffset val="100"/>
        <c:noMultiLvlLbl val="0"/>
      </c:catAx>
      <c:valAx>
        <c:axId val="14042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[Warehouse_Analysis.xlsx]Inventory Insight!PivotTable11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Count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'Inventory Insight'!$B$3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B-4E15-95DB-967AB8DF932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B-4E15-95DB-967AB8DF9320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B-4E15-95DB-967AB8DF9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'Inventory Insight'!$A$4:$A$7</c:f>
              <c:strCache>
                <c:ptCount val="3"/>
                <c:pt idx="0">
                  <c:v>±100%</c:v>
                </c:pt>
                <c:pt idx="1">
                  <c:v>Over 100%</c:v>
                </c:pt>
                <c:pt idx="2">
                  <c:v>Under 95%</c:v>
                </c:pt>
              </c:strCache>
            </c:strRef>
          </c:cat>
          <c:val>
            <c:numRef>
              <c:f>'Inventory Insight'!$B$4:$B$7</c:f>
              <c:numCache>
                <c:formatCode>General</c:formatCode>
                <c:ptCount val="3"/>
                <c:pt idx="0">
                  <c:v>15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4B-4E15-95DB-967AB8DF93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[Warehouse_Analysis.xlsx]Inbound Insights!PivotTable4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Inbound Efficiency</a:t>
            </a:r>
          </a:p>
        </c:rich>
      </c:tx>
      <c:layout>
        <c:manualLayout>
          <c:xMode val="edge"/>
          <c:yMode val="edge"/>
          <c:x val="0.46165879016842365"/>
          <c:y val="0.11281526326491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'Inbound Insights'!$B$3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'Inbound Insights'!$A$4:$A$54</c:f>
              <c:strCache>
                <c:ptCount val="50"/>
                <c:pt idx="0">
                  <c:v>RCP001</c:v>
                </c:pt>
                <c:pt idx="1">
                  <c:v>RCP002</c:v>
                </c:pt>
                <c:pt idx="2">
                  <c:v>RCP003</c:v>
                </c:pt>
                <c:pt idx="3">
                  <c:v>RCP004</c:v>
                </c:pt>
                <c:pt idx="4">
                  <c:v>RCP005</c:v>
                </c:pt>
                <c:pt idx="5">
                  <c:v>RCP006</c:v>
                </c:pt>
                <c:pt idx="6">
                  <c:v>RCP007</c:v>
                </c:pt>
                <c:pt idx="7">
                  <c:v>RCP008</c:v>
                </c:pt>
                <c:pt idx="8">
                  <c:v>RCP009</c:v>
                </c:pt>
                <c:pt idx="9">
                  <c:v>RCP010</c:v>
                </c:pt>
                <c:pt idx="10">
                  <c:v>RCP011</c:v>
                </c:pt>
                <c:pt idx="11">
                  <c:v>RCP012</c:v>
                </c:pt>
                <c:pt idx="12">
                  <c:v>RCP013</c:v>
                </c:pt>
                <c:pt idx="13">
                  <c:v>RCP014</c:v>
                </c:pt>
                <c:pt idx="14">
                  <c:v>RCP015</c:v>
                </c:pt>
                <c:pt idx="15">
                  <c:v>RCP016</c:v>
                </c:pt>
                <c:pt idx="16">
                  <c:v>RCP017</c:v>
                </c:pt>
                <c:pt idx="17">
                  <c:v>RCP018</c:v>
                </c:pt>
                <c:pt idx="18">
                  <c:v>RCP019</c:v>
                </c:pt>
                <c:pt idx="19">
                  <c:v>RCP020</c:v>
                </c:pt>
                <c:pt idx="20">
                  <c:v>RCP021</c:v>
                </c:pt>
                <c:pt idx="21">
                  <c:v>RCP022</c:v>
                </c:pt>
                <c:pt idx="22">
                  <c:v>RCP023</c:v>
                </c:pt>
                <c:pt idx="23">
                  <c:v>RCP024</c:v>
                </c:pt>
                <c:pt idx="24">
                  <c:v>RCP025</c:v>
                </c:pt>
                <c:pt idx="25">
                  <c:v>RCP026</c:v>
                </c:pt>
                <c:pt idx="26">
                  <c:v>RCP027</c:v>
                </c:pt>
                <c:pt idx="27">
                  <c:v>RCP028</c:v>
                </c:pt>
                <c:pt idx="28">
                  <c:v>RCP029</c:v>
                </c:pt>
                <c:pt idx="29">
                  <c:v>RCP030</c:v>
                </c:pt>
                <c:pt idx="30">
                  <c:v>RCP031</c:v>
                </c:pt>
                <c:pt idx="31">
                  <c:v>RCP032</c:v>
                </c:pt>
                <c:pt idx="32">
                  <c:v>RCP033</c:v>
                </c:pt>
                <c:pt idx="33">
                  <c:v>RCP034</c:v>
                </c:pt>
                <c:pt idx="34">
                  <c:v>RCP035</c:v>
                </c:pt>
                <c:pt idx="35">
                  <c:v>RCP036</c:v>
                </c:pt>
                <c:pt idx="36">
                  <c:v>RCP037</c:v>
                </c:pt>
                <c:pt idx="37">
                  <c:v>RCP038</c:v>
                </c:pt>
                <c:pt idx="38">
                  <c:v>RCP039</c:v>
                </c:pt>
                <c:pt idx="39">
                  <c:v>RCP040</c:v>
                </c:pt>
                <c:pt idx="40">
                  <c:v>RCP041</c:v>
                </c:pt>
                <c:pt idx="41">
                  <c:v>RCP042</c:v>
                </c:pt>
                <c:pt idx="42">
                  <c:v>RCP043</c:v>
                </c:pt>
                <c:pt idx="43">
                  <c:v>RCP044</c:v>
                </c:pt>
                <c:pt idx="44">
                  <c:v>RCP045</c:v>
                </c:pt>
                <c:pt idx="45">
                  <c:v>RCP046</c:v>
                </c:pt>
                <c:pt idx="46">
                  <c:v>RCP047</c:v>
                </c:pt>
                <c:pt idx="47">
                  <c:v>RCP048</c:v>
                </c:pt>
                <c:pt idx="48">
                  <c:v>RCP049</c:v>
                </c:pt>
                <c:pt idx="49">
                  <c:v>RCP050</c:v>
                </c:pt>
              </c:strCache>
            </c:strRef>
          </c:cat>
          <c:val>
            <c:numRef>
              <c:f>'Inbound Insights'!$B$4:$B$54</c:f>
              <c:numCache>
                <c:formatCode>0.00</c:formatCode>
                <c:ptCount val="50"/>
                <c:pt idx="0">
                  <c:v>2.8666666667559184</c:v>
                </c:pt>
                <c:pt idx="1">
                  <c:v>1.7666666664881632</c:v>
                </c:pt>
                <c:pt idx="2">
                  <c:v>3.0500000001629815</c:v>
                </c:pt>
                <c:pt idx="3">
                  <c:v>1.3833333333022892</c:v>
                </c:pt>
                <c:pt idx="4">
                  <c:v>3.7000000000116415</c:v>
                </c:pt>
                <c:pt idx="5">
                  <c:v>1.3833333333022892</c:v>
                </c:pt>
                <c:pt idx="6">
                  <c:v>3.5166666666045785</c:v>
                </c:pt>
                <c:pt idx="7">
                  <c:v>2.2333333334536292</c:v>
                </c:pt>
                <c:pt idx="8">
                  <c:v>3.3499999999185093</c:v>
                </c:pt>
                <c:pt idx="9">
                  <c:v>2.6500000000814907</c:v>
                </c:pt>
                <c:pt idx="10">
                  <c:v>2.9166666667442769</c:v>
                </c:pt>
                <c:pt idx="11">
                  <c:v>2.7499999998835847</c:v>
                </c:pt>
                <c:pt idx="12">
                  <c:v>3.5166666664299555</c:v>
                </c:pt>
                <c:pt idx="13">
                  <c:v>2.7666666664299555</c:v>
                </c:pt>
                <c:pt idx="14">
                  <c:v>1.0833333333721384</c:v>
                </c:pt>
                <c:pt idx="15">
                  <c:v>3.7833333330927417</c:v>
                </c:pt>
                <c:pt idx="16">
                  <c:v>3.75</c:v>
                </c:pt>
                <c:pt idx="17">
                  <c:v>1.783333333209157</c:v>
                </c:pt>
                <c:pt idx="18">
                  <c:v>3.0500000001629815</c:v>
                </c:pt>
                <c:pt idx="19">
                  <c:v>3.7333333334536292</c:v>
                </c:pt>
                <c:pt idx="20">
                  <c:v>1.5833333332557231</c:v>
                </c:pt>
                <c:pt idx="21">
                  <c:v>3.2000000001280569</c:v>
                </c:pt>
                <c:pt idx="22">
                  <c:v>2.25</c:v>
                </c:pt>
                <c:pt idx="23">
                  <c:v>2.2166666669072583</c:v>
                </c:pt>
                <c:pt idx="24">
                  <c:v>3.7000000001862645</c:v>
                </c:pt>
                <c:pt idx="25">
                  <c:v>1.4500000000116415</c:v>
                </c:pt>
                <c:pt idx="26">
                  <c:v>1.21666666661622</c:v>
                </c:pt>
                <c:pt idx="27">
                  <c:v>1.4666666669072583</c:v>
                </c:pt>
                <c:pt idx="28">
                  <c:v>3.1999999999534339</c:v>
                </c:pt>
                <c:pt idx="29">
                  <c:v>3.4166666666278616</c:v>
                </c:pt>
                <c:pt idx="30">
                  <c:v>3.3499999999185093</c:v>
                </c:pt>
                <c:pt idx="31">
                  <c:v>2.716666666790843</c:v>
                </c:pt>
                <c:pt idx="32">
                  <c:v>3.0999999999767169</c:v>
                </c:pt>
                <c:pt idx="33">
                  <c:v>2.2999999998137355</c:v>
                </c:pt>
                <c:pt idx="34">
                  <c:v>2.9500000000116415</c:v>
                </c:pt>
                <c:pt idx="35">
                  <c:v>3.4500000000698492</c:v>
                </c:pt>
                <c:pt idx="36">
                  <c:v>2.2166666665580124</c:v>
                </c:pt>
                <c:pt idx="37">
                  <c:v>1.9999999998835847</c:v>
                </c:pt>
                <c:pt idx="38">
                  <c:v>1.6000000001513399</c:v>
                </c:pt>
                <c:pt idx="39">
                  <c:v>3.3999999999068677</c:v>
                </c:pt>
                <c:pt idx="40">
                  <c:v>3.0666666665347293</c:v>
                </c:pt>
                <c:pt idx="41">
                  <c:v>1.3333333334885538</c:v>
                </c:pt>
                <c:pt idx="42">
                  <c:v>1.2333333335118368</c:v>
                </c:pt>
                <c:pt idx="43">
                  <c:v>2.0000000000582077</c:v>
                </c:pt>
                <c:pt idx="44">
                  <c:v>2.8500000000349246</c:v>
                </c:pt>
                <c:pt idx="45">
                  <c:v>3.7833333332673647</c:v>
                </c:pt>
                <c:pt idx="46">
                  <c:v>2.0499999998719431</c:v>
                </c:pt>
                <c:pt idx="47">
                  <c:v>1.6333333334187046</c:v>
                </c:pt>
                <c:pt idx="48">
                  <c:v>1.4666666669072583</c:v>
                </c:pt>
                <c:pt idx="49">
                  <c:v>1.033333333209157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5-4D24-AD52-453E1C3E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881855"/>
        <c:axId val="1143882335"/>
      </c:lineChart>
      <c:catAx>
        <c:axId val="11438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82335"/>
        <c:crosses val="autoZero"/>
        <c:auto val="1"/>
        <c:lblAlgn val="ctr"/>
        <c:lblOffset val="100"/>
        <c:noMultiLvlLbl val="0"/>
      </c:catAx>
      <c:valAx>
        <c:axId val="11438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[Warehouse_Analysis.xlsx]Order Metrics!PivotTable6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Fulfillment Time</a:t>
            </a:r>
            <a:r>
              <a:rPr lang="en-US" baseline="0"/>
              <a:t>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Metrics'!$B$3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Metrics'!$A$4:$A$7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'Order Metrics'!$B$4:$B$7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2-4AEA-B6A0-DAAB9DA8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067903"/>
        <c:axId val="1244062143"/>
      </c:barChart>
      <c:catAx>
        <c:axId val="12440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62143"/>
        <c:crosses val="autoZero"/>
        <c:auto val="1"/>
        <c:lblAlgn val="ctr"/>
        <c:lblOffset val="100"/>
        <c:noMultiLvlLbl val="0"/>
      </c:catAx>
      <c:valAx>
        <c:axId val="12440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[Warehouse_Analysis.xlsx]Pick Error Rate!PivotTable1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'Pick Error Rate'!$B$3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'Pick Error Rate'!$A$4:$A$8</c:f>
              <c:strCache>
                <c:ptCount val="4"/>
                <c:pt idx="0">
                  <c:v>PCK001</c:v>
                </c:pt>
                <c:pt idx="1">
                  <c:v>PCK002</c:v>
                </c:pt>
                <c:pt idx="2">
                  <c:v>PCK003</c:v>
                </c:pt>
                <c:pt idx="3">
                  <c:v>PCK004</c:v>
                </c:pt>
              </c:strCache>
            </c:strRef>
          </c:cat>
          <c:val>
            <c:numRef>
              <c:f>'Pick Error Rate'!$B$4:$B$8</c:f>
              <c:numCache>
                <c:formatCode>General</c:formatCode>
                <c:ptCount val="4"/>
                <c:pt idx="0">
                  <c:v>6</c:v>
                </c:pt>
                <c:pt idx="1">
                  <c:v>15</c:v>
                </c:pt>
                <c:pt idx="2">
                  <c:v>20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5-4773-8E32-0D972E6E8E9B}"/>
            </c:ext>
          </c:extLst>
        </c:ser>
        <c:ser>
          <c:idx val="1"/>
          <c:order val="1"/>
          <c:tx>
            <c:strRef>
              <c:f>'Pick Error Rate'!$C$3</c:f>
              <c:strCache>
                <c:ptCount val="1"/>
                <c:pt idx="0">
                  <c:v>Sum of Pick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'Pick Error Rate'!$A$4:$A$8</c:f>
              <c:strCache>
                <c:ptCount val="4"/>
                <c:pt idx="0">
                  <c:v>PCK001</c:v>
                </c:pt>
                <c:pt idx="1">
                  <c:v>PCK002</c:v>
                </c:pt>
                <c:pt idx="2">
                  <c:v>PCK003</c:v>
                </c:pt>
                <c:pt idx="3">
                  <c:v>PCK004</c:v>
                </c:pt>
              </c:strCache>
            </c:strRef>
          </c:cat>
          <c:val>
            <c:numRef>
              <c:f>'Pick Error Rate'!$C$4:$C$8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5-4773-8E32-0D972E6E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6799"/>
        <c:axId val="596437279"/>
      </c:barChart>
      <c:catAx>
        <c:axId val="5964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7279"/>
        <c:crosses val="autoZero"/>
        <c:auto val="1"/>
        <c:lblAlgn val="ctr"/>
        <c:lblOffset val="100"/>
        <c:noMultiLvlLbl val="0"/>
      </c:catAx>
      <c:valAx>
        <c:axId val="5964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[Warehouse_Analysis.xlsx]Pick Log Insight!PivotTable3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Picker</a:t>
            </a:r>
            <a:r>
              <a:rPr lang="en-AU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'Pick Log Insight'!$B$3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'Pick Log Insight'!$A$4:$A$8</c:f>
              <c:strCache>
                <c:ptCount val="4"/>
                <c:pt idx="0">
                  <c:v>PCK001</c:v>
                </c:pt>
                <c:pt idx="1">
                  <c:v>PCK002</c:v>
                </c:pt>
                <c:pt idx="2">
                  <c:v>PCK003</c:v>
                </c:pt>
                <c:pt idx="3">
                  <c:v>PCK004</c:v>
                </c:pt>
              </c:strCache>
            </c:strRef>
          </c:cat>
          <c:val>
            <c:numRef>
              <c:f>'Pick Log Insight'!$B$4:$B$8</c:f>
              <c:numCache>
                <c:formatCode>0.00</c:formatCode>
                <c:ptCount val="4"/>
                <c:pt idx="0">
                  <c:v>10.999999999933477</c:v>
                </c:pt>
                <c:pt idx="1">
                  <c:v>9.4999999950440337</c:v>
                </c:pt>
                <c:pt idx="2">
                  <c:v>11.076923078373792</c:v>
                </c:pt>
                <c:pt idx="3">
                  <c:v>11.666666665114462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1-4DDF-963F-DB9E1D9E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299951"/>
        <c:axId val="1404298031"/>
      </c:barChart>
      <c:catAx>
        <c:axId val="140429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98031"/>
        <c:crosses val="autoZero"/>
        <c:auto val="1"/>
        <c:lblAlgn val="ctr"/>
        <c:lblOffset val="100"/>
        <c:noMultiLvlLbl val="0"/>
      </c:catAx>
      <c:valAx>
        <c:axId val="14042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[Warehouse_Analysis.xlsx]Inventory Insight!PivotTable11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Count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'Inventory Insight'!$B$3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'Inventory Insight'!$A$4:$A$7</c:f>
              <c:strCache>
                <c:ptCount val="3"/>
                <c:pt idx="0">
                  <c:v>±100%</c:v>
                </c:pt>
                <c:pt idx="1">
                  <c:v>Over 100%</c:v>
                </c:pt>
                <c:pt idx="2">
                  <c:v>Under 95%</c:v>
                </c:pt>
              </c:strCache>
            </c:strRef>
          </c:cat>
          <c:val>
            <c:numRef>
              <c:f>'Inventory Insight'!$B$4:$B$7</c:f>
              <c:numCache>
                <c:formatCode>General</c:formatCode>
                <c:ptCount val="3"/>
                <c:pt idx="0">
                  <c:v>15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0-4E80-8322-81A1D9A5AC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376238</xdr:colOff>
      <xdr:row>2</xdr:row>
      <xdr:rowOff>14288</xdr:rowOff>
    </xdr:from>
    <xdr:to>
      <xdr:col>7</xdr:col>
      <xdr:colOff>623888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5188E-B897-46F9-9989-EAE5D1B6D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404812</xdr:colOff>
      <xdr:row>17</xdr:row>
      <xdr:rowOff>14287</xdr:rowOff>
    </xdr:from>
    <xdr:to>
      <xdr:col>7</xdr:col>
      <xdr:colOff>442912</xdr:colOff>
      <xdr:row>32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73AB6-013B-4254-81EF-E431C34C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14288</xdr:colOff>
      <xdr:row>16</xdr:row>
      <xdr:rowOff>157163</xdr:rowOff>
    </xdr:from>
    <xdr:to>
      <xdr:col>13</xdr:col>
      <xdr:colOff>47625</xdr:colOff>
      <xdr:row>32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8E132-51D5-40AE-BCE9-538058585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33</xdr:row>
      <xdr:rowOff>166688</xdr:rowOff>
    </xdr:from>
    <xdr:to>
      <xdr:col>7</xdr:col>
      <xdr:colOff>507207</xdr:colOff>
      <xdr:row>49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4230B-37A7-4F0C-9F99-DC27E8310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14288</xdr:colOff>
      <xdr:row>33</xdr:row>
      <xdr:rowOff>176212</xdr:rowOff>
    </xdr:from>
    <xdr:to>
      <xdr:col>13</xdr:col>
      <xdr:colOff>369096</xdr:colOff>
      <xdr:row>50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369120-C7E9-4333-84A5-DA50A9143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754856</xdr:colOff>
      <xdr:row>2</xdr:row>
      <xdr:rowOff>123825</xdr:rowOff>
    </xdr:from>
    <xdr:to>
      <xdr:col>9</xdr:col>
      <xdr:colOff>57150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9DE85-0AF9-77DB-87E4-4851B55D7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354805</xdr:colOff>
      <xdr:row>5</xdr:row>
      <xdr:rowOff>133350</xdr:rowOff>
    </xdr:from>
    <xdr:to>
      <xdr:col>10</xdr:col>
      <xdr:colOff>392905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EA85C-37E2-5DD6-16B6-523AB99B7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211930</xdr:colOff>
      <xdr:row>10</xdr:row>
      <xdr:rowOff>52387</xdr:rowOff>
    </xdr:from>
    <xdr:to>
      <xdr:col>6</xdr:col>
      <xdr:colOff>321468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A828B-0F26-D3EB-2F90-FBBF343B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1478755</xdr:colOff>
      <xdr:row>7</xdr:row>
      <xdr:rowOff>104774</xdr:rowOff>
    </xdr:from>
    <xdr:to>
      <xdr:col>9</xdr:col>
      <xdr:colOff>138112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9B591-4994-A693-4EFC-8301847CA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511967</xdr:colOff>
      <xdr:row>5</xdr:row>
      <xdr:rowOff>100012</xdr:rowOff>
    </xdr:from>
    <xdr:to>
      <xdr:col>9</xdr:col>
      <xdr:colOff>76200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96FC2-761B-6C7E-EE9A-A93CF87E8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" refreshedDate="45806.72277453704" createdVersion="8" refreshedVersion="8" minRefreshableVersion="3" recordCount="50" xr:uid="{EA5231A7-CB64-44BC-AF60-A112CA612AFE}">
  <cacheSource type="worksheet">
    <worksheetSource ref="A1:F51" sheet="Receiving &amp; Putaway"/>
  </cacheSource>
  <cacheFields count="6">
    <cacheField name="Receipt ID" numFmtId="0">
      <sharedItems count="50">
        <s v="RCP046"/>
        <s v="RCP016"/>
        <s v="RCP017"/>
        <s v="RCP020"/>
        <s v="RCP025"/>
        <s v="RCP005"/>
        <s v="RCP007"/>
        <s v="RCP013"/>
        <s v="RCP036"/>
        <s v="RCP030"/>
        <s v="RCP040"/>
        <s v="RCP009"/>
        <s v="RCP031"/>
        <s v="RCP022"/>
        <s v="RCP029"/>
        <s v="RCP033"/>
        <s v="RCP041"/>
        <s v="RCP003"/>
        <s v="RCP019"/>
        <s v="RCP035"/>
        <s v="RCP011"/>
        <s v="RCP001"/>
        <s v="RCP045"/>
        <s v="RCP014"/>
        <s v="RCP012"/>
        <s v="RCP032"/>
        <s v="RCP010"/>
        <s v="RCP034"/>
        <s v="RCP023"/>
        <s v="RCP008"/>
        <s v="RCP024"/>
        <s v="RCP037"/>
        <s v="RCP047"/>
        <s v="RCP044"/>
        <s v="RCP038"/>
        <s v="RCP018"/>
        <s v="RCP002"/>
        <s v="RCP048"/>
        <s v="RCP039"/>
        <s v="RCP021"/>
        <s v="RCP028"/>
        <s v="RCP049"/>
        <s v="RCP026"/>
        <s v="RCP004"/>
        <s v="RCP006"/>
        <s v="RCP042"/>
        <s v="RCP043"/>
        <s v="RCP027"/>
        <s v="RCP015"/>
        <s v="RCP050"/>
      </sharedItems>
    </cacheField>
    <cacheField name="Arrival Time" numFmtId="164">
      <sharedItems containsSemiMixedTypes="0" containsNonDate="0" containsDate="1" containsString="0" minDate="2025-05-01T07:37:40" maxDate="2025-05-10T17:31:14" count="50">
        <d v="2025-05-05T00:20:44"/>
        <d v="2025-05-03T01:15:32"/>
        <d v="2025-05-04T07:28:18"/>
        <d v="2025-05-04T14:51:35"/>
        <d v="2025-05-08T10:31:52"/>
        <d v="2025-05-09T21:24:19"/>
        <d v="2025-05-01T08:06:54"/>
        <d v="2025-05-08T01:02:45"/>
        <d v="2025-05-10T17:31:14"/>
        <d v="2025-05-01T07:37:40"/>
        <d v="2025-05-08T21:51:47"/>
        <d v="2025-05-05T19:29:37"/>
        <d v="2025-05-09T19:59:44"/>
        <d v="2025-05-09T18:36:20"/>
        <d v="2025-05-09T01:45:20"/>
        <d v="2025-05-01T13:45:02"/>
        <d v="2025-05-09T02:30:42"/>
        <d v="2025-05-08T00:27:38"/>
        <d v="2025-05-01T11:39:04"/>
        <d v="2025-05-06T22:14:25"/>
        <d v="2025-05-10T05:39:57"/>
        <d v="2025-05-10T11:10:41"/>
        <d v="2025-05-06T04:56:31"/>
        <d v="2025-05-08T08:14:15"/>
        <d v="2025-05-10T05:20:29"/>
        <d v="2025-05-05T21:57:00"/>
        <d v="2025-05-10T05:39:19"/>
        <d v="2025-05-05T17:22:35"/>
        <d v="2025-05-07T15:17:08"/>
        <d v="2025-05-07T06:39:46"/>
        <d v="2025-05-04T15:55:32"/>
        <d v="2025-05-02T08:18:04"/>
        <d v="2025-05-01T21:41:45"/>
        <d v="2025-05-04T10:19:15"/>
        <d v="2025-05-07T18:14:22"/>
        <d v="2025-05-04T15:13:42"/>
        <d v="2025-05-06T17:32:34"/>
        <d v="2025-05-09T07:54:28"/>
        <d v="2025-05-02T23:18:29"/>
        <d v="2025-05-05T15:00:46"/>
        <d v="2025-05-04T07:02:17"/>
        <d v="2025-05-05T21:18:16"/>
        <d v="2025-05-05T07:59:27"/>
        <d v="2025-05-03T05:26:47"/>
        <d v="2025-05-04T16:26:45"/>
        <d v="2025-05-07T15:50:44"/>
        <d v="2025-05-04T09:22:59"/>
        <d v="2025-05-03T18:05:18"/>
        <d v="2025-05-04T17:18:05"/>
        <d v="2025-05-08T16:33:55"/>
      </sharedItems>
    </cacheField>
    <cacheField name="Putaway Time" numFmtId="164">
      <sharedItems containsSemiMixedTypes="0" containsNonDate="0" containsDate="1" containsString="0" minDate="2025-05-01T11:02:40" maxDate="2025-05-10T20:58:14"/>
    </cacheField>
    <cacheField name="SKU Count" numFmtId="0">
      <sharedItems containsSemiMixedTypes="0" containsString="0" containsNumber="1" containsInteger="1" minValue="21" maxValue="99" count="39">
        <n v="60"/>
        <n v="52"/>
        <n v="46"/>
        <n v="37"/>
        <n v="54"/>
        <n v="75"/>
        <n v="34"/>
        <n v="55"/>
        <n v="70"/>
        <n v="64"/>
        <n v="96"/>
        <n v="71"/>
        <n v="27"/>
        <n v="83"/>
        <n v="97"/>
        <n v="44"/>
        <n v="48"/>
        <n v="65"/>
        <n v="99"/>
        <n v="87"/>
        <n v="21"/>
        <n v="53"/>
        <n v="98"/>
        <n v="30"/>
        <n v="67"/>
        <n v="80"/>
        <n v="24"/>
        <n v="31"/>
        <n v="50"/>
        <n v="29"/>
        <n v="81"/>
        <n v="79"/>
        <n v="72"/>
        <n v="77"/>
        <n v="51"/>
        <n v="84"/>
        <n v="73"/>
        <n v="62"/>
        <n v="92"/>
      </sharedItems>
    </cacheField>
    <cacheField name="Errors" numFmtId="0">
      <sharedItems containsSemiMixedTypes="0" containsString="0" containsNumber="1" containsInteger="1" minValue="0" maxValue="2" count="3">
        <n v="0"/>
        <n v="1"/>
        <n v="2"/>
      </sharedItems>
    </cacheField>
    <cacheField name="Dock to Stock Time (hours)" numFmtId="173">
      <sharedItems containsSemiMixedTypes="0" containsString="0" containsNumber="1" minValue="1.033333333209157" maxValue="3.7833333332673647" count="46">
        <n v="3.7833333332673647"/>
        <n v="3.7833333330927417"/>
        <n v="3.75"/>
        <n v="3.7333333334536292"/>
        <n v="3.7000000001862645"/>
        <n v="3.7000000000116415"/>
        <n v="3.5166666666045785"/>
        <n v="3.5166666664299555"/>
        <n v="3.4500000000698492"/>
        <n v="3.4166666666278616"/>
        <n v="3.3999999999068677"/>
        <n v="3.3499999999185093"/>
        <n v="3.2000000001280569"/>
        <n v="3.1999999999534339"/>
        <n v="3.0999999999767169"/>
        <n v="3.0666666665347293"/>
        <n v="3.0500000001629815"/>
        <n v="2.9500000000116415"/>
        <n v="2.9166666667442769"/>
        <n v="2.8666666667559184"/>
        <n v="2.8500000000349246"/>
        <n v="2.7666666664299555"/>
        <n v="2.7499999998835847"/>
        <n v="2.716666666790843"/>
        <n v="2.6500000000814907"/>
        <n v="2.2999999998137355"/>
        <n v="2.25"/>
        <n v="2.2333333334536292"/>
        <n v="2.2166666669072583"/>
        <n v="2.2166666665580124"/>
        <n v="2.0499999998719431"/>
        <n v="2.0000000000582077"/>
        <n v="1.9999999998835847"/>
        <n v="1.783333333209157"/>
        <n v="1.7666666664881632"/>
        <n v="1.6333333334187046"/>
        <n v="1.6000000001513399"/>
        <n v="1.5833333332557231"/>
        <n v="1.4666666669072583"/>
        <n v="1.4500000000116415"/>
        <n v="1.3833333333022892"/>
        <n v="1.3333333334885538"/>
        <n v="1.2333333335118368"/>
        <n v="1.21666666661622"/>
        <n v="1.0833333333721384"/>
        <n v="1.0333333332091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" refreshedDate="45806.722774884256" createdVersion="8" refreshedVersion="8" minRefreshableVersion="3" recordCount="50" xr:uid="{EC472705-BAB3-4888-A938-1A54CAB581BA}">
  <cacheSource type="worksheet">
    <worksheetSource ref="A1:H51" sheet="Inventory Snapshot"/>
  </cacheSource>
  <cacheFields count="8">
    <cacheField name="SKU" numFmtId="0">
      <sharedItems/>
    </cacheField>
    <cacheField name="Location" numFmtId="0">
      <sharedItems/>
    </cacheField>
    <cacheField name="System Count" numFmtId="0">
      <sharedItems containsSemiMixedTypes="0" containsString="0" containsNumber="1" containsInteger="1" minValue="52" maxValue="294"/>
    </cacheField>
    <cacheField name="Physical Count" numFmtId="0">
      <sharedItems containsSemiMixedTypes="0" containsString="0" containsNumber="1" containsInteger="1" minValue="46" maxValue="303"/>
    </cacheField>
    <cacheField name="Last Movement Date" numFmtId="164">
      <sharedItems containsSemiMixedTypes="0" containsNonDate="0" containsDate="1" containsString="0" minDate="2025-01-02T00:05:36" maxDate="2025-04-27T10:06:40"/>
    </cacheField>
    <cacheField name="Count Accuracy" numFmtId="10">
      <sharedItems containsSemiMixedTypes="0" containsString="0" containsNumber="1" minValue="0.80701754385964908" maxValue="1.1296296296296295"/>
    </cacheField>
    <cacheField name="Category" numFmtId="0">
      <sharedItems count="3">
        <s v="Over 100%"/>
        <s v="±100%"/>
        <s v="Under 95%"/>
      </sharedItems>
    </cacheField>
    <cacheField name="Day Since Last Movement" numFmtId="1">
      <sharedItems containsSemiMixedTypes="0" containsString="0" containsNumber="1" minValue="31.578703703700739" maxValue="146.99611111111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" refreshedDate="45806.722775115741" createdVersion="8" refreshedVersion="8" minRefreshableVersion="3" recordCount="10" xr:uid="{12B88A3D-57AA-4121-95D1-2AC170A6DAE7}">
  <cacheSource type="worksheet">
    <worksheetSource ref="A1:F11" sheet="Error &amp; Returns Log"/>
  </cacheSource>
  <cacheFields count="5">
    <cacheField name="Order ID" numFmtId="0">
      <sharedItems/>
    </cacheField>
    <cacheField name="Error Type" numFmtId="0">
      <sharedItems count="4">
        <s v="Late Ship"/>
        <s v="Damage"/>
        <s v="Mis-pick"/>
        <s v="Short-ship"/>
      </sharedItems>
    </cacheField>
    <cacheField name="Notes" numFmtId="0">
      <sharedItems/>
    </cacheField>
    <cacheField name="Cost Impact" numFmtId="0">
      <sharedItems containsSemiMixedTypes="0" containsString="0" containsNumber="1" minValue="5.98" maxValue="19.98"/>
    </cacheField>
    <cacheField name="Responsible" numFmtId="0">
      <sharedItems count="3">
        <s v="System"/>
        <s v="Vendor"/>
        <s v="Pick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" refreshedDate="45806.722775231479" createdVersion="8" refreshedVersion="8" minRefreshableVersion="3" recordCount="50" xr:uid="{61F9FF37-6E1A-41B9-8283-8B30810EB7F8}">
  <cacheSource type="worksheet">
    <worksheetSource ref="A1:H51" sheet="Picking Log"/>
  </cacheSource>
  <cacheFields count="8">
    <cacheField name="Picker ID" numFmtId="0">
      <sharedItems count="4">
        <s v="PCK003"/>
        <s v="PCK002"/>
        <s v="PCK004"/>
        <s v="PCK001"/>
      </sharedItems>
    </cacheField>
    <cacheField name="Task Start" numFmtId="164">
      <sharedItems containsSemiMixedTypes="0" containsNonDate="0" containsDate="1" containsString="0" minDate="2025-05-01T12:20:14" maxDate="2025-05-10T10:10:46"/>
    </cacheField>
    <cacheField name="Task End" numFmtId="164">
      <sharedItems containsSemiMixedTypes="0" containsNonDate="0" containsDate="1" containsString="0" minDate="2025-05-01T12:37:14" maxDate="2025-05-10T10:26:46"/>
    </cacheField>
    <cacheField name="SKU Picked" numFmtId="0">
      <sharedItems containsSemiMixedTypes="0" containsString="0" containsNumber="1" containsInteger="1" minValue="1" maxValue="14"/>
    </cacheField>
    <cacheField name="Pick Errors" numFmtId="0">
      <sharedItems containsSemiMixedTypes="0" containsString="0" containsNumber="1" containsInteger="1" minValue="0" maxValue="1"/>
    </cacheField>
    <cacheField name="Zone" numFmtId="0">
      <sharedItems/>
    </cacheField>
    <cacheField name="Task Duration (minutes)" numFmtId="2">
      <sharedItems containsSemiMixedTypes="0" containsString="0" containsNumber="1" minValue="4.9999999953433871" maxValue="19.000000009546056"/>
    </cacheField>
    <cacheField name="SKU Picked per Minute" numFmtId="2">
      <sharedItems containsSemiMixedTypes="0" containsString="0" containsNumber="1" minValue="5.8823529437545263E-2" maxValue="2.3333333379511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" refreshedDate="45806.722775462964" createdVersion="8" refreshedVersion="8" minRefreshableVersion="3" recordCount="50" xr:uid="{C083CF9E-DAA2-4B49-A2A7-251ED4D94EDD}">
  <cacheSource type="worksheet">
    <worksheetSource ref="A1:I51" sheet="Order Data"/>
  </cacheSource>
  <cacheFields count="9">
    <cacheField name="Order ID" numFmtId="0">
      <sharedItems/>
    </cacheField>
    <cacheField name="Order Date" numFmtId="164">
      <sharedItems containsSemiMixedTypes="0" containsNonDate="0" containsDate="1" containsString="0" minDate="2025-05-01T02:49:20" maxDate="2025-05-09T19:08:10"/>
    </cacheField>
    <cacheField name="Ship Date" numFmtId="164">
      <sharedItems containsSemiMixedTypes="0" containsNonDate="0" containsDate="1" containsString="0" minDate="2025-05-02T02:49:20" maxDate="2025-05-12T15:57:58"/>
    </cacheField>
    <cacheField name="SKU Count" numFmtId="0">
      <sharedItems containsSemiMixedTypes="0" containsString="0" containsNumber="1" containsInteger="1" minValue="1" maxValue="9"/>
    </cacheField>
    <cacheField name="High SKU Order" numFmtId="0">
      <sharedItems/>
    </cacheField>
    <cacheField name="Pick Errors" numFmtId="0">
      <sharedItems containsSemiMixedTypes="0" containsString="0" containsNumber="1" containsInteger="1" minValue="0" maxValue="1"/>
    </cacheField>
    <cacheField name="Picker ID" numFmtId="0">
      <sharedItems count="4">
        <s v="PCK002"/>
        <s v="PCK001"/>
        <s v="PCK003"/>
        <s v="PCK004"/>
      </sharedItems>
    </cacheField>
    <cacheField name="Order Status" numFmtId="0">
      <sharedItems/>
    </cacheField>
    <cacheField name="Fulfillment Time (days)" numFmtId="1">
      <sharedItems containsSemiMixedTypes="0" containsString="0" containsNumber="1" containsInteger="1" minValue="1" maxValue="3" count="3"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d v="2025-05-05T04:07:44"/>
    <x v="0"/>
    <x v="0"/>
    <x v="0"/>
  </r>
  <r>
    <x v="1"/>
    <x v="1"/>
    <d v="2025-05-03T05:02:32"/>
    <x v="1"/>
    <x v="0"/>
    <x v="1"/>
  </r>
  <r>
    <x v="2"/>
    <x v="2"/>
    <d v="2025-05-04T11:13:18"/>
    <x v="2"/>
    <x v="1"/>
    <x v="2"/>
  </r>
  <r>
    <x v="3"/>
    <x v="3"/>
    <d v="2025-05-04T18:35:35"/>
    <x v="3"/>
    <x v="0"/>
    <x v="3"/>
  </r>
  <r>
    <x v="4"/>
    <x v="4"/>
    <d v="2025-05-08T14:13:52"/>
    <x v="4"/>
    <x v="0"/>
    <x v="4"/>
  </r>
  <r>
    <x v="5"/>
    <x v="5"/>
    <d v="2025-05-10T01:06:19"/>
    <x v="5"/>
    <x v="0"/>
    <x v="5"/>
  </r>
  <r>
    <x v="6"/>
    <x v="6"/>
    <d v="2025-05-01T11:37:54"/>
    <x v="6"/>
    <x v="0"/>
    <x v="6"/>
  </r>
  <r>
    <x v="7"/>
    <x v="7"/>
    <d v="2025-05-08T04:33:45"/>
    <x v="7"/>
    <x v="0"/>
    <x v="7"/>
  </r>
  <r>
    <x v="8"/>
    <x v="8"/>
    <d v="2025-05-10T20:58:14"/>
    <x v="8"/>
    <x v="2"/>
    <x v="8"/>
  </r>
  <r>
    <x v="9"/>
    <x v="9"/>
    <d v="2025-05-01T11:02:40"/>
    <x v="9"/>
    <x v="1"/>
    <x v="9"/>
  </r>
  <r>
    <x v="10"/>
    <x v="10"/>
    <d v="2025-05-09T01:15:47"/>
    <x v="10"/>
    <x v="0"/>
    <x v="10"/>
  </r>
  <r>
    <x v="11"/>
    <x v="11"/>
    <d v="2025-05-05T22:50:37"/>
    <x v="11"/>
    <x v="0"/>
    <x v="11"/>
  </r>
  <r>
    <x v="12"/>
    <x v="12"/>
    <d v="2025-05-09T23:20:44"/>
    <x v="12"/>
    <x v="0"/>
    <x v="11"/>
  </r>
  <r>
    <x v="13"/>
    <x v="13"/>
    <d v="2025-05-09T21:48:20"/>
    <x v="13"/>
    <x v="0"/>
    <x v="12"/>
  </r>
  <r>
    <x v="14"/>
    <x v="14"/>
    <d v="2025-05-09T04:57:20"/>
    <x v="14"/>
    <x v="0"/>
    <x v="13"/>
  </r>
  <r>
    <x v="15"/>
    <x v="15"/>
    <d v="2025-05-01T16:51:02"/>
    <x v="15"/>
    <x v="0"/>
    <x v="14"/>
  </r>
  <r>
    <x v="16"/>
    <x v="16"/>
    <d v="2025-05-09T05:34:42"/>
    <x v="3"/>
    <x v="0"/>
    <x v="15"/>
  </r>
  <r>
    <x v="17"/>
    <x v="17"/>
    <d v="2025-05-08T03:30:38"/>
    <x v="16"/>
    <x v="0"/>
    <x v="16"/>
  </r>
  <r>
    <x v="18"/>
    <x v="18"/>
    <d v="2025-05-01T14:42:04"/>
    <x v="17"/>
    <x v="0"/>
    <x v="16"/>
  </r>
  <r>
    <x v="19"/>
    <x v="19"/>
    <d v="2025-05-07T01:11:25"/>
    <x v="3"/>
    <x v="0"/>
    <x v="17"/>
  </r>
  <r>
    <x v="20"/>
    <x v="20"/>
    <d v="2025-05-10T08:34:57"/>
    <x v="18"/>
    <x v="0"/>
    <x v="18"/>
  </r>
  <r>
    <x v="21"/>
    <x v="21"/>
    <d v="2025-05-10T14:02:41"/>
    <x v="19"/>
    <x v="1"/>
    <x v="19"/>
  </r>
  <r>
    <x v="22"/>
    <x v="22"/>
    <d v="2025-05-06T07:47:31"/>
    <x v="20"/>
    <x v="1"/>
    <x v="20"/>
  </r>
  <r>
    <x v="23"/>
    <x v="23"/>
    <d v="2025-05-08T11:00:15"/>
    <x v="21"/>
    <x v="1"/>
    <x v="21"/>
  </r>
  <r>
    <x v="24"/>
    <x v="24"/>
    <d v="2025-05-10T08:05:29"/>
    <x v="2"/>
    <x v="0"/>
    <x v="22"/>
  </r>
  <r>
    <x v="25"/>
    <x v="25"/>
    <d v="2025-05-06T00:40:00"/>
    <x v="22"/>
    <x v="0"/>
    <x v="23"/>
  </r>
  <r>
    <x v="26"/>
    <x v="26"/>
    <d v="2025-05-10T08:18:19"/>
    <x v="23"/>
    <x v="0"/>
    <x v="24"/>
  </r>
  <r>
    <x v="27"/>
    <x v="27"/>
    <d v="2025-05-05T19:40:35"/>
    <x v="17"/>
    <x v="0"/>
    <x v="25"/>
  </r>
  <r>
    <x v="28"/>
    <x v="28"/>
    <d v="2025-05-07T17:32:08"/>
    <x v="24"/>
    <x v="0"/>
    <x v="26"/>
  </r>
  <r>
    <x v="29"/>
    <x v="29"/>
    <d v="2025-05-07T08:53:46"/>
    <x v="25"/>
    <x v="0"/>
    <x v="27"/>
  </r>
  <r>
    <x v="30"/>
    <x v="30"/>
    <d v="2025-05-04T18:08:32"/>
    <x v="12"/>
    <x v="0"/>
    <x v="28"/>
  </r>
  <r>
    <x v="31"/>
    <x v="31"/>
    <d v="2025-05-02T10:31:04"/>
    <x v="26"/>
    <x v="0"/>
    <x v="29"/>
  </r>
  <r>
    <x v="32"/>
    <x v="32"/>
    <d v="2025-05-01T23:44:45"/>
    <x v="27"/>
    <x v="0"/>
    <x v="30"/>
  </r>
  <r>
    <x v="33"/>
    <x v="33"/>
    <d v="2025-05-04T12:19:15"/>
    <x v="28"/>
    <x v="0"/>
    <x v="31"/>
  </r>
  <r>
    <x v="34"/>
    <x v="34"/>
    <d v="2025-05-07T20:14:22"/>
    <x v="29"/>
    <x v="1"/>
    <x v="32"/>
  </r>
  <r>
    <x v="35"/>
    <x v="35"/>
    <d v="2025-05-04T17:00:42"/>
    <x v="1"/>
    <x v="0"/>
    <x v="33"/>
  </r>
  <r>
    <x v="36"/>
    <x v="36"/>
    <d v="2025-05-06T19:18:34"/>
    <x v="30"/>
    <x v="0"/>
    <x v="34"/>
  </r>
  <r>
    <x v="37"/>
    <x v="37"/>
    <d v="2025-05-09T09:32:28"/>
    <x v="31"/>
    <x v="0"/>
    <x v="35"/>
  </r>
  <r>
    <x v="38"/>
    <x v="38"/>
    <d v="2025-05-03T00:54:29"/>
    <x v="32"/>
    <x v="0"/>
    <x v="36"/>
  </r>
  <r>
    <x v="39"/>
    <x v="39"/>
    <d v="2025-05-05T16:35:46"/>
    <x v="33"/>
    <x v="0"/>
    <x v="37"/>
  </r>
  <r>
    <x v="40"/>
    <x v="40"/>
    <d v="2025-05-04T08:30:17"/>
    <x v="20"/>
    <x v="0"/>
    <x v="38"/>
  </r>
  <r>
    <x v="41"/>
    <x v="41"/>
    <d v="2025-05-05T22:46:16"/>
    <x v="34"/>
    <x v="0"/>
    <x v="38"/>
  </r>
  <r>
    <x v="42"/>
    <x v="42"/>
    <d v="2025-05-05T09:26:27"/>
    <x v="35"/>
    <x v="0"/>
    <x v="39"/>
  </r>
  <r>
    <x v="43"/>
    <x v="43"/>
    <d v="2025-05-03T06:49:47"/>
    <x v="17"/>
    <x v="0"/>
    <x v="40"/>
  </r>
  <r>
    <x v="44"/>
    <x v="44"/>
    <d v="2025-05-04T17:49:45"/>
    <x v="31"/>
    <x v="0"/>
    <x v="40"/>
  </r>
  <r>
    <x v="45"/>
    <x v="45"/>
    <d v="2025-05-07T17:10:44"/>
    <x v="5"/>
    <x v="0"/>
    <x v="41"/>
  </r>
  <r>
    <x v="46"/>
    <x v="46"/>
    <d v="2025-05-04T10:36:59"/>
    <x v="7"/>
    <x v="0"/>
    <x v="42"/>
  </r>
  <r>
    <x v="47"/>
    <x v="47"/>
    <d v="2025-05-03T19:18:18"/>
    <x v="36"/>
    <x v="0"/>
    <x v="43"/>
  </r>
  <r>
    <x v="48"/>
    <x v="48"/>
    <d v="2025-05-04T18:23:05"/>
    <x v="37"/>
    <x v="0"/>
    <x v="44"/>
  </r>
  <r>
    <x v="49"/>
    <x v="49"/>
    <d v="2025-05-08T17:35:55"/>
    <x v="38"/>
    <x v="0"/>
    <x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SKU001"/>
    <s v="A2-R03"/>
    <n v="143"/>
    <n v="144"/>
    <d v="2025-04-19T10:42:07"/>
    <n v="1.0069930069930071"/>
    <x v="0"/>
    <n v="39.554085648152977"/>
  </r>
  <r>
    <s v="SKU002"/>
    <s v="A2-R01"/>
    <n v="266"/>
    <n v="273"/>
    <d v="2025-03-20T13:18:01"/>
    <n v="1.0263157894736843"/>
    <x v="0"/>
    <n v="69.445821759261889"/>
  </r>
  <r>
    <s v="SKU003"/>
    <s v="C2-R02"/>
    <n v="242"/>
    <n v="249"/>
    <d v="2025-04-22T07:57:47"/>
    <n v="1.0289256198347108"/>
    <x v="0"/>
    <n v="36.668206018519413"/>
  </r>
  <r>
    <s v="SKU004"/>
    <s v="C3-R02"/>
    <n v="231"/>
    <n v="229"/>
    <d v="2025-02-14T02:24:01"/>
    <n v="0.9913419913419913"/>
    <x v="1"/>
    <n v="103.8999884259174"/>
  </r>
  <r>
    <s v="SKU005"/>
    <s v="A3-R02"/>
    <n v="260"/>
    <n v="268"/>
    <d v="2025-04-10T07:37:43"/>
    <n v="1.0307692307692307"/>
    <x v="0"/>
    <n v="48.682141203702486"/>
  </r>
  <r>
    <s v="SKU006"/>
    <s v="A1-R02"/>
    <n v="224"/>
    <n v="215"/>
    <d v="2025-02-23T05:58:18"/>
    <n v="0.9598214285714286"/>
    <x v="1"/>
    <n v="94.751180555562314"/>
  </r>
  <r>
    <s v="SKU007"/>
    <s v="C1-R01"/>
    <n v="201"/>
    <n v="187"/>
    <d v="2025-02-15T14:53:00"/>
    <n v="0.93034825870646765"/>
    <x v="2"/>
    <n v="102.3798611111124"/>
  </r>
  <r>
    <s v="SKU008"/>
    <s v="A3-R03"/>
    <n v="156"/>
    <n v="148"/>
    <d v="2025-03-21T22:21:38"/>
    <n v="0.94871794871794868"/>
    <x v="2"/>
    <n v="68.068310185182781"/>
  </r>
  <r>
    <s v="SKU009"/>
    <s v="A3-R02"/>
    <n v="226"/>
    <n v="225"/>
    <d v="2025-04-04T01:24:09"/>
    <n v="0.99557522123893805"/>
    <x v="1"/>
    <n v="54.941562499996508"/>
  </r>
  <r>
    <s v="SKU010"/>
    <s v="B1-R03"/>
    <n v="265"/>
    <n v="267"/>
    <d v="2025-04-19T12:27:14"/>
    <n v="1.0075471698113208"/>
    <x v="0"/>
    <n v="39.481087962973106"/>
  </r>
  <r>
    <s v="SKU011"/>
    <s v="B2-R03"/>
    <n v="52"/>
    <n v="47"/>
    <d v="2025-01-21T15:17:46"/>
    <n v="0.90384615384615385"/>
    <x v="2"/>
    <n v="127.36266203702689"/>
  </r>
  <r>
    <s v="SKU012"/>
    <s v="A2-R04"/>
    <n v="81"/>
    <n v="73"/>
    <d v="2025-03-23T18:19:48"/>
    <n v="0.90123456790123457"/>
    <x v="2"/>
    <n v="66.236250000001746"/>
  </r>
  <r>
    <s v="SKU013"/>
    <s v="A2-R02"/>
    <n v="196"/>
    <n v="188"/>
    <d v="2025-02-18T20:49:04"/>
    <n v="0.95918367346938771"/>
    <x v="1"/>
    <n v="99.132592592592118"/>
  </r>
  <r>
    <s v="SKU014"/>
    <s v="B1-R04"/>
    <n v="254"/>
    <n v="247"/>
    <d v="2025-02-13T00:23:09"/>
    <n v="0.97244094488188981"/>
    <x v="1"/>
    <n v="104.98392361110746"/>
  </r>
  <r>
    <s v="SKU015"/>
    <s v="B3-R04"/>
    <n v="121"/>
    <n v="113"/>
    <d v="2025-03-04T18:22:17"/>
    <n v="0.93388429752066116"/>
    <x v="2"/>
    <n v="85.234525462961756"/>
  </r>
  <r>
    <s v="SKU016"/>
    <s v="C2-R01"/>
    <n v="80"/>
    <n v="66"/>
    <d v="2025-02-09T22:12:23"/>
    <n v="0.82499999999999996"/>
    <x v="2"/>
    <n v="108.07473379629664"/>
  </r>
  <r>
    <s v="SKU017"/>
    <s v="B3-R01"/>
    <n v="54"/>
    <n v="61"/>
    <d v="2025-04-05T00:49:36"/>
    <n v="1.1296296296296295"/>
    <x v="0"/>
    <n v="53.96555555555824"/>
  </r>
  <r>
    <s v="SKU018"/>
    <s v="C2-R05"/>
    <n v="52"/>
    <n v="58"/>
    <d v="2025-04-24T16:53:56"/>
    <n v="1.1153846153846154"/>
    <x v="0"/>
    <n v="34.295879629629781"/>
  </r>
  <r>
    <s v="SKU019"/>
    <s v="B3-R03"/>
    <n v="219"/>
    <n v="226"/>
    <d v="2025-01-24T01:58:24"/>
    <n v="1.0319634703196348"/>
    <x v="0"/>
    <n v="124.91777777778043"/>
  </r>
  <r>
    <s v="SKU020"/>
    <s v="B2-R04"/>
    <n v="60"/>
    <n v="59"/>
    <d v="2025-03-06T05:37:00"/>
    <n v="0.98333333333333328"/>
    <x v="1"/>
    <n v="83.765972222223354"/>
  </r>
  <r>
    <s v="SKU021"/>
    <s v="C3-R03"/>
    <n v="209"/>
    <n v="217"/>
    <d v="2025-03-05T21:39:47"/>
    <n v="1.0382775119617225"/>
    <x v="0"/>
    <n v="84.09737268518802"/>
  </r>
  <r>
    <s v="SKU022"/>
    <s v="B3-R01"/>
    <n v="82"/>
    <n v="85"/>
    <d v="2025-02-28T18:52:06"/>
    <n v="1.0365853658536586"/>
    <x v="0"/>
    <n v="89.213819444441469"/>
  </r>
  <r>
    <s v="SKU023"/>
    <s v="A2-R02"/>
    <n v="210"/>
    <n v="207"/>
    <d v="2025-03-20T00:11:29"/>
    <n v="0.98571428571428577"/>
    <x v="1"/>
    <n v="69.992025462961465"/>
  </r>
  <r>
    <s v="SKU024"/>
    <s v="C1-R05"/>
    <n v="253"/>
    <n v="261"/>
    <d v="2025-03-22T17:15:53"/>
    <n v="1.0316205533596838"/>
    <x v="0"/>
    <n v="67.280636574083474"/>
  </r>
  <r>
    <s v="SKU025"/>
    <s v="A3-R01"/>
    <n v="232"/>
    <n v="237"/>
    <d v="2025-02-25T16:57:41"/>
    <n v="1.021551724137931"/>
    <x v="0"/>
    <n v="92.293275462972815"/>
  </r>
  <r>
    <s v="SKU026"/>
    <s v="B3-R03"/>
    <n v="78"/>
    <n v="79"/>
    <d v="2025-03-23T09:25:53"/>
    <n v="1.0128205128205128"/>
    <x v="0"/>
    <n v="66.607025462959427"/>
  </r>
  <r>
    <s v="SKU027"/>
    <s v="A2-R04"/>
    <n v="106"/>
    <n v="112"/>
    <d v="2025-04-13T18:46:31"/>
    <n v="1.0566037735849056"/>
    <x v="0"/>
    <n v="45.217696759260434"/>
  </r>
  <r>
    <s v="SKU028"/>
    <s v="A1-R02"/>
    <n v="231"/>
    <n v="222"/>
    <d v="2025-02-01T06:34:25"/>
    <n v="0.96103896103896103"/>
    <x v="1"/>
    <n v="116.72609953703795"/>
  </r>
  <r>
    <s v="SKU029"/>
    <s v="B2-R02"/>
    <n v="191"/>
    <n v="172"/>
    <d v="2025-04-07T06:38:53"/>
    <n v="0.90052356020942403"/>
    <x v="2"/>
    <n v="51.722997685188602"/>
  </r>
  <r>
    <s v="SKU030"/>
    <s v="A3-R01"/>
    <n v="277"/>
    <n v="265"/>
    <d v="2025-03-18T08:43:51"/>
    <n v="0.95667870036101088"/>
    <x v="1"/>
    <n v="71.636215277780138"/>
  </r>
  <r>
    <s v="SKU031"/>
    <s v="A3-R04"/>
    <n v="242"/>
    <n v="251"/>
    <d v="2025-02-13T00:11:33"/>
    <n v="1.0371900826446281"/>
    <x v="0"/>
    <n v="104.9919791666689"/>
  </r>
  <r>
    <s v="SKU032"/>
    <s v="A1-R04"/>
    <n v="233"/>
    <n v="242"/>
    <d v="2025-02-27T13:14:52"/>
    <n v="1.03862660944206"/>
    <x v="0"/>
    <n v="90.448009259256651"/>
  </r>
  <r>
    <s v="SKU033"/>
    <s v="A3-R04"/>
    <n v="211"/>
    <n v="204"/>
    <d v="2025-04-07T03:49:32"/>
    <n v="0.96682464454976302"/>
    <x v="1"/>
    <n v="51.840601851850806"/>
  </r>
  <r>
    <s v="SKU034"/>
    <s v="B3-R05"/>
    <n v="294"/>
    <n v="303"/>
    <d v="2025-04-09T03:59:40"/>
    <n v="1.0306122448979591"/>
    <x v="0"/>
    <n v="49.833564814813144"/>
  </r>
  <r>
    <s v="SKU035"/>
    <s v="B3-R02"/>
    <n v="228"/>
    <n v="238"/>
    <d v="2025-01-31T07:48:50"/>
    <n v="1.0438596491228069"/>
    <x v="0"/>
    <n v="117.67442129628762"/>
  </r>
  <r>
    <s v="SKU036"/>
    <s v="B3-R01"/>
    <n v="191"/>
    <n v="184"/>
    <d v="2025-01-20T12:07:54"/>
    <n v="0.96335078534031415"/>
    <x v="1"/>
    <n v="128.49451388888701"/>
  </r>
  <r>
    <s v="SKU037"/>
    <s v="B3-R02"/>
    <n v="276"/>
    <n v="278"/>
    <d v="2025-03-18T23:19:33"/>
    <n v="1.0072463768115942"/>
    <x v="0"/>
    <n v="71.028090277781303"/>
  </r>
  <r>
    <s v="SKU038"/>
    <s v="C3-R03"/>
    <n v="285"/>
    <n v="274"/>
    <d v="2025-03-09T08:23:52"/>
    <n v="0.96140350877192982"/>
    <x v="1"/>
    <n v="80.650092592586589"/>
  </r>
  <r>
    <s v="SKU039"/>
    <s v="C1-R01"/>
    <n v="66"/>
    <n v="71"/>
    <d v="2025-01-28T06:54:06"/>
    <n v="1.0757575757575757"/>
    <x v="0"/>
    <n v="120.71243055556261"/>
  </r>
  <r>
    <s v="SKU040"/>
    <s v="B1-R04"/>
    <n v="57"/>
    <n v="46"/>
    <d v="2025-01-22T00:35:22"/>
    <n v="0.80701754385964908"/>
    <x v="2"/>
    <n v="126.97543981480703"/>
  </r>
  <r>
    <s v="SKU041"/>
    <s v="C3-R02"/>
    <n v="96"/>
    <n v="103"/>
    <d v="2025-04-19T00:17:28"/>
    <n v="1.0729166666666667"/>
    <x v="0"/>
    <n v="39.987870370372548"/>
  </r>
  <r>
    <s v="SKU042"/>
    <s v="C3-R03"/>
    <n v="151"/>
    <n v="154"/>
    <d v="2025-03-31T13:40:03"/>
    <n v="1.0198675496688743"/>
    <x v="0"/>
    <n v="58.430520833331684"/>
  </r>
  <r>
    <s v="SKU043"/>
    <s v="C3-R03"/>
    <n v="98"/>
    <n v="107"/>
    <d v="2025-03-09T12:51:14"/>
    <n v="1.0918367346938775"/>
    <x v="0"/>
    <n v="80.464421296303044"/>
  </r>
  <r>
    <s v="SKU044"/>
    <s v="B3-R01"/>
    <n v="209"/>
    <n v="202"/>
    <d v="2025-02-26T00:26:13"/>
    <n v="0.96650717703349287"/>
    <x v="1"/>
    <n v="91.981793981482042"/>
  </r>
  <r>
    <s v="SKU045"/>
    <s v="A1-R03"/>
    <n v="188"/>
    <n v="190"/>
    <d v="2025-01-08T05:52:40"/>
    <n v="1.0106382978723405"/>
    <x v="0"/>
    <n v="140.75509259258979"/>
  </r>
  <r>
    <s v="SKU046"/>
    <s v="B3-R01"/>
    <n v="101"/>
    <n v="111"/>
    <d v="2025-02-18T14:35:27"/>
    <n v="1.0990099009900991"/>
    <x v="0"/>
    <n v="99.392048611109203"/>
  </r>
  <r>
    <s v="SKU047"/>
    <s v="C2-R01"/>
    <n v="151"/>
    <n v="142"/>
    <d v="2025-04-27T10:06:40"/>
    <n v="0.94039735099337751"/>
    <x v="2"/>
    <n v="31.578703703700739"/>
  </r>
  <r>
    <s v="SKU048"/>
    <s v="A3-R04"/>
    <n v="253"/>
    <n v="245"/>
    <d v="2025-01-02T00:05:36"/>
    <n v="0.96837944664031617"/>
    <x v="1"/>
    <n v="146.99611111111153"/>
  </r>
  <r>
    <s v="SKU049"/>
    <s v="C1-R01"/>
    <n v="67"/>
    <n v="72"/>
    <d v="2025-04-12T05:02:30"/>
    <n v="1.0746268656716418"/>
    <x v="0"/>
    <n v="46.789930555547471"/>
  </r>
  <r>
    <s v="SKU050"/>
    <s v="A1-R04"/>
    <n v="174"/>
    <n v="166"/>
    <d v="2025-02-21T17:22:52"/>
    <n v="0.95402298850574707"/>
    <x v="1"/>
    <n v="96.27578703704057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ORD049"/>
    <x v="0"/>
    <s v="Damaged box"/>
    <n v="16.27"/>
    <x v="0"/>
  </r>
  <r>
    <s v="ORD025"/>
    <x v="1"/>
    <s v="Damaged box"/>
    <n v="10.52"/>
    <x v="1"/>
  </r>
  <r>
    <s v="ORD043"/>
    <x v="0"/>
    <s v="Wrong SKU"/>
    <n v="13.54"/>
    <x v="2"/>
  </r>
  <r>
    <s v="ORD005"/>
    <x v="2"/>
    <s v="Damaged box"/>
    <n v="12.9"/>
    <x v="0"/>
  </r>
  <r>
    <s v="ORD032"/>
    <x v="1"/>
    <s v="Damaged box"/>
    <n v="11.62"/>
    <x v="1"/>
  </r>
  <r>
    <s v="ORD042"/>
    <x v="1"/>
    <s v="Damaged box"/>
    <n v="14.68"/>
    <x v="0"/>
  </r>
  <r>
    <s v="ORD039"/>
    <x v="1"/>
    <s v="Wrong SKU"/>
    <n v="19.98"/>
    <x v="0"/>
  </r>
  <r>
    <s v="ORD033"/>
    <x v="0"/>
    <s v="Shipped late"/>
    <n v="6.67"/>
    <x v="0"/>
  </r>
  <r>
    <s v="ORD001"/>
    <x v="0"/>
    <s v="Shipped late"/>
    <n v="9.99"/>
    <x v="0"/>
  </r>
  <r>
    <s v="ORD002"/>
    <x v="3"/>
    <s v="Missing item"/>
    <n v="5.9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d v="2025-05-04T04:32:51"/>
    <d v="2025-05-04T04:40:51"/>
    <n v="4"/>
    <n v="0"/>
    <s v="A2"/>
    <n v="8.0000000155996531"/>
    <n v="0.49999999902502168"/>
  </r>
  <r>
    <x v="1"/>
    <d v="2025-05-05T21:06:22"/>
    <d v="2025-05-05T21:12:22"/>
    <n v="9"/>
    <n v="0"/>
    <s v="B1"/>
    <n v="5.9999999986030161"/>
    <n v="1.500000000349246"/>
  </r>
  <r>
    <x v="2"/>
    <d v="2025-05-06T12:28:53"/>
    <d v="2025-05-06T12:36:53"/>
    <n v="14"/>
    <n v="1"/>
    <s v="B1"/>
    <n v="8.0000000051222742"/>
    <n v="1.7499999988795025"/>
  </r>
  <r>
    <x v="0"/>
    <d v="2025-05-07T21:33:42"/>
    <d v="2025-05-07T21:39:42"/>
    <n v="8"/>
    <n v="0"/>
    <s v="B1"/>
    <n v="5.9999999986030161"/>
    <n v="1.3333333336437743"/>
  </r>
  <r>
    <x v="2"/>
    <d v="2025-05-08T08:05:49"/>
    <d v="2025-05-08T08:16:49"/>
    <n v="2"/>
    <n v="0"/>
    <s v="C3"/>
    <n v="10.999999983469024"/>
    <n v="0.18181818209142109"/>
  </r>
  <r>
    <x v="1"/>
    <d v="2025-05-06T03:02:09"/>
    <d v="2025-05-06T03:08:09"/>
    <n v="8"/>
    <n v="0"/>
    <s v="B1"/>
    <n v="5.9999999881256372"/>
    <n v="1.3333333359720807"/>
  </r>
  <r>
    <x v="3"/>
    <d v="2025-05-06T11:18:32"/>
    <d v="2025-05-06T11:27:32"/>
    <n v="4"/>
    <n v="0"/>
    <s v="A2"/>
    <n v="8.9999999979045242"/>
    <n v="0.44444444454792476"/>
  </r>
  <r>
    <x v="1"/>
    <d v="2025-05-07T20:56:50"/>
    <d v="2025-05-07T21:07:50"/>
    <n v="6"/>
    <n v="0"/>
    <s v="A1"/>
    <n v="10.999999993946403"/>
    <n v="0.54545454575472385"/>
  </r>
  <r>
    <x v="1"/>
    <d v="2025-05-02T09:09:40"/>
    <d v="2025-05-02T09:26:40"/>
    <n v="5"/>
    <n v="0"/>
    <s v="C3"/>
    <n v="17.000000003026798"/>
    <n v="0.29411764700645676"/>
  </r>
  <r>
    <x v="3"/>
    <d v="2025-05-01T22:54:08"/>
    <d v="2025-05-01T23:12:08"/>
    <n v="7"/>
    <n v="0"/>
    <s v="A1"/>
    <n v="17.999999995809048"/>
    <n v="0.38888888897943413"/>
  </r>
  <r>
    <x v="2"/>
    <d v="2025-05-09T03:55:42"/>
    <d v="2025-05-09T04:01:42"/>
    <n v="14"/>
    <n v="0"/>
    <s v="B1"/>
    <n v="5.9999999986030161"/>
    <n v="2.3333333338766047"/>
  </r>
  <r>
    <x v="3"/>
    <d v="2025-05-02T16:58:38"/>
    <d v="2025-05-02T17:06:38"/>
    <n v="8"/>
    <n v="0"/>
    <s v="A1"/>
    <n v="8.0000000051222742"/>
    <n v="0.99999999935971573"/>
  </r>
  <r>
    <x v="0"/>
    <d v="2025-05-03T05:38:36"/>
    <d v="2025-05-03T05:57:36"/>
    <n v="2"/>
    <n v="0"/>
    <s v="A2"/>
    <n v="18.999999999068677"/>
    <n v="0.10526315789989653"/>
  </r>
  <r>
    <x v="3"/>
    <d v="2025-05-05T18:28:04"/>
    <d v="2025-05-05T18:37:04"/>
    <n v="14"/>
    <n v="0"/>
    <s v="A1"/>
    <n v="8.9999999979045242"/>
    <n v="1.5555555559177365"/>
  </r>
  <r>
    <x v="2"/>
    <d v="2025-05-06T15:51:33"/>
    <d v="2025-05-06T16:09:33"/>
    <n v="7"/>
    <n v="0"/>
    <s v="A2"/>
    <n v="17.999999995809048"/>
    <n v="0.38888888897943413"/>
  </r>
  <r>
    <x v="1"/>
    <d v="2025-05-06T06:54:08"/>
    <d v="2025-05-06T07:03:08"/>
    <n v="12"/>
    <n v="0"/>
    <s v="A1"/>
    <n v="8.9999999979045242"/>
    <n v="1.3333333336437743"/>
  </r>
  <r>
    <x v="2"/>
    <d v="2025-05-05T12:21:01"/>
    <d v="2025-05-05T12:28:01"/>
    <n v="8"/>
    <n v="0"/>
    <s v="A1"/>
    <n v="7.0000000018626451"/>
    <n v="1.1428571425530376"/>
  </r>
  <r>
    <x v="0"/>
    <d v="2025-05-04T00:16:04"/>
    <d v="2025-05-04T00:23:04"/>
    <n v="4"/>
    <n v="0"/>
    <s v="A2"/>
    <n v="7.0000000018626451"/>
    <n v="0.5714285712765188"/>
  </r>
  <r>
    <x v="3"/>
    <d v="2025-05-03T17:17:45"/>
    <d v="2025-05-03T17:22:45"/>
    <n v="10"/>
    <n v="0"/>
    <s v="C3"/>
    <n v="4.9999999953433871"/>
    <n v="2.0000000018626451"/>
  </r>
  <r>
    <x v="2"/>
    <d v="2025-05-09T03:59:21"/>
    <d v="2025-05-09T04:10:21"/>
    <n v="3"/>
    <n v="0"/>
    <s v="B1"/>
    <n v="10.999999983469024"/>
    <n v="0.27272727313713163"/>
  </r>
  <r>
    <x v="3"/>
    <d v="2025-05-03T07:06:27"/>
    <d v="2025-05-03T07:20:27"/>
    <n v="13"/>
    <n v="0"/>
    <s v="A2"/>
    <n v="14.000000014202669"/>
    <n v="0.9285714276294148"/>
  </r>
  <r>
    <x v="1"/>
    <d v="2025-05-05T13:15:28"/>
    <d v="2025-05-05T13:24:28"/>
    <n v="14"/>
    <n v="0"/>
    <s v="A2"/>
    <n v="8.9999999769497663"/>
    <n v="1.5555555595395465"/>
  </r>
  <r>
    <x v="1"/>
    <d v="2025-05-01T16:27:18"/>
    <d v="2025-05-01T16:33:18"/>
    <n v="14"/>
    <n v="0"/>
    <s v="C3"/>
    <n v="5.9999999881256372"/>
    <n v="2.333333337951141"/>
  </r>
  <r>
    <x v="3"/>
    <d v="2025-05-01T14:27:11"/>
    <d v="2025-05-01T14:38:11"/>
    <n v="13"/>
    <n v="0"/>
    <s v="C3"/>
    <n v="11.000000004423782"/>
    <n v="1.1818181813428994"/>
  </r>
  <r>
    <x v="0"/>
    <d v="2025-05-01T12:20:14"/>
    <d v="2025-05-01T12:37:14"/>
    <n v="1"/>
    <n v="1"/>
    <s v="A2"/>
    <n v="16.999999992549419"/>
    <n v="5.8823529437545263E-2"/>
  </r>
  <r>
    <x v="1"/>
    <d v="2025-05-06T23:20:34"/>
    <d v="2025-05-06T23:31:34"/>
    <n v="10"/>
    <n v="0"/>
    <s v="C3"/>
    <n v="10.999999993946403"/>
    <n v="0.90909090959120631"/>
  </r>
  <r>
    <x v="3"/>
    <d v="2025-05-10T10:10:46"/>
    <d v="2025-05-10T10:26:46"/>
    <n v="8"/>
    <n v="1"/>
    <s v="A2"/>
    <n v="15.999999999767169"/>
    <n v="0.50000000000727596"/>
  </r>
  <r>
    <x v="1"/>
    <d v="2025-05-02T14:31:51"/>
    <d v="2025-05-02T14:39:51"/>
    <n v="6"/>
    <n v="0"/>
    <s v="C3"/>
    <n v="8.0000000051222742"/>
    <n v="0.7499999995197868"/>
  </r>
  <r>
    <x v="0"/>
    <d v="2025-05-08T20:12:09"/>
    <d v="2025-05-08T20:18:09"/>
    <n v="2"/>
    <n v="0"/>
    <s v="A1"/>
    <n v="5.9999999881256372"/>
    <n v="0.33333333399302018"/>
  </r>
  <r>
    <x v="3"/>
    <d v="2025-05-06T11:15:09"/>
    <d v="2025-05-06T11:22:09"/>
    <n v="1"/>
    <n v="0"/>
    <s v="A1"/>
    <n v="6.9999999809078872"/>
    <n v="0.14285714324677781"/>
  </r>
  <r>
    <x v="3"/>
    <d v="2025-05-05T00:53:42"/>
    <d v="2025-05-05T01:05:42"/>
    <n v="14"/>
    <n v="0"/>
    <s v="C3"/>
    <n v="11.999999997206032"/>
    <n v="1.1666666669383023"/>
  </r>
  <r>
    <x v="0"/>
    <d v="2025-05-05T23:39:03"/>
    <d v="2025-05-05T23:56:03"/>
    <n v="5"/>
    <n v="0"/>
    <s v="C3"/>
    <n v="16.999999992549419"/>
    <n v="0.29411764718772632"/>
  </r>
  <r>
    <x v="0"/>
    <d v="2025-05-04T12:50:10"/>
    <d v="2025-05-04T13:09:10"/>
    <n v="4"/>
    <n v="0"/>
    <s v="C3"/>
    <n v="19.000000009546056"/>
    <n v="0.2105263156837002"/>
  </r>
  <r>
    <x v="1"/>
    <d v="2025-05-03T10:48:39"/>
    <d v="2025-05-03T10:57:39"/>
    <n v="9"/>
    <n v="0"/>
    <s v="C3"/>
    <n v="8.9999999979045242"/>
    <n v="1.0000000002328306"/>
  </r>
  <r>
    <x v="1"/>
    <d v="2025-05-08T08:45:55"/>
    <d v="2025-05-08T08:55:55"/>
    <n v="3"/>
    <n v="1"/>
    <s v="A2"/>
    <n v="9.9999999906867743"/>
    <n v="0.30000000027939677"/>
  </r>
  <r>
    <x v="0"/>
    <d v="2025-05-06T07:11:03"/>
    <d v="2025-05-06T07:20:03"/>
    <n v="12"/>
    <n v="0"/>
    <s v="A2"/>
    <n v="8.9999999979045242"/>
    <n v="1.3333333336437743"/>
  </r>
  <r>
    <x v="3"/>
    <d v="2025-05-10T01:26:31"/>
    <d v="2025-05-10T01:35:31"/>
    <n v="2"/>
    <n v="0"/>
    <s v="A1"/>
    <n v="8.9999999979045242"/>
    <n v="0.22222222227396238"/>
  </r>
  <r>
    <x v="0"/>
    <d v="2025-05-07T05:58:51"/>
    <d v="2025-05-07T06:10:51"/>
    <n v="11"/>
    <n v="1"/>
    <s v="C3"/>
    <n v="11.999999997206032"/>
    <n v="0.91666666688009479"/>
  </r>
  <r>
    <x v="2"/>
    <d v="2025-05-09T10:35:53"/>
    <d v="2025-05-09T10:46:53"/>
    <n v="8"/>
    <n v="0"/>
    <s v="A1"/>
    <n v="10.999999983469024"/>
    <n v="0.72727272836568435"/>
  </r>
  <r>
    <x v="3"/>
    <d v="2025-05-08T12:37:41"/>
    <d v="2025-05-08T12:55:41"/>
    <n v="4"/>
    <n v="0"/>
    <s v="A2"/>
    <n v="17.999999995809048"/>
    <n v="0.22222222227396238"/>
  </r>
  <r>
    <x v="2"/>
    <d v="2025-05-05T09:01:18"/>
    <d v="2025-05-05T09:18:18"/>
    <n v="5"/>
    <n v="1"/>
    <s v="C3"/>
    <n v="17.000000013504177"/>
    <n v="0.29411764682518726"/>
  </r>
  <r>
    <x v="0"/>
    <d v="2025-05-07T22:53:53"/>
    <d v="2025-05-07T22:58:53"/>
    <n v="9"/>
    <n v="0"/>
    <s v="A2"/>
    <n v="5.0000000058207661"/>
    <n v="1.7999999979045243"/>
  </r>
  <r>
    <x v="3"/>
    <d v="2025-05-10T05:11:41"/>
    <d v="2025-05-10T05:24:41"/>
    <n v="1"/>
    <n v="0"/>
    <s v="C3"/>
    <n v="13.000000000465661"/>
    <n v="7.6923076920321534E-2"/>
  </r>
  <r>
    <x v="1"/>
    <d v="2025-05-05T02:54:02"/>
    <d v="2025-05-05T03:02:02"/>
    <n v="6"/>
    <n v="0"/>
    <s v="C3"/>
    <n v="8.0000000051222742"/>
    <n v="0.7499999995197868"/>
  </r>
  <r>
    <x v="2"/>
    <d v="2025-05-05T07:38:12"/>
    <d v="2025-05-05T07:54:12"/>
    <n v="8"/>
    <n v="0"/>
    <s v="C3"/>
    <n v="16.000000020721927"/>
    <n v="0.49999999935243977"/>
  </r>
  <r>
    <x v="0"/>
    <d v="2025-05-03T14:20:27"/>
    <d v="2025-05-03T14:33:27"/>
    <n v="13"/>
    <n v="0"/>
    <s v="C3"/>
    <n v="13.000000000465661"/>
    <n v="0.99999999996417988"/>
  </r>
  <r>
    <x v="1"/>
    <d v="2025-05-05T16:34:56"/>
    <d v="2025-05-05T16:47:56"/>
    <n v="14"/>
    <n v="0"/>
    <s v="A1"/>
    <n v="12.999999989988282"/>
    <n v="1.0769230777524499"/>
  </r>
  <r>
    <x v="1"/>
    <d v="2025-05-05T16:44:42"/>
    <d v="2025-05-05T16:54:42"/>
    <n v="7"/>
    <n v="0"/>
    <s v="A1"/>
    <n v="10.000000001164153"/>
    <n v="0.69999999991850925"/>
  </r>
  <r>
    <x v="0"/>
    <d v="2025-05-09T22:39:53"/>
    <d v="2025-05-09T22:45:53"/>
    <n v="8"/>
    <n v="0"/>
    <s v="A2"/>
    <n v="6.0000000195577741"/>
    <n v="1.3333333289871614"/>
  </r>
  <r>
    <x v="3"/>
    <d v="2025-05-03T23:26:47"/>
    <d v="2025-05-03T23:31:47"/>
    <n v="9"/>
    <n v="0"/>
    <s v="C3"/>
    <n v="5.0000000162981451"/>
    <n v="1.799999994132667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ORD001"/>
    <d v="2025-05-06T17:06:18"/>
    <d v="2025-05-09T17:06:18"/>
    <n v="9"/>
    <s v="Yes"/>
    <n v="0"/>
    <x v="0"/>
    <s v="Shipped"/>
    <x v="0"/>
  </r>
  <r>
    <s v="ORD002"/>
    <d v="2025-05-04T09:29:31"/>
    <d v="2025-05-07T09:29:31"/>
    <n v="4"/>
    <s v="No"/>
    <n v="0"/>
    <x v="1"/>
    <s v="Shipped"/>
    <x v="0"/>
  </r>
  <r>
    <s v="ORD003"/>
    <d v="2025-05-04T11:26:00"/>
    <d v="2025-05-07T11:26:00"/>
    <n v="8"/>
    <s v="Yes"/>
    <n v="0"/>
    <x v="2"/>
    <s v="Shipped"/>
    <x v="0"/>
  </r>
  <r>
    <s v="ORD004"/>
    <d v="2025-05-05T18:17:08"/>
    <d v="2025-05-07T18:17:08"/>
    <n v="8"/>
    <s v="Yes"/>
    <n v="0"/>
    <x v="0"/>
    <s v="Shipped"/>
    <x v="1"/>
  </r>
  <r>
    <s v="ORD005"/>
    <d v="2025-05-04T15:53:41"/>
    <d v="2025-05-07T15:53:41"/>
    <n v="2"/>
    <s v="No"/>
    <n v="0"/>
    <x v="0"/>
    <s v="Shipped"/>
    <x v="0"/>
  </r>
  <r>
    <s v="ORD006"/>
    <d v="2025-05-03T18:47:21"/>
    <d v="2025-05-06T18:47:21"/>
    <n v="6"/>
    <s v="No"/>
    <n v="0"/>
    <x v="3"/>
    <s v="Shipped"/>
    <x v="0"/>
  </r>
  <r>
    <s v="ORD007"/>
    <d v="2025-05-01T17:05:32"/>
    <d v="2025-05-02T17:05:32"/>
    <n v="6"/>
    <s v="No"/>
    <n v="0"/>
    <x v="2"/>
    <s v="Shipped"/>
    <x v="2"/>
  </r>
  <r>
    <s v="ORD008"/>
    <d v="2025-05-01T17:08:47"/>
    <d v="2025-05-04T17:08:47"/>
    <n v="8"/>
    <s v="Yes"/>
    <n v="1"/>
    <x v="2"/>
    <s v="Shipped"/>
    <x v="0"/>
  </r>
  <r>
    <s v="ORD009"/>
    <d v="2025-05-08T05:31:51"/>
    <d v="2025-05-09T05:31:51"/>
    <n v="4"/>
    <s v="No"/>
    <n v="1"/>
    <x v="0"/>
    <s v="Shipped"/>
    <x v="2"/>
  </r>
  <r>
    <s v="ORD010"/>
    <d v="2025-05-01T02:49:20"/>
    <d v="2025-05-02T02:49:20"/>
    <n v="2"/>
    <s v="No"/>
    <n v="0"/>
    <x v="0"/>
    <s v="Shipped"/>
    <x v="2"/>
  </r>
  <r>
    <s v="ORD011"/>
    <d v="2025-05-05T10:10:35"/>
    <d v="2025-05-06T10:10:35"/>
    <n v="9"/>
    <s v="Yes"/>
    <n v="0"/>
    <x v="2"/>
    <s v="Shipped"/>
    <x v="2"/>
  </r>
  <r>
    <s v="ORD012"/>
    <d v="2025-05-07T20:49:53"/>
    <d v="2025-05-08T20:49:53"/>
    <n v="3"/>
    <s v="No"/>
    <n v="0"/>
    <x v="2"/>
    <s v="Shipped"/>
    <x v="2"/>
  </r>
  <r>
    <s v="ORD013"/>
    <d v="2025-05-02T13:37:05"/>
    <d v="2025-05-03T13:37:05"/>
    <n v="2"/>
    <s v="No"/>
    <n v="0"/>
    <x v="3"/>
    <s v="Shipped"/>
    <x v="2"/>
  </r>
  <r>
    <s v="ORD014"/>
    <d v="2025-05-02T12:18:16"/>
    <d v="2025-05-03T12:18:16"/>
    <n v="5"/>
    <s v="No"/>
    <n v="0"/>
    <x v="2"/>
    <s v="Shipped"/>
    <x v="2"/>
  </r>
  <r>
    <s v="ORD015"/>
    <d v="2025-05-09T16:21:35"/>
    <d v="2025-05-11T16:21:35"/>
    <n v="9"/>
    <s v="Yes"/>
    <n v="1"/>
    <x v="0"/>
    <s v="Shipped"/>
    <x v="1"/>
  </r>
  <r>
    <s v="ORD016"/>
    <d v="2025-05-05T13:28:15"/>
    <d v="2025-05-08T13:28:15"/>
    <n v="6"/>
    <s v="No"/>
    <n v="0"/>
    <x v="0"/>
    <s v="Shipped"/>
    <x v="0"/>
  </r>
  <r>
    <s v="ORD017"/>
    <d v="2025-05-04T17:21:40"/>
    <d v="2025-05-06T17:21:40"/>
    <n v="3"/>
    <s v="No"/>
    <n v="0"/>
    <x v="3"/>
    <s v="Shipped"/>
    <x v="1"/>
  </r>
  <r>
    <s v="ORD018"/>
    <d v="2025-05-09T17:27:42"/>
    <d v="2025-05-10T17:27:42"/>
    <n v="4"/>
    <s v="No"/>
    <n v="0"/>
    <x v="2"/>
    <s v="Shipped"/>
    <x v="2"/>
  </r>
  <r>
    <s v="ORD019"/>
    <d v="2025-05-04T17:03:42"/>
    <d v="2025-05-05T17:03:42"/>
    <n v="3"/>
    <s v="No"/>
    <n v="0"/>
    <x v="0"/>
    <s v="Shipped"/>
    <x v="2"/>
  </r>
  <r>
    <s v="ORD020"/>
    <d v="2025-05-08T00:58:19"/>
    <d v="2025-05-10T00:58:19"/>
    <n v="4"/>
    <s v="No"/>
    <n v="0"/>
    <x v="2"/>
    <s v="Shipped"/>
    <x v="1"/>
  </r>
  <r>
    <s v="ORD021"/>
    <d v="2025-05-09T08:39:29"/>
    <d v="2025-05-12T08:39:29"/>
    <n v="4"/>
    <s v="No"/>
    <n v="0"/>
    <x v="0"/>
    <s v="Shipped"/>
    <x v="0"/>
  </r>
  <r>
    <s v="ORD022"/>
    <d v="2025-05-03T22:39:53"/>
    <d v="2025-05-04T22:39:53"/>
    <n v="6"/>
    <s v="No"/>
    <n v="0"/>
    <x v="1"/>
    <s v="Shipped"/>
    <x v="2"/>
  </r>
  <r>
    <s v="ORD023"/>
    <d v="2025-05-09T13:51:50"/>
    <d v="2025-05-12T13:51:50"/>
    <n v="5"/>
    <s v="No"/>
    <n v="0"/>
    <x v="1"/>
    <s v="Shipped"/>
    <x v="0"/>
  </r>
  <r>
    <s v="ORD024"/>
    <d v="2025-05-05T11:56:05"/>
    <d v="2025-05-07T11:56:05"/>
    <n v="8"/>
    <s v="Yes"/>
    <n v="0"/>
    <x v="0"/>
    <s v="Shipped"/>
    <x v="1"/>
  </r>
  <r>
    <s v="ORD025"/>
    <d v="2025-05-09T05:48:56"/>
    <d v="2025-05-12T05:48:56"/>
    <n v="3"/>
    <s v="No"/>
    <n v="0"/>
    <x v="2"/>
    <s v="Shipped"/>
    <x v="0"/>
  </r>
  <r>
    <s v="ORD026"/>
    <d v="2025-05-04T20:15:56"/>
    <d v="2025-05-05T20:15:56"/>
    <n v="3"/>
    <s v="No"/>
    <n v="0"/>
    <x v="3"/>
    <s v="Shipped"/>
    <x v="2"/>
  </r>
  <r>
    <s v="ORD027"/>
    <d v="2025-05-09T15:57:58"/>
    <d v="2025-05-12T15:57:58"/>
    <n v="8"/>
    <s v="Yes"/>
    <n v="0"/>
    <x v="2"/>
    <s v="Shipped"/>
    <x v="0"/>
  </r>
  <r>
    <s v="ORD028"/>
    <d v="2025-05-09T19:08:10"/>
    <d v="2025-05-10T19:08:10"/>
    <n v="8"/>
    <s v="Yes"/>
    <n v="0"/>
    <x v="3"/>
    <s v="Shipped"/>
    <x v="2"/>
  </r>
  <r>
    <s v="ORD029"/>
    <d v="2025-05-08T21:48:08"/>
    <d v="2025-05-11T21:48:08"/>
    <n v="8"/>
    <s v="Yes"/>
    <n v="0"/>
    <x v="0"/>
    <s v="Shipped"/>
    <x v="0"/>
  </r>
  <r>
    <s v="ORD030"/>
    <d v="2025-05-03T16:37:09"/>
    <d v="2025-05-05T16:37:09"/>
    <n v="9"/>
    <s v="Yes"/>
    <n v="0"/>
    <x v="3"/>
    <s v="Shipped"/>
    <x v="1"/>
  </r>
  <r>
    <s v="ORD031"/>
    <d v="2025-05-06T01:02:43"/>
    <d v="2025-05-08T01:02:43"/>
    <n v="1"/>
    <s v="No"/>
    <n v="0"/>
    <x v="3"/>
    <s v="Shipped"/>
    <x v="1"/>
  </r>
  <r>
    <s v="ORD032"/>
    <d v="2025-05-05T13:31:06"/>
    <d v="2025-05-08T13:31:06"/>
    <n v="4"/>
    <s v="No"/>
    <n v="0"/>
    <x v="2"/>
    <s v="Shipped"/>
    <x v="0"/>
  </r>
  <r>
    <s v="ORD033"/>
    <d v="2025-05-04T11:06:10"/>
    <d v="2025-05-06T11:06:10"/>
    <n v="9"/>
    <s v="Yes"/>
    <n v="0"/>
    <x v="1"/>
    <s v="Shipped"/>
    <x v="1"/>
  </r>
  <r>
    <s v="ORD034"/>
    <d v="2025-05-08T06:07:29"/>
    <d v="2025-05-10T06:07:29"/>
    <n v="9"/>
    <s v="Yes"/>
    <n v="0"/>
    <x v="2"/>
    <s v="Shipped"/>
    <x v="1"/>
  </r>
  <r>
    <s v="ORD035"/>
    <d v="2025-05-06T19:46:00"/>
    <d v="2025-05-07T19:46:00"/>
    <n v="3"/>
    <s v="No"/>
    <n v="0"/>
    <x v="2"/>
    <s v="Shipped"/>
    <x v="2"/>
  </r>
  <r>
    <s v="ORD036"/>
    <d v="2025-05-04T04:58:51"/>
    <d v="2025-05-07T04:58:51"/>
    <n v="2"/>
    <s v="No"/>
    <n v="1"/>
    <x v="2"/>
    <s v="Shipped"/>
    <x v="0"/>
  </r>
  <r>
    <s v="ORD037"/>
    <d v="2025-05-05T08:40:19"/>
    <d v="2025-05-07T08:40:19"/>
    <n v="6"/>
    <s v="No"/>
    <n v="0"/>
    <x v="3"/>
    <s v="Shipped"/>
    <x v="1"/>
  </r>
  <r>
    <s v="ORD038"/>
    <d v="2025-05-07T04:13:10"/>
    <d v="2025-05-10T04:13:10"/>
    <n v="3"/>
    <s v="No"/>
    <n v="0"/>
    <x v="0"/>
    <s v="Shipped"/>
    <x v="0"/>
  </r>
  <r>
    <s v="ORD039"/>
    <d v="2025-05-02T19:26:23"/>
    <d v="2025-05-04T19:26:23"/>
    <n v="4"/>
    <s v="No"/>
    <n v="0"/>
    <x v="0"/>
    <s v="Shipped"/>
    <x v="1"/>
  </r>
  <r>
    <s v="ORD040"/>
    <d v="2025-05-09T03:26:53"/>
    <d v="2025-05-10T03:26:53"/>
    <n v="5"/>
    <s v="No"/>
    <n v="0"/>
    <x v="2"/>
    <s v="Shipped"/>
    <x v="2"/>
  </r>
  <r>
    <s v="ORD041"/>
    <d v="2025-05-04T06:11:30"/>
    <d v="2025-05-07T06:11:30"/>
    <n v="1"/>
    <s v="No"/>
    <n v="0"/>
    <x v="2"/>
    <s v="Shipped"/>
    <x v="0"/>
  </r>
  <r>
    <s v="ORD042"/>
    <d v="2025-05-02T05:32:31"/>
    <d v="2025-05-05T05:32:31"/>
    <n v="6"/>
    <s v="No"/>
    <n v="0"/>
    <x v="2"/>
    <s v="Shipped"/>
    <x v="0"/>
  </r>
  <r>
    <s v="ORD043"/>
    <d v="2025-05-05T06:09:23"/>
    <d v="2025-05-07T06:09:23"/>
    <n v="2"/>
    <s v="No"/>
    <n v="0"/>
    <x v="0"/>
    <s v="Shipped"/>
    <x v="1"/>
  </r>
  <r>
    <s v="ORD044"/>
    <d v="2025-05-09T06:53:03"/>
    <d v="2025-05-12T06:53:03"/>
    <n v="5"/>
    <s v="No"/>
    <n v="0"/>
    <x v="1"/>
    <s v="Shipped"/>
    <x v="0"/>
  </r>
  <r>
    <s v="ORD045"/>
    <d v="2025-05-06T01:22:28"/>
    <d v="2025-05-09T01:22:28"/>
    <n v="7"/>
    <s v="Yes"/>
    <n v="0"/>
    <x v="2"/>
    <s v="Shipped"/>
    <x v="0"/>
  </r>
  <r>
    <s v="ORD046"/>
    <d v="2025-05-04T02:12:45"/>
    <d v="2025-05-06T02:12:45"/>
    <n v="7"/>
    <s v="Yes"/>
    <n v="0"/>
    <x v="2"/>
    <s v="Shipped"/>
    <x v="1"/>
  </r>
  <r>
    <s v="ORD047"/>
    <d v="2025-05-07T12:48:47"/>
    <d v="2025-05-09T12:48:47"/>
    <n v="6"/>
    <s v="No"/>
    <n v="0"/>
    <x v="1"/>
    <s v="Shipped"/>
    <x v="1"/>
  </r>
  <r>
    <s v="ORD048"/>
    <d v="2025-05-08T02:04:57"/>
    <d v="2025-05-11T02:04:57"/>
    <n v="1"/>
    <s v="No"/>
    <n v="0"/>
    <x v="2"/>
    <s v="Shipped"/>
    <x v="0"/>
  </r>
  <r>
    <s v="ORD049"/>
    <d v="2025-05-07T10:39:38"/>
    <d v="2025-05-10T10:39:38"/>
    <n v="3"/>
    <s v="No"/>
    <n v="0"/>
    <x v="0"/>
    <s v="Shipped"/>
    <x v="0"/>
  </r>
  <r>
    <s v="ORD050"/>
    <d v="2025-05-07T15:59:47"/>
    <d v="2025-05-09T15:59:47"/>
    <n v="4"/>
    <s v="No"/>
    <n v="0"/>
    <x v="3"/>
    <s v="Shippe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F99FB-000F-46EF-82C7-12A1184AAD6E}" name="PivotTable15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2:C57" firstHeaderRow="1" firstDataRow="1" firstDataCol="1"/>
  <pivotFields count="5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 Impa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12DCF-20F6-4125-AD47-2B3ADE7FAD88}" name="PivotTable12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5:K36" firstHeaderRow="0" firstDataRow="1" firstDataCol="0"/>
  <pivotFields count="6">
    <pivotField showAll="0"/>
    <pivotField numFmtId="164" showAll="0"/>
    <pivotField numFmtId="164" showAll="0"/>
    <pivotField showAll="0"/>
    <pivotField dataField="1" showAll="0"/>
    <pivotField dataField="1"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Dock to Stock Time (hours)" fld="5" subtotal="average" baseField="0" baseItem="1" numFmtId="2"/>
    <dataField name="Count of Errors" fld="4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96B02-56FD-4DD5-9668-9ED6F1452173}" name="PivotTable6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7" firstHeaderRow="1" firstDataRow="1" firstDataCol="1"/>
  <pivotFields count="9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ID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9202E-BD3F-468A-97E0-73336F126381}" name="PivotTable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8" firstHeaderRow="0" firstDataRow="1" firstDataCol="1"/>
  <pivotFields count="9">
    <pivotField dataField="1" showAll="0"/>
    <pivotField numFmtId="164" showAll="0"/>
    <pivotField numFmtId="164" showAll="0"/>
    <pivotField showAll="0"/>
    <pivotField showAll="0"/>
    <pivotField dataField="1"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0" baseItem="0"/>
    <dataField name="Sum of Pick Errors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CBB84-1222-43C9-8DA6-B28F1B7724B6}" name="PivotTable3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8">
    <pivotField axis="axisRow" showAll="0">
      <items count="5">
        <item x="3"/>
        <item x="1"/>
        <item x="0"/>
        <item x="2"/>
        <item t="default"/>
      </items>
    </pivotField>
    <pivotField numFmtId="164" showAll="0"/>
    <pivotField numFmtId="164" showAll="0"/>
    <pivotField showAll="0"/>
    <pivotField showAll="0"/>
    <pivotField showAll="0"/>
    <pivotField dataField="1" numFmtId="2" showAll="0"/>
    <pivotField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ask Duration (minutes)" fld="6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FE8C-63E3-419C-B630-4B285BAB9723}" name="PivotTable1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" firstHeaderRow="1" firstDataRow="1" firstDataCol="1"/>
  <pivotFields count="8">
    <pivotField showAll="0"/>
    <pivotField showAll="0"/>
    <pivotField showAll="0"/>
    <pivotField showAll="0"/>
    <pivotField numFmtId="164" showAll="0"/>
    <pivotField dataField="1" numFmtId="10" showAll="0"/>
    <pivotField axis="axisRow" showAll="0">
      <items count="4">
        <item x="1"/>
        <item x="0"/>
        <item x="2"/>
        <item t="default"/>
      </items>
    </pivotField>
    <pivotField numFmtI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 Accuracy" fld="5" subtotal="count" baseField="6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B5E49-D64D-4549-BCE9-46AA17591789}" name="PivotTable4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54" firstHeaderRow="1" firstDataRow="1" firstDataCol="1"/>
  <pivotFields count="6">
    <pivotField axis="axisRow" showAll="0">
      <items count="51">
        <item x="21"/>
        <item x="36"/>
        <item x="17"/>
        <item x="43"/>
        <item x="5"/>
        <item x="44"/>
        <item x="6"/>
        <item x="29"/>
        <item x="11"/>
        <item x="26"/>
        <item x="20"/>
        <item x="24"/>
        <item x="7"/>
        <item x="23"/>
        <item x="48"/>
        <item x="1"/>
        <item x="2"/>
        <item x="35"/>
        <item x="18"/>
        <item x="3"/>
        <item x="39"/>
        <item x="13"/>
        <item x="28"/>
        <item x="30"/>
        <item x="4"/>
        <item x="42"/>
        <item x="47"/>
        <item x="40"/>
        <item x="14"/>
        <item x="9"/>
        <item x="12"/>
        <item x="25"/>
        <item x="15"/>
        <item x="27"/>
        <item x="19"/>
        <item x="8"/>
        <item x="31"/>
        <item x="34"/>
        <item x="38"/>
        <item x="10"/>
        <item x="16"/>
        <item x="45"/>
        <item x="46"/>
        <item x="33"/>
        <item x="22"/>
        <item x="0"/>
        <item x="32"/>
        <item x="37"/>
        <item x="41"/>
        <item x="49"/>
        <item t="default"/>
      </items>
    </pivotField>
    <pivotField numFmtId="164" showAll="0">
      <items count="51">
        <item x="9"/>
        <item x="6"/>
        <item x="18"/>
        <item x="15"/>
        <item x="32"/>
        <item x="31"/>
        <item x="38"/>
        <item x="1"/>
        <item x="43"/>
        <item x="47"/>
        <item x="40"/>
        <item x="2"/>
        <item x="46"/>
        <item x="33"/>
        <item x="3"/>
        <item x="35"/>
        <item x="30"/>
        <item x="44"/>
        <item x="48"/>
        <item x="0"/>
        <item x="42"/>
        <item x="39"/>
        <item x="27"/>
        <item x="11"/>
        <item x="41"/>
        <item x="25"/>
        <item x="22"/>
        <item x="36"/>
        <item x="19"/>
        <item x="29"/>
        <item x="28"/>
        <item x="45"/>
        <item x="34"/>
        <item x="17"/>
        <item x="7"/>
        <item x="23"/>
        <item x="4"/>
        <item x="49"/>
        <item x="10"/>
        <item x="14"/>
        <item x="16"/>
        <item x="37"/>
        <item x="13"/>
        <item x="12"/>
        <item x="5"/>
        <item x="24"/>
        <item x="26"/>
        <item x="20"/>
        <item x="21"/>
        <item x="8"/>
        <item t="default"/>
      </items>
    </pivotField>
    <pivotField numFmtId="164" showAll="0"/>
    <pivotField showAll="0">
      <items count="40">
        <item x="20"/>
        <item x="26"/>
        <item x="12"/>
        <item x="29"/>
        <item x="23"/>
        <item x="27"/>
        <item x="6"/>
        <item x="3"/>
        <item x="15"/>
        <item x="2"/>
        <item x="16"/>
        <item x="28"/>
        <item x="34"/>
        <item x="1"/>
        <item x="21"/>
        <item x="4"/>
        <item x="7"/>
        <item x="0"/>
        <item x="37"/>
        <item x="9"/>
        <item x="17"/>
        <item x="24"/>
        <item x="8"/>
        <item x="11"/>
        <item x="32"/>
        <item x="36"/>
        <item x="5"/>
        <item x="33"/>
        <item x="31"/>
        <item x="25"/>
        <item x="30"/>
        <item x="13"/>
        <item x="35"/>
        <item x="19"/>
        <item x="38"/>
        <item x="10"/>
        <item x="14"/>
        <item x="22"/>
        <item x="18"/>
        <item t="default"/>
      </items>
    </pivotField>
    <pivotField showAll="0"/>
    <pivotField dataField="1" numFmtId="2" showAll="0">
      <items count="47"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Dock to Stock Time (hours)" fld="5" baseField="0" baseItem="0" numFmtId="2"/>
  </dataFields>
  <chartFormats count="2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4D8F-651E-45E4-85A1-1CC069F5EB38}" name="PivotTable5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 Impa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B502-718C-42E5-BD5B-27D740AC4085}">
  <dimension ref="A1:K57"/>
  <sheetViews>
    <sheetView workbookViewId="0">
      <selection activeCell="G52" sqref="G52"/>
    </sheetView>
  </sheetViews>
  <sheetFormatPr defaultRowHeight="14.25" x14ac:dyDescent="0.45"/>
  <cols>
    <col min="2" max="2" width="12.06640625" bestFit="1" customWidth="1"/>
    <col min="3" max="3" width="16.59765625" bestFit="1" customWidth="1"/>
    <col min="10" max="10" width="32.19921875" bestFit="1" customWidth="1"/>
    <col min="11" max="11" width="13.06640625" bestFit="1" customWidth="1"/>
  </cols>
  <sheetData>
    <row r="1" spans="1:10" ht="25.5" x14ac:dyDescent="0.75">
      <c r="A1" s="11" t="s">
        <v>238</v>
      </c>
    </row>
    <row r="2" spans="1:10" x14ac:dyDescent="0.45">
      <c r="J2" s="12" t="s">
        <v>249</v>
      </c>
    </row>
    <row r="3" spans="1:10" x14ac:dyDescent="0.45">
      <c r="J3" t="s">
        <v>239</v>
      </c>
    </row>
    <row r="4" spans="1:10" x14ac:dyDescent="0.45">
      <c r="J4" t="s">
        <v>240</v>
      </c>
    </row>
    <row r="5" spans="1:10" x14ac:dyDescent="0.45">
      <c r="J5" t="s">
        <v>246</v>
      </c>
    </row>
    <row r="6" spans="1:10" x14ac:dyDescent="0.45">
      <c r="J6" t="s">
        <v>247</v>
      </c>
    </row>
    <row r="7" spans="1:10" x14ac:dyDescent="0.45">
      <c r="J7" t="s">
        <v>248</v>
      </c>
    </row>
    <row r="9" spans="1:10" x14ac:dyDescent="0.45">
      <c r="J9" s="12" t="s">
        <v>250</v>
      </c>
    </row>
    <row r="10" spans="1:10" x14ac:dyDescent="0.45">
      <c r="J10" t="s">
        <v>251</v>
      </c>
    </row>
    <row r="11" spans="1:10" x14ac:dyDescent="0.45">
      <c r="J11" t="s">
        <v>252</v>
      </c>
    </row>
    <row r="12" spans="1:10" x14ac:dyDescent="0.45">
      <c r="J12" t="s">
        <v>253</v>
      </c>
    </row>
    <row r="13" spans="1:10" x14ac:dyDescent="0.45">
      <c r="J13" t="s">
        <v>254</v>
      </c>
    </row>
    <row r="35" spans="10:11" x14ac:dyDescent="0.45">
      <c r="J35" s="4" t="s">
        <v>236</v>
      </c>
      <c r="K35" t="s">
        <v>235</v>
      </c>
    </row>
    <row r="36" spans="10:11" x14ac:dyDescent="0.45">
      <c r="J36" s="7">
        <v>2.5253333333367483</v>
      </c>
      <c r="K36" s="6">
        <v>50</v>
      </c>
    </row>
    <row r="52" spans="2:3" x14ac:dyDescent="0.45">
      <c r="B52" s="4" t="s">
        <v>223</v>
      </c>
      <c r="C52" t="s">
        <v>237</v>
      </c>
    </row>
    <row r="53" spans="2:3" x14ac:dyDescent="0.45">
      <c r="B53" s="5" t="s">
        <v>212</v>
      </c>
      <c r="C53" s="6">
        <v>56.8</v>
      </c>
    </row>
    <row r="54" spans="2:3" x14ac:dyDescent="0.45">
      <c r="B54" s="5" t="s">
        <v>211</v>
      </c>
      <c r="C54" s="6">
        <v>46.47</v>
      </c>
    </row>
    <row r="55" spans="2:3" x14ac:dyDescent="0.45">
      <c r="B55" s="5" t="s">
        <v>213</v>
      </c>
      <c r="C55" s="6">
        <v>12.9</v>
      </c>
    </row>
    <row r="56" spans="2:3" x14ac:dyDescent="0.45">
      <c r="B56" s="5" t="s">
        <v>214</v>
      </c>
      <c r="C56" s="6">
        <v>5.98</v>
      </c>
    </row>
    <row r="57" spans="2:3" x14ac:dyDescent="0.45">
      <c r="B57" s="5" t="s">
        <v>224</v>
      </c>
      <c r="C57" s="6">
        <v>122.15</v>
      </c>
    </row>
  </sheetData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B433-BABA-48A4-88AB-93659DE70512}">
  <dimension ref="A3:B54"/>
  <sheetViews>
    <sheetView workbookViewId="0">
      <selection activeCell="B3" sqref="B3"/>
    </sheetView>
  </sheetViews>
  <sheetFormatPr defaultRowHeight="14.25" x14ac:dyDescent="0.45"/>
  <cols>
    <col min="1" max="1" width="12.06640625" bestFit="1" customWidth="1"/>
    <col min="2" max="2" width="29.1328125" bestFit="1" customWidth="1"/>
    <col min="3" max="3" width="19.796875" bestFit="1" customWidth="1"/>
  </cols>
  <sheetData>
    <row r="3" spans="1:2" x14ac:dyDescent="0.45">
      <c r="A3" s="4" t="s">
        <v>223</v>
      </c>
      <c r="B3" t="s">
        <v>234</v>
      </c>
    </row>
    <row r="4" spans="1:2" x14ac:dyDescent="0.45">
      <c r="A4" s="5" t="s">
        <v>157</v>
      </c>
      <c r="B4" s="7">
        <v>2.8666666667559184</v>
      </c>
    </row>
    <row r="5" spans="1:2" x14ac:dyDescent="0.45">
      <c r="A5" s="5" t="s">
        <v>158</v>
      </c>
      <c r="B5" s="7">
        <v>1.7666666664881632</v>
      </c>
    </row>
    <row r="6" spans="1:2" x14ac:dyDescent="0.45">
      <c r="A6" s="5" t="s">
        <v>159</v>
      </c>
      <c r="B6" s="7">
        <v>3.0500000001629815</v>
      </c>
    </row>
    <row r="7" spans="1:2" x14ac:dyDescent="0.45">
      <c r="A7" s="5" t="s">
        <v>160</v>
      </c>
      <c r="B7" s="7">
        <v>1.3833333333022892</v>
      </c>
    </row>
    <row r="8" spans="1:2" x14ac:dyDescent="0.45">
      <c r="A8" s="5" t="s">
        <v>161</v>
      </c>
      <c r="B8" s="7">
        <v>3.7000000000116415</v>
      </c>
    </row>
    <row r="9" spans="1:2" x14ac:dyDescent="0.45">
      <c r="A9" s="5" t="s">
        <v>162</v>
      </c>
      <c r="B9" s="7">
        <v>1.3833333333022892</v>
      </c>
    </row>
    <row r="10" spans="1:2" x14ac:dyDescent="0.45">
      <c r="A10" s="5" t="s">
        <v>163</v>
      </c>
      <c r="B10" s="7">
        <v>3.5166666666045785</v>
      </c>
    </row>
    <row r="11" spans="1:2" x14ac:dyDescent="0.45">
      <c r="A11" s="5" t="s">
        <v>164</v>
      </c>
      <c r="B11" s="7">
        <v>2.2333333334536292</v>
      </c>
    </row>
    <row r="12" spans="1:2" x14ac:dyDescent="0.45">
      <c r="A12" s="5" t="s">
        <v>165</v>
      </c>
      <c r="B12" s="7">
        <v>3.3499999999185093</v>
      </c>
    </row>
    <row r="13" spans="1:2" x14ac:dyDescent="0.45">
      <c r="A13" s="5" t="s">
        <v>166</v>
      </c>
      <c r="B13" s="7">
        <v>2.6500000000814907</v>
      </c>
    </row>
    <row r="14" spans="1:2" x14ac:dyDescent="0.45">
      <c r="A14" s="5" t="s">
        <v>167</v>
      </c>
      <c r="B14" s="7">
        <v>2.9166666667442769</v>
      </c>
    </row>
    <row r="15" spans="1:2" x14ac:dyDescent="0.45">
      <c r="A15" s="5" t="s">
        <v>168</v>
      </c>
      <c r="B15" s="7">
        <v>2.7499999998835847</v>
      </c>
    </row>
    <row r="16" spans="1:2" x14ac:dyDescent="0.45">
      <c r="A16" s="5" t="s">
        <v>169</v>
      </c>
      <c r="B16" s="7">
        <v>3.5166666664299555</v>
      </c>
    </row>
    <row r="17" spans="1:2" x14ac:dyDescent="0.45">
      <c r="A17" s="5" t="s">
        <v>170</v>
      </c>
      <c r="B17" s="7">
        <v>2.7666666664299555</v>
      </c>
    </row>
    <row r="18" spans="1:2" x14ac:dyDescent="0.45">
      <c r="A18" s="5" t="s">
        <v>171</v>
      </c>
      <c r="B18" s="7">
        <v>1.0833333333721384</v>
      </c>
    </row>
    <row r="19" spans="1:2" x14ac:dyDescent="0.45">
      <c r="A19" s="5" t="s">
        <v>172</v>
      </c>
      <c r="B19" s="7">
        <v>3.7833333330927417</v>
      </c>
    </row>
    <row r="20" spans="1:2" x14ac:dyDescent="0.45">
      <c r="A20" s="5" t="s">
        <v>173</v>
      </c>
      <c r="B20" s="7">
        <v>3.75</v>
      </c>
    </row>
    <row r="21" spans="1:2" x14ac:dyDescent="0.45">
      <c r="A21" s="5" t="s">
        <v>174</v>
      </c>
      <c r="B21" s="7">
        <v>1.783333333209157</v>
      </c>
    </row>
    <row r="22" spans="1:2" x14ac:dyDescent="0.45">
      <c r="A22" s="5" t="s">
        <v>175</v>
      </c>
      <c r="B22" s="7">
        <v>3.0500000001629815</v>
      </c>
    </row>
    <row r="23" spans="1:2" x14ac:dyDescent="0.45">
      <c r="A23" s="5" t="s">
        <v>176</v>
      </c>
      <c r="B23" s="7">
        <v>3.7333333334536292</v>
      </c>
    </row>
    <row r="24" spans="1:2" x14ac:dyDescent="0.45">
      <c r="A24" s="5" t="s">
        <v>177</v>
      </c>
      <c r="B24" s="7">
        <v>1.5833333332557231</v>
      </c>
    </row>
    <row r="25" spans="1:2" x14ac:dyDescent="0.45">
      <c r="A25" s="5" t="s">
        <v>178</v>
      </c>
      <c r="B25" s="7">
        <v>3.2000000001280569</v>
      </c>
    </row>
    <row r="26" spans="1:2" x14ac:dyDescent="0.45">
      <c r="A26" s="5" t="s">
        <v>179</v>
      </c>
      <c r="B26" s="7">
        <v>2.25</v>
      </c>
    </row>
    <row r="27" spans="1:2" x14ac:dyDescent="0.45">
      <c r="A27" s="5" t="s">
        <v>180</v>
      </c>
      <c r="B27" s="7">
        <v>2.2166666669072583</v>
      </c>
    </row>
    <row r="28" spans="1:2" x14ac:dyDescent="0.45">
      <c r="A28" s="5" t="s">
        <v>181</v>
      </c>
      <c r="B28" s="7">
        <v>3.7000000001862645</v>
      </c>
    </row>
    <row r="29" spans="1:2" x14ac:dyDescent="0.45">
      <c r="A29" s="5" t="s">
        <v>182</v>
      </c>
      <c r="B29" s="7">
        <v>1.4500000000116415</v>
      </c>
    </row>
    <row r="30" spans="1:2" x14ac:dyDescent="0.45">
      <c r="A30" s="5" t="s">
        <v>183</v>
      </c>
      <c r="B30" s="7">
        <v>1.21666666661622</v>
      </c>
    </row>
    <row r="31" spans="1:2" x14ac:dyDescent="0.45">
      <c r="A31" s="5" t="s">
        <v>184</v>
      </c>
      <c r="B31" s="7">
        <v>1.4666666669072583</v>
      </c>
    </row>
    <row r="32" spans="1:2" x14ac:dyDescent="0.45">
      <c r="A32" s="5" t="s">
        <v>185</v>
      </c>
      <c r="B32" s="7">
        <v>3.1999999999534339</v>
      </c>
    </row>
    <row r="33" spans="1:2" x14ac:dyDescent="0.45">
      <c r="A33" s="5" t="s">
        <v>186</v>
      </c>
      <c r="B33" s="7">
        <v>3.4166666666278616</v>
      </c>
    </row>
    <row r="34" spans="1:2" x14ac:dyDescent="0.45">
      <c r="A34" s="5" t="s">
        <v>187</v>
      </c>
      <c r="B34" s="7">
        <v>3.3499999999185093</v>
      </c>
    </row>
    <row r="35" spans="1:2" x14ac:dyDescent="0.45">
      <c r="A35" s="5" t="s">
        <v>188</v>
      </c>
      <c r="B35" s="7">
        <v>2.716666666790843</v>
      </c>
    </row>
    <row r="36" spans="1:2" x14ac:dyDescent="0.45">
      <c r="A36" s="5" t="s">
        <v>189</v>
      </c>
      <c r="B36" s="7">
        <v>3.0999999999767169</v>
      </c>
    </row>
    <row r="37" spans="1:2" x14ac:dyDescent="0.45">
      <c r="A37" s="5" t="s">
        <v>190</v>
      </c>
      <c r="B37" s="7">
        <v>2.2999999998137355</v>
      </c>
    </row>
    <row r="38" spans="1:2" x14ac:dyDescent="0.45">
      <c r="A38" s="5" t="s">
        <v>191</v>
      </c>
      <c r="B38" s="7">
        <v>2.9500000000116415</v>
      </c>
    </row>
    <row r="39" spans="1:2" x14ac:dyDescent="0.45">
      <c r="A39" s="5" t="s">
        <v>192</v>
      </c>
      <c r="B39" s="7">
        <v>3.4500000000698492</v>
      </c>
    </row>
    <row r="40" spans="1:2" x14ac:dyDescent="0.45">
      <c r="A40" s="5" t="s">
        <v>193</v>
      </c>
      <c r="B40" s="7">
        <v>2.2166666665580124</v>
      </c>
    </row>
    <row r="41" spans="1:2" x14ac:dyDescent="0.45">
      <c r="A41" s="5" t="s">
        <v>194</v>
      </c>
      <c r="B41" s="7">
        <v>1.9999999998835847</v>
      </c>
    </row>
    <row r="42" spans="1:2" x14ac:dyDescent="0.45">
      <c r="A42" s="5" t="s">
        <v>195</v>
      </c>
      <c r="B42" s="7">
        <v>1.6000000001513399</v>
      </c>
    </row>
    <row r="43" spans="1:2" x14ac:dyDescent="0.45">
      <c r="A43" s="5" t="s">
        <v>196</v>
      </c>
      <c r="B43" s="7">
        <v>3.3999999999068677</v>
      </c>
    </row>
    <row r="44" spans="1:2" x14ac:dyDescent="0.45">
      <c r="A44" s="5" t="s">
        <v>197</v>
      </c>
      <c r="B44" s="7">
        <v>3.0666666665347293</v>
      </c>
    </row>
    <row r="45" spans="1:2" x14ac:dyDescent="0.45">
      <c r="A45" s="5" t="s">
        <v>198</v>
      </c>
      <c r="B45" s="7">
        <v>1.3333333334885538</v>
      </c>
    </row>
    <row r="46" spans="1:2" x14ac:dyDescent="0.45">
      <c r="A46" s="5" t="s">
        <v>199</v>
      </c>
      <c r="B46" s="7">
        <v>1.2333333335118368</v>
      </c>
    </row>
    <row r="47" spans="1:2" x14ac:dyDescent="0.45">
      <c r="A47" s="5" t="s">
        <v>200</v>
      </c>
      <c r="B47" s="7">
        <v>2.0000000000582077</v>
      </c>
    </row>
    <row r="48" spans="1:2" x14ac:dyDescent="0.45">
      <c r="A48" s="5" t="s">
        <v>201</v>
      </c>
      <c r="B48" s="7">
        <v>2.8500000000349246</v>
      </c>
    </row>
    <row r="49" spans="1:2" x14ac:dyDescent="0.45">
      <c r="A49" s="5" t="s">
        <v>202</v>
      </c>
      <c r="B49" s="7">
        <v>3.7833333332673647</v>
      </c>
    </row>
    <row r="50" spans="1:2" x14ac:dyDescent="0.45">
      <c r="A50" s="5" t="s">
        <v>203</v>
      </c>
      <c r="B50" s="7">
        <v>2.0499999998719431</v>
      </c>
    </row>
    <row r="51" spans="1:2" x14ac:dyDescent="0.45">
      <c r="A51" s="5" t="s">
        <v>204</v>
      </c>
      <c r="B51" s="7">
        <v>1.6333333334187046</v>
      </c>
    </row>
    <row r="52" spans="1:2" x14ac:dyDescent="0.45">
      <c r="A52" s="5" t="s">
        <v>205</v>
      </c>
      <c r="B52" s="7">
        <v>1.4666666669072583</v>
      </c>
    </row>
    <row r="53" spans="1:2" x14ac:dyDescent="0.45">
      <c r="A53" s="5" t="s">
        <v>206</v>
      </c>
      <c r="B53" s="7">
        <v>1.033333333209157</v>
      </c>
    </row>
    <row r="54" spans="1:2" x14ac:dyDescent="0.45">
      <c r="A54" s="5" t="s">
        <v>224</v>
      </c>
      <c r="B54" s="7">
        <v>126.26666666683741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tabSelected="1" workbookViewId="0">
      <selection activeCell="J8" sqref="J8"/>
    </sheetView>
  </sheetViews>
  <sheetFormatPr defaultRowHeight="14.25" x14ac:dyDescent="0.45"/>
  <cols>
    <col min="2" max="2" width="17.59765625" bestFit="1" customWidth="1"/>
    <col min="3" max="3" width="9.1328125" bestFit="1" customWidth="1"/>
    <col min="4" max="4" width="11.53125" bestFit="1" customWidth="1"/>
    <col min="5" max="5" width="10.33203125" bestFit="1" customWidth="1"/>
    <col min="6" max="6" width="10.59765625" bestFit="1" customWidth="1"/>
  </cols>
  <sheetData>
    <row r="1" spans="1:6" x14ac:dyDescent="0.45">
      <c r="A1" s="1" t="s">
        <v>0</v>
      </c>
      <c r="B1" s="1" t="s">
        <v>1</v>
      </c>
      <c r="C1" s="1" t="s">
        <v>207</v>
      </c>
      <c r="D1" s="1" t="s">
        <v>208</v>
      </c>
      <c r="E1" s="1" t="s">
        <v>209</v>
      </c>
      <c r="F1" s="1" t="s">
        <v>210</v>
      </c>
    </row>
    <row r="2" spans="1:6" x14ac:dyDescent="0.45">
      <c r="A2" t="s">
        <v>31</v>
      </c>
      <c r="B2" s="2">
        <f>VLOOKUP(A2, 'Order Data'!A:B, 2, FALSE)</f>
        <v>45786.242314814823</v>
      </c>
      <c r="C2" t="s">
        <v>212</v>
      </c>
      <c r="D2" t="s">
        <v>215</v>
      </c>
      <c r="E2">
        <v>10.52</v>
      </c>
      <c r="F2" t="s">
        <v>220</v>
      </c>
    </row>
    <row r="3" spans="1:6" x14ac:dyDescent="0.45">
      <c r="A3" t="s">
        <v>55</v>
      </c>
      <c r="B3" s="2">
        <f>VLOOKUP(A3, 'Order Data'!A:B, 2, FALSE)</f>
        <v>45784.444189814807</v>
      </c>
      <c r="C3" t="s">
        <v>211</v>
      </c>
      <c r="D3" t="s">
        <v>215</v>
      </c>
      <c r="E3">
        <v>16.27</v>
      </c>
      <c r="F3" t="s">
        <v>219</v>
      </c>
    </row>
    <row r="4" spans="1:6" x14ac:dyDescent="0.45">
      <c r="A4" t="s">
        <v>7</v>
      </c>
      <c r="B4" s="2">
        <f>VLOOKUP(A4, 'Order Data'!A:B, 2, FALSE)</f>
        <v>45783.712708333333</v>
      </c>
      <c r="C4" t="s">
        <v>211</v>
      </c>
      <c r="D4" t="s">
        <v>217</v>
      </c>
      <c r="E4">
        <v>9.99</v>
      </c>
      <c r="F4" t="s">
        <v>219</v>
      </c>
    </row>
    <row r="5" spans="1:6" x14ac:dyDescent="0.45">
      <c r="A5" t="s">
        <v>38</v>
      </c>
      <c r="B5" s="2">
        <f>VLOOKUP(A5, 'Order Data'!A:B, 2, FALSE)</f>
        <v>45782.563263888893</v>
      </c>
      <c r="C5" t="s">
        <v>212</v>
      </c>
      <c r="D5" t="s">
        <v>215</v>
      </c>
      <c r="E5">
        <v>11.62</v>
      </c>
      <c r="F5" t="s">
        <v>220</v>
      </c>
    </row>
    <row r="6" spans="1:6" x14ac:dyDescent="0.45">
      <c r="A6" t="s">
        <v>49</v>
      </c>
      <c r="B6" s="2">
        <f>VLOOKUP(A6, 'Order Data'!A:B, 2, FALSE)</f>
        <v>45782.256516203714</v>
      </c>
      <c r="C6" t="s">
        <v>211</v>
      </c>
      <c r="D6" t="s">
        <v>216</v>
      </c>
      <c r="E6">
        <v>13.54</v>
      </c>
      <c r="F6" t="s">
        <v>221</v>
      </c>
    </row>
    <row r="7" spans="1:6" x14ac:dyDescent="0.45">
      <c r="A7" t="s">
        <v>11</v>
      </c>
      <c r="B7" s="2">
        <f>VLOOKUP(A7, 'Order Data'!A:B, 2, FALSE)</f>
        <v>45781.662280092591</v>
      </c>
      <c r="C7" t="s">
        <v>213</v>
      </c>
      <c r="D7" t="s">
        <v>215</v>
      </c>
      <c r="E7">
        <v>12.9</v>
      </c>
      <c r="F7" t="s">
        <v>219</v>
      </c>
    </row>
    <row r="8" spans="1:6" x14ac:dyDescent="0.45">
      <c r="A8" t="s">
        <v>39</v>
      </c>
      <c r="B8" s="2">
        <f>VLOOKUP(A8, 'Order Data'!A:B, 2, FALSE)</f>
        <v>45781.46261574074</v>
      </c>
      <c r="C8" t="s">
        <v>211</v>
      </c>
      <c r="D8" t="s">
        <v>217</v>
      </c>
      <c r="E8">
        <v>6.67</v>
      </c>
      <c r="F8" t="s">
        <v>219</v>
      </c>
    </row>
    <row r="9" spans="1:6" x14ac:dyDescent="0.45">
      <c r="A9" t="s">
        <v>8</v>
      </c>
      <c r="B9" s="2">
        <f>VLOOKUP(A9, 'Order Data'!A:B, 2, FALSE)</f>
        <v>45781.395497685182</v>
      </c>
      <c r="C9" t="s">
        <v>214</v>
      </c>
      <c r="D9" t="s">
        <v>218</v>
      </c>
      <c r="E9">
        <v>5.98</v>
      </c>
      <c r="F9" t="s">
        <v>220</v>
      </c>
    </row>
    <row r="10" spans="1:6" x14ac:dyDescent="0.45">
      <c r="A10" t="s">
        <v>45</v>
      </c>
      <c r="B10" s="2">
        <f>VLOOKUP(A10, 'Order Data'!A:B, 2, FALSE)</f>
        <v>45779.809988425928</v>
      </c>
      <c r="C10" t="s">
        <v>212</v>
      </c>
      <c r="D10" t="s">
        <v>216</v>
      </c>
      <c r="E10">
        <v>19.98</v>
      </c>
      <c r="F10" t="s">
        <v>219</v>
      </c>
    </row>
    <row r="11" spans="1:6" x14ac:dyDescent="0.45">
      <c r="A11" t="s">
        <v>48</v>
      </c>
      <c r="B11" s="2">
        <f>VLOOKUP(A11, 'Order Data'!A:B, 2, FALSE)</f>
        <v>45779.230914351851</v>
      </c>
      <c r="C11" t="s">
        <v>212</v>
      </c>
      <c r="D11" t="s">
        <v>215</v>
      </c>
      <c r="E11">
        <v>14.68</v>
      </c>
      <c r="F11" t="s">
        <v>219</v>
      </c>
    </row>
  </sheetData>
  <sortState xmlns:xlrd2="http://schemas.microsoft.com/office/spreadsheetml/2017/richdata2" ref="A2:F11">
    <sortCondition descending="1" ref="B2:B1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279B-DC8E-4D97-8733-57320A922E7E}">
  <dimension ref="A3:B8"/>
  <sheetViews>
    <sheetView workbookViewId="0">
      <selection activeCell="A3" sqref="A3:B8"/>
    </sheetView>
  </sheetViews>
  <sheetFormatPr defaultRowHeight="14.25" x14ac:dyDescent="0.45"/>
  <cols>
    <col min="1" max="1" width="12.06640625" bestFit="1" customWidth="1"/>
    <col min="2" max="3" width="16.59765625" bestFit="1" customWidth="1"/>
  </cols>
  <sheetData>
    <row r="3" spans="1:2" x14ac:dyDescent="0.45">
      <c r="A3" s="4" t="s">
        <v>223</v>
      </c>
      <c r="B3" t="s">
        <v>237</v>
      </c>
    </row>
    <row r="4" spans="1:2" x14ac:dyDescent="0.45">
      <c r="A4" s="5" t="s">
        <v>212</v>
      </c>
      <c r="B4" s="6">
        <v>56.8</v>
      </c>
    </row>
    <row r="5" spans="1:2" x14ac:dyDescent="0.45">
      <c r="A5" s="5" t="s">
        <v>211</v>
      </c>
      <c r="B5" s="6">
        <v>46.47</v>
      </c>
    </row>
    <row r="6" spans="1:2" x14ac:dyDescent="0.45">
      <c r="A6" s="5" t="s">
        <v>213</v>
      </c>
      <c r="B6" s="6">
        <v>12.9</v>
      </c>
    </row>
    <row r="7" spans="1:2" x14ac:dyDescent="0.45">
      <c r="A7" s="5" t="s">
        <v>214</v>
      </c>
      <c r="B7" s="6">
        <v>5.98</v>
      </c>
    </row>
    <row r="8" spans="1:2" x14ac:dyDescent="0.45">
      <c r="A8" s="5" t="s">
        <v>224</v>
      </c>
      <c r="B8" s="6">
        <v>122.15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25" x14ac:dyDescent="0.45"/>
  <cols>
    <col min="2" max="3" width="17.59765625" bestFit="1" customWidth="1"/>
    <col min="4" max="4" width="9.33203125" bestFit="1" customWidth="1"/>
    <col min="5" max="5" width="13.3984375" bestFit="1" customWidth="1"/>
    <col min="6" max="6" width="9.19921875" bestFit="1" customWidth="1"/>
    <col min="8" max="8" width="11" bestFit="1" customWidth="1"/>
    <col min="9" max="9" width="19.398437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3" t="s">
        <v>227</v>
      </c>
      <c r="F1" s="1" t="s">
        <v>4</v>
      </c>
      <c r="G1" s="1" t="s">
        <v>5</v>
      </c>
      <c r="H1" s="1" t="s">
        <v>6</v>
      </c>
      <c r="I1" s="3" t="s">
        <v>222</v>
      </c>
    </row>
    <row r="2" spans="1:9" x14ac:dyDescent="0.45">
      <c r="A2" t="s">
        <v>7</v>
      </c>
      <c r="B2" s="2">
        <v>45783.712708333333</v>
      </c>
      <c r="C2" s="2">
        <v>45786.712708333333</v>
      </c>
      <c r="D2">
        <v>9</v>
      </c>
      <c r="E2" t="str">
        <f>IF(D2&gt;6, "Yes", "No")</f>
        <v>Yes</v>
      </c>
      <c r="F2">
        <v>0</v>
      </c>
      <c r="G2" t="s">
        <v>57</v>
      </c>
      <c r="H2" t="s">
        <v>61</v>
      </c>
      <c r="I2" s="10">
        <f>C2-B2</f>
        <v>3</v>
      </c>
    </row>
    <row r="3" spans="1:9" x14ac:dyDescent="0.45">
      <c r="A3" t="s">
        <v>8</v>
      </c>
      <c r="B3" s="2">
        <v>45781.395497685182</v>
      </c>
      <c r="C3" s="2">
        <v>45784.395497685182</v>
      </c>
      <c r="D3">
        <v>4</v>
      </c>
      <c r="E3" t="str">
        <f>IF(D3&gt;6, "Yes", "No")</f>
        <v>No</v>
      </c>
      <c r="F3">
        <v>0</v>
      </c>
      <c r="G3" t="s">
        <v>58</v>
      </c>
      <c r="H3" t="s">
        <v>61</v>
      </c>
      <c r="I3" s="10">
        <f t="shared" ref="I3:I51" si="0">C3-B3</f>
        <v>3</v>
      </c>
    </row>
    <row r="4" spans="1:9" x14ac:dyDescent="0.45">
      <c r="A4" t="s">
        <v>9</v>
      </c>
      <c r="B4" s="2">
        <v>45781.476388888892</v>
      </c>
      <c r="C4" s="2">
        <v>45784.476388888892</v>
      </c>
      <c r="D4">
        <v>8</v>
      </c>
      <c r="E4" t="str">
        <f>IF(D4&gt;6, "Yes", "No")</f>
        <v>Yes</v>
      </c>
      <c r="F4">
        <v>0</v>
      </c>
      <c r="G4" t="s">
        <v>59</v>
      </c>
      <c r="H4" t="s">
        <v>61</v>
      </c>
      <c r="I4" s="10">
        <f t="shared" si="0"/>
        <v>3</v>
      </c>
    </row>
    <row r="5" spans="1:9" x14ac:dyDescent="0.45">
      <c r="A5" t="s">
        <v>10</v>
      </c>
      <c r="B5" s="2">
        <v>45782.76189814815</v>
      </c>
      <c r="C5" s="2">
        <v>45784.76189814815</v>
      </c>
      <c r="D5">
        <v>8</v>
      </c>
      <c r="E5" t="str">
        <f>IF(D5&gt;6, "Yes", "No")</f>
        <v>Yes</v>
      </c>
      <c r="F5">
        <v>0</v>
      </c>
      <c r="G5" t="s">
        <v>57</v>
      </c>
      <c r="H5" t="s">
        <v>61</v>
      </c>
      <c r="I5" s="10">
        <f t="shared" si="0"/>
        <v>2</v>
      </c>
    </row>
    <row r="6" spans="1:9" x14ac:dyDescent="0.45">
      <c r="A6" t="s">
        <v>11</v>
      </c>
      <c r="B6" s="2">
        <v>45781.662280092591</v>
      </c>
      <c r="C6" s="2">
        <v>45784.662280092591</v>
      </c>
      <c r="D6">
        <v>2</v>
      </c>
      <c r="E6" t="str">
        <f>IF(D6&gt;6, "Yes", "No")</f>
        <v>No</v>
      </c>
      <c r="F6">
        <v>0</v>
      </c>
      <c r="G6" t="s">
        <v>57</v>
      </c>
      <c r="H6" t="s">
        <v>61</v>
      </c>
      <c r="I6" s="10">
        <f t="shared" si="0"/>
        <v>3</v>
      </c>
    </row>
    <row r="7" spans="1:9" x14ac:dyDescent="0.45">
      <c r="A7" t="s">
        <v>12</v>
      </c>
      <c r="B7" s="2">
        <v>45780.782881944448</v>
      </c>
      <c r="C7" s="2">
        <v>45783.782881944448</v>
      </c>
      <c r="D7">
        <v>6</v>
      </c>
      <c r="E7" t="str">
        <f>IF(D7&gt;6, "Yes", "No")</f>
        <v>No</v>
      </c>
      <c r="F7">
        <v>0</v>
      </c>
      <c r="G7" t="s">
        <v>60</v>
      </c>
      <c r="H7" t="s">
        <v>61</v>
      </c>
      <c r="I7" s="10">
        <f t="shared" si="0"/>
        <v>3</v>
      </c>
    </row>
    <row r="8" spans="1:9" x14ac:dyDescent="0.45">
      <c r="A8" t="s">
        <v>13</v>
      </c>
      <c r="B8" s="2">
        <v>45778.712175925917</v>
      </c>
      <c r="C8" s="2">
        <v>45779.712175925917</v>
      </c>
      <c r="D8">
        <v>6</v>
      </c>
      <c r="E8" t="str">
        <f>IF(D8&gt;6, "Yes", "No")</f>
        <v>No</v>
      </c>
      <c r="F8">
        <v>0</v>
      </c>
      <c r="G8" t="s">
        <v>59</v>
      </c>
      <c r="H8" t="s">
        <v>61</v>
      </c>
      <c r="I8" s="10">
        <f t="shared" si="0"/>
        <v>1</v>
      </c>
    </row>
    <row r="9" spans="1:9" x14ac:dyDescent="0.45">
      <c r="A9" t="s">
        <v>14</v>
      </c>
      <c r="B9" s="2">
        <v>45778.714432870373</v>
      </c>
      <c r="C9" s="2">
        <v>45781.714432870373</v>
      </c>
      <c r="D9">
        <v>8</v>
      </c>
      <c r="E9" t="str">
        <f>IF(D9&gt;6, "Yes", "No")</f>
        <v>Yes</v>
      </c>
      <c r="F9">
        <v>1</v>
      </c>
      <c r="G9" t="s">
        <v>59</v>
      </c>
      <c r="H9" t="s">
        <v>61</v>
      </c>
      <c r="I9" s="10">
        <f t="shared" si="0"/>
        <v>3</v>
      </c>
    </row>
    <row r="10" spans="1:9" x14ac:dyDescent="0.45">
      <c r="A10" t="s">
        <v>15</v>
      </c>
      <c r="B10" s="2">
        <v>45785.230451388888</v>
      </c>
      <c r="C10" s="2">
        <v>45786.230451388888</v>
      </c>
      <c r="D10">
        <v>4</v>
      </c>
      <c r="E10" t="str">
        <f>IF(D10&gt;6, "Yes", "No")</f>
        <v>No</v>
      </c>
      <c r="F10">
        <v>1</v>
      </c>
      <c r="G10" t="s">
        <v>57</v>
      </c>
      <c r="H10" t="s">
        <v>61</v>
      </c>
      <c r="I10" s="10">
        <f t="shared" si="0"/>
        <v>1</v>
      </c>
    </row>
    <row r="11" spans="1:9" x14ac:dyDescent="0.45">
      <c r="A11" t="s">
        <v>16</v>
      </c>
      <c r="B11" s="2">
        <v>45778.117592592593</v>
      </c>
      <c r="C11" s="2">
        <v>45779.117592592593</v>
      </c>
      <c r="D11">
        <v>2</v>
      </c>
      <c r="E11" t="str">
        <f>IF(D11&gt;6, "Yes", "No")</f>
        <v>No</v>
      </c>
      <c r="F11">
        <v>0</v>
      </c>
      <c r="G11" t="s">
        <v>57</v>
      </c>
      <c r="H11" t="s">
        <v>61</v>
      </c>
      <c r="I11" s="10">
        <f t="shared" si="0"/>
        <v>1</v>
      </c>
    </row>
    <row r="12" spans="1:9" x14ac:dyDescent="0.45">
      <c r="A12" t="s">
        <v>17</v>
      </c>
      <c r="B12" s="2">
        <v>45782.424016203702</v>
      </c>
      <c r="C12" s="2">
        <v>45783.424016203702</v>
      </c>
      <c r="D12">
        <v>9</v>
      </c>
      <c r="E12" t="str">
        <f>IF(D12&gt;6, "Yes", "No")</f>
        <v>Yes</v>
      </c>
      <c r="F12">
        <v>0</v>
      </c>
      <c r="G12" t="s">
        <v>59</v>
      </c>
      <c r="H12" t="s">
        <v>61</v>
      </c>
      <c r="I12" s="10">
        <f t="shared" si="0"/>
        <v>1</v>
      </c>
    </row>
    <row r="13" spans="1:9" x14ac:dyDescent="0.45">
      <c r="A13" t="s">
        <v>18</v>
      </c>
      <c r="B13" s="2">
        <v>45784.867974537039</v>
      </c>
      <c r="C13" s="2">
        <v>45785.867974537039</v>
      </c>
      <c r="D13">
        <v>3</v>
      </c>
      <c r="E13" t="str">
        <f>IF(D13&gt;6, "Yes", "No")</f>
        <v>No</v>
      </c>
      <c r="F13">
        <v>0</v>
      </c>
      <c r="G13" t="s">
        <v>59</v>
      </c>
      <c r="H13" t="s">
        <v>61</v>
      </c>
      <c r="I13" s="10">
        <f t="shared" si="0"/>
        <v>1</v>
      </c>
    </row>
    <row r="14" spans="1:9" x14ac:dyDescent="0.45">
      <c r="A14" t="s">
        <v>19</v>
      </c>
      <c r="B14" s="2">
        <v>45779.567418981482</v>
      </c>
      <c r="C14" s="2">
        <v>45780.567418981482</v>
      </c>
      <c r="D14">
        <v>2</v>
      </c>
      <c r="E14" t="str">
        <f>IF(D14&gt;6, "Yes", "No")</f>
        <v>No</v>
      </c>
      <c r="F14">
        <v>0</v>
      </c>
      <c r="G14" t="s">
        <v>60</v>
      </c>
      <c r="H14" t="s">
        <v>61</v>
      </c>
      <c r="I14" s="10">
        <f t="shared" si="0"/>
        <v>1</v>
      </c>
    </row>
    <row r="15" spans="1:9" x14ac:dyDescent="0.45">
      <c r="A15" t="s">
        <v>20</v>
      </c>
      <c r="B15" s="2">
        <v>45779.512685185182</v>
      </c>
      <c r="C15" s="2">
        <v>45780.512685185182</v>
      </c>
      <c r="D15">
        <v>5</v>
      </c>
      <c r="E15" t="str">
        <f>IF(D15&gt;6, "Yes", "No")</f>
        <v>No</v>
      </c>
      <c r="F15">
        <v>0</v>
      </c>
      <c r="G15" t="s">
        <v>59</v>
      </c>
      <c r="H15" t="s">
        <v>61</v>
      </c>
      <c r="I15" s="10">
        <f t="shared" si="0"/>
        <v>1</v>
      </c>
    </row>
    <row r="16" spans="1:9" x14ac:dyDescent="0.45">
      <c r="A16" t="s">
        <v>21</v>
      </c>
      <c r="B16" s="2">
        <v>45786.681655092587</v>
      </c>
      <c r="C16" s="2">
        <v>45788.681655092587</v>
      </c>
      <c r="D16">
        <v>9</v>
      </c>
      <c r="E16" t="str">
        <f>IF(D16&gt;6, "Yes", "No")</f>
        <v>Yes</v>
      </c>
      <c r="F16">
        <v>1</v>
      </c>
      <c r="G16" t="s">
        <v>57</v>
      </c>
      <c r="H16" t="s">
        <v>61</v>
      </c>
      <c r="I16" s="10">
        <f t="shared" si="0"/>
        <v>2</v>
      </c>
    </row>
    <row r="17" spans="1:9" x14ac:dyDescent="0.45">
      <c r="A17" t="s">
        <v>22</v>
      </c>
      <c r="B17" s="2">
        <v>45782.561284722222</v>
      </c>
      <c r="C17" s="2">
        <v>45785.561284722222</v>
      </c>
      <c r="D17">
        <v>6</v>
      </c>
      <c r="E17" t="str">
        <f>IF(D17&gt;6, "Yes", "No")</f>
        <v>No</v>
      </c>
      <c r="F17">
        <v>0</v>
      </c>
      <c r="G17" t="s">
        <v>57</v>
      </c>
      <c r="H17" t="s">
        <v>61</v>
      </c>
      <c r="I17" s="10">
        <f t="shared" si="0"/>
        <v>3</v>
      </c>
    </row>
    <row r="18" spans="1:9" x14ac:dyDescent="0.45">
      <c r="A18" t="s">
        <v>23</v>
      </c>
      <c r="B18" s="2">
        <v>45781.723379629628</v>
      </c>
      <c r="C18" s="2">
        <v>45783.723379629628</v>
      </c>
      <c r="D18">
        <v>3</v>
      </c>
      <c r="E18" t="str">
        <f>IF(D18&gt;6, "Yes", "No")</f>
        <v>No</v>
      </c>
      <c r="F18">
        <v>0</v>
      </c>
      <c r="G18" t="s">
        <v>60</v>
      </c>
      <c r="H18" t="s">
        <v>61</v>
      </c>
      <c r="I18" s="10">
        <f t="shared" si="0"/>
        <v>2</v>
      </c>
    </row>
    <row r="19" spans="1:9" x14ac:dyDescent="0.45">
      <c r="A19" t="s">
        <v>24</v>
      </c>
      <c r="B19" s="2">
        <v>45786.727569444447</v>
      </c>
      <c r="C19" s="2">
        <v>45787.727569444447</v>
      </c>
      <c r="D19">
        <v>4</v>
      </c>
      <c r="E19" t="str">
        <f>IF(D19&gt;6, "Yes", "No")</f>
        <v>No</v>
      </c>
      <c r="F19">
        <v>0</v>
      </c>
      <c r="G19" t="s">
        <v>59</v>
      </c>
      <c r="H19" t="s">
        <v>61</v>
      </c>
      <c r="I19" s="10">
        <f t="shared" si="0"/>
        <v>1</v>
      </c>
    </row>
    <row r="20" spans="1:9" x14ac:dyDescent="0.45">
      <c r="A20" t="s">
        <v>25</v>
      </c>
      <c r="B20" s="2">
        <v>45781.710902777777</v>
      </c>
      <c r="C20" s="2">
        <v>45782.710902777777</v>
      </c>
      <c r="D20">
        <v>3</v>
      </c>
      <c r="E20" t="str">
        <f>IF(D20&gt;6, "Yes", "No")</f>
        <v>No</v>
      </c>
      <c r="F20">
        <v>0</v>
      </c>
      <c r="G20" t="s">
        <v>57</v>
      </c>
      <c r="H20" t="s">
        <v>61</v>
      </c>
      <c r="I20" s="10">
        <f t="shared" si="0"/>
        <v>1</v>
      </c>
    </row>
    <row r="21" spans="1:9" x14ac:dyDescent="0.45">
      <c r="A21" t="s">
        <v>26</v>
      </c>
      <c r="B21" s="2">
        <v>45785.040497685193</v>
      </c>
      <c r="C21" s="2">
        <v>45787.040497685193</v>
      </c>
      <c r="D21">
        <v>4</v>
      </c>
      <c r="E21" t="str">
        <f>IF(D21&gt;6, "Yes", "No")</f>
        <v>No</v>
      </c>
      <c r="F21">
        <v>0</v>
      </c>
      <c r="G21" t="s">
        <v>59</v>
      </c>
      <c r="H21" t="s">
        <v>61</v>
      </c>
      <c r="I21" s="10">
        <f t="shared" si="0"/>
        <v>2</v>
      </c>
    </row>
    <row r="22" spans="1:9" x14ac:dyDescent="0.45">
      <c r="A22" t="s">
        <v>27</v>
      </c>
      <c r="B22" s="2">
        <v>45786.360752314817</v>
      </c>
      <c r="C22" s="2">
        <v>45789.360752314817</v>
      </c>
      <c r="D22">
        <v>4</v>
      </c>
      <c r="E22" t="str">
        <f>IF(D22&gt;6, "Yes", "No")</f>
        <v>No</v>
      </c>
      <c r="F22">
        <v>0</v>
      </c>
      <c r="G22" t="s">
        <v>57</v>
      </c>
      <c r="H22" t="s">
        <v>61</v>
      </c>
      <c r="I22" s="10">
        <f t="shared" si="0"/>
        <v>3</v>
      </c>
    </row>
    <row r="23" spans="1:9" x14ac:dyDescent="0.45">
      <c r="A23" t="s">
        <v>28</v>
      </c>
      <c r="B23" s="2">
        <v>45780.944363425922</v>
      </c>
      <c r="C23" s="2">
        <v>45781.944363425922</v>
      </c>
      <c r="D23">
        <v>6</v>
      </c>
      <c r="E23" t="str">
        <f>IF(D23&gt;6, "Yes", "No")</f>
        <v>No</v>
      </c>
      <c r="F23">
        <v>0</v>
      </c>
      <c r="G23" t="s">
        <v>58</v>
      </c>
      <c r="H23" t="s">
        <v>61</v>
      </c>
      <c r="I23" s="10">
        <f t="shared" si="0"/>
        <v>1</v>
      </c>
    </row>
    <row r="24" spans="1:9" x14ac:dyDescent="0.45">
      <c r="A24" t="s">
        <v>29</v>
      </c>
      <c r="B24" s="2">
        <v>45786.577662037038</v>
      </c>
      <c r="C24" s="2">
        <v>45789.577662037038</v>
      </c>
      <c r="D24">
        <v>5</v>
      </c>
      <c r="E24" t="str">
        <f>IF(D24&gt;6, "Yes", "No")</f>
        <v>No</v>
      </c>
      <c r="F24">
        <v>0</v>
      </c>
      <c r="G24" t="s">
        <v>58</v>
      </c>
      <c r="H24" t="s">
        <v>61</v>
      </c>
      <c r="I24" s="10">
        <f t="shared" si="0"/>
        <v>3</v>
      </c>
    </row>
    <row r="25" spans="1:9" x14ac:dyDescent="0.45">
      <c r="A25" t="s">
        <v>30</v>
      </c>
      <c r="B25" s="2">
        <v>45782.49728009259</v>
      </c>
      <c r="C25" s="2">
        <v>45784.49728009259</v>
      </c>
      <c r="D25">
        <v>8</v>
      </c>
      <c r="E25" t="str">
        <f>IF(D25&gt;6, "Yes", "No")</f>
        <v>Yes</v>
      </c>
      <c r="F25">
        <v>0</v>
      </c>
      <c r="G25" t="s">
        <v>57</v>
      </c>
      <c r="H25" t="s">
        <v>61</v>
      </c>
      <c r="I25" s="10">
        <f t="shared" si="0"/>
        <v>2</v>
      </c>
    </row>
    <row r="26" spans="1:9" x14ac:dyDescent="0.45">
      <c r="A26" t="s">
        <v>31</v>
      </c>
      <c r="B26" s="2">
        <v>45786.242314814823</v>
      </c>
      <c r="C26" s="2">
        <v>45789.242314814823</v>
      </c>
      <c r="D26">
        <v>3</v>
      </c>
      <c r="E26" t="str">
        <f>IF(D26&gt;6, "Yes", "No")</f>
        <v>No</v>
      </c>
      <c r="F26">
        <v>0</v>
      </c>
      <c r="G26" t="s">
        <v>59</v>
      </c>
      <c r="H26" t="s">
        <v>61</v>
      </c>
      <c r="I26" s="10">
        <f t="shared" si="0"/>
        <v>3</v>
      </c>
    </row>
    <row r="27" spans="1:9" x14ac:dyDescent="0.45">
      <c r="A27" t="s">
        <v>32</v>
      </c>
      <c r="B27" s="2">
        <v>45781.844398148147</v>
      </c>
      <c r="C27" s="2">
        <v>45782.844398148147</v>
      </c>
      <c r="D27">
        <v>3</v>
      </c>
      <c r="E27" t="str">
        <f>IF(D27&gt;6, "Yes", "No")</f>
        <v>No</v>
      </c>
      <c r="F27">
        <v>0</v>
      </c>
      <c r="G27" t="s">
        <v>60</v>
      </c>
      <c r="H27" t="s">
        <v>61</v>
      </c>
      <c r="I27" s="10">
        <f t="shared" si="0"/>
        <v>1</v>
      </c>
    </row>
    <row r="28" spans="1:9" x14ac:dyDescent="0.45">
      <c r="A28" t="s">
        <v>33</v>
      </c>
      <c r="B28" s="2">
        <v>45786.665254629632</v>
      </c>
      <c r="C28" s="2">
        <v>45789.665254629632</v>
      </c>
      <c r="D28">
        <v>8</v>
      </c>
      <c r="E28" t="str">
        <f>IF(D28&gt;6, "Yes", "No")</f>
        <v>Yes</v>
      </c>
      <c r="F28">
        <v>0</v>
      </c>
      <c r="G28" t="s">
        <v>59</v>
      </c>
      <c r="H28" t="s">
        <v>61</v>
      </c>
      <c r="I28" s="10">
        <f t="shared" si="0"/>
        <v>3</v>
      </c>
    </row>
    <row r="29" spans="1:9" x14ac:dyDescent="0.45">
      <c r="A29" t="s">
        <v>34</v>
      </c>
      <c r="B29" s="2">
        <v>45786.797337962962</v>
      </c>
      <c r="C29" s="2">
        <v>45787.797337962962</v>
      </c>
      <c r="D29">
        <v>8</v>
      </c>
      <c r="E29" t="str">
        <f>IF(D29&gt;6, "Yes", "No")</f>
        <v>Yes</v>
      </c>
      <c r="F29">
        <v>0</v>
      </c>
      <c r="G29" t="s">
        <v>60</v>
      </c>
      <c r="H29" t="s">
        <v>61</v>
      </c>
      <c r="I29" s="10">
        <f t="shared" si="0"/>
        <v>1</v>
      </c>
    </row>
    <row r="30" spans="1:9" x14ac:dyDescent="0.45">
      <c r="A30" t="s">
        <v>35</v>
      </c>
      <c r="B30" s="2">
        <v>45785.908425925933</v>
      </c>
      <c r="C30" s="2">
        <v>45788.908425925933</v>
      </c>
      <c r="D30">
        <v>8</v>
      </c>
      <c r="E30" t="str">
        <f>IF(D30&gt;6, "Yes", "No")</f>
        <v>Yes</v>
      </c>
      <c r="F30">
        <v>0</v>
      </c>
      <c r="G30" t="s">
        <v>57</v>
      </c>
      <c r="H30" t="s">
        <v>61</v>
      </c>
      <c r="I30" s="10">
        <f t="shared" si="0"/>
        <v>3</v>
      </c>
    </row>
    <row r="31" spans="1:9" x14ac:dyDescent="0.45">
      <c r="A31" t="s">
        <v>36</v>
      </c>
      <c r="B31" s="2">
        <v>45780.692465277767</v>
      </c>
      <c r="C31" s="2">
        <v>45782.692465277767</v>
      </c>
      <c r="D31">
        <v>9</v>
      </c>
      <c r="E31" t="str">
        <f>IF(D31&gt;6, "Yes", "No")</f>
        <v>Yes</v>
      </c>
      <c r="F31">
        <v>0</v>
      </c>
      <c r="G31" t="s">
        <v>60</v>
      </c>
      <c r="H31" t="s">
        <v>61</v>
      </c>
      <c r="I31" s="10">
        <f t="shared" si="0"/>
        <v>2</v>
      </c>
    </row>
    <row r="32" spans="1:9" x14ac:dyDescent="0.45">
      <c r="A32" t="s">
        <v>37</v>
      </c>
      <c r="B32" s="2">
        <v>45783.043553240743</v>
      </c>
      <c r="C32" s="2">
        <v>45785.043553240743</v>
      </c>
      <c r="D32">
        <v>1</v>
      </c>
      <c r="E32" t="str">
        <f>IF(D32&gt;6, "Yes", "No")</f>
        <v>No</v>
      </c>
      <c r="F32">
        <v>0</v>
      </c>
      <c r="G32" t="s">
        <v>60</v>
      </c>
      <c r="H32" t="s">
        <v>61</v>
      </c>
      <c r="I32" s="10">
        <f t="shared" si="0"/>
        <v>2</v>
      </c>
    </row>
    <row r="33" spans="1:9" x14ac:dyDescent="0.45">
      <c r="A33" t="s">
        <v>38</v>
      </c>
      <c r="B33" s="2">
        <v>45782.563263888893</v>
      </c>
      <c r="C33" s="2">
        <v>45785.563263888893</v>
      </c>
      <c r="D33">
        <v>4</v>
      </c>
      <c r="E33" t="str">
        <f>IF(D33&gt;6, "Yes", "No")</f>
        <v>No</v>
      </c>
      <c r="F33">
        <v>0</v>
      </c>
      <c r="G33" t="s">
        <v>59</v>
      </c>
      <c r="H33" t="s">
        <v>61</v>
      </c>
      <c r="I33" s="10">
        <f t="shared" si="0"/>
        <v>3</v>
      </c>
    </row>
    <row r="34" spans="1:9" x14ac:dyDescent="0.45">
      <c r="A34" t="s">
        <v>39</v>
      </c>
      <c r="B34" s="2">
        <v>45781.46261574074</v>
      </c>
      <c r="C34" s="2">
        <v>45783.46261574074</v>
      </c>
      <c r="D34">
        <v>9</v>
      </c>
      <c r="E34" t="str">
        <f>IF(D34&gt;6, "Yes", "No")</f>
        <v>Yes</v>
      </c>
      <c r="F34">
        <v>0</v>
      </c>
      <c r="G34" t="s">
        <v>58</v>
      </c>
      <c r="H34" t="s">
        <v>61</v>
      </c>
      <c r="I34" s="10">
        <f t="shared" si="0"/>
        <v>2</v>
      </c>
    </row>
    <row r="35" spans="1:9" x14ac:dyDescent="0.45">
      <c r="A35" t="s">
        <v>40</v>
      </c>
      <c r="B35" s="2">
        <v>45785.255196759259</v>
      </c>
      <c r="C35" s="2">
        <v>45787.255196759259</v>
      </c>
      <c r="D35">
        <v>9</v>
      </c>
      <c r="E35" t="str">
        <f>IF(D35&gt;6, "Yes", "No")</f>
        <v>Yes</v>
      </c>
      <c r="F35">
        <v>0</v>
      </c>
      <c r="G35" t="s">
        <v>59</v>
      </c>
      <c r="H35" t="s">
        <v>61</v>
      </c>
      <c r="I35" s="10">
        <f t="shared" si="0"/>
        <v>2</v>
      </c>
    </row>
    <row r="36" spans="1:9" x14ac:dyDescent="0.45">
      <c r="A36" t="s">
        <v>41</v>
      </c>
      <c r="B36" s="2">
        <v>45783.823611111111</v>
      </c>
      <c r="C36" s="2">
        <v>45784.823611111111</v>
      </c>
      <c r="D36">
        <v>3</v>
      </c>
      <c r="E36" t="str">
        <f>IF(D36&gt;6, "Yes", "No")</f>
        <v>No</v>
      </c>
      <c r="F36">
        <v>0</v>
      </c>
      <c r="G36" t="s">
        <v>59</v>
      </c>
      <c r="H36" t="s">
        <v>61</v>
      </c>
      <c r="I36" s="10">
        <f t="shared" si="0"/>
        <v>1</v>
      </c>
    </row>
    <row r="37" spans="1:9" x14ac:dyDescent="0.45">
      <c r="A37" t="s">
        <v>42</v>
      </c>
      <c r="B37" s="2">
        <v>45781.20753472222</v>
      </c>
      <c r="C37" s="2">
        <v>45784.20753472222</v>
      </c>
      <c r="D37">
        <v>2</v>
      </c>
      <c r="E37" t="str">
        <f>IF(D37&gt;6, "Yes", "No")</f>
        <v>No</v>
      </c>
      <c r="F37">
        <v>1</v>
      </c>
      <c r="G37" t="s">
        <v>59</v>
      </c>
      <c r="H37" t="s">
        <v>61</v>
      </c>
      <c r="I37" s="10">
        <f t="shared" si="0"/>
        <v>3</v>
      </c>
    </row>
    <row r="38" spans="1:9" x14ac:dyDescent="0.45">
      <c r="A38" t="s">
        <v>43</v>
      </c>
      <c r="B38" s="2">
        <v>45782.361331018517</v>
      </c>
      <c r="C38" s="2">
        <v>45784.361331018517</v>
      </c>
      <c r="D38">
        <v>6</v>
      </c>
      <c r="E38" t="str">
        <f>IF(D38&gt;6, "Yes", "No")</f>
        <v>No</v>
      </c>
      <c r="F38">
        <v>0</v>
      </c>
      <c r="G38" t="s">
        <v>60</v>
      </c>
      <c r="H38" t="s">
        <v>61</v>
      </c>
      <c r="I38" s="10">
        <f t="shared" si="0"/>
        <v>2</v>
      </c>
    </row>
    <row r="39" spans="1:9" x14ac:dyDescent="0.45">
      <c r="A39" t="s">
        <v>44</v>
      </c>
      <c r="B39" s="2">
        <v>45784.175810185188</v>
      </c>
      <c r="C39" s="2">
        <v>45787.175810185188</v>
      </c>
      <c r="D39">
        <v>3</v>
      </c>
      <c r="E39" t="str">
        <f>IF(D39&gt;6, "Yes", "No")</f>
        <v>No</v>
      </c>
      <c r="F39">
        <v>0</v>
      </c>
      <c r="G39" t="s">
        <v>57</v>
      </c>
      <c r="H39" t="s">
        <v>61</v>
      </c>
      <c r="I39" s="10">
        <f t="shared" si="0"/>
        <v>3</v>
      </c>
    </row>
    <row r="40" spans="1:9" x14ac:dyDescent="0.45">
      <c r="A40" t="s">
        <v>45</v>
      </c>
      <c r="B40" s="2">
        <v>45779.809988425928</v>
      </c>
      <c r="C40" s="2">
        <v>45781.809988425928</v>
      </c>
      <c r="D40">
        <v>4</v>
      </c>
      <c r="E40" t="str">
        <f>IF(D40&gt;6, "Yes", "No")</f>
        <v>No</v>
      </c>
      <c r="F40">
        <v>0</v>
      </c>
      <c r="G40" t="s">
        <v>57</v>
      </c>
      <c r="H40" t="s">
        <v>61</v>
      </c>
      <c r="I40" s="10">
        <f t="shared" si="0"/>
        <v>2</v>
      </c>
    </row>
    <row r="41" spans="1:9" x14ac:dyDescent="0.45">
      <c r="A41" t="s">
        <v>46</v>
      </c>
      <c r="B41" s="2">
        <v>45786.14366898148</v>
      </c>
      <c r="C41" s="2">
        <v>45787.14366898148</v>
      </c>
      <c r="D41">
        <v>5</v>
      </c>
      <c r="E41" t="str">
        <f>IF(D41&gt;6, "Yes", "No")</f>
        <v>No</v>
      </c>
      <c r="F41">
        <v>0</v>
      </c>
      <c r="G41" t="s">
        <v>59</v>
      </c>
      <c r="H41" t="s">
        <v>61</v>
      </c>
      <c r="I41" s="10">
        <f t="shared" si="0"/>
        <v>1</v>
      </c>
    </row>
    <row r="42" spans="1:9" x14ac:dyDescent="0.45">
      <c r="A42" t="s">
        <v>47</v>
      </c>
      <c r="B42" s="2">
        <v>45781.257986111108</v>
      </c>
      <c r="C42" s="2">
        <v>45784.257986111108</v>
      </c>
      <c r="D42">
        <v>1</v>
      </c>
      <c r="E42" t="str">
        <f>IF(D42&gt;6, "Yes", "No")</f>
        <v>No</v>
      </c>
      <c r="F42">
        <v>0</v>
      </c>
      <c r="G42" t="s">
        <v>59</v>
      </c>
      <c r="H42" t="s">
        <v>61</v>
      </c>
      <c r="I42" s="10">
        <f t="shared" si="0"/>
        <v>3</v>
      </c>
    </row>
    <row r="43" spans="1:9" x14ac:dyDescent="0.45">
      <c r="A43" t="s">
        <v>48</v>
      </c>
      <c r="B43" s="2">
        <v>45779.230914351851</v>
      </c>
      <c r="C43" s="2">
        <v>45782.230914351851</v>
      </c>
      <c r="D43">
        <v>6</v>
      </c>
      <c r="E43" t="str">
        <f>IF(D43&gt;6, "Yes", "No")</f>
        <v>No</v>
      </c>
      <c r="F43">
        <v>0</v>
      </c>
      <c r="G43" t="s">
        <v>59</v>
      </c>
      <c r="H43" t="s">
        <v>61</v>
      </c>
      <c r="I43" s="10">
        <f t="shared" si="0"/>
        <v>3</v>
      </c>
    </row>
    <row r="44" spans="1:9" x14ac:dyDescent="0.45">
      <c r="A44" t="s">
        <v>49</v>
      </c>
      <c r="B44" s="2">
        <v>45782.256516203714</v>
      </c>
      <c r="C44" s="2">
        <v>45784.256516203714</v>
      </c>
      <c r="D44">
        <v>2</v>
      </c>
      <c r="E44" t="str">
        <f>IF(D44&gt;6, "Yes", "No")</f>
        <v>No</v>
      </c>
      <c r="F44">
        <v>0</v>
      </c>
      <c r="G44" t="s">
        <v>57</v>
      </c>
      <c r="H44" t="s">
        <v>61</v>
      </c>
      <c r="I44" s="10">
        <f t="shared" si="0"/>
        <v>2</v>
      </c>
    </row>
    <row r="45" spans="1:9" x14ac:dyDescent="0.45">
      <c r="A45" t="s">
        <v>50</v>
      </c>
      <c r="B45" s="2">
        <v>45786.286840277768</v>
      </c>
      <c r="C45" s="2">
        <v>45789.286840277768</v>
      </c>
      <c r="D45">
        <v>5</v>
      </c>
      <c r="E45" t="str">
        <f>IF(D45&gt;6, "Yes", "No")</f>
        <v>No</v>
      </c>
      <c r="F45">
        <v>0</v>
      </c>
      <c r="G45" t="s">
        <v>58</v>
      </c>
      <c r="H45" t="s">
        <v>61</v>
      </c>
      <c r="I45" s="10">
        <f t="shared" si="0"/>
        <v>3</v>
      </c>
    </row>
    <row r="46" spans="1:9" x14ac:dyDescent="0.45">
      <c r="A46" t="s">
        <v>51</v>
      </c>
      <c r="B46" s="2">
        <v>45783.057268518518</v>
      </c>
      <c r="C46" s="2">
        <v>45786.057268518518</v>
      </c>
      <c r="D46">
        <v>7</v>
      </c>
      <c r="E46" t="str">
        <f>IF(D46&gt;6, "Yes", "No")</f>
        <v>Yes</v>
      </c>
      <c r="F46">
        <v>0</v>
      </c>
      <c r="G46" t="s">
        <v>59</v>
      </c>
      <c r="H46" t="s">
        <v>61</v>
      </c>
      <c r="I46" s="10">
        <f t="shared" si="0"/>
        <v>3</v>
      </c>
    </row>
    <row r="47" spans="1:9" x14ac:dyDescent="0.45">
      <c r="A47" t="s">
        <v>52</v>
      </c>
      <c r="B47" s="2">
        <v>45781.092187499999</v>
      </c>
      <c r="C47" s="2">
        <v>45783.092187499999</v>
      </c>
      <c r="D47">
        <v>7</v>
      </c>
      <c r="E47" t="str">
        <f>IF(D47&gt;6, "Yes", "No")</f>
        <v>Yes</v>
      </c>
      <c r="F47">
        <v>0</v>
      </c>
      <c r="G47" t="s">
        <v>59</v>
      </c>
      <c r="H47" t="s">
        <v>61</v>
      </c>
      <c r="I47" s="10">
        <f t="shared" si="0"/>
        <v>2</v>
      </c>
    </row>
    <row r="48" spans="1:9" x14ac:dyDescent="0.45">
      <c r="A48" t="s">
        <v>53</v>
      </c>
      <c r="B48" s="2">
        <v>45784.533877314818</v>
      </c>
      <c r="C48" s="2">
        <v>45786.533877314818</v>
      </c>
      <c r="D48">
        <v>6</v>
      </c>
      <c r="E48" t="str">
        <f>IF(D48&gt;6, "Yes", "No")</f>
        <v>No</v>
      </c>
      <c r="F48">
        <v>0</v>
      </c>
      <c r="G48" t="s">
        <v>58</v>
      </c>
      <c r="H48" t="s">
        <v>61</v>
      </c>
      <c r="I48" s="10">
        <f t="shared" si="0"/>
        <v>2</v>
      </c>
    </row>
    <row r="49" spans="1:9" x14ac:dyDescent="0.45">
      <c r="A49" t="s">
        <v>54</v>
      </c>
      <c r="B49" s="2">
        <v>45785.086770833332</v>
      </c>
      <c r="C49" s="2">
        <v>45788.086770833332</v>
      </c>
      <c r="D49">
        <v>1</v>
      </c>
      <c r="E49" t="str">
        <f>IF(D49&gt;6, "Yes", "No")</f>
        <v>No</v>
      </c>
      <c r="F49">
        <v>0</v>
      </c>
      <c r="G49" t="s">
        <v>59</v>
      </c>
      <c r="H49" t="s">
        <v>61</v>
      </c>
      <c r="I49" s="10">
        <f t="shared" si="0"/>
        <v>3</v>
      </c>
    </row>
    <row r="50" spans="1:9" x14ac:dyDescent="0.45">
      <c r="A50" t="s">
        <v>55</v>
      </c>
      <c r="B50" s="2">
        <v>45784.444189814807</v>
      </c>
      <c r="C50" s="2">
        <v>45787.444189814807</v>
      </c>
      <c r="D50">
        <v>3</v>
      </c>
      <c r="E50" t="str">
        <f>IF(D50&gt;6, "Yes", "No")</f>
        <v>No</v>
      </c>
      <c r="F50">
        <v>0</v>
      </c>
      <c r="G50" t="s">
        <v>57</v>
      </c>
      <c r="H50" t="s">
        <v>61</v>
      </c>
      <c r="I50" s="10">
        <f t="shared" si="0"/>
        <v>3</v>
      </c>
    </row>
    <row r="51" spans="1:9" x14ac:dyDescent="0.45">
      <c r="A51" t="s">
        <v>56</v>
      </c>
      <c r="B51" s="2">
        <v>45784.666516203702</v>
      </c>
      <c r="C51" s="2">
        <v>45786.666516203702</v>
      </c>
      <c r="D51">
        <v>4</v>
      </c>
      <c r="E51" t="str">
        <f>IF(D51&gt;6, "Yes", "No")</f>
        <v>No</v>
      </c>
      <c r="F51">
        <v>0</v>
      </c>
      <c r="G51" t="s">
        <v>60</v>
      </c>
      <c r="H51" t="s">
        <v>61</v>
      </c>
      <c r="I51" s="10">
        <f t="shared" si="0"/>
        <v>2</v>
      </c>
    </row>
  </sheetData>
  <autoFilter ref="A1:I51" xr:uid="{00000000-0001-0000-0000-000000000000}">
    <sortState xmlns:xlrd2="http://schemas.microsoft.com/office/spreadsheetml/2017/richdata2" ref="A2:I51">
      <sortCondition ref="A1:A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1861-E606-4B13-A8FC-EA6D97DFD722}">
  <dimension ref="A3:B7"/>
  <sheetViews>
    <sheetView workbookViewId="0">
      <selection activeCell="K20" sqref="K20"/>
    </sheetView>
  </sheetViews>
  <sheetFormatPr defaultRowHeight="14.25" x14ac:dyDescent="0.45"/>
  <cols>
    <col min="1" max="1" width="12.06640625" bestFit="1" customWidth="1"/>
    <col min="2" max="2" width="15.19921875" bestFit="1" customWidth="1"/>
    <col min="3" max="3" width="28.86328125" bestFit="1" customWidth="1"/>
  </cols>
  <sheetData>
    <row r="3" spans="1:2" x14ac:dyDescent="0.45">
      <c r="A3" s="4" t="s">
        <v>223</v>
      </c>
      <c r="B3" t="s">
        <v>225</v>
      </c>
    </row>
    <row r="4" spans="1:2" x14ac:dyDescent="0.45">
      <c r="A4" s="5">
        <v>1</v>
      </c>
      <c r="B4" s="6">
        <v>14</v>
      </c>
    </row>
    <row r="5" spans="1:2" x14ac:dyDescent="0.45">
      <c r="A5" s="5">
        <v>2</v>
      </c>
      <c r="B5" s="6">
        <v>15</v>
      </c>
    </row>
    <row r="6" spans="1:2" x14ac:dyDescent="0.45">
      <c r="A6" s="5">
        <v>3</v>
      </c>
      <c r="B6" s="6">
        <v>21</v>
      </c>
    </row>
    <row r="7" spans="1:2" x14ac:dyDescent="0.45">
      <c r="A7" s="5" t="s">
        <v>224</v>
      </c>
      <c r="B7" s="6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DDF2-BA70-4DAD-B0E7-4B1C9F955CEB}">
  <dimension ref="A3:C8"/>
  <sheetViews>
    <sheetView workbookViewId="0">
      <selection activeCell="J4" sqref="J4"/>
    </sheetView>
  </sheetViews>
  <sheetFormatPr defaultRowHeight="14.25" x14ac:dyDescent="0.45"/>
  <cols>
    <col min="1" max="1" width="12.06640625" bestFit="1" customWidth="1"/>
    <col min="2" max="2" width="15.19921875" bestFit="1" customWidth="1"/>
    <col min="3" max="3" width="15.46484375" bestFit="1" customWidth="1"/>
  </cols>
  <sheetData>
    <row r="3" spans="1:3" x14ac:dyDescent="0.45">
      <c r="A3" s="4" t="s">
        <v>223</v>
      </c>
      <c r="B3" t="s">
        <v>225</v>
      </c>
      <c r="C3" t="s">
        <v>226</v>
      </c>
    </row>
    <row r="4" spans="1:3" x14ac:dyDescent="0.45">
      <c r="A4" s="5" t="s">
        <v>58</v>
      </c>
      <c r="B4" s="6">
        <v>6</v>
      </c>
      <c r="C4" s="6">
        <v>0</v>
      </c>
    </row>
    <row r="5" spans="1:3" x14ac:dyDescent="0.45">
      <c r="A5" s="5" t="s">
        <v>57</v>
      </c>
      <c r="B5" s="6">
        <v>15</v>
      </c>
      <c r="C5" s="6">
        <v>2</v>
      </c>
    </row>
    <row r="6" spans="1:3" x14ac:dyDescent="0.45">
      <c r="A6" s="5" t="s">
        <v>59</v>
      </c>
      <c r="B6" s="6">
        <v>20</v>
      </c>
      <c r="C6" s="6">
        <v>2</v>
      </c>
    </row>
    <row r="7" spans="1:3" x14ac:dyDescent="0.45">
      <c r="A7" s="5" t="s">
        <v>60</v>
      </c>
      <c r="B7" s="6">
        <v>9</v>
      </c>
      <c r="C7" s="6">
        <v>0</v>
      </c>
    </row>
    <row r="8" spans="1:3" x14ac:dyDescent="0.45">
      <c r="A8" s="5" t="s">
        <v>224</v>
      </c>
      <c r="B8" s="6">
        <v>50</v>
      </c>
      <c r="C8" s="6">
        <v>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workbookViewId="0">
      <selection activeCell="J20" sqref="J20"/>
    </sheetView>
  </sheetViews>
  <sheetFormatPr defaultRowHeight="14.25" x14ac:dyDescent="0.45"/>
  <cols>
    <col min="2" max="3" width="17.59765625" bestFit="1" customWidth="1"/>
    <col min="4" max="4" width="9.73046875" bestFit="1" customWidth="1"/>
    <col min="7" max="7" width="20.3984375" bestFit="1" customWidth="1"/>
    <col min="8" max="8" width="19.46484375" bestFit="1" customWidth="1"/>
  </cols>
  <sheetData>
    <row r="1" spans="1:8" x14ac:dyDescent="0.45">
      <c r="A1" s="1" t="s">
        <v>5</v>
      </c>
      <c r="B1" s="1" t="s">
        <v>62</v>
      </c>
      <c r="C1" s="1" t="s">
        <v>63</v>
      </c>
      <c r="D1" s="1" t="s">
        <v>64</v>
      </c>
      <c r="E1" s="1" t="s">
        <v>4</v>
      </c>
      <c r="F1" s="1" t="s">
        <v>65</v>
      </c>
      <c r="G1" s="3" t="s">
        <v>228</v>
      </c>
      <c r="H1" s="3" t="s">
        <v>229</v>
      </c>
    </row>
    <row r="2" spans="1:8" x14ac:dyDescent="0.45">
      <c r="A2" t="s">
        <v>59</v>
      </c>
      <c r="B2" s="2">
        <v>45781.189479166656</v>
      </c>
      <c r="C2" s="2">
        <v>45781.195034722223</v>
      </c>
      <c r="D2">
        <v>4</v>
      </c>
      <c r="E2">
        <v>0</v>
      </c>
      <c r="F2" t="s">
        <v>66</v>
      </c>
      <c r="G2" s="7">
        <f>(C2-B2) * 1440</f>
        <v>8.0000000155996531</v>
      </c>
      <c r="H2" s="7">
        <f>D2/G2</f>
        <v>0.49999999902502168</v>
      </c>
    </row>
    <row r="3" spans="1:8" x14ac:dyDescent="0.45">
      <c r="A3" t="s">
        <v>57</v>
      </c>
      <c r="B3" s="2">
        <v>45782.879421296297</v>
      </c>
      <c r="C3" s="2">
        <v>45782.883587962962</v>
      </c>
      <c r="D3">
        <v>9</v>
      </c>
      <c r="E3">
        <v>0</v>
      </c>
      <c r="F3" t="s">
        <v>67</v>
      </c>
      <c r="G3" s="7">
        <f t="shared" ref="G3:G51" si="0">(C3-B3) * 1440</f>
        <v>5.9999999986030161</v>
      </c>
      <c r="H3" s="7">
        <f t="shared" ref="H3:H51" si="1">D3/G3</f>
        <v>1.500000000349246</v>
      </c>
    </row>
    <row r="4" spans="1:8" x14ac:dyDescent="0.45">
      <c r="A4" t="s">
        <v>60</v>
      </c>
      <c r="B4" s="2">
        <v>45783.520057870373</v>
      </c>
      <c r="C4" s="2">
        <v>45783.525613425933</v>
      </c>
      <c r="D4">
        <v>14</v>
      </c>
      <c r="E4">
        <v>1</v>
      </c>
      <c r="F4" t="s">
        <v>67</v>
      </c>
      <c r="G4" s="7">
        <f t="shared" si="0"/>
        <v>8.0000000051222742</v>
      </c>
      <c r="H4" s="7">
        <f t="shared" si="1"/>
        <v>1.7499999988795025</v>
      </c>
    </row>
    <row r="5" spans="1:8" x14ac:dyDescent="0.45">
      <c r="A5" t="s">
        <v>59</v>
      </c>
      <c r="B5" s="2">
        <v>45784.898402777777</v>
      </c>
      <c r="C5" s="2">
        <v>45784.902569444443</v>
      </c>
      <c r="D5">
        <v>8</v>
      </c>
      <c r="E5">
        <v>0</v>
      </c>
      <c r="F5" t="s">
        <v>67</v>
      </c>
      <c r="G5" s="7">
        <f t="shared" si="0"/>
        <v>5.9999999986030161</v>
      </c>
      <c r="H5" s="7">
        <f t="shared" si="1"/>
        <v>1.3333333336437743</v>
      </c>
    </row>
    <row r="6" spans="1:8" x14ac:dyDescent="0.45">
      <c r="A6" t="s">
        <v>60</v>
      </c>
      <c r="B6" s="2">
        <v>45785.337372685193</v>
      </c>
      <c r="C6" s="2">
        <v>45785.345011574071</v>
      </c>
      <c r="D6">
        <v>2</v>
      </c>
      <c r="E6">
        <v>0</v>
      </c>
      <c r="F6" t="s">
        <v>68</v>
      </c>
      <c r="G6" s="7">
        <f t="shared" si="0"/>
        <v>10.999999983469024</v>
      </c>
      <c r="H6" s="7">
        <f t="shared" si="1"/>
        <v>0.18181818209142109</v>
      </c>
    </row>
    <row r="7" spans="1:8" x14ac:dyDescent="0.45">
      <c r="A7" t="s">
        <v>57</v>
      </c>
      <c r="B7" s="2">
        <v>45783.126493055563</v>
      </c>
      <c r="C7" s="2">
        <v>45783.130659722221</v>
      </c>
      <c r="D7">
        <v>8</v>
      </c>
      <c r="E7">
        <v>0</v>
      </c>
      <c r="F7" t="s">
        <v>67</v>
      </c>
      <c r="G7" s="7">
        <f t="shared" si="0"/>
        <v>5.9999999881256372</v>
      </c>
      <c r="H7" s="7">
        <f t="shared" si="1"/>
        <v>1.3333333359720807</v>
      </c>
    </row>
    <row r="8" spans="1:8" x14ac:dyDescent="0.45">
      <c r="A8" t="s">
        <v>58</v>
      </c>
      <c r="B8" s="2">
        <v>45783.471203703702</v>
      </c>
      <c r="C8" s="2">
        <v>45783.477453703701</v>
      </c>
      <c r="D8">
        <v>4</v>
      </c>
      <c r="E8">
        <v>0</v>
      </c>
      <c r="F8" t="s">
        <v>66</v>
      </c>
      <c r="G8" s="7">
        <f t="shared" si="0"/>
        <v>8.9999999979045242</v>
      </c>
      <c r="H8" s="7">
        <f t="shared" si="1"/>
        <v>0.44444444454792476</v>
      </c>
    </row>
    <row r="9" spans="1:8" x14ac:dyDescent="0.45">
      <c r="A9" t="s">
        <v>57</v>
      </c>
      <c r="B9" s="2">
        <v>45784.872800925928</v>
      </c>
      <c r="C9" s="2">
        <v>45784.880439814813</v>
      </c>
      <c r="D9">
        <v>6</v>
      </c>
      <c r="E9">
        <v>0</v>
      </c>
      <c r="F9" t="s">
        <v>69</v>
      </c>
      <c r="G9" s="7">
        <f t="shared" si="0"/>
        <v>10.999999993946403</v>
      </c>
      <c r="H9" s="7">
        <f t="shared" si="1"/>
        <v>0.54545454575472385</v>
      </c>
    </row>
    <row r="10" spans="1:8" x14ac:dyDescent="0.45">
      <c r="A10" t="s">
        <v>57</v>
      </c>
      <c r="B10" s="2">
        <v>45779.381712962961</v>
      </c>
      <c r="C10" s="2">
        <v>45779.393518518518</v>
      </c>
      <c r="D10">
        <v>5</v>
      </c>
      <c r="E10">
        <v>0</v>
      </c>
      <c r="F10" t="s">
        <v>68</v>
      </c>
      <c r="G10" s="7">
        <f t="shared" si="0"/>
        <v>17.000000003026798</v>
      </c>
      <c r="H10" s="7">
        <f t="shared" si="1"/>
        <v>0.29411764700645676</v>
      </c>
    </row>
    <row r="11" spans="1:8" x14ac:dyDescent="0.45">
      <c r="A11" t="s">
        <v>58</v>
      </c>
      <c r="B11" s="2">
        <v>45778.954259259262</v>
      </c>
      <c r="C11" s="2">
        <v>45778.96675925926</v>
      </c>
      <c r="D11">
        <v>7</v>
      </c>
      <c r="E11">
        <v>0</v>
      </c>
      <c r="F11" t="s">
        <v>69</v>
      </c>
      <c r="G11" s="7">
        <f t="shared" si="0"/>
        <v>17.999999995809048</v>
      </c>
      <c r="H11" s="7">
        <f t="shared" si="1"/>
        <v>0.38888888897943413</v>
      </c>
    </row>
    <row r="12" spans="1:8" x14ac:dyDescent="0.45">
      <c r="A12" t="s">
        <v>60</v>
      </c>
      <c r="B12" s="2">
        <v>45786.163680555554</v>
      </c>
      <c r="C12" s="2">
        <v>45786.167847222219</v>
      </c>
      <c r="D12">
        <v>14</v>
      </c>
      <c r="E12">
        <v>0</v>
      </c>
      <c r="F12" t="s">
        <v>67</v>
      </c>
      <c r="G12" s="7">
        <f t="shared" si="0"/>
        <v>5.9999999986030161</v>
      </c>
      <c r="H12" s="7">
        <f t="shared" si="1"/>
        <v>2.3333333338766047</v>
      </c>
    </row>
    <row r="13" spans="1:8" x14ac:dyDescent="0.45">
      <c r="A13" t="s">
        <v>58</v>
      </c>
      <c r="B13" s="2">
        <v>45779.707384259258</v>
      </c>
      <c r="C13" s="2">
        <v>45779.712939814817</v>
      </c>
      <c r="D13">
        <v>8</v>
      </c>
      <c r="E13">
        <v>0</v>
      </c>
      <c r="F13" t="s">
        <v>69</v>
      </c>
      <c r="G13" s="7">
        <f t="shared" si="0"/>
        <v>8.0000000051222742</v>
      </c>
      <c r="H13" s="7">
        <f t="shared" si="1"/>
        <v>0.99999999935971573</v>
      </c>
    </row>
    <row r="14" spans="1:8" x14ac:dyDescent="0.45">
      <c r="A14" t="s">
        <v>59</v>
      </c>
      <c r="B14" s="2">
        <v>45780.235138888893</v>
      </c>
      <c r="C14" s="2">
        <v>45780.248333333337</v>
      </c>
      <c r="D14">
        <v>2</v>
      </c>
      <c r="E14">
        <v>0</v>
      </c>
      <c r="F14" t="s">
        <v>66</v>
      </c>
      <c r="G14" s="7">
        <f t="shared" si="0"/>
        <v>18.999999999068677</v>
      </c>
      <c r="H14" s="7">
        <f t="shared" si="1"/>
        <v>0.10526315789989653</v>
      </c>
    </row>
    <row r="15" spans="1:8" x14ac:dyDescent="0.45">
      <c r="A15" t="s">
        <v>58</v>
      </c>
      <c r="B15" s="2">
        <v>45782.769490740742</v>
      </c>
      <c r="C15" s="2">
        <v>45782.775740740741</v>
      </c>
      <c r="D15">
        <v>14</v>
      </c>
      <c r="E15">
        <v>0</v>
      </c>
      <c r="F15" t="s">
        <v>69</v>
      </c>
      <c r="G15" s="7">
        <f t="shared" si="0"/>
        <v>8.9999999979045242</v>
      </c>
      <c r="H15" s="7">
        <f t="shared" si="1"/>
        <v>1.5555555559177365</v>
      </c>
    </row>
    <row r="16" spans="1:8" x14ac:dyDescent="0.45">
      <c r="A16" t="s">
        <v>60</v>
      </c>
      <c r="B16" s="2">
        <v>45783.660798611112</v>
      </c>
      <c r="C16" s="2">
        <v>45783.673298611109</v>
      </c>
      <c r="D16">
        <v>7</v>
      </c>
      <c r="E16">
        <v>0</v>
      </c>
      <c r="F16" t="s">
        <v>66</v>
      </c>
      <c r="G16" s="7">
        <f t="shared" si="0"/>
        <v>17.999999995809048</v>
      </c>
      <c r="H16" s="7">
        <f t="shared" si="1"/>
        <v>0.38888888897943413</v>
      </c>
    </row>
    <row r="17" spans="1:8" x14ac:dyDescent="0.45">
      <c r="A17" t="s">
        <v>57</v>
      </c>
      <c r="B17" s="2">
        <v>45783.287592592591</v>
      </c>
      <c r="C17" s="2">
        <v>45783.293842592589</v>
      </c>
      <c r="D17">
        <v>12</v>
      </c>
      <c r="E17">
        <v>0</v>
      </c>
      <c r="F17" t="s">
        <v>69</v>
      </c>
      <c r="G17" s="7">
        <f t="shared" si="0"/>
        <v>8.9999999979045242</v>
      </c>
      <c r="H17" s="7">
        <f t="shared" si="1"/>
        <v>1.3333333336437743</v>
      </c>
    </row>
    <row r="18" spans="1:8" x14ac:dyDescent="0.45">
      <c r="A18" t="s">
        <v>60</v>
      </c>
      <c r="B18" s="2">
        <v>45782.514594907407</v>
      </c>
      <c r="C18" s="2">
        <v>45782.519456018519</v>
      </c>
      <c r="D18">
        <v>8</v>
      </c>
      <c r="E18">
        <v>0</v>
      </c>
      <c r="F18" t="s">
        <v>69</v>
      </c>
      <c r="G18" s="7">
        <f t="shared" si="0"/>
        <v>7.0000000018626451</v>
      </c>
      <c r="H18" s="7">
        <f t="shared" si="1"/>
        <v>1.1428571425530376</v>
      </c>
    </row>
    <row r="19" spans="1:8" x14ac:dyDescent="0.45">
      <c r="A19" t="s">
        <v>59</v>
      </c>
      <c r="B19" s="2">
        <v>45781.011157407411</v>
      </c>
      <c r="C19" s="2">
        <v>45781.016018518523</v>
      </c>
      <c r="D19">
        <v>4</v>
      </c>
      <c r="E19">
        <v>0</v>
      </c>
      <c r="F19" t="s">
        <v>66</v>
      </c>
      <c r="G19" s="7">
        <f t="shared" si="0"/>
        <v>7.0000000018626451</v>
      </c>
      <c r="H19" s="7">
        <f t="shared" si="1"/>
        <v>0.5714285712765188</v>
      </c>
    </row>
    <row r="20" spans="1:8" x14ac:dyDescent="0.45">
      <c r="A20" t="s">
        <v>58</v>
      </c>
      <c r="B20" s="2">
        <v>45780.720659722218</v>
      </c>
      <c r="C20" s="2">
        <v>45780.724131944437</v>
      </c>
      <c r="D20">
        <v>10</v>
      </c>
      <c r="E20">
        <v>0</v>
      </c>
      <c r="F20" t="s">
        <v>68</v>
      </c>
      <c r="G20" s="7">
        <f t="shared" si="0"/>
        <v>4.9999999953433871</v>
      </c>
      <c r="H20" s="7">
        <f t="shared" si="1"/>
        <v>2.0000000018626451</v>
      </c>
    </row>
    <row r="21" spans="1:8" x14ac:dyDescent="0.45">
      <c r="A21" t="s">
        <v>60</v>
      </c>
      <c r="B21" s="2">
        <v>45786.166215277779</v>
      </c>
      <c r="C21" s="2">
        <v>45786.173854166656</v>
      </c>
      <c r="D21">
        <v>3</v>
      </c>
      <c r="E21">
        <v>0</v>
      </c>
      <c r="F21" t="s">
        <v>67</v>
      </c>
      <c r="G21" s="7">
        <f t="shared" si="0"/>
        <v>10.999999983469024</v>
      </c>
      <c r="H21" s="7">
        <f t="shared" si="1"/>
        <v>0.27272727313713163</v>
      </c>
    </row>
    <row r="22" spans="1:8" x14ac:dyDescent="0.45">
      <c r="A22" t="s">
        <v>58</v>
      </c>
      <c r="B22" s="2">
        <v>45780.29614583333</v>
      </c>
      <c r="C22" s="2">
        <v>45780.305868055562</v>
      </c>
      <c r="D22">
        <v>13</v>
      </c>
      <c r="E22">
        <v>0</v>
      </c>
      <c r="F22" t="s">
        <v>66</v>
      </c>
      <c r="G22" s="7">
        <f t="shared" si="0"/>
        <v>14.000000014202669</v>
      </c>
      <c r="H22" s="7">
        <f t="shared" si="1"/>
        <v>0.9285714276294148</v>
      </c>
    </row>
    <row r="23" spans="1:8" x14ac:dyDescent="0.45">
      <c r="A23" t="s">
        <v>57</v>
      </c>
      <c r="B23" s="2">
        <v>45782.552407407413</v>
      </c>
      <c r="C23" s="2">
        <v>45782.558657407397</v>
      </c>
      <c r="D23">
        <v>14</v>
      </c>
      <c r="E23">
        <v>0</v>
      </c>
      <c r="F23" t="s">
        <v>66</v>
      </c>
      <c r="G23" s="7">
        <f t="shared" si="0"/>
        <v>8.9999999769497663</v>
      </c>
      <c r="H23" s="7">
        <f t="shared" si="1"/>
        <v>1.5555555595395465</v>
      </c>
    </row>
    <row r="24" spans="1:8" x14ac:dyDescent="0.45">
      <c r="A24" t="s">
        <v>57</v>
      </c>
      <c r="B24" s="2">
        <v>45778.685624999998</v>
      </c>
      <c r="C24" s="2">
        <v>45778.689791666657</v>
      </c>
      <c r="D24">
        <v>14</v>
      </c>
      <c r="E24">
        <v>0</v>
      </c>
      <c r="F24" t="s">
        <v>68</v>
      </c>
      <c r="G24" s="7">
        <f t="shared" si="0"/>
        <v>5.9999999881256372</v>
      </c>
      <c r="H24" s="7">
        <f t="shared" si="1"/>
        <v>2.333333337951141</v>
      </c>
    </row>
    <row r="25" spans="1:8" x14ac:dyDescent="0.45">
      <c r="A25" t="s">
        <v>58</v>
      </c>
      <c r="B25" s="2">
        <v>45778.602210648147</v>
      </c>
      <c r="C25" s="2">
        <v>45778.609849537039</v>
      </c>
      <c r="D25">
        <v>13</v>
      </c>
      <c r="E25">
        <v>0</v>
      </c>
      <c r="F25" t="s">
        <v>68</v>
      </c>
      <c r="G25" s="7">
        <f t="shared" si="0"/>
        <v>11.000000004423782</v>
      </c>
      <c r="H25" s="7">
        <f t="shared" si="1"/>
        <v>1.1818181813428994</v>
      </c>
    </row>
    <row r="26" spans="1:8" x14ac:dyDescent="0.45">
      <c r="A26" t="s">
        <v>59</v>
      </c>
      <c r="B26" s="2">
        <v>45778.514050925929</v>
      </c>
      <c r="C26" s="2">
        <v>45778.525856481479</v>
      </c>
      <c r="D26">
        <v>1</v>
      </c>
      <c r="E26">
        <v>1</v>
      </c>
      <c r="F26" t="s">
        <v>66</v>
      </c>
      <c r="G26" s="7">
        <f t="shared" si="0"/>
        <v>16.999999992549419</v>
      </c>
      <c r="H26" s="7">
        <f t="shared" si="1"/>
        <v>5.8823529437545263E-2</v>
      </c>
    </row>
    <row r="27" spans="1:8" x14ac:dyDescent="0.45">
      <c r="A27" t="s">
        <v>57</v>
      </c>
      <c r="B27" s="2">
        <v>45783.972615740742</v>
      </c>
      <c r="C27" s="2">
        <v>45783.980254629627</v>
      </c>
      <c r="D27">
        <v>10</v>
      </c>
      <c r="E27">
        <v>0</v>
      </c>
      <c r="F27" t="s">
        <v>68</v>
      </c>
      <c r="G27" s="7">
        <f t="shared" si="0"/>
        <v>10.999999993946403</v>
      </c>
      <c r="H27" s="7">
        <f t="shared" si="1"/>
        <v>0.90909090959120631</v>
      </c>
    </row>
    <row r="28" spans="1:8" x14ac:dyDescent="0.45">
      <c r="A28" t="s">
        <v>58</v>
      </c>
      <c r="B28" s="2">
        <v>45787.424143518518</v>
      </c>
      <c r="C28" s="2">
        <v>45787.435254629629</v>
      </c>
      <c r="D28">
        <v>8</v>
      </c>
      <c r="E28">
        <v>1</v>
      </c>
      <c r="F28" t="s">
        <v>66</v>
      </c>
      <c r="G28" s="7">
        <f t="shared" si="0"/>
        <v>15.999999999767169</v>
      </c>
      <c r="H28" s="7">
        <f t="shared" si="1"/>
        <v>0.50000000000727596</v>
      </c>
    </row>
    <row r="29" spans="1:8" x14ac:dyDescent="0.45">
      <c r="A29" t="s">
        <v>57</v>
      </c>
      <c r="B29" s="2">
        <v>45779.605451388888</v>
      </c>
      <c r="C29" s="2">
        <v>45779.611006944448</v>
      </c>
      <c r="D29">
        <v>6</v>
      </c>
      <c r="E29">
        <v>0</v>
      </c>
      <c r="F29" t="s">
        <v>68</v>
      </c>
      <c r="G29" s="7">
        <f t="shared" si="0"/>
        <v>8.0000000051222742</v>
      </c>
      <c r="H29" s="7">
        <f t="shared" si="1"/>
        <v>0.7499999995197868</v>
      </c>
    </row>
    <row r="30" spans="1:8" x14ac:dyDescent="0.45">
      <c r="A30" t="s">
        <v>59</v>
      </c>
      <c r="B30" s="2">
        <v>45785.841770833344</v>
      </c>
      <c r="C30" s="2">
        <v>45785.845937500002</v>
      </c>
      <c r="D30">
        <v>2</v>
      </c>
      <c r="E30">
        <v>0</v>
      </c>
      <c r="F30" t="s">
        <v>69</v>
      </c>
      <c r="G30" s="7">
        <f t="shared" si="0"/>
        <v>5.9999999881256372</v>
      </c>
      <c r="H30" s="7">
        <f t="shared" si="1"/>
        <v>0.33333333399302018</v>
      </c>
    </row>
    <row r="31" spans="1:8" x14ac:dyDescent="0.45">
      <c r="A31" t="s">
        <v>58</v>
      </c>
      <c r="B31" s="2">
        <v>45783.468854166669</v>
      </c>
      <c r="C31" s="2">
        <v>45783.473715277767</v>
      </c>
      <c r="D31">
        <v>1</v>
      </c>
      <c r="E31">
        <v>0</v>
      </c>
      <c r="F31" t="s">
        <v>69</v>
      </c>
      <c r="G31" s="7">
        <f t="shared" si="0"/>
        <v>6.9999999809078872</v>
      </c>
      <c r="H31" s="7">
        <f t="shared" si="1"/>
        <v>0.14285714324677781</v>
      </c>
    </row>
    <row r="32" spans="1:8" x14ac:dyDescent="0.45">
      <c r="A32" t="s">
        <v>58</v>
      </c>
      <c r="B32" s="2">
        <v>45782.037291666667</v>
      </c>
      <c r="C32" s="2">
        <v>45782.045624999999</v>
      </c>
      <c r="D32">
        <v>14</v>
      </c>
      <c r="E32">
        <v>0</v>
      </c>
      <c r="F32" t="s">
        <v>68</v>
      </c>
      <c r="G32" s="7">
        <f t="shared" si="0"/>
        <v>11.999999997206032</v>
      </c>
      <c r="H32" s="7">
        <f t="shared" si="1"/>
        <v>1.1666666669383023</v>
      </c>
    </row>
    <row r="33" spans="1:8" x14ac:dyDescent="0.45">
      <c r="A33" t="s">
        <v>59</v>
      </c>
      <c r="B33" s="2">
        <v>45782.985451388893</v>
      </c>
      <c r="C33" s="2">
        <v>45782.997256944444</v>
      </c>
      <c r="D33">
        <v>5</v>
      </c>
      <c r="E33">
        <v>0</v>
      </c>
      <c r="F33" t="s">
        <v>68</v>
      </c>
      <c r="G33" s="7">
        <f t="shared" si="0"/>
        <v>16.999999992549419</v>
      </c>
      <c r="H33" s="7">
        <f t="shared" si="1"/>
        <v>0.29411764718772632</v>
      </c>
    </row>
    <row r="34" spans="1:8" x14ac:dyDescent="0.45">
      <c r="A34" t="s">
        <v>59</v>
      </c>
      <c r="B34" s="2">
        <v>45781.534837962958</v>
      </c>
      <c r="C34" s="2">
        <v>45781.548032407409</v>
      </c>
      <c r="D34">
        <v>4</v>
      </c>
      <c r="E34">
        <v>0</v>
      </c>
      <c r="F34" t="s">
        <v>68</v>
      </c>
      <c r="G34" s="7">
        <f t="shared" si="0"/>
        <v>19.000000009546056</v>
      </c>
      <c r="H34" s="7">
        <f t="shared" si="1"/>
        <v>0.2105263156837002</v>
      </c>
    </row>
    <row r="35" spans="1:8" x14ac:dyDescent="0.45">
      <c r="A35" t="s">
        <v>57</v>
      </c>
      <c r="B35" s="2">
        <v>45780.45045138889</v>
      </c>
      <c r="C35" s="2">
        <v>45780.456701388888</v>
      </c>
      <c r="D35">
        <v>9</v>
      </c>
      <c r="E35">
        <v>0</v>
      </c>
      <c r="F35" t="s">
        <v>68</v>
      </c>
      <c r="G35" s="7">
        <f t="shared" si="0"/>
        <v>8.9999999979045242</v>
      </c>
      <c r="H35" s="7">
        <f t="shared" si="1"/>
        <v>1.0000000002328306</v>
      </c>
    </row>
    <row r="36" spans="1:8" x14ac:dyDescent="0.45">
      <c r="A36" t="s">
        <v>57</v>
      </c>
      <c r="B36" s="2">
        <v>45785.365219907413</v>
      </c>
      <c r="C36" s="2">
        <v>45785.372164351851</v>
      </c>
      <c r="D36">
        <v>3</v>
      </c>
      <c r="E36">
        <v>1</v>
      </c>
      <c r="F36" t="s">
        <v>66</v>
      </c>
      <c r="G36" s="7">
        <f t="shared" si="0"/>
        <v>9.9999999906867743</v>
      </c>
      <c r="H36" s="7">
        <f t="shared" si="1"/>
        <v>0.30000000027939677</v>
      </c>
    </row>
    <row r="37" spans="1:8" x14ac:dyDescent="0.45">
      <c r="A37" t="s">
        <v>59</v>
      </c>
      <c r="B37" s="2">
        <v>45783.299340277779</v>
      </c>
      <c r="C37" s="2">
        <v>45783.305590277778</v>
      </c>
      <c r="D37">
        <v>12</v>
      </c>
      <c r="E37">
        <v>0</v>
      </c>
      <c r="F37" t="s">
        <v>66</v>
      </c>
      <c r="G37" s="7">
        <f t="shared" si="0"/>
        <v>8.9999999979045242</v>
      </c>
      <c r="H37" s="7">
        <f t="shared" si="1"/>
        <v>1.3333333336437743</v>
      </c>
    </row>
    <row r="38" spans="1:8" x14ac:dyDescent="0.45">
      <c r="A38" t="s">
        <v>58</v>
      </c>
      <c r="B38" s="2">
        <v>45787.060081018521</v>
      </c>
      <c r="C38" s="2">
        <v>45787.066331018519</v>
      </c>
      <c r="D38">
        <v>2</v>
      </c>
      <c r="E38">
        <v>0</v>
      </c>
      <c r="F38" t="s">
        <v>69</v>
      </c>
      <c r="G38" s="7">
        <f t="shared" si="0"/>
        <v>8.9999999979045242</v>
      </c>
      <c r="H38" s="7">
        <f t="shared" si="1"/>
        <v>0.22222222227396238</v>
      </c>
    </row>
    <row r="39" spans="1:8" x14ac:dyDescent="0.45">
      <c r="A39" t="s">
        <v>59</v>
      </c>
      <c r="B39" s="2">
        <v>45784.249201388891</v>
      </c>
      <c r="C39" s="2">
        <v>45784.257534722223</v>
      </c>
      <c r="D39">
        <v>11</v>
      </c>
      <c r="E39">
        <v>1</v>
      </c>
      <c r="F39" t="s">
        <v>68</v>
      </c>
      <c r="G39" s="7">
        <f t="shared" si="0"/>
        <v>11.999999997206032</v>
      </c>
      <c r="H39" s="7">
        <f t="shared" si="1"/>
        <v>0.91666666688009479</v>
      </c>
    </row>
    <row r="40" spans="1:8" x14ac:dyDescent="0.45">
      <c r="A40" t="s">
        <v>60</v>
      </c>
      <c r="B40" s="2">
        <v>45786.44158564815</v>
      </c>
      <c r="C40" s="2">
        <v>45786.449224537027</v>
      </c>
      <c r="D40">
        <v>8</v>
      </c>
      <c r="E40">
        <v>0</v>
      </c>
      <c r="F40" t="s">
        <v>69</v>
      </c>
      <c r="G40" s="7">
        <f t="shared" si="0"/>
        <v>10.999999983469024</v>
      </c>
      <c r="H40" s="7">
        <f t="shared" si="1"/>
        <v>0.72727272836568435</v>
      </c>
    </row>
    <row r="41" spans="1:8" x14ac:dyDescent="0.45">
      <c r="A41" t="s">
        <v>58</v>
      </c>
      <c r="B41" s="2">
        <v>45785.52616898148</v>
      </c>
      <c r="C41" s="2">
        <v>45785.538668981477</v>
      </c>
      <c r="D41">
        <v>4</v>
      </c>
      <c r="E41">
        <v>0</v>
      </c>
      <c r="F41" t="s">
        <v>66</v>
      </c>
      <c r="G41" s="7">
        <f t="shared" si="0"/>
        <v>17.999999995809048</v>
      </c>
      <c r="H41" s="7">
        <f t="shared" si="1"/>
        <v>0.22222222227396238</v>
      </c>
    </row>
    <row r="42" spans="1:8" x14ac:dyDescent="0.45">
      <c r="A42" t="s">
        <v>60</v>
      </c>
      <c r="B42" s="2">
        <v>45782.375902777778</v>
      </c>
      <c r="C42" s="2">
        <v>45782.387708333343</v>
      </c>
      <c r="D42">
        <v>5</v>
      </c>
      <c r="E42">
        <v>1</v>
      </c>
      <c r="F42" t="s">
        <v>68</v>
      </c>
      <c r="G42" s="7">
        <f t="shared" si="0"/>
        <v>17.000000013504177</v>
      </c>
      <c r="H42" s="7">
        <f t="shared" si="1"/>
        <v>0.29411764682518726</v>
      </c>
    </row>
    <row r="43" spans="1:8" x14ac:dyDescent="0.45">
      <c r="A43" t="s">
        <v>59</v>
      </c>
      <c r="B43" s="2">
        <v>45784.954085648147</v>
      </c>
      <c r="C43" s="2">
        <v>45784.957557870373</v>
      </c>
      <c r="D43">
        <v>9</v>
      </c>
      <c r="E43">
        <v>0</v>
      </c>
      <c r="F43" t="s">
        <v>66</v>
      </c>
      <c r="G43" s="7">
        <f t="shared" si="0"/>
        <v>5.0000000058207661</v>
      </c>
      <c r="H43" s="7">
        <f t="shared" si="1"/>
        <v>1.7999999979045243</v>
      </c>
    </row>
    <row r="44" spans="1:8" x14ac:dyDescent="0.45">
      <c r="A44" t="s">
        <v>58</v>
      </c>
      <c r="B44" s="2">
        <v>45787.216446759259</v>
      </c>
      <c r="C44" s="2">
        <v>45787.225474537037</v>
      </c>
      <c r="D44">
        <v>1</v>
      </c>
      <c r="E44">
        <v>0</v>
      </c>
      <c r="F44" t="s">
        <v>68</v>
      </c>
      <c r="G44" s="7">
        <f t="shared" si="0"/>
        <v>13.000000000465661</v>
      </c>
      <c r="H44" s="7">
        <f t="shared" si="1"/>
        <v>7.6923076920321534E-2</v>
      </c>
    </row>
    <row r="45" spans="1:8" x14ac:dyDescent="0.45">
      <c r="A45" t="s">
        <v>57</v>
      </c>
      <c r="B45" s="2">
        <v>45782.120856481481</v>
      </c>
      <c r="C45" s="2">
        <v>45782.12641203704</v>
      </c>
      <c r="D45">
        <v>6</v>
      </c>
      <c r="E45">
        <v>0</v>
      </c>
      <c r="F45" t="s">
        <v>68</v>
      </c>
      <c r="G45" s="7">
        <f t="shared" si="0"/>
        <v>8.0000000051222742</v>
      </c>
      <c r="H45" s="7">
        <f t="shared" si="1"/>
        <v>0.7499999995197868</v>
      </c>
    </row>
    <row r="46" spans="1:8" x14ac:dyDescent="0.45">
      <c r="A46" t="s">
        <v>60</v>
      </c>
      <c r="B46" s="2">
        <v>45782.318194444437</v>
      </c>
      <c r="C46" s="2">
        <v>45782.329305555562</v>
      </c>
      <c r="D46">
        <v>8</v>
      </c>
      <c r="E46">
        <v>0</v>
      </c>
      <c r="F46" t="s">
        <v>68</v>
      </c>
      <c r="G46" s="7">
        <f t="shared" si="0"/>
        <v>16.000000020721927</v>
      </c>
      <c r="H46" s="7">
        <f t="shared" si="1"/>
        <v>0.49999999935243977</v>
      </c>
    </row>
    <row r="47" spans="1:8" x14ac:dyDescent="0.45">
      <c r="A47" t="s">
        <v>59</v>
      </c>
      <c r="B47" s="2">
        <v>45780.597534722219</v>
      </c>
      <c r="C47" s="2">
        <v>45780.606562499997</v>
      </c>
      <c r="D47">
        <v>13</v>
      </c>
      <c r="E47">
        <v>0</v>
      </c>
      <c r="F47" t="s">
        <v>68</v>
      </c>
      <c r="G47" s="7">
        <f t="shared" si="0"/>
        <v>13.000000000465661</v>
      </c>
      <c r="H47" s="7">
        <f t="shared" si="1"/>
        <v>0.99999999996417988</v>
      </c>
    </row>
    <row r="48" spans="1:8" x14ac:dyDescent="0.45">
      <c r="A48" t="s">
        <v>57</v>
      </c>
      <c r="B48" s="2">
        <v>45782.690925925926</v>
      </c>
      <c r="C48" s="2">
        <v>45782.699953703697</v>
      </c>
      <c r="D48">
        <v>14</v>
      </c>
      <c r="E48">
        <v>0</v>
      </c>
      <c r="F48" t="s">
        <v>69</v>
      </c>
      <c r="G48" s="7">
        <f t="shared" si="0"/>
        <v>12.999999989988282</v>
      </c>
      <c r="H48" s="7">
        <f t="shared" si="1"/>
        <v>1.0769230777524499</v>
      </c>
    </row>
    <row r="49" spans="1:8" x14ac:dyDescent="0.45">
      <c r="A49" t="s">
        <v>57</v>
      </c>
      <c r="B49" s="2">
        <v>45782.697708333333</v>
      </c>
      <c r="C49" s="2">
        <v>45782.704652777778</v>
      </c>
      <c r="D49">
        <v>7</v>
      </c>
      <c r="E49">
        <v>0</v>
      </c>
      <c r="F49" t="s">
        <v>69</v>
      </c>
      <c r="G49" s="7">
        <f t="shared" si="0"/>
        <v>10.000000001164153</v>
      </c>
      <c r="H49" s="7">
        <f t="shared" si="1"/>
        <v>0.69999999991850925</v>
      </c>
    </row>
    <row r="50" spans="1:8" x14ac:dyDescent="0.45">
      <c r="A50" t="s">
        <v>59</v>
      </c>
      <c r="B50" s="2">
        <v>45786.944363425922</v>
      </c>
      <c r="C50" s="2">
        <v>45786.948530092603</v>
      </c>
      <c r="D50">
        <v>8</v>
      </c>
      <c r="E50">
        <v>0</v>
      </c>
      <c r="F50" t="s">
        <v>66</v>
      </c>
      <c r="G50" s="7">
        <f t="shared" si="0"/>
        <v>6.0000000195577741</v>
      </c>
      <c r="H50" s="7">
        <f t="shared" si="1"/>
        <v>1.3333333289871614</v>
      </c>
    </row>
    <row r="51" spans="1:8" x14ac:dyDescent="0.45">
      <c r="A51" t="s">
        <v>58</v>
      </c>
      <c r="B51" s="2">
        <v>45780.97693287037</v>
      </c>
      <c r="C51" s="2">
        <v>45780.980405092603</v>
      </c>
      <c r="D51">
        <v>9</v>
      </c>
      <c r="E51">
        <v>0</v>
      </c>
      <c r="F51" t="s">
        <v>68</v>
      </c>
      <c r="G51" s="7">
        <f t="shared" si="0"/>
        <v>5.0000000162981451</v>
      </c>
      <c r="H51" s="7">
        <f t="shared" si="1"/>
        <v>1.7999999941326679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4CC2-A2DA-4153-8188-6E74C9322BD2}">
  <dimension ref="A3:B8"/>
  <sheetViews>
    <sheetView workbookViewId="0">
      <selection activeCell="H14" sqref="H14"/>
    </sheetView>
  </sheetViews>
  <sheetFormatPr defaultRowHeight="14.25" x14ac:dyDescent="0.45"/>
  <cols>
    <col min="1" max="1" width="12.06640625" bestFit="1" customWidth="1"/>
    <col min="2" max="3" width="29.86328125" bestFit="1" customWidth="1"/>
    <col min="4" max="4" width="15.46484375" bestFit="1" customWidth="1"/>
  </cols>
  <sheetData>
    <row r="3" spans="1:2" x14ac:dyDescent="0.45">
      <c r="A3" s="4" t="s">
        <v>223</v>
      </c>
      <c r="B3" t="s">
        <v>230</v>
      </c>
    </row>
    <row r="4" spans="1:2" x14ac:dyDescent="0.45">
      <c r="A4" s="5" t="s">
        <v>58</v>
      </c>
      <c r="B4" s="7">
        <v>10.999999999933477</v>
      </c>
    </row>
    <row r="5" spans="1:2" x14ac:dyDescent="0.45">
      <c r="A5" s="5" t="s">
        <v>57</v>
      </c>
      <c r="B5" s="7">
        <v>9.4999999950440337</v>
      </c>
    </row>
    <row r="6" spans="1:2" x14ac:dyDescent="0.45">
      <c r="A6" s="5" t="s">
        <v>59</v>
      </c>
      <c r="B6" s="7">
        <v>11.076923078373792</v>
      </c>
    </row>
    <row r="7" spans="1:2" x14ac:dyDescent="0.45">
      <c r="A7" s="5" t="s">
        <v>60</v>
      </c>
      <c r="B7" s="7">
        <v>11.666666665114462</v>
      </c>
    </row>
    <row r="8" spans="1:2" x14ac:dyDescent="0.45">
      <c r="A8" s="5" t="s">
        <v>224</v>
      </c>
      <c r="B8" s="7">
        <v>10.719999998691492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workbookViewId="0">
      <selection activeCell="F2" sqref="F2:F51"/>
    </sheetView>
  </sheetViews>
  <sheetFormatPr defaultRowHeight="14.25" x14ac:dyDescent="0.45"/>
  <cols>
    <col min="3" max="3" width="12" bestFit="1" customWidth="1"/>
    <col min="4" max="4" width="12.53125" bestFit="1" customWidth="1"/>
    <col min="5" max="5" width="17.796875" bestFit="1" customWidth="1"/>
    <col min="6" max="6" width="13.33203125" bestFit="1" customWidth="1"/>
    <col min="8" max="8" width="21.86328125" bestFit="1" customWidth="1"/>
  </cols>
  <sheetData>
    <row r="1" spans="1:8" x14ac:dyDescent="0.4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3" t="s">
        <v>232</v>
      </c>
      <c r="G1" s="3" t="s">
        <v>241</v>
      </c>
      <c r="H1" s="3" t="s">
        <v>231</v>
      </c>
    </row>
    <row r="2" spans="1:8" x14ac:dyDescent="0.45">
      <c r="A2" t="s">
        <v>75</v>
      </c>
      <c r="B2" t="s">
        <v>125</v>
      </c>
      <c r="C2">
        <v>143</v>
      </c>
      <c r="D2">
        <v>144</v>
      </c>
      <c r="E2" s="2">
        <v>45766.445914351847</v>
      </c>
      <c r="F2" s="8">
        <f>D2/C2</f>
        <v>1.0069930069930071</v>
      </c>
      <c r="G2" t="str">
        <f>IF(F2&lt;95%,"Under 95%",IF(F2&gt;100%,"Over 100%", "±100%"))</f>
        <v>Over 100%</v>
      </c>
      <c r="H2" s="10">
        <f ca="1">TODAY() - E2</f>
        <v>40.554085648152977</v>
      </c>
    </row>
    <row r="3" spans="1:8" x14ac:dyDescent="0.45">
      <c r="A3" t="s">
        <v>76</v>
      </c>
      <c r="B3" t="s">
        <v>126</v>
      </c>
      <c r="C3">
        <v>266</v>
      </c>
      <c r="D3">
        <v>273</v>
      </c>
      <c r="E3" s="2">
        <v>45736.554178240738</v>
      </c>
      <c r="F3" s="8">
        <f t="shared" ref="F3:F51" si="0">D3/C3</f>
        <v>1.0263157894736843</v>
      </c>
      <c r="G3" t="str">
        <f t="shared" ref="G3:G51" si="1">IF(F3&lt;95%,"Under 95%",IF(F3&gt;100%,"Over 100%", "±100%"))</f>
        <v>Over 100%</v>
      </c>
      <c r="H3" s="10">
        <f t="shared" ref="H3:H51" ca="1" si="2">TODAY() - E3</f>
        <v>70.445821759261889</v>
      </c>
    </row>
    <row r="4" spans="1:8" x14ac:dyDescent="0.45">
      <c r="A4" t="s">
        <v>77</v>
      </c>
      <c r="B4" t="s">
        <v>127</v>
      </c>
      <c r="C4">
        <v>242</v>
      </c>
      <c r="D4">
        <v>249</v>
      </c>
      <c r="E4" s="2">
        <v>45769.331793981481</v>
      </c>
      <c r="F4" s="8">
        <f t="shared" si="0"/>
        <v>1.0289256198347108</v>
      </c>
      <c r="G4" t="str">
        <f t="shared" si="1"/>
        <v>Over 100%</v>
      </c>
      <c r="H4" s="10">
        <f t="shared" ca="1" si="2"/>
        <v>37.668206018519413</v>
      </c>
    </row>
    <row r="5" spans="1:8" x14ac:dyDescent="0.45">
      <c r="A5" t="s">
        <v>78</v>
      </c>
      <c r="B5" t="s">
        <v>128</v>
      </c>
      <c r="C5">
        <v>231</v>
      </c>
      <c r="D5">
        <v>229</v>
      </c>
      <c r="E5" s="2">
        <v>45702.100011574083</v>
      </c>
      <c r="F5" s="8">
        <f t="shared" si="0"/>
        <v>0.9913419913419913</v>
      </c>
      <c r="G5" t="str">
        <f t="shared" si="1"/>
        <v>±100%</v>
      </c>
      <c r="H5" s="10">
        <f t="shared" ca="1" si="2"/>
        <v>104.8999884259174</v>
      </c>
    </row>
    <row r="6" spans="1:8" x14ac:dyDescent="0.45">
      <c r="A6" t="s">
        <v>79</v>
      </c>
      <c r="B6" t="s">
        <v>129</v>
      </c>
      <c r="C6">
        <v>260</v>
      </c>
      <c r="D6">
        <v>268</v>
      </c>
      <c r="E6" s="2">
        <v>45757.317858796298</v>
      </c>
      <c r="F6" s="8">
        <f t="shared" si="0"/>
        <v>1.0307692307692307</v>
      </c>
      <c r="G6" t="str">
        <f t="shared" si="1"/>
        <v>Over 100%</v>
      </c>
      <c r="H6" s="10">
        <f t="shared" ca="1" si="2"/>
        <v>49.682141203702486</v>
      </c>
    </row>
    <row r="7" spans="1:8" x14ac:dyDescent="0.45">
      <c r="A7" t="s">
        <v>80</v>
      </c>
      <c r="B7" t="s">
        <v>130</v>
      </c>
      <c r="C7">
        <v>224</v>
      </c>
      <c r="D7">
        <v>215</v>
      </c>
      <c r="E7" s="2">
        <v>45711.248819444438</v>
      </c>
      <c r="F7" s="8">
        <f t="shared" si="0"/>
        <v>0.9598214285714286</v>
      </c>
      <c r="G7" t="str">
        <f t="shared" si="1"/>
        <v>±100%</v>
      </c>
      <c r="H7" s="10">
        <f t="shared" ca="1" si="2"/>
        <v>95.751180555562314</v>
      </c>
    </row>
    <row r="8" spans="1:8" x14ac:dyDescent="0.45">
      <c r="A8" t="s">
        <v>81</v>
      </c>
      <c r="B8" t="s">
        <v>131</v>
      </c>
      <c r="C8">
        <v>201</v>
      </c>
      <c r="D8">
        <v>187</v>
      </c>
      <c r="E8" s="2">
        <v>45703.620138888888</v>
      </c>
      <c r="F8" s="8">
        <f t="shared" si="0"/>
        <v>0.93034825870646765</v>
      </c>
      <c r="G8" t="str">
        <f t="shared" si="1"/>
        <v>Under 95%</v>
      </c>
      <c r="H8" s="10">
        <f t="shared" ca="1" si="2"/>
        <v>103.3798611111124</v>
      </c>
    </row>
    <row r="9" spans="1:8" x14ac:dyDescent="0.45">
      <c r="A9" t="s">
        <v>82</v>
      </c>
      <c r="B9" t="s">
        <v>132</v>
      </c>
      <c r="C9">
        <v>156</v>
      </c>
      <c r="D9">
        <v>148</v>
      </c>
      <c r="E9" s="2">
        <v>45737.931689814817</v>
      </c>
      <c r="F9" s="8">
        <f t="shared" si="0"/>
        <v>0.94871794871794868</v>
      </c>
      <c r="G9" t="str">
        <f t="shared" si="1"/>
        <v>Under 95%</v>
      </c>
      <c r="H9" s="10">
        <f t="shared" ca="1" si="2"/>
        <v>69.068310185182781</v>
      </c>
    </row>
    <row r="10" spans="1:8" x14ac:dyDescent="0.45">
      <c r="A10" t="s">
        <v>83</v>
      </c>
      <c r="B10" t="s">
        <v>129</v>
      </c>
      <c r="C10">
        <v>226</v>
      </c>
      <c r="D10">
        <v>225</v>
      </c>
      <c r="E10" s="2">
        <v>45751.058437500003</v>
      </c>
      <c r="F10" s="8">
        <f t="shared" si="0"/>
        <v>0.99557522123893805</v>
      </c>
      <c r="G10" t="str">
        <f t="shared" si="1"/>
        <v>±100%</v>
      </c>
      <c r="H10" s="10">
        <f t="shared" ca="1" si="2"/>
        <v>55.941562499996508</v>
      </c>
    </row>
    <row r="11" spans="1:8" x14ac:dyDescent="0.45">
      <c r="A11" t="s">
        <v>84</v>
      </c>
      <c r="B11" t="s">
        <v>133</v>
      </c>
      <c r="C11">
        <v>265</v>
      </c>
      <c r="D11">
        <v>267</v>
      </c>
      <c r="E11" s="2">
        <v>45766.518912037027</v>
      </c>
      <c r="F11" s="8">
        <f t="shared" si="0"/>
        <v>1.0075471698113208</v>
      </c>
      <c r="G11" t="str">
        <f t="shared" si="1"/>
        <v>Over 100%</v>
      </c>
      <c r="H11" s="10">
        <f t="shared" ca="1" si="2"/>
        <v>40.481087962973106</v>
      </c>
    </row>
    <row r="12" spans="1:8" x14ac:dyDescent="0.45">
      <c r="A12" t="s">
        <v>85</v>
      </c>
      <c r="B12" t="s">
        <v>134</v>
      </c>
      <c r="C12">
        <v>52</v>
      </c>
      <c r="D12">
        <v>47</v>
      </c>
      <c r="E12" s="2">
        <v>45678.637337962973</v>
      </c>
      <c r="F12" s="8">
        <f t="shared" si="0"/>
        <v>0.90384615384615385</v>
      </c>
      <c r="G12" t="str">
        <f t="shared" si="1"/>
        <v>Under 95%</v>
      </c>
      <c r="H12" s="10">
        <f t="shared" ca="1" si="2"/>
        <v>128.36266203702689</v>
      </c>
    </row>
    <row r="13" spans="1:8" x14ac:dyDescent="0.45">
      <c r="A13" t="s">
        <v>86</v>
      </c>
      <c r="B13" t="s">
        <v>135</v>
      </c>
      <c r="C13">
        <v>81</v>
      </c>
      <c r="D13">
        <v>73</v>
      </c>
      <c r="E13" s="2">
        <v>45739.763749999998</v>
      </c>
      <c r="F13" s="8">
        <f t="shared" si="0"/>
        <v>0.90123456790123457</v>
      </c>
      <c r="G13" t="str">
        <f t="shared" si="1"/>
        <v>Under 95%</v>
      </c>
      <c r="H13" s="10">
        <f t="shared" ca="1" si="2"/>
        <v>67.236250000001746</v>
      </c>
    </row>
    <row r="14" spans="1:8" x14ac:dyDescent="0.45">
      <c r="A14" t="s">
        <v>87</v>
      </c>
      <c r="B14" t="s">
        <v>136</v>
      </c>
      <c r="C14">
        <v>196</v>
      </c>
      <c r="D14">
        <v>188</v>
      </c>
      <c r="E14" s="2">
        <v>45706.867407407408</v>
      </c>
      <c r="F14" s="8">
        <f t="shared" si="0"/>
        <v>0.95918367346938771</v>
      </c>
      <c r="G14" t="str">
        <f t="shared" si="1"/>
        <v>±100%</v>
      </c>
      <c r="H14" s="10">
        <f t="shared" ca="1" si="2"/>
        <v>100.13259259259212</v>
      </c>
    </row>
    <row r="15" spans="1:8" x14ac:dyDescent="0.45">
      <c r="A15" t="s">
        <v>88</v>
      </c>
      <c r="B15" t="s">
        <v>137</v>
      </c>
      <c r="C15">
        <v>254</v>
      </c>
      <c r="D15">
        <v>247</v>
      </c>
      <c r="E15" s="2">
        <v>45701.016076388893</v>
      </c>
      <c r="F15" s="8">
        <f t="shared" si="0"/>
        <v>0.97244094488188981</v>
      </c>
      <c r="G15" t="str">
        <f t="shared" si="1"/>
        <v>±100%</v>
      </c>
      <c r="H15" s="10">
        <f t="shared" ca="1" si="2"/>
        <v>105.98392361110746</v>
      </c>
    </row>
    <row r="16" spans="1:8" x14ac:dyDescent="0.45">
      <c r="A16" t="s">
        <v>89</v>
      </c>
      <c r="B16" t="s">
        <v>138</v>
      </c>
      <c r="C16">
        <v>121</v>
      </c>
      <c r="D16">
        <v>113</v>
      </c>
      <c r="E16" s="2">
        <v>45720.765474537038</v>
      </c>
      <c r="F16" s="8">
        <f t="shared" si="0"/>
        <v>0.93388429752066116</v>
      </c>
      <c r="G16" t="str">
        <f t="shared" si="1"/>
        <v>Under 95%</v>
      </c>
      <c r="H16" s="10">
        <f t="shared" ca="1" si="2"/>
        <v>86.234525462961756</v>
      </c>
    </row>
    <row r="17" spans="1:8" x14ac:dyDescent="0.45">
      <c r="A17" t="s">
        <v>90</v>
      </c>
      <c r="B17" t="s">
        <v>139</v>
      </c>
      <c r="C17">
        <v>80</v>
      </c>
      <c r="D17">
        <v>66</v>
      </c>
      <c r="E17" s="2">
        <v>45697.925266203703</v>
      </c>
      <c r="F17" s="8">
        <f t="shared" si="0"/>
        <v>0.82499999999999996</v>
      </c>
      <c r="G17" t="str">
        <f t="shared" si="1"/>
        <v>Under 95%</v>
      </c>
      <c r="H17" s="10">
        <f t="shared" ca="1" si="2"/>
        <v>109.07473379629664</v>
      </c>
    </row>
    <row r="18" spans="1:8" x14ac:dyDescent="0.45">
      <c r="A18" t="s">
        <v>91</v>
      </c>
      <c r="B18" t="s">
        <v>140</v>
      </c>
      <c r="C18">
        <v>54</v>
      </c>
      <c r="D18">
        <v>61</v>
      </c>
      <c r="E18" s="2">
        <v>45752.034444444442</v>
      </c>
      <c r="F18" s="8">
        <f t="shared" si="0"/>
        <v>1.1296296296296295</v>
      </c>
      <c r="G18" t="str">
        <f t="shared" si="1"/>
        <v>Over 100%</v>
      </c>
      <c r="H18" s="10">
        <f t="shared" ca="1" si="2"/>
        <v>54.96555555555824</v>
      </c>
    </row>
    <row r="19" spans="1:8" x14ac:dyDescent="0.45">
      <c r="A19" t="s">
        <v>92</v>
      </c>
      <c r="B19" t="s">
        <v>141</v>
      </c>
      <c r="C19">
        <v>52</v>
      </c>
      <c r="D19">
        <v>58</v>
      </c>
      <c r="E19" s="2">
        <v>45771.70412037037</v>
      </c>
      <c r="F19" s="8">
        <f t="shared" si="0"/>
        <v>1.1153846153846154</v>
      </c>
      <c r="G19" t="str">
        <f t="shared" si="1"/>
        <v>Over 100%</v>
      </c>
      <c r="H19" s="10">
        <f t="shared" ca="1" si="2"/>
        <v>35.295879629629781</v>
      </c>
    </row>
    <row r="20" spans="1:8" x14ac:dyDescent="0.45">
      <c r="A20" t="s">
        <v>93</v>
      </c>
      <c r="B20" t="s">
        <v>142</v>
      </c>
      <c r="C20">
        <v>219</v>
      </c>
      <c r="D20">
        <v>226</v>
      </c>
      <c r="E20" s="2">
        <v>45681.08222222222</v>
      </c>
      <c r="F20" s="8">
        <f t="shared" si="0"/>
        <v>1.0319634703196348</v>
      </c>
      <c r="G20" t="str">
        <f t="shared" si="1"/>
        <v>Over 100%</v>
      </c>
      <c r="H20" s="10">
        <f t="shared" ca="1" si="2"/>
        <v>125.91777777778043</v>
      </c>
    </row>
    <row r="21" spans="1:8" x14ac:dyDescent="0.45">
      <c r="A21" t="s">
        <v>94</v>
      </c>
      <c r="B21" t="s">
        <v>143</v>
      </c>
      <c r="C21">
        <v>60</v>
      </c>
      <c r="D21">
        <v>59</v>
      </c>
      <c r="E21" s="2">
        <v>45722.234027777777</v>
      </c>
      <c r="F21" s="8">
        <f t="shared" si="0"/>
        <v>0.98333333333333328</v>
      </c>
      <c r="G21" t="str">
        <f t="shared" si="1"/>
        <v>±100%</v>
      </c>
      <c r="H21" s="10">
        <f t="shared" ca="1" si="2"/>
        <v>84.765972222223354</v>
      </c>
    </row>
    <row r="22" spans="1:8" x14ac:dyDescent="0.45">
      <c r="A22" t="s">
        <v>95</v>
      </c>
      <c r="B22" t="s">
        <v>144</v>
      </c>
      <c r="C22">
        <v>209</v>
      </c>
      <c r="D22">
        <v>217</v>
      </c>
      <c r="E22" s="2">
        <v>45721.902627314812</v>
      </c>
      <c r="F22" s="8">
        <f t="shared" si="0"/>
        <v>1.0382775119617225</v>
      </c>
      <c r="G22" t="str">
        <f t="shared" si="1"/>
        <v>Over 100%</v>
      </c>
      <c r="H22" s="10">
        <f t="shared" ca="1" si="2"/>
        <v>85.09737268518802</v>
      </c>
    </row>
    <row r="23" spans="1:8" x14ac:dyDescent="0.45">
      <c r="A23" t="s">
        <v>96</v>
      </c>
      <c r="B23" t="s">
        <v>140</v>
      </c>
      <c r="C23">
        <v>82</v>
      </c>
      <c r="D23">
        <v>85</v>
      </c>
      <c r="E23" s="2">
        <v>45716.786180555559</v>
      </c>
      <c r="F23" s="8">
        <f t="shared" si="0"/>
        <v>1.0365853658536586</v>
      </c>
      <c r="G23" t="str">
        <f t="shared" si="1"/>
        <v>Over 100%</v>
      </c>
      <c r="H23" s="10">
        <f t="shared" ca="1" si="2"/>
        <v>90.213819444441469</v>
      </c>
    </row>
    <row r="24" spans="1:8" x14ac:dyDescent="0.45">
      <c r="A24" t="s">
        <v>97</v>
      </c>
      <c r="B24" t="s">
        <v>136</v>
      </c>
      <c r="C24">
        <v>210</v>
      </c>
      <c r="D24">
        <v>207</v>
      </c>
      <c r="E24" s="2">
        <v>45736.007974537039</v>
      </c>
      <c r="F24" s="8">
        <f t="shared" si="0"/>
        <v>0.98571428571428577</v>
      </c>
      <c r="G24" t="str">
        <f t="shared" si="1"/>
        <v>±100%</v>
      </c>
      <c r="H24" s="10">
        <f t="shared" ca="1" si="2"/>
        <v>70.992025462961465</v>
      </c>
    </row>
    <row r="25" spans="1:8" x14ac:dyDescent="0.45">
      <c r="A25" t="s">
        <v>98</v>
      </c>
      <c r="B25" t="s">
        <v>145</v>
      </c>
      <c r="C25">
        <v>253</v>
      </c>
      <c r="D25">
        <v>261</v>
      </c>
      <c r="E25" s="2">
        <v>45738.719363425917</v>
      </c>
      <c r="F25" s="8">
        <f t="shared" si="0"/>
        <v>1.0316205533596838</v>
      </c>
      <c r="G25" t="str">
        <f t="shared" si="1"/>
        <v>Over 100%</v>
      </c>
      <c r="H25" s="10">
        <f t="shared" ca="1" si="2"/>
        <v>68.280636574083474</v>
      </c>
    </row>
    <row r="26" spans="1:8" x14ac:dyDescent="0.45">
      <c r="A26" t="s">
        <v>99</v>
      </c>
      <c r="B26" t="s">
        <v>146</v>
      </c>
      <c r="C26">
        <v>232</v>
      </c>
      <c r="D26">
        <v>237</v>
      </c>
      <c r="E26" s="2">
        <v>45713.706724537027</v>
      </c>
      <c r="F26" s="8">
        <f t="shared" si="0"/>
        <v>1.021551724137931</v>
      </c>
      <c r="G26" t="str">
        <f t="shared" si="1"/>
        <v>Over 100%</v>
      </c>
      <c r="H26" s="10">
        <f t="shared" ca="1" si="2"/>
        <v>93.293275462972815</v>
      </c>
    </row>
    <row r="27" spans="1:8" x14ac:dyDescent="0.45">
      <c r="A27" t="s">
        <v>100</v>
      </c>
      <c r="B27" t="s">
        <v>142</v>
      </c>
      <c r="C27">
        <v>78</v>
      </c>
      <c r="D27">
        <v>79</v>
      </c>
      <c r="E27" s="2">
        <v>45739.392974537041</v>
      </c>
      <c r="F27" s="8">
        <f t="shared" si="0"/>
        <v>1.0128205128205128</v>
      </c>
      <c r="G27" t="str">
        <f t="shared" si="1"/>
        <v>Over 100%</v>
      </c>
      <c r="H27" s="10">
        <f t="shared" ca="1" si="2"/>
        <v>67.607025462959427</v>
      </c>
    </row>
    <row r="28" spans="1:8" x14ac:dyDescent="0.45">
      <c r="A28" t="s">
        <v>101</v>
      </c>
      <c r="B28" t="s">
        <v>135</v>
      </c>
      <c r="C28">
        <v>106</v>
      </c>
      <c r="D28">
        <v>112</v>
      </c>
      <c r="E28" s="2">
        <v>45760.78230324074</v>
      </c>
      <c r="F28" s="8">
        <f t="shared" si="0"/>
        <v>1.0566037735849056</v>
      </c>
      <c r="G28" t="str">
        <f t="shared" si="1"/>
        <v>Over 100%</v>
      </c>
      <c r="H28" s="10">
        <f t="shared" ca="1" si="2"/>
        <v>46.217696759260434</v>
      </c>
    </row>
    <row r="29" spans="1:8" x14ac:dyDescent="0.45">
      <c r="A29" t="s">
        <v>102</v>
      </c>
      <c r="B29" t="s">
        <v>130</v>
      </c>
      <c r="C29">
        <v>231</v>
      </c>
      <c r="D29">
        <v>222</v>
      </c>
      <c r="E29" s="2">
        <v>45689.273900462962</v>
      </c>
      <c r="F29" s="8">
        <f t="shared" si="0"/>
        <v>0.96103896103896103</v>
      </c>
      <c r="G29" t="str">
        <f t="shared" si="1"/>
        <v>±100%</v>
      </c>
      <c r="H29" s="10">
        <f t="shared" ca="1" si="2"/>
        <v>117.72609953703795</v>
      </c>
    </row>
    <row r="30" spans="1:8" x14ac:dyDescent="0.45">
      <c r="A30" t="s">
        <v>103</v>
      </c>
      <c r="B30" t="s">
        <v>147</v>
      </c>
      <c r="C30">
        <v>191</v>
      </c>
      <c r="D30">
        <v>172</v>
      </c>
      <c r="E30" s="2">
        <v>45754.277002314811</v>
      </c>
      <c r="F30" s="8">
        <f t="shared" si="0"/>
        <v>0.90052356020942403</v>
      </c>
      <c r="G30" t="str">
        <f t="shared" si="1"/>
        <v>Under 95%</v>
      </c>
      <c r="H30" s="10">
        <f t="shared" ca="1" si="2"/>
        <v>52.722997685188602</v>
      </c>
    </row>
    <row r="31" spans="1:8" x14ac:dyDescent="0.45">
      <c r="A31" t="s">
        <v>104</v>
      </c>
      <c r="B31" t="s">
        <v>146</v>
      </c>
      <c r="C31">
        <v>277</v>
      </c>
      <c r="D31">
        <v>265</v>
      </c>
      <c r="E31" s="2">
        <v>45734.36378472222</v>
      </c>
      <c r="F31" s="8">
        <f t="shared" si="0"/>
        <v>0.95667870036101088</v>
      </c>
      <c r="G31" t="str">
        <f t="shared" si="1"/>
        <v>±100%</v>
      </c>
      <c r="H31" s="10">
        <f t="shared" ca="1" si="2"/>
        <v>72.636215277780138</v>
      </c>
    </row>
    <row r="32" spans="1:8" x14ac:dyDescent="0.45">
      <c r="A32" t="s">
        <v>105</v>
      </c>
      <c r="B32" t="s">
        <v>148</v>
      </c>
      <c r="C32">
        <v>242</v>
      </c>
      <c r="D32">
        <v>251</v>
      </c>
      <c r="E32" s="2">
        <v>45701.008020833331</v>
      </c>
      <c r="F32" s="8">
        <f t="shared" si="0"/>
        <v>1.0371900826446281</v>
      </c>
      <c r="G32" t="str">
        <f t="shared" si="1"/>
        <v>Over 100%</v>
      </c>
      <c r="H32" s="10">
        <f t="shared" ca="1" si="2"/>
        <v>105.9919791666689</v>
      </c>
    </row>
    <row r="33" spans="1:8" x14ac:dyDescent="0.45">
      <c r="A33" t="s">
        <v>106</v>
      </c>
      <c r="B33" t="s">
        <v>149</v>
      </c>
      <c r="C33">
        <v>233</v>
      </c>
      <c r="D33">
        <v>242</v>
      </c>
      <c r="E33" s="2">
        <v>45715.551990740743</v>
      </c>
      <c r="F33" s="8">
        <f t="shared" si="0"/>
        <v>1.03862660944206</v>
      </c>
      <c r="G33" t="str">
        <f t="shared" si="1"/>
        <v>Over 100%</v>
      </c>
      <c r="H33" s="10">
        <f t="shared" ca="1" si="2"/>
        <v>91.448009259256651</v>
      </c>
    </row>
    <row r="34" spans="1:8" x14ac:dyDescent="0.45">
      <c r="A34" t="s">
        <v>107</v>
      </c>
      <c r="B34" t="s">
        <v>148</v>
      </c>
      <c r="C34">
        <v>211</v>
      </c>
      <c r="D34">
        <v>204</v>
      </c>
      <c r="E34" s="2">
        <v>45754.159398148149</v>
      </c>
      <c r="F34" s="8">
        <f t="shared" si="0"/>
        <v>0.96682464454976302</v>
      </c>
      <c r="G34" t="str">
        <f t="shared" si="1"/>
        <v>±100%</v>
      </c>
      <c r="H34" s="10">
        <f t="shared" ca="1" si="2"/>
        <v>52.840601851850806</v>
      </c>
    </row>
    <row r="35" spans="1:8" x14ac:dyDescent="0.45">
      <c r="A35" t="s">
        <v>108</v>
      </c>
      <c r="B35" t="s">
        <v>150</v>
      </c>
      <c r="C35">
        <v>294</v>
      </c>
      <c r="D35">
        <v>303</v>
      </c>
      <c r="E35" s="2">
        <v>45756.166435185187</v>
      </c>
      <c r="F35" s="8">
        <f t="shared" si="0"/>
        <v>1.0306122448979591</v>
      </c>
      <c r="G35" t="str">
        <f t="shared" si="1"/>
        <v>Over 100%</v>
      </c>
      <c r="H35" s="10">
        <f t="shared" ca="1" si="2"/>
        <v>50.833564814813144</v>
      </c>
    </row>
    <row r="36" spans="1:8" x14ac:dyDescent="0.45">
      <c r="A36" t="s">
        <v>109</v>
      </c>
      <c r="B36" t="s">
        <v>151</v>
      </c>
      <c r="C36">
        <v>228</v>
      </c>
      <c r="D36">
        <v>238</v>
      </c>
      <c r="E36" s="2">
        <v>45688.325578703712</v>
      </c>
      <c r="F36" s="8">
        <f t="shared" si="0"/>
        <v>1.0438596491228069</v>
      </c>
      <c r="G36" t="str">
        <f t="shared" si="1"/>
        <v>Over 100%</v>
      </c>
      <c r="H36" s="10">
        <f t="shared" ca="1" si="2"/>
        <v>118.67442129628762</v>
      </c>
    </row>
    <row r="37" spans="1:8" x14ac:dyDescent="0.45">
      <c r="A37" t="s">
        <v>110</v>
      </c>
      <c r="B37" t="s">
        <v>140</v>
      </c>
      <c r="C37">
        <v>191</v>
      </c>
      <c r="D37">
        <v>184</v>
      </c>
      <c r="E37" s="2">
        <v>45677.505486111113</v>
      </c>
      <c r="F37" s="8">
        <f t="shared" si="0"/>
        <v>0.96335078534031415</v>
      </c>
      <c r="G37" t="str">
        <f t="shared" si="1"/>
        <v>±100%</v>
      </c>
      <c r="H37" s="10">
        <f t="shared" ca="1" si="2"/>
        <v>129.49451388888701</v>
      </c>
    </row>
    <row r="38" spans="1:8" x14ac:dyDescent="0.45">
      <c r="A38" t="s">
        <v>111</v>
      </c>
      <c r="B38" t="s">
        <v>151</v>
      </c>
      <c r="C38">
        <v>276</v>
      </c>
      <c r="D38">
        <v>278</v>
      </c>
      <c r="E38" s="2">
        <v>45734.971909722219</v>
      </c>
      <c r="F38" s="8">
        <f t="shared" si="0"/>
        <v>1.0072463768115942</v>
      </c>
      <c r="G38" t="str">
        <f t="shared" si="1"/>
        <v>Over 100%</v>
      </c>
      <c r="H38" s="10">
        <f t="shared" ca="1" si="2"/>
        <v>72.028090277781303</v>
      </c>
    </row>
    <row r="39" spans="1:8" x14ac:dyDescent="0.45">
      <c r="A39" t="s">
        <v>112</v>
      </c>
      <c r="B39" t="s">
        <v>144</v>
      </c>
      <c r="C39">
        <v>285</v>
      </c>
      <c r="D39">
        <v>274</v>
      </c>
      <c r="E39" s="2">
        <v>45725.349907407413</v>
      </c>
      <c r="F39" s="8">
        <f t="shared" si="0"/>
        <v>0.96140350877192982</v>
      </c>
      <c r="G39" t="str">
        <f t="shared" si="1"/>
        <v>±100%</v>
      </c>
      <c r="H39" s="10">
        <f t="shared" ca="1" si="2"/>
        <v>81.650092592586589</v>
      </c>
    </row>
    <row r="40" spans="1:8" x14ac:dyDescent="0.45">
      <c r="A40" t="s">
        <v>113</v>
      </c>
      <c r="B40" t="s">
        <v>131</v>
      </c>
      <c r="C40">
        <v>66</v>
      </c>
      <c r="D40">
        <v>71</v>
      </c>
      <c r="E40" s="2">
        <v>45685.287569444437</v>
      </c>
      <c r="F40" s="8">
        <f t="shared" si="0"/>
        <v>1.0757575757575757</v>
      </c>
      <c r="G40" t="str">
        <f t="shared" si="1"/>
        <v>Over 100%</v>
      </c>
      <c r="H40" s="10">
        <f t="shared" ca="1" si="2"/>
        <v>121.71243055556261</v>
      </c>
    </row>
    <row r="41" spans="1:8" x14ac:dyDescent="0.45">
      <c r="A41" t="s">
        <v>114</v>
      </c>
      <c r="B41" t="s">
        <v>137</v>
      </c>
      <c r="C41">
        <v>57</v>
      </c>
      <c r="D41">
        <v>46</v>
      </c>
      <c r="E41" s="2">
        <v>45679.024560185193</v>
      </c>
      <c r="F41" s="8">
        <f t="shared" si="0"/>
        <v>0.80701754385964908</v>
      </c>
      <c r="G41" t="str">
        <f t="shared" si="1"/>
        <v>Under 95%</v>
      </c>
      <c r="H41" s="10">
        <f t="shared" ca="1" si="2"/>
        <v>127.97543981480703</v>
      </c>
    </row>
    <row r="42" spans="1:8" x14ac:dyDescent="0.45">
      <c r="A42" t="s">
        <v>115</v>
      </c>
      <c r="B42" t="s">
        <v>128</v>
      </c>
      <c r="C42">
        <v>96</v>
      </c>
      <c r="D42">
        <v>103</v>
      </c>
      <c r="E42" s="2">
        <v>45766.012129629627</v>
      </c>
      <c r="F42" s="8">
        <f t="shared" si="0"/>
        <v>1.0729166666666667</v>
      </c>
      <c r="G42" t="str">
        <f t="shared" si="1"/>
        <v>Over 100%</v>
      </c>
      <c r="H42" s="10">
        <f t="shared" ca="1" si="2"/>
        <v>40.987870370372548</v>
      </c>
    </row>
    <row r="43" spans="1:8" x14ac:dyDescent="0.45">
      <c r="A43" t="s">
        <v>116</v>
      </c>
      <c r="B43" t="s">
        <v>144</v>
      </c>
      <c r="C43">
        <v>151</v>
      </c>
      <c r="D43">
        <v>154</v>
      </c>
      <c r="E43" s="2">
        <v>45747.569479166668</v>
      </c>
      <c r="F43" s="8">
        <f t="shared" si="0"/>
        <v>1.0198675496688743</v>
      </c>
      <c r="G43" t="str">
        <f t="shared" si="1"/>
        <v>Over 100%</v>
      </c>
      <c r="H43" s="10">
        <f t="shared" ca="1" si="2"/>
        <v>59.430520833331684</v>
      </c>
    </row>
    <row r="44" spans="1:8" x14ac:dyDescent="0.45">
      <c r="A44" t="s">
        <v>117</v>
      </c>
      <c r="B44" t="s">
        <v>144</v>
      </c>
      <c r="C44">
        <v>98</v>
      </c>
      <c r="D44">
        <v>107</v>
      </c>
      <c r="E44" s="2">
        <v>45725.535578703697</v>
      </c>
      <c r="F44" s="8">
        <f t="shared" si="0"/>
        <v>1.0918367346938775</v>
      </c>
      <c r="G44" t="str">
        <f t="shared" si="1"/>
        <v>Over 100%</v>
      </c>
      <c r="H44" s="10">
        <f t="shared" ca="1" si="2"/>
        <v>81.464421296303044</v>
      </c>
    </row>
    <row r="45" spans="1:8" x14ac:dyDescent="0.45">
      <c r="A45" t="s">
        <v>118</v>
      </c>
      <c r="B45" t="s">
        <v>140</v>
      </c>
      <c r="C45">
        <v>209</v>
      </c>
      <c r="D45">
        <v>202</v>
      </c>
      <c r="E45" s="2">
        <v>45714.018206018518</v>
      </c>
      <c r="F45" s="8">
        <f t="shared" si="0"/>
        <v>0.96650717703349287</v>
      </c>
      <c r="G45" t="str">
        <f t="shared" si="1"/>
        <v>±100%</v>
      </c>
      <c r="H45" s="10">
        <f t="shared" ca="1" si="2"/>
        <v>92.981793981482042</v>
      </c>
    </row>
    <row r="46" spans="1:8" x14ac:dyDescent="0.45">
      <c r="A46" t="s">
        <v>119</v>
      </c>
      <c r="B46" t="s">
        <v>152</v>
      </c>
      <c r="C46">
        <v>188</v>
      </c>
      <c r="D46">
        <v>190</v>
      </c>
      <c r="E46" s="2">
        <v>45665.24490740741</v>
      </c>
      <c r="F46" s="8">
        <f t="shared" si="0"/>
        <v>1.0106382978723405</v>
      </c>
      <c r="G46" t="str">
        <f t="shared" si="1"/>
        <v>Over 100%</v>
      </c>
      <c r="H46" s="10">
        <f t="shared" ca="1" si="2"/>
        <v>141.75509259258979</v>
      </c>
    </row>
    <row r="47" spans="1:8" x14ac:dyDescent="0.45">
      <c r="A47" t="s">
        <v>120</v>
      </c>
      <c r="B47" t="s">
        <v>140</v>
      </c>
      <c r="C47">
        <v>101</v>
      </c>
      <c r="D47">
        <v>111</v>
      </c>
      <c r="E47" s="2">
        <v>45706.607951388891</v>
      </c>
      <c r="F47" s="8">
        <f t="shared" si="0"/>
        <v>1.0990099009900991</v>
      </c>
      <c r="G47" t="str">
        <f t="shared" si="1"/>
        <v>Over 100%</v>
      </c>
      <c r="H47" s="10">
        <f t="shared" ca="1" si="2"/>
        <v>100.3920486111092</v>
      </c>
    </row>
    <row r="48" spans="1:8" x14ac:dyDescent="0.45">
      <c r="A48" t="s">
        <v>121</v>
      </c>
      <c r="B48" t="s">
        <v>139</v>
      </c>
      <c r="C48">
        <v>151</v>
      </c>
      <c r="D48">
        <v>142</v>
      </c>
      <c r="E48" s="2">
        <v>45774.421296296299</v>
      </c>
      <c r="F48" s="8">
        <f t="shared" si="0"/>
        <v>0.94039735099337751</v>
      </c>
      <c r="G48" t="str">
        <f t="shared" si="1"/>
        <v>Under 95%</v>
      </c>
      <c r="H48" s="10">
        <f t="shared" ca="1" si="2"/>
        <v>32.578703703700739</v>
      </c>
    </row>
    <row r="49" spans="1:8" x14ac:dyDescent="0.45">
      <c r="A49" t="s">
        <v>122</v>
      </c>
      <c r="B49" t="s">
        <v>148</v>
      </c>
      <c r="C49">
        <v>253</v>
      </c>
      <c r="D49">
        <v>245</v>
      </c>
      <c r="E49" s="2">
        <v>45659.003888888888</v>
      </c>
      <c r="F49" s="8">
        <f t="shared" si="0"/>
        <v>0.96837944664031617</v>
      </c>
      <c r="G49" t="str">
        <f t="shared" si="1"/>
        <v>±100%</v>
      </c>
      <c r="H49" s="10">
        <f t="shared" ca="1" si="2"/>
        <v>147.99611111111153</v>
      </c>
    </row>
    <row r="50" spans="1:8" x14ac:dyDescent="0.45">
      <c r="A50" t="s">
        <v>123</v>
      </c>
      <c r="B50" t="s">
        <v>131</v>
      </c>
      <c r="C50">
        <v>67</v>
      </c>
      <c r="D50">
        <v>72</v>
      </c>
      <c r="E50" s="2">
        <v>45759.210069444453</v>
      </c>
      <c r="F50" s="8">
        <f t="shared" si="0"/>
        <v>1.0746268656716418</v>
      </c>
      <c r="G50" t="str">
        <f t="shared" si="1"/>
        <v>Over 100%</v>
      </c>
      <c r="H50" s="10">
        <f t="shared" ca="1" si="2"/>
        <v>47.789930555547471</v>
      </c>
    </row>
    <row r="51" spans="1:8" x14ac:dyDescent="0.45">
      <c r="A51" t="s">
        <v>124</v>
      </c>
      <c r="B51" t="s">
        <v>149</v>
      </c>
      <c r="C51">
        <v>174</v>
      </c>
      <c r="D51">
        <v>166</v>
      </c>
      <c r="E51" s="2">
        <v>45709.724212962959</v>
      </c>
      <c r="F51" s="8">
        <f t="shared" si="0"/>
        <v>0.95402298850574707</v>
      </c>
      <c r="G51" t="str">
        <f t="shared" si="1"/>
        <v>±100%</v>
      </c>
      <c r="H51" s="10">
        <f t="shared" ca="1" si="2"/>
        <v>97.275787037040573</v>
      </c>
    </row>
  </sheetData>
  <autoFilter ref="A1:H51" xr:uid="{00000000-0001-0000-0200-000000000000}"/>
  <conditionalFormatting sqref="F2:F51">
    <cfRule type="cellIs" dxfId="0" priority="1" operator="lessThan">
      <formula>0.95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4A3F-46F0-478F-8C3C-4DEAB68AB0D1}">
  <dimension ref="A3:B7"/>
  <sheetViews>
    <sheetView workbookViewId="0">
      <selection activeCell="A4" sqref="A4"/>
    </sheetView>
  </sheetViews>
  <sheetFormatPr defaultRowHeight="14.25" x14ac:dyDescent="0.45"/>
  <cols>
    <col min="1" max="1" width="12.06640625" bestFit="1" customWidth="1"/>
    <col min="2" max="2" width="20.9296875" bestFit="1" customWidth="1"/>
  </cols>
  <sheetData>
    <row r="3" spans="1:2" x14ac:dyDescent="0.45">
      <c r="A3" s="4" t="s">
        <v>223</v>
      </c>
      <c r="B3" t="s">
        <v>245</v>
      </c>
    </row>
    <row r="4" spans="1:2" x14ac:dyDescent="0.45">
      <c r="A4" s="5" t="s">
        <v>243</v>
      </c>
      <c r="B4" s="6">
        <v>15</v>
      </c>
    </row>
    <row r="5" spans="1:2" x14ac:dyDescent="0.45">
      <c r="A5" s="5" t="s">
        <v>244</v>
      </c>
      <c r="B5" s="6">
        <v>26</v>
      </c>
    </row>
    <row r="6" spans="1:2" x14ac:dyDescent="0.45">
      <c r="A6" s="5" t="s">
        <v>242</v>
      </c>
      <c r="B6" s="6">
        <v>9</v>
      </c>
    </row>
    <row r="7" spans="1:2" x14ac:dyDescent="0.45">
      <c r="A7" s="5" t="s">
        <v>224</v>
      </c>
      <c r="B7" s="6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C4" sqref="C4"/>
    </sheetView>
  </sheetViews>
  <sheetFormatPr defaultRowHeight="14.25" x14ac:dyDescent="0.45"/>
  <cols>
    <col min="2" max="3" width="17.59765625" bestFit="1" customWidth="1"/>
    <col min="4" max="4" width="9.33203125" bestFit="1" customWidth="1"/>
    <col min="5" max="5" width="5.53125" bestFit="1" customWidth="1"/>
    <col min="6" max="6" width="22.796875" bestFit="1" customWidth="1"/>
  </cols>
  <sheetData>
    <row r="1" spans="1:6" x14ac:dyDescent="0.45">
      <c r="A1" s="1" t="s">
        <v>153</v>
      </c>
      <c r="B1" s="1" t="s">
        <v>154</v>
      </c>
      <c r="C1" s="1" t="s">
        <v>155</v>
      </c>
      <c r="D1" s="1" t="s">
        <v>3</v>
      </c>
      <c r="E1" s="1" t="s">
        <v>156</v>
      </c>
      <c r="F1" s="3" t="s">
        <v>233</v>
      </c>
    </row>
    <row r="2" spans="1:6" x14ac:dyDescent="0.45">
      <c r="A2" t="s">
        <v>202</v>
      </c>
      <c r="B2" s="2">
        <v>45782.014398148152</v>
      </c>
      <c r="C2" s="2">
        <v>45782.172037037039</v>
      </c>
      <c r="D2">
        <v>60</v>
      </c>
      <c r="E2">
        <v>0</v>
      </c>
      <c r="F2" s="9">
        <f>(C2-B2) *24</f>
        <v>3.7833333332673647</v>
      </c>
    </row>
    <row r="3" spans="1:6" x14ac:dyDescent="0.45">
      <c r="A3" t="s">
        <v>172</v>
      </c>
      <c r="B3" s="2">
        <v>45780.052453703713</v>
      </c>
      <c r="C3" s="2">
        <v>45780.210092592592</v>
      </c>
      <c r="D3">
        <v>52</v>
      </c>
      <c r="E3">
        <v>0</v>
      </c>
      <c r="F3" s="9">
        <f t="shared" ref="F3:F51" si="0">(C3-B3) *24</f>
        <v>3.7833333330927417</v>
      </c>
    </row>
    <row r="4" spans="1:6" x14ac:dyDescent="0.45">
      <c r="A4" t="s">
        <v>173</v>
      </c>
      <c r="B4" s="2">
        <v>45781.311319444438</v>
      </c>
      <c r="C4" s="2">
        <v>45781.467569444438</v>
      </c>
      <c r="D4">
        <v>46</v>
      </c>
      <c r="E4">
        <v>1</v>
      </c>
      <c r="F4" s="9">
        <f t="shared" si="0"/>
        <v>3.75</v>
      </c>
    </row>
    <row r="5" spans="1:6" x14ac:dyDescent="0.45">
      <c r="A5" t="s">
        <v>176</v>
      </c>
      <c r="B5" s="2">
        <v>45781.619155092587</v>
      </c>
      <c r="C5" s="2">
        <v>45781.774710648147</v>
      </c>
      <c r="D5">
        <v>37</v>
      </c>
      <c r="E5">
        <v>0</v>
      </c>
      <c r="F5" s="9">
        <f t="shared" si="0"/>
        <v>3.7333333334536292</v>
      </c>
    </row>
    <row r="6" spans="1:6" x14ac:dyDescent="0.45">
      <c r="A6" t="s">
        <v>181</v>
      </c>
      <c r="B6" s="2">
        <v>45785.438796296286</v>
      </c>
      <c r="C6" s="2">
        <v>45785.592962962961</v>
      </c>
      <c r="D6">
        <v>54</v>
      </c>
      <c r="E6">
        <v>0</v>
      </c>
      <c r="F6" s="9">
        <f t="shared" si="0"/>
        <v>3.7000000001862645</v>
      </c>
    </row>
    <row r="7" spans="1:6" x14ac:dyDescent="0.45">
      <c r="A7" t="s">
        <v>161</v>
      </c>
      <c r="B7" s="2">
        <v>45786.891886574071</v>
      </c>
      <c r="C7" s="2">
        <v>45787.046053240738</v>
      </c>
      <c r="D7">
        <v>75</v>
      </c>
      <c r="E7">
        <v>0</v>
      </c>
      <c r="F7" s="9">
        <f t="shared" si="0"/>
        <v>3.7000000000116415</v>
      </c>
    </row>
    <row r="8" spans="1:6" x14ac:dyDescent="0.45">
      <c r="A8" t="s">
        <v>163</v>
      </c>
      <c r="B8" s="2">
        <v>45778.338125000002</v>
      </c>
      <c r="C8" s="2">
        <v>45778.484652777777</v>
      </c>
      <c r="D8">
        <v>34</v>
      </c>
      <c r="E8">
        <v>0</v>
      </c>
      <c r="F8" s="9">
        <f t="shared" si="0"/>
        <v>3.5166666666045785</v>
      </c>
    </row>
    <row r="9" spans="1:6" x14ac:dyDescent="0.45">
      <c r="A9" t="s">
        <v>169</v>
      </c>
      <c r="B9" s="2">
        <v>45785.043576388889</v>
      </c>
      <c r="C9" s="2">
        <v>45785.190104166657</v>
      </c>
      <c r="D9">
        <v>55</v>
      </c>
      <c r="E9">
        <v>0</v>
      </c>
      <c r="F9" s="9">
        <f t="shared" si="0"/>
        <v>3.5166666664299555</v>
      </c>
    </row>
    <row r="10" spans="1:6" x14ac:dyDescent="0.45">
      <c r="A10" t="s">
        <v>192</v>
      </c>
      <c r="B10" s="2">
        <v>45787.730023148149</v>
      </c>
      <c r="C10" s="2">
        <v>45787.873773148152</v>
      </c>
      <c r="D10">
        <v>70</v>
      </c>
      <c r="E10">
        <v>2</v>
      </c>
      <c r="F10" s="9">
        <f t="shared" si="0"/>
        <v>3.4500000000698492</v>
      </c>
    </row>
    <row r="11" spans="1:6" x14ac:dyDescent="0.45">
      <c r="A11" t="s">
        <v>186</v>
      </c>
      <c r="B11" s="2">
        <v>45778.317824074067</v>
      </c>
      <c r="C11" s="2">
        <v>45778.460185185177</v>
      </c>
      <c r="D11">
        <v>64</v>
      </c>
      <c r="E11">
        <v>1</v>
      </c>
      <c r="F11" s="9">
        <f t="shared" si="0"/>
        <v>3.4166666666278616</v>
      </c>
    </row>
    <row r="12" spans="1:6" x14ac:dyDescent="0.45">
      <c r="A12" t="s">
        <v>196</v>
      </c>
      <c r="B12" s="2">
        <v>45785.910960648151</v>
      </c>
      <c r="C12" s="2">
        <v>45786.052627314813</v>
      </c>
      <c r="D12">
        <v>96</v>
      </c>
      <c r="E12">
        <v>0</v>
      </c>
      <c r="F12" s="9">
        <f t="shared" si="0"/>
        <v>3.3999999999068677</v>
      </c>
    </row>
    <row r="13" spans="1:6" x14ac:dyDescent="0.45">
      <c r="A13" t="s">
        <v>165</v>
      </c>
      <c r="B13" s="2">
        <v>45782.8122337963</v>
      </c>
      <c r="C13" s="2">
        <v>45782.951817129629</v>
      </c>
      <c r="D13">
        <v>71</v>
      </c>
      <c r="E13">
        <v>0</v>
      </c>
      <c r="F13" s="9">
        <f t="shared" si="0"/>
        <v>3.3499999999185093</v>
      </c>
    </row>
    <row r="14" spans="1:6" x14ac:dyDescent="0.45">
      <c r="A14" t="s">
        <v>187</v>
      </c>
      <c r="B14" s="2">
        <v>45786.833148148151</v>
      </c>
      <c r="C14" s="2">
        <v>45786.972731481481</v>
      </c>
      <c r="D14">
        <v>27</v>
      </c>
      <c r="E14">
        <v>0</v>
      </c>
      <c r="F14" s="9">
        <f t="shared" si="0"/>
        <v>3.3499999999185093</v>
      </c>
    </row>
    <row r="15" spans="1:6" x14ac:dyDescent="0.45">
      <c r="A15" t="s">
        <v>178</v>
      </c>
      <c r="B15" s="2">
        <v>45786.775231481479</v>
      </c>
      <c r="C15" s="2">
        <v>45786.908564814818</v>
      </c>
      <c r="D15">
        <v>83</v>
      </c>
      <c r="E15">
        <v>0</v>
      </c>
      <c r="F15" s="9">
        <f t="shared" si="0"/>
        <v>3.2000000001280569</v>
      </c>
    </row>
    <row r="16" spans="1:6" x14ac:dyDescent="0.45">
      <c r="A16" t="s">
        <v>185</v>
      </c>
      <c r="B16" s="2">
        <v>45786.073148148149</v>
      </c>
      <c r="C16" s="2">
        <v>45786.20648148148</v>
      </c>
      <c r="D16">
        <v>97</v>
      </c>
      <c r="E16">
        <v>0</v>
      </c>
      <c r="F16" s="9">
        <f t="shared" si="0"/>
        <v>3.1999999999534339</v>
      </c>
    </row>
    <row r="17" spans="1:6" x14ac:dyDescent="0.45">
      <c r="A17" t="s">
        <v>189</v>
      </c>
      <c r="B17" s="2">
        <v>45778.572939814818</v>
      </c>
      <c r="C17" s="2">
        <v>45778.702106481483</v>
      </c>
      <c r="D17">
        <v>44</v>
      </c>
      <c r="E17">
        <v>0</v>
      </c>
      <c r="F17" s="9">
        <f t="shared" si="0"/>
        <v>3.0999999999767169</v>
      </c>
    </row>
    <row r="18" spans="1:6" x14ac:dyDescent="0.45">
      <c r="A18" t="s">
        <v>197</v>
      </c>
      <c r="B18" s="2">
        <v>45786.10465277778</v>
      </c>
      <c r="C18" s="2">
        <v>45786.232430555552</v>
      </c>
      <c r="D18">
        <v>37</v>
      </c>
      <c r="E18">
        <v>0</v>
      </c>
      <c r="F18" s="9">
        <f t="shared" si="0"/>
        <v>3.0666666665347293</v>
      </c>
    </row>
    <row r="19" spans="1:6" x14ac:dyDescent="0.45">
      <c r="A19" t="s">
        <v>159</v>
      </c>
      <c r="B19" s="2">
        <v>45785.019189814811</v>
      </c>
      <c r="C19" s="2">
        <v>45785.146273148152</v>
      </c>
      <c r="D19">
        <v>48</v>
      </c>
      <c r="E19">
        <v>0</v>
      </c>
      <c r="F19" s="9">
        <f t="shared" si="0"/>
        <v>3.0500000001629815</v>
      </c>
    </row>
    <row r="20" spans="1:6" x14ac:dyDescent="0.45">
      <c r="A20" t="s">
        <v>175</v>
      </c>
      <c r="B20" s="2">
        <v>45778.485462962963</v>
      </c>
      <c r="C20" s="2">
        <v>45778.612546296303</v>
      </c>
      <c r="D20">
        <v>65</v>
      </c>
      <c r="E20">
        <v>0</v>
      </c>
      <c r="F20" s="9">
        <f t="shared" si="0"/>
        <v>3.0500000001629815</v>
      </c>
    </row>
    <row r="21" spans="1:6" x14ac:dyDescent="0.45">
      <c r="A21" t="s">
        <v>191</v>
      </c>
      <c r="B21" s="2">
        <v>45783.926678240743</v>
      </c>
      <c r="C21" s="2">
        <v>45784.04959490741</v>
      </c>
      <c r="D21">
        <v>37</v>
      </c>
      <c r="E21">
        <v>0</v>
      </c>
      <c r="F21" s="9">
        <f t="shared" si="0"/>
        <v>2.9500000000116415</v>
      </c>
    </row>
    <row r="22" spans="1:6" x14ac:dyDescent="0.45">
      <c r="A22" t="s">
        <v>167</v>
      </c>
      <c r="B22" s="2">
        <v>45787.236076388886</v>
      </c>
      <c r="C22" s="2">
        <v>45787.357604166667</v>
      </c>
      <c r="D22">
        <v>99</v>
      </c>
      <c r="E22">
        <v>0</v>
      </c>
      <c r="F22" s="9">
        <f t="shared" si="0"/>
        <v>2.9166666667442769</v>
      </c>
    </row>
    <row r="23" spans="1:6" x14ac:dyDescent="0.45">
      <c r="A23" t="s">
        <v>157</v>
      </c>
      <c r="B23" s="2">
        <v>45787.465752314813</v>
      </c>
      <c r="C23" s="2">
        <v>45787.585196759261</v>
      </c>
      <c r="D23">
        <v>87</v>
      </c>
      <c r="E23">
        <v>1</v>
      </c>
      <c r="F23" s="9">
        <f t="shared" si="0"/>
        <v>2.8666666667559184</v>
      </c>
    </row>
    <row r="24" spans="1:6" x14ac:dyDescent="0.45">
      <c r="A24" t="s">
        <v>201</v>
      </c>
      <c r="B24" s="2">
        <v>45783.205914351849</v>
      </c>
      <c r="C24" s="2">
        <v>45783.324664351851</v>
      </c>
      <c r="D24">
        <v>21</v>
      </c>
      <c r="E24">
        <v>1</v>
      </c>
      <c r="F24" s="9">
        <f t="shared" si="0"/>
        <v>2.8500000000349246</v>
      </c>
    </row>
    <row r="25" spans="1:6" x14ac:dyDescent="0.45">
      <c r="A25" t="s">
        <v>170</v>
      </c>
      <c r="B25" s="2">
        <v>45785.343229166669</v>
      </c>
      <c r="C25" s="2">
        <v>45785.458506944437</v>
      </c>
      <c r="D25">
        <v>53</v>
      </c>
      <c r="E25">
        <v>1</v>
      </c>
      <c r="F25" s="9">
        <f t="shared" si="0"/>
        <v>2.7666666664299555</v>
      </c>
    </row>
    <row r="26" spans="1:6" x14ac:dyDescent="0.45">
      <c r="A26" t="s">
        <v>168</v>
      </c>
      <c r="B26" s="2">
        <v>45787.222557870373</v>
      </c>
      <c r="C26" s="2">
        <v>45787.337141203701</v>
      </c>
      <c r="D26">
        <v>46</v>
      </c>
      <c r="E26">
        <v>0</v>
      </c>
      <c r="F26" s="9">
        <f t="shared" si="0"/>
        <v>2.7499999998835847</v>
      </c>
    </row>
    <row r="27" spans="1:6" x14ac:dyDescent="0.45">
      <c r="A27" t="s">
        <v>188</v>
      </c>
      <c r="B27" s="2">
        <v>45782.914583333331</v>
      </c>
      <c r="C27" s="2">
        <v>45783.027777777781</v>
      </c>
      <c r="D27">
        <v>98</v>
      </c>
      <c r="E27">
        <v>0</v>
      </c>
      <c r="F27" s="9">
        <f t="shared" si="0"/>
        <v>2.716666666790843</v>
      </c>
    </row>
    <row r="28" spans="1:6" x14ac:dyDescent="0.45">
      <c r="A28" t="s">
        <v>166</v>
      </c>
      <c r="B28" s="2">
        <v>45787.235636574071</v>
      </c>
      <c r="C28" s="2">
        <v>45787.346053240741</v>
      </c>
      <c r="D28">
        <v>30</v>
      </c>
      <c r="E28">
        <v>0</v>
      </c>
      <c r="F28" s="9">
        <f t="shared" si="0"/>
        <v>2.6500000000814907</v>
      </c>
    </row>
    <row r="29" spans="1:6" x14ac:dyDescent="0.45">
      <c r="A29" t="s">
        <v>190</v>
      </c>
      <c r="B29" s="2">
        <v>45782.724016203712</v>
      </c>
      <c r="C29" s="2">
        <v>45782.819849537038</v>
      </c>
      <c r="D29">
        <v>65</v>
      </c>
      <c r="E29">
        <v>0</v>
      </c>
      <c r="F29" s="9">
        <f t="shared" si="0"/>
        <v>2.2999999998137355</v>
      </c>
    </row>
    <row r="30" spans="1:6" x14ac:dyDescent="0.45">
      <c r="A30" t="s">
        <v>179</v>
      </c>
      <c r="B30" s="2">
        <v>45784.63689814815</v>
      </c>
      <c r="C30" s="2">
        <v>45784.73064814815</v>
      </c>
      <c r="D30">
        <v>67</v>
      </c>
      <c r="E30">
        <v>0</v>
      </c>
      <c r="F30" s="9">
        <f t="shared" si="0"/>
        <v>2.25</v>
      </c>
    </row>
    <row r="31" spans="1:6" x14ac:dyDescent="0.45">
      <c r="A31" t="s">
        <v>164</v>
      </c>
      <c r="B31" s="2">
        <v>45784.277615740742</v>
      </c>
      <c r="C31" s="2">
        <v>45784.370671296303</v>
      </c>
      <c r="D31">
        <v>80</v>
      </c>
      <c r="E31">
        <v>0</v>
      </c>
      <c r="F31" s="9">
        <f t="shared" si="0"/>
        <v>2.2333333334536292</v>
      </c>
    </row>
    <row r="32" spans="1:6" x14ac:dyDescent="0.45">
      <c r="A32" t="s">
        <v>180</v>
      </c>
      <c r="B32" s="2">
        <v>45781.663564814808</v>
      </c>
      <c r="C32" s="2">
        <v>45781.755925925929</v>
      </c>
      <c r="D32">
        <v>27</v>
      </c>
      <c r="E32">
        <v>0</v>
      </c>
      <c r="F32" s="9">
        <f t="shared" si="0"/>
        <v>2.2166666669072583</v>
      </c>
    </row>
    <row r="33" spans="1:6" x14ac:dyDescent="0.45">
      <c r="A33" t="s">
        <v>193</v>
      </c>
      <c r="B33" s="2">
        <v>45779.345879629633</v>
      </c>
      <c r="C33" s="2">
        <v>45779.438240740739</v>
      </c>
      <c r="D33">
        <v>24</v>
      </c>
      <c r="E33">
        <v>0</v>
      </c>
      <c r="F33" s="9">
        <f t="shared" si="0"/>
        <v>2.2166666665580124</v>
      </c>
    </row>
    <row r="34" spans="1:6" x14ac:dyDescent="0.45">
      <c r="A34" t="s">
        <v>203</v>
      </c>
      <c r="B34" s="2">
        <v>45778.903993055559</v>
      </c>
      <c r="C34" s="2">
        <v>45778.98940972222</v>
      </c>
      <c r="D34">
        <v>31</v>
      </c>
      <c r="E34">
        <v>0</v>
      </c>
      <c r="F34" s="9">
        <f t="shared" si="0"/>
        <v>2.0499999998719431</v>
      </c>
    </row>
    <row r="35" spans="1:6" x14ac:dyDescent="0.45">
      <c r="A35" t="s">
        <v>200</v>
      </c>
      <c r="B35" s="2">
        <v>45781.430034722223</v>
      </c>
      <c r="C35" s="2">
        <v>45781.513368055559</v>
      </c>
      <c r="D35">
        <v>50</v>
      </c>
      <c r="E35">
        <v>0</v>
      </c>
      <c r="F35" s="9">
        <f t="shared" si="0"/>
        <v>2.0000000000582077</v>
      </c>
    </row>
    <row r="36" spans="1:6" x14ac:dyDescent="0.45">
      <c r="A36" t="s">
        <v>194</v>
      </c>
      <c r="B36" s="2">
        <v>45784.759976851848</v>
      </c>
      <c r="C36" s="2">
        <v>45784.843310185177</v>
      </c>
      <c r="D36">
        <v>29</v>
      </c>
      <c r="E36">
        <v>1</v>
      </c>
      <c r="F36" s="9">
        <f t="shared" si="0"/>
        <v>1.9999999998835847</v>
      </c>
    </row>
    <row r="37" spans="1:6" x14ac:dyDescent="0.45">
      <c r="A37" t="s">
        <v>174</v>
      </c>
      <c r="B37" s="2">
        <v>45781.634513888886</v>
      </c>
      <c r="C37" s="2">
        <v>45781.708819444437</v>
      </c>
      <c r="D37">
        <v>52</v>
      </c>
      <c r="E37">
        <v>0</v>
      </c>
      <c r="F37" s="9">
        <f t="shared" si="0"/>
        <v>1.783333333209157</v>
      </c>
    </row>
    <row r="38" spans="1:6" x14ac:dyDescent="0.45">
      <c r="A38" t="s">
        <v>158</v>
      </c>
      <c r="B38" s="2">
        <v>45783.730949074074</v>
      </c>
      <c r="C38" s="2">
        <v>45783.804560185177</v>
      </c>
      <c r="D38">
        <v>81</v>
      </c>
      <c r="E38">
        <v>0</v>
      </c>
      <c r="F38" s="9">
        <f t="shared" si="0"/>
        <v>1.7666666664881632</v>
      </c>
    </row>
    <row r="39" spans="1:6" x14ac:dyDescent="0.45">
      <c r="A39" t="s">
        <v>204</v>
      </c>
      <c r="B39" s="2">
        <v>45786.32949074074</v>
      </c>
      <c r="C39" s="2">
        <v>45786.397546296299</v>
      </c>
      <c r="D39">
        <v>79</v>
      </c>
      <c r="E39">
        <v>0</v>
      </c>
      <c r="F39" s="9">
        <f t="shared" si="0"/>
        <v>1.6333333334187046</v>
      </c>
    </row>
    <row r="40" spans="1:6" x14ac:dyDescent="0.45">
      <c r="A40" t="s">
        <v>195</v>
      </c>
      <c r="B40" s="2">
        <v>45779.971168981479</v>
      </c>
      <c r="C40" s="2">
        <v>45780.037835648152</v>
      </c>
      <c r="D40">
        <v>72</v>
      </c>
      <c r="E40">
        <v>0</v>
      </c>
      <c r="F40" s="9">
        <f t="shared" si="0"/>
        <v>1.6000000001513399</v>
      </c>
    </row>
    <row r="41" spans="1:6" x14ac:dyDescent="0.45">
      <c r="A41" t="s">
        <v>177</v>
      </c>
      <c r="B41" s="2">
        <v>45782.625532407408</v>
      </c>
      <c r="C41" s="2">
        <v>45782.691504629627</v>
      </c>
      <c r="D41">
        <v>77</v>
      </c>
      <c r="E41">
        <v>0</v>
      </c>
      <c r="F41" s="9">
        <f t="shared" si="0"/>
        <v>1.5833333332557231</v>
      </c>
    </row>
    <row r="42" spans="1:6" x14ac:dyDescent="0.45">
      <c r="A42" t="s">
        <v>184</v>
      </c>
      <c r="B42" s="2">
        <v>45781.293252314812</v>
      </c>
      <c r="C42" s="2">
        <v>45781.354363425933</v>
      </c>
      <c r="D42">
        <v>21</v>
      </c>
      <c r="E42">
        <v>0</v>
      </c>
      <c r="F42" s="9">
        <f t="shared" si="0"/>
        <v>1.4666666669072583</v>
      </c>
    </row>
    <row r="43" spans="1:6" x14ac:dyDescent="0.45">
      <c r="A43" t="s">
        <v>205</v>
      </c>
      <c r="B43" s="2">
        <v>45782.887685185182</v>
      </c>
      <c r="C43" s="2">
        <v>45782.948796296303</v>
      </c>
      <c r="D43">
        <v>51</v>
      </c>
      <c r="E43">
        <v>0</v>
      </c>
      <c r="F43" s="9">
        <f t="shared" si="0"/>
        <v>1.4666666669072583</v>
      </c>
    </row>
    <row r="44" spans="1:6" x14ac:dyDescent="0.45">
      <c r="A44" t="s">
        <v>182</v>
      </c>
      <c r="B44" s="2">
        <v>45782.332951388889</v>
      </c>
      <c r="C44" s="2">
        <v>45782.393368055556</v>
      </c>
      <c r="D44">
        <v>84</v>
      </c>
      <c r="E44">
        <v>0</v>
      </c>
      <c r="F44" s="9">
        <f t="shared" si="0"/>
        <v>1.4500000000116415</v>
      </c>
    </row>
    <row r="45" spans="1:6" x14ac:dyDescent="0.45">
      <c r="A45" t="s">
        <v>160</v>
      </c>
      <c r="B45" s="2">
        <v>45780.22693287037</v>
      </c>
      <c r="C45" s="2">
        <v>45780.284571759257</v>
      </c>
      <c r="D45">
        <v>65</v>
      </c>
      <c r="E45">
        <v>0</v>
      </c>
      <c r="F45" s="9">
        <f t="shared" si="0"/>
        <v>1.3833333333022892</v>
      </c>
    </row>
    <row r="46" spans="1:6" x14ac:dyDescent="0.45">
      <c r="A46" t="s">
        <v>162</v>
      </c>
      <c r="B46" s="2">
        <v>45781.685243055559</v>
      </c>
      <c r="C46" s="2">
        <v>45781.742881944447</v>
      </c>
      <c r="D46">
        <v>79</v>
      </c>
      <c r="E46">
        <v>0</v>
      </c>
      <c r="F46" s="9">
        <f t="shared" si="0"/>
        <v>1.3833333333022892</v>
      </c>
    </row>
    <row r="47" spans="1:6" x14ac:dyDescent="0.45">
      <c r="A47" t="s">
        <v>198</v>
      </c>
      <c r="B47" s="2">
        <v>45784.660231481481</v>
      </c>
      <c r="C47" s="2">
        <v>45784.715787037043</v>
      </c>
      <c r="D47">
        <v>75</v>
      </c>
      <c r="E47">
        <v>0</v>
      </c>
      <c r="F47" s="9">
        <f t="shared" si="0"/>
        <v>1.3333333334885538</v>
      </c>
    </row>
    <row r="48" spans="1:6" x14ac:dyDescent="0.45">
      <c r="A48" t="s">
        <v>199</v>
      </c>
      <c r="B48" s="2">
        <v>45781.390960648147</v>
      </c>
      <c r="C48" s="2">
        <v>45781.442349537043</v>
      </c>
      <c r="D48">
        <v>55</v>
      </c>
      <c r="E48">
        <v>0</v>
      </c>
      <c r="F48" s="9">
        <f t="shared" si="0"/>
        <v>1.2333333335118368</v>
      </c>
    </row>
    <row r="49" spans="1:6" x14ac:dyDescent="0.45">
      <c r="A49" t="s">
        <v>183</v>
      </c>
      <c r="B49" s="2">
        <v>45780.753680555557</v>
      </c>
      <c r="C49" s="2">
        <v>45780.804375</v>
      </c>
      <c r="D49">
        <v>73</v>
      </c>
      <c r="E49">
        <v>0</v>
      </c>
      <c r="F49" s="9">
        <f t="shared" si="0"/>
        <v>1.21666666661622</v>
      </c>
    </row>
    <row r="50" spans="1:6" x14ac:dyDescent="0.45">
      <c r="A50" t="s">
        <v>171</v>
      </c>
      <c r="B50" s="2">
        <v>45781.720891203702</v>
      </c>
      <c r="C50" s="2">
        <v>45781.766030092593</v>
      </c>
      <c r="D50">
        <v>62</v>
      </c>
      <c r="E50">
        <v>0</v>
      </c>
      <c r="F50" s="9">
        <f t="shared" si="0"/>
        <v>1.0833333333721384</v>
      </c>
    </row>
    <row r="51" spans="1:6" x14ac:dyDescent="0.45">
      <c r="A51" t="s">
        <v>206</v>
      </c>
      <c r="B51" s="2">
        <v>45785.69021990741</v>
      </c>
      <c r="C51" s="2">
        <v>45785.733275462961</v>
      </c>
      <c r="D51">
        <v>92</v>
      </c>
      <c r="E51">
        <v>0</v>
      </c>
      <c r="F51" s="9">
        <f t="shared" si="0"/>
        <v>1.033333333209157</v>
      </c>
    </row>
  </sheetData>
  <sortState xmlns:xlrd2="http://schemas.microsoft.com/office/spreadsheetml/2017/richdata2" ref="A2:F51">
    <sortCondition descending="1" ref="F2:F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Order Data</vt:lpstr>
      <vt:lpstr>Order Metrics</vt:lpstr>
      <vt:lpstr>Pick Error Rate</vt:lpstr>
      <vt:lpstr>Picking Log</vt:lpstr>
      <vt:lpstr>Pick Log Insight</vt:lpstr>
      <vt:lpstr>Inventory Snapshot</vt:lpstr>
      <vt:lpstr>Inventory Insight</vt:lpstr>
      <vt:lpstr>Receiving &amp; Putaway</vt:lpstr>
      <vt:lpstr>Inbound Insights</vt:lpstr>
      <vt:lpstr>Error &amp; Returns Log</vt:lpstr>
      <vt:lpstr>Error 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 Chong</cp:lastModifiedBy>
  <dcterms:created xsi:type="dcterms:W3CDTF">2025-05-29T13:10:17Z</dcterms:created>
  <dcterms:modified xsi:type="dcterms:W3CDTF">2025-05-30T11:47:44Z</dcterms:modified>
</cp:coreProperties>
</file>