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oet-students\courses\CPET-563\groups\newFolder\Project Management\Logging\"/>
    </mc:Choice>
  </mc:AlternateContent>
  <bookViews>
    <workbookView xWindow="0" yWindow="0" windowWidth="16380" windowHeight="8190" tabRatio="500"/>
  </bookViews>
  <sheets>
    <sheet name="Burn Report" sheetId="1" r:id="rId1"/>
  </sheets>
  <calcPr calcId="162913" calcMode="manual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M4" i="1" l="1"/>
  <c r="BD4" i="1" s="1"/>
  <c r="AM5" i="1" l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U5" i="1"/>
  <c r="AU6" i="1" s="1"/>
  <c r="AV5" i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X5" i="1"/>
  <c r="AZ5" i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X6" i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U4" i="1"/>
  <c r="AV4" i="1"/>
  <c r="AW4" i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X4" i="1"/>
  <c r="AY4" i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Z4" i="1"/>
  <c r="AR4" i="1"/>
  <c r="AR5" i="1" s="1"/>
  <c r="AN4" i="1"/>
  <c r="AN5" i="1" s="1"/>
  <c r="AO4" i="1"/>
  <c r="AO5" i="1" s="1"/>
  <c r="AP4" i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Q4" i="1"/>
  <c r="AQ5" i="1" s="1"/>
  <c r="AU7" i="1" l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R6" i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Q6" i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O6" i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N6" i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C83" i="1"/>
  <c r="Z82" i="1"/>
  <c r="Y82" i="1"/>
  <c r="X82" i="1"/>
  <c r="W82" i="1"/>
  <c r="V82" i="1"/>
  <c r="U82" i="1"/>
  <c r="R82" i="1"/>
  <c r="Q82" i="1"/>
  <c r="P82" i="1"/>
  <c r="O82" i="1"/>
  <c r="N82" i="1"/>
  <c r="M82" i="1"/>
  <c r="J82" i="1"/>
  <c r="Z81" i="1"/>
  <c r="Y81" i="1"/>
  <c r="X81" i="1"/>
  <c r="W81" i="1"/>
  <c r="V81" i="1"/>
  <c r="U81" i="1"/>
  <c r="R81" i="1"/>
  <c r="Q81" i="1"/>
  <c r="P81" i="1"/>
  <c r="O81" i="1"/>
  <c r="N81" i="1"/>
  <c r="M81" i="1"/>
  <c r="J81" i="1"/>
  <c r="Z80" i="1"/>
  <c r="Y80" i="1"/>
  <c r="X80" i="1"/>
  <c r="W80" i="1"/>
  <c r="V80" i="1"/>
  <c r="U80" i="1"/>
  <c r="R80" i="1"/>
  <c r="Q80" i="1"/>
  <c r="P80" i="1"/>
  <c r="O80" i="1"/>
  <c r="N80" i="1"/>
  <c r="M80" i="1"/>
  <c r="J80" i="1"/>
  <c r="Z79" i="1"/>
  <c r="Y79" i="1"/>
  <c r="X79" i="1"/>
  <c r="W79" i="1"/>
  <c r="V79" i="1"/>
  <c r="U79" i="1"/>
  <c r="R79" i="1"/>
  <c r="Q79" i="1"/>
  <c r="P79" i="1"/>
  <c r="O79" i="1"/>
  <c r="N79" i="1"/>
  <c r="M79" i="1"/>
  <c r="J79" i="1"/>
  <c r="Z78" i="1"/>
  <c r="Y78" i="1"/>
  <c r="X78" i="1"/>
  <c r="W78" i="1"/>
  <c r="V78" i="1"/>
  <c r="U78" i="1"/>
  <c r="R78" i="1"/>
  <c r="Q78" i="1"/>
  <c r="P78" i="1"/>
  <c r="O78" i="1"/>
  <c r="N78" i="1"/>
  <c r="M78" i="1"/>
  <c r="J78" i="1"/>
  <c r="Z77" i="1"/>
  <c r="Y77" i="1"/>
  <c r="X77" i="1"/>
  <c r="W77" i="1"/>
  <c r="V77" i="1"/>
  <c r="U77" i="1"/>
  <c r="R77" i="1"/>
  <c r="Q77" i="1"/>
  <c r="P77" i="1"/>
  <c r="O77" i="1"/>
  <c r="N77" i="1"/>
  <c r="M77" i="1"/>
  <c r="J77" i="1"/>
  <c r="Z76" i="1"/>
  <c r="Y76" i="1"/>
  <c r="X76" i="1"/>
  <c r="W76" i="1"/>
  <c r="V76" i="1"/>
  <c r="U76" i="1"/>
  <c r="R76" i="1"/>
  <c r="Q76" i="1"/>
  <c r="P76" i="1"/>
  <c r="O76" i="1"/>
  <c r="N76" i="1"/>
  <c r="M76" i="1"/>
  <c r="J76" i="1"/>
  <c r="Z75" i="1"/>
  <c r="Y75" i="1"/>
  <c r="X75" i="1"/>
  <c r="W75" i="1"/>
  <c r="V75" i="1"/>
  <c r="U75" i="1"/>
  <c r="R75" i="1"/>
  <c r="Q75" i="1"/>
  <c r="P75" i="1"/>
  <c r="O75" i="1"/>
  <c r="N75" i="1"/>
  <c r="M75" i="1"/>
  <c r="J75" i="1"/>
  <c r="Z74" i="1"/>
  <c r="Y74" i="1"/>
  <c r="X74" i="1"/>
  <c r="W74" i="1"/>
  <c r="V74" i="1"/>
  <c r="U74" i="1"/>
  <c r="R74" i="1"/>
  <c r="Q74" i="1"/>
  <c r="P74" i="1"/>
  <c r="O74" i="1"/>
  <c r="N74" i="1"/>
  <c r="M74" i="1"/>
  <c r="J74" i="1"/>
  <c r="Z73" i="1"/>
  <c r="Y73" i="1"/>
  <c r="X73" i="1"/>
  <c r="W73" i="1"/>
  <c r="V73" i="1"/>
  <c r="U73" i="1"/>
  <c r="R73" i="1"/>
  <c r="Q73" i="1"/>
  <c r="P73" i="1"/>
  <c r="O73" i="1"/>
  <c r="N73" i="1"/>
  <c r="M73" i="1"/>
  <c r="J73" i="1"/>
  <c r="Z72" i="1"/>
  <c r="Y72" i="1"/>
  <c r="X72" i="1"/>
  <c r="W72" i="1"/>
  <c r="V72" i="1"/>
  <c r="U72" i="1"/>
  <c r="R72" i="1"/>
  <c r="Q72" i="1"/>
  <c r="P72" i="1"/>
  <c r="O72" i="1"/>
  <c r="N72" i="1"/>
  <c r="M72" i="1"/>
  <c r="J72" i="1"/>
  <c r="Z71" i="1"/>
  <c r="Y71" i="1"/>
  <c r="X71" i="1"/>
  <c r="W71" i="1"/>
  <c r="V71" i="1"/>
  <c r="U71" i="1"/>
  <c r="R71" i="1"/>
  <c r="Q71" i="1"/>
  <c r="P71" i="1"/>
  <c r="O71" i="1"/>
  <c r="N71" i="1"/>
  <c r="M71" i="1"/>
  <c r="J71" i="1"/>
  <c r="Z70" i="1"/>
  <c r="Y70" i="1"/>
  <c r="X70" i="1"/>
  <c r="W70" i="1"/>
  <c r="V70" i="1"/>
  <c r="U70" i="1"/>
  <c r="R70" i="1"/>
  <c r="Q70" i="1"/>
  <c r="P70" i="1"/>
  <c r="O70" i="1"/>
  <c r="N70" i="1"/>
  <c r="M70" i="1"/>
  <c r="J70" i="1"/>
  <c r="Z69" i="1"/>
  <c r="Y69" i="1"/>
  <c r="X69" i="1"/>
  <c r="W69" i="1"/>
  <c r="V69" i="1"/>
  <c r="U69" i="1"/>
  <c r="R69" i="1"/>
  <c r="Q69" i="1"/>
  <c r="P69" i="1"/>
  <c r="O69" i="1"/>
  <c r="N69" i="1"/>
  <c r="M69" i="1"/>
  <c r="J69" i="1"/>
  <c r="Z68" i="1"/>
  <c r="Y68" i="1"/>
  <c r="X68" i="1"/>
  <c r="W68" i="1"/>
  <c r="V68" i="1"/>
  <c r="U68" i="1"/>
  <c r="R68" i="1"/>
  <c r="Q68" i="1"/>
  <c r="P68" i="1"/>
  <c r="O68" i="1"/>
  <c r="N68" i="1"/>
  <c r="M68" i="1"/>
  <c r="J68" i="1"/>
  <c r="Z67" i="1"/>
  <c r="Y67" i="1"/>
  <c r="X67" i="1"/>
  <c r="W67" i="1"/>
  <c r="V67" i="1"/>
  <c r="U67" i="1"/>
  <c r="R67" i="1"/>
  <c r="Q67" i="1"/>
  <c r="P67" i="1"/>
  <c r="O67" i="1"/>
  <c r="N67" i="1"/>
  <c r="M67" i="1"/>
  <c r="J67" i="1"/>
  <c r="Z66" i="1"/>
  <c r="Y66" i="1"/>
  <c r="X66" i="1"/>
  <c r="W66" i="1"/>
  <c r="V66" i="1"/>
  <c r="U66" i="1"/>
  <c r="R66" i="1"/>
  <c r="Q66" i="1"/>
  <c r="P66" i="1"/>
  <c r="O66" i="1"/>
  <c r="N66" i="1"/>
  <c r="M66" i="1"/>
  <c r="J66" i="1"/>
  <c r="Z65" i="1"/>
  <c r="Y65" i="1"/>
  <c r="X65" i="1"/>
  <c r="W65" i="1"/>
  <c r="V65" i="1"/>
  <c r="U65" i="1"/>
  <c r="R65" i="1"/>
  <c r="Q65" i="1"/>
  <c r="P65" i="1"/>
  <c r="O65" i="1"/>
  <c r="N65" i="1"/>
  <c r="M65" i="1"/>
  <c r="J65" i="1"/>
  <c r="Z64" i="1"/>
  <c r="Y64" i="1"/>
  <c r="X64" i="1"/>
  <c r="W64" i="1"/>
  <c r="V64" i="1"/>
  <c r="U64" i="1"/>
  <c r="R64" i="1"/>
  <c r="Q64" i="1"/>
  <c r="P64" i="1"/>
  <c r="O64" i="1"/>
  <c r="N64" i="1"/>
  <c r="M64" i="1"/>
  <c r="J64" i="1"/>
  <c r="Z63" i="1"/>
  <c r="Y63" i="1"/>
  <c r="X63" i="1"/>
  <c r="W63" i="1"/>
  <c r="V63" i="1"/>
  <c r="U63" i="1"/>
  <c r="R63" i="1"/>
  <c r="Q63" i="1"/>
  <c r="P63" i="1"/>
  <c r="O63" i="1"/>
  <c r="N63" i="1"/>
  <c r="M63" i="1"/>
  <c r="J63" i="1"/>
  <c r="Z62" i="1"/>
  <c r="Y62" i="1"/>
  <c r="X62" i="1"/>
  <c r="W62" i="1"/>
  <c r="V62" i="1"/>
  <c r="U62" i="1"/>
  <c r="R62" i="1"/>
  <c r="Q62" i="1"/>
  <c r="P62" i="1"/>
  <c r="O62" i="1"/>
  <c r="N62" i="1"/>
  <c r="M62" i="1"/>
  <c r="J62" i="1"/>
  <c r="Z61" i="1"/>
  <c r="Y61" i="1"/>
  <c r="X61" i="1"/>
  <c r="W61" i="1"/>
  <c r="V61" i="1"/>
  <c r="U61" i="1"/>
  <c r="R61" i="1"/>
  <c r="Q61" i="1"/>
  <c r="P61" i="1"/>
  <c r="O61" i="1"/>
  <c r="N61" i="1"/>
  <c r="M61" i="1"/>
  <c r="J61" i="1"/>
  <c r="Z60" i="1"/>
  <c r="Y60" i="1"/>
  <c r="X60" i="1"/>
  <c r="W60" i="1"/>
  <c r="V60" i="1"/>
  <c r="U60" i="1"/>
  <c r="R60" i="1"/>
  <c r="Q60" i="1"/>
  <c r="P60" i="1"/>
  <c r="O60" i="1"/>
  <c r="N60" i="1"/>
  <c r="M60" i="1"/>
  <c r="J60" i="1"/>
  <c r="Z59" i="1"/>
  <c r="Y59" i="1"/>
  <c r="X59" i="1"/>
  <c r="W59" i="1"/>
  <c r="V59" i="1"/>
  <c r="U59" i="1"/>
  <c r="R59" i="1"/>
  <c r="Q59" i="1"/>
  <c r="P59" i="1"/>
  <c r="O59" i="1"/>
  <c r="N59" i="1"/>
  <c r="M59" i="1"/>
  <c r="J59" i="1"/>
  <c r="Z58" i="1"/>
  <c r="Y58" i="1"/>
  <c r="X58" i="1"/>
  <c r="W58" i="1"/>
  <c r="V58" i="1"/>
  <c r="U58" i="1"/>
  <c r="R58" i="1"/>
  <c r="Q58" i="1"/>
  <c r="P58" i="1"/>
  <c r="O58" i="1"/>
  <c r="N58" i="1"/>
  <c r="M58" i="1"/>
  <c r="J58" i="1"/>
  <c r="Z57" i="1"/>
  <c r="Y57" i="1"/>
  <c r="X57" i="1"/>
  <c r="W57" i="1"/>
  <c r="V57" i="1"/>
  <c r="U57" i="1"/>
  <c r="R57" i="1"/>
  <c r="Q57" i="1"/>
  <c r="P57" i="1"/>
  <c r="O57" i="1"/>
  <c r="N57" i="1"/>
  <c r="M57" i="1"/>
  <c r="J57" i="1"/>
  <c r="Z56" i="1"/>
  <c r="Y56" i="1"/>
  <c r="X56" i="1"/>
  <c r="W56" i="1"/>
  <c r="V56" i="1"/>
  <c r="U56" i="1"/>
  <c r="R56" i="1"/>
  <c r="Q56" i="1"/>
  <c r="P56" i="1"/>
  <c r="O56" i="1"/>
  <c r="N56" i="1"/>
  <c r="M56" i="1"/>
  <c r="J56" i="1"/>
  <c r="Z55" i="1"/>
  <c r="Y55" i="1"/>
  <c r="X55" i="1"/>
  <c r="W55" i="1"/>
  <c r="V55" i="1"/>
  <c r="U55" i="1"/>
  <c r="R55" i="1"/>
  <c r="Q55" i="1"/>
  <c r="P55" i="1"/>
  <c r="O55" i="1"/>
  <c r="N55" i="1"/>
  <c r="M55" i="1"/>
  <c r="J55" i="1"/>
  <c r="Z54" i="1"/>
  <c r="Y54" i="1"/>
  <c r="X54" i="1"/>
  <c r="W54" i="1"/>
  <c r="V54" i="1"/>
  <c r="U54" i="1"/>
  <c r="R54" i="1"/>
  <c r="Q54" i="1"/>
  <c r="P54" i="1"/>
  <c r="O54" i="1"/>
  <c r="N54" i="1"/>
  <c r="M54" i="1"/>
  <c r="J54" i="1"/>
  <c r="Z53" i="1"/>
  <c r="Y53" i="1"/>
  <c r="X53" i="1"/>
  <c r="W53" i="1"/>
  <c r="V53" i="1"/>
  <c r="U53" i="1"/>
  <c r="R53" i="1"/>
  <c r="Q53" i="1"/>
  <c r="P53" i="1"/>
  <c r="O53" i="1"/>
  <c r="N53" i="1"/>
  <c r="M53" i="1"/>
  <c r="J53" i="1"/>
  <c r="Z52" i="1"/>
  <c r="Y52" i="1"/>
  <c r="X52" i="1"/>
  <c r="W52" i="1"/>
  <c r="V52" i="1"/>
  <c r="U52" i="1"/>
  <c r="R52" i="1"/>
  <c r="Q52" i="1"/>
  <c r="P52" i="1"/>
  <c r="O52" i="1"/>
  <c r="N52" i="1"/>
  <c r="M52" i="1"/>
  <c r="J52" i="1"/>
  <c r="Z51" i="1"/>
  <c r="Y51" i="1"/>
  <c r="X51" i="1"/>
  <c r="W51" i="1"/>
  <c r="V51" i="1"/>
  <c r="U51" i="1"/>
  <c r="R51" i="1"/>
  <c r="Q51" i="1"/>
  <c r="P51" i="1"/>
  <c r="O51" i="1"/>
  <c r="N51" i="1"/>
  <c r="M51" i="1"/>
  <c r="J51" i="1"/>
  <c r="Z50" i="1"/>
  <c r="Y50" i="1"/>
  <c r="X50" i="1"/>
  <c r="W50" i="1"/>
  <c r="V50" i="1"/>
  <c r="U50" i="1"/>
  <c r="R50" i="1"/>
  <c r="Q50" i="1"/>
  <c r="P50" i="1"/>
  <c r="O50" i="1"/>
  <c r="N50" i="1"/>
  <c r="M50" i="1"/>
  <c r="J50" i="1"/>
  <c r="Z49" i="1"/>
  <c r="Y49" i="1"/>
  <c r="X49" i="1"/>
  <c r="W49" i="1"/>
  <c r="V49" i="1"/>
  <c r="U49" i="1"/>
  <c r="R49" i="1"/>
  <c r="Q49" i="1"/>
  <c r="P49" i="1"/>
  <c r="O49" i="1"/>
  <c r="N49" i="1"/>
  <c r="M49" i="1"/>
  <c r="J49" i="1"/>
  <c r="Z48" i="1"/>
  <c r="Y48" i="1"/>
  <c r="X48" i="1"/>
  <c r="W48" i="1"/>
  <c r="V48" i="1"/>
  <c r="U48" i="1"/>
  <c r="R48" i="1"/>
  <c r="Q48" i="1"/>
  <c r="P48" i="1"/>
  <c r="O48" i="1"/>
  <c r="N48" i="1"/>
  <c r="M48" i="1"/>
  <c r="J48" i="1"/>
  <c r="Z47" i="1"/>
  <c r="Y47" i="1"/>
  <c r="X47" i="1"/>
  <c r="W47" i="1"/>
  <c r="V47" i="1"/>
  <c r="U47" i="1"/>
  <c r="R47" i="1"/>
  <c r="Q47" i="1"/>
  <c r="P47" i="1"/>
  <c r="O47" i="1"/>
  <c r="N47" i="1"/>
  <c r="M47" i="1"/>
  <c r="J47" i="1"/>
  <c r="Z46" i="1"/>
  <c r="Y46" i="1"/>
  <c r="X46" i="1"/>
  <c r="W46" i="1"/>
  <c r="V46" i="1"/>
  <c r="U46" i="1"/>
  <c r="R46" i="1"/>
  <c r="Q46" i="1"/>
  <c r="P46" i="1"/>
  <c r="O46" i="1"/>
  <c r="N46" i="1"/>
  <c r="M46" i="1"/>
  <c r="J46" i="1"/>
  <c r="Z45" i="1"/>
  <c r="Y45" i="1"/>
  <c r="X45" i="1"/>
  <c r="W45" i="1"/>
  <c r="V45" i="1"/>
  <c r="U45" i="1"/>
  <c r="R45" i="1"/>
  <c r="Q45" i="1"/>
  <c r="P45" i="1"/>
  <c r="O45" i="1"/>
  <c r="N45" i="1"/>
  <c r="M45" i="1"/>
  <c r="J45" i="1"/>
  <c r="Z44" i="1"/>
  <c r="Y44" i="1"/>
  <c r="X44" i="1"/>
  <c r="W44" i="1"/>
  <c r="V44" i="1"/>
  <c r="U44" i="1"/>
  <c r="R44" i="1"/>
  <c r="Q44" i="1"/>
  <c r="P44" i="1"/>
  <c r="O44" i="1"/>
  <c r="N44" i="1"/>
  <c r="M44" i="1"/>
  <c r="J44" i="1"/>
  <c r="Z43" i="1"/>
  <c r="Y43" i="1"/>
  <c r="X43" i="1"/>
  <c r="W43" i="1"/>
  <c r="V43" i="1"/>
  <c r="U43" i="1"/>
  <c r="R43" i="1"/>
  <c r="Q43" i="1"/>
  <c r="P43" i="1"/>
  <c r="O43" i="1"/>
  <c r="N43" i="1"/>
  <c r="M43" i="1"/>
  <c r="J43" i="1"/>
  <c r="Z42" i="1"/>
  <c r="Y42" i="1"/>
  <c r="X42" i="1"/>
  <c r="W42" i="1"/>
  <c r="V42" i="1"/>
  <c r="U42" i="1"/>
  <c r="R42" i="1"/>
  <c r="Q42" i="1"/>
  <c r="P42" i="1"/>
  <c r="O42" i="1"/>
  <c r="N42" i="1"/>
  <c r="M42" i="1"/>
  <c r="J42" i="1"/>
  <c r="Z41" i="1"/>
  <c r="Y41" i="1"/>
  <c r="X41" i="1"/>
  <c r="W41" i="1"/>
  <c r="V41" i="1"/>
  <c r="U41" i="1"/>
  <c r="R41" i="1"/>
  <c r="Q41" i="1"/>
  <c r="P41" i="1"/>
  <c r="O41" i="1"/>
  <c r="N41" i="1"/>
  <c r="M41" i="1"/>
  <c r="J41" i="1"/>
  <c r="Z40" i="1"/>
  <c r="Y40" i="1"/>
  <c r="X40" i="1"/>
  <c r="W40" i="1"/>
  <c r="V40" i="1"/>
  <c r="U40" i="1"/>
  <c r="R40" i="1"/>
  <c r="Q40" i="1"/>
  <c r="P40" i="1"/>
  <c r="O40" i="1"/>
  <c r="N40" i="1"/>
  <c r="M40" i="1"/>
  <c r="J40" i="1"/>
  <c r="Z39" i="1"/>
  <c r="Y39" i="1"/>
  <c r="X39" i="1"/>
  <c r="W39" i="1"/>
  <c r="V39" i="1"/>
  <c r="U39" i="1"/>
  <c r="R39" i="1"/>
  <c r="Q39" i="1"/>
  <c r="P39" i="1"/>
  <c r="O39" i="1"/>
  <c r="N39" i="1"/>
  <c r="M39" i="1"/>
  <c r="J39" i="1"/>
  <c r="Z38" i="1"/>
  <c r="Y38" i="1"/>
  <c r="X38" i="1"/>
  <c r="W38" i="1"/>
  <c r="V38" i="1"/>
  <c r="U38" i="1"/>
  <c r="R38" i="1"/>
  <c r="Q38" i="1"/>
  <c r="P38" i="1"/>
  <c r="O38" i="1"/>
  <c r="N38" i="1"/>
  <c r="M38" i="1"/>
  <c r="J38" i="1"/>
  <c r="Z37" i="1"/>
  <c r="Y37" i="1"/>
  <c r="X37" i="1"/>
  <c r="W37" i="1"/>
  <c r="V37" i="1"/>
  <c r="U37" i="1"/>
  <c r="R37" i="1"/>
  <c r="Q37" i="1"/>
  <c r="P37" i="1"/>
  <c r="O37" i="1"/>
  <c r="N37" i="1"/>
  <c r="M37" i="1"/>
  <c r="J37" i="1"/>
  <c r="Z36" i="1"/>
  <c r="Y36" i="1"/>
  <c r="X36" i="1"/>
  <c r="W36" i="1"/>
  <c r="V36" i="1"/>
  <c r="U36" i="1"/>
  <c r="R36" i="1"/>
  <c r="Q36" i="1"/>
  <c r="P36" i="1"/>
  <c r="O36" i="1"/>
  <c r="N36" i="1"/>
  <c r="M36" i="1"/>
  <c r="J36" i="1"/>
  <c r="Z35" i="1"/>
  <c r="Y35" i="1"/>
  <c r="X35" i="1"/>
  <c r="W35" i="1"/>
  <c r="V35" i="1"/>
  <c r="U35" i="1"/>
  <c r="R35" i="1"/>
  <c r="Q35" i="1"/>
  <c r="P35" i="1"/>
  <c r="O35" i="1"/>
  <c r="N35" i="1"/>
  <c r="M35" i="1"/>
  <c r="J35" i="1"/>
  <c r="Z34" i="1"/>
  <c r="Y34" i="1"/>
  <c r="X34" i="1"/>
  <c r="W34" i="1"/>
  <c r="V34" i="1"/>
  <c r="U34" i="1"/>
  <c r="R34" i="1"/>
  <c r="Q34" i="1"/>
  <c r="P34" i="1"/>
  <c r="O34" i="1"/>
  <c r="N34" i="1"/>
  <c r="M34" i="1"/>
  <c r="J34" i="1"/>
  <c r="Z33" i="1"/>
  <c r="Y33" i="1"/>
  <c r="X33" i="1"/>
  <c r="W33" i="1"/>
  <c r="V33" i="1"/>
  <c r="U33" i="1"/>
  <c r="R33" i="1"/>
  <c r="Q33" i="1"/>
  <c r="P33" i="1"/>
  <c r="O33" i="1"/>
  <c r="N33" i="1"/>
  <c r="M33" i="1"/>
  <c r="J33" i="1"/>
  <c r="Z32" i="1"/>
  <c r="Y32" i="1"/>
  <c r="X32" i="1"/>
  <c r="W32" i="1"/>
  <c r="V32" i="1"/>
  <c r="U32" i="1"/>
  <c r="R32" i="1"/>
  <c r="Q32" i="1"/>
  <c r="P32" i="1"/>
  <c r="O32" i="1"/>
  <c r="N32" i="1"/>
  <c r="M32" i="1"/>
  <c r="J32" i="1"/>
  <c r="Z31" i="1"/>
  <c r="Y31" i="1"/>
  <c r="X31" i="1"/>
  <c r="W31" i="1"/>
  <c r="V31" i="1"/>
  <c r="U31" i="1"/>
  <c r="R31" i="1"/>
  <c r="Q31" i="1"/>
  <c r="P31" i="1"/>
  <c r="O31" i="1"/>
  <c r="N31" i="1"/>
  <c r="M31" i="1"/>
  <c r="J31" i="1"/>
  <c r="Z30" i="1"/>
  <c r="Y30" i="1"/>
  <c r="X30" i="1"/>
  <c r="W30" i="1"/>
  <c r="V30" i="1"/>
  <c r="U30" i="1"/>
  <c r="R30" i="1"/>
  <c r="Q30" i="1"/>
  <c r="P30" i="1"/>
  <c r="O30" i="1"/>
  <c r="N30" i="1"/>
  <c r="M30" i="1"/>
  <c r="J30" i="1"/>
  <c r="Z29" i="1"/>
  <c r="Y29" i="1"/>
  <c r="X29" i="1"/>
  <c r="W29" i="1"/>
  <c r="V29" i="1"/>
  <c r="U29" i="1"/>
  <c r="R29" i="1"/>
  <c r="Q29" i="1"/>
  <c r="P29" i="1"/>
  <c r="O29" i="1"/>
  <c r="N29" i="1"/>
  <c r="M29" i="1"/>
  <c r="J29" i="1"/>
  <c r="Z28" i="1"/>
  <c r="Y28" i="1"/>
  <c r="X28" i="1"/>
  <c r="W28" i="1"/>
  <c r="V28" i="1"/>
  <c r="U28" i="1"/>
  <c r="R28" i="1"/>
  <c r="Q28" i="1"/>
  <c r="P28" i="1"/>
  <c r="O28" i="1"/>
  <c r="N28" i="1"/>
  <c r="M28" i="1"/>
  <c r="J28" i="1"/>
  <c r="Z27" i="1"/>
  <c r="Y27" i="1"/>
  <c r="X27" i="1"/>
  <c r="W27" i="1"/>
  <c r="V27" i="1"/>
  <c r="U27" i="1"/>
  <c r="R27" i="1"/>
  <c r="Q27" i="1"/>
  <c r="P27" i="1"/>
  <c r="O27" i="1"/>
  <c r="N27" i="1"/>
  <c r="M27" i="1"/>
  <c r="J27" i="1"/>
  <c r="Z26" i="1"/>
  <c r="Y26" i="1"/>
  <c r="X26" i="1"/>
  <c r="W26" i="1"/>
  <c r="V26" i="1"/>
  <c r="U26" i="1"/>
  <c r="R26" i="1"/>
  <c r="Q26" i="1"/>
  <c r="P26" i="1"/>
  <c r="O26" i="1"/>
  <c r="N26" i="1"/>
  <c r="M26" i="1"/>
  <c r="J26" i="1"/>
  <c r="Z25" i="1"/>
  <c r="Y25" i="1"/>
  <c r="X25" i="1"/>
  <c r="W25" i="1"/>
  <c r="V25" i="1"/>
  <c r="U25" i="1"/>
  <c r="R25" i="1"/>
  <c r="Q25" i="1"/>
  <c r="P25" i="1"/>
  <c r="O25" i="1"/>
  <c r="N25" i="1"/>
  <c r="M25" i="1"/>
  <c r="J25" i="1"/>
  <c r="Z24" i="1"/>
  <c r="Y24" i="1"/>
  <c r="X24" i="1"/>
  <c r="W24" i="1"/>
  <c r="V24" i="1"/>
  <c r="U24" i="1"/>
  <c r="R24" i="1"/>
  <c r="Q24" i="1"/>
  <c r="P24" i="1"/>
  <c r="O24" i="1"/>
  <c r="N24" i="1"/>
  <c r="M24" i="1"/>
  <c r="J24" i="1"/>
  <c r="Z23" i="1"/>
  <c r="Y23" i="1"/>
  <c r="X23" i="1"/>
  <c r="W23" i="1"/>
  <c r="V23" i="1"/>
  <c r="U23" i="1"/>
  <c r="R23" i="1"/>
  <c r="Q23" i="1"/>
  <c r="P23" i="1"/>
  <c r="O23" i="1"/>
  <c r="N23" i="1"/>
  <c r="M23" i="1"/>
  <c r="J23" i="1"/>
  <c r="Z22" i="1"/>
  <c r="Y22" i="1"/>
  <c r="X22" i="1"/>
  <c r="W22" i="1"/>
  <c r="V22" i="1"/>
  <c r="U22" i="1"/>
  <c r="R22" i="1"/>
  <c r="Q22" i="1"/>
  <c r="P22" i="1"/>
  <c r="O22" i="1"/>
  <c r="N22" i="1"/>
  <c r="M22" i="1"/>
  <c r="J22" i="1"/>
  <c r="Z21" i="1"/>
  <c r="Y21" i="1"/>
  <c r="X21" i="1"/>
  <c r="W21" i="1"/>
  <c r="V21" i="1"/>
  <c r="U21" i="1"/>
  <c r="R21" i="1"/>
  <c r="Q21" i="1"/>
  <c r="P21" i="1"/>
  <c r="O21" i="1"/>
  <c r="N21" i="1"/>
  <c r="M21" i="1"/>
  <c r="J21" i="1"/>
  <c r="Z20" i="1"/>
  <c r="Y20" i="1"/>
  <c r="X20" i="1"/>
  <c r="W20" i="1"/>
  <c r="V20" i="1"/>
  <c r="U20" i="1"/>
  <c r="R20" i="1"/>
  <c r="Q20" i="1"/>
  <c r="P20" i="1"/>
  <c r="O20" i="1"/>
  <c r="N20" i="1"/>
  <c r="M20" i="1"/>
  <c r="J20" i="1"/>
  <c r="Z19" i="1"/>
  <c r="Y19" i="1"/>
  <c r="X19" i="1"/>
  <c r="W19" i="1"/>
  <c r="V19" i="1"/>
  <c r="U19" i="1"/>
  <c r="R19" i="1"/>
  <c r="Q19" i="1"/>
  <c r="P19" i="1"/>
  <c r="O19" i="1"/>
  <c r="N19" i="1"/>
  <c r="M19" i="1"/>
  <c r="J19" i="1"/>
  <c r="Z18" i="1"/>
  <c r="Y18" i="1"/>
  <c r="X18" i="1"/>
  <c r="W18" i="1"/>
  <c r="V18" i="1"/>
  <c r="U18" i="1"/>
  <c r="R18" i="1"/>
  <c r="Q18" i="1"/>
  <c r="P18" i="1"/>
  <c r="O18" i="1"/>
  <c r="N18" i="1"/>
  <c r="M18" i="1"/>
  <c r="J18" i="1"/>
  <c r="Z17" i="1"/>
  <c r="Y17" i="1"/>
  <c r="X17" i="1"/>
  <c r="W17" i="1"/>
  <c r="V17" i="1"/>
  <c r="U17" i="1"/>
  <c r="R17" i="1"/>
  <c r="Q17" i="1"/>
  <c r="P17" i="1"/>
  <c r="O17" i="1"/>
  <c r="N17" i="1"/>
  <c r="M17" i="1"/>
  <c r="J17" i="1"/>
  <c r="Z16" i="1"/>
  <c r="Y16" i="1"/>
  <c r="X16" i="1"/>
  <c r="W16" i="1"/>
  <c r="V16" i="1"/>
  <c r="U16" i="1"/>
  <c r="R16" i="1"/>
  <c r="Q16" i="1"/>
  <c r="P16" i="1"/>
  <c r="O16" i="1"/>
  <c r="N16" i="1"/>
  <c r="M16" i="1"/>
  <c r="J16" i="1"/>
  <c r="Z15" i="1"/>
  <c r="Y15" i="1"/>
  <c r="X15" i="1"/>
  <c r="W15" i="1"/>
  <c r="V15" i="1"/>
  <c r="U15" i="1"/>
  <c r="R15" i="1"/>
  <c r="Q15" i="1"/>
  <c r="P15" i="1"/>
  <c r="O15" i="1"/>
  <c r="N15" i="1"/>
  <c r="M15" i="1"/>
  <c r="J15" i="1"/>
  <c r="Z14" i="1"/>
  <c r="Y14" i="1"/>
  <c r="X14" i="1"/>
  <c r="W14" i="1"/>
  <c r="V14" i="1"/>
  <c r="U14" i="1"/>
  <c r="R14" i="1"/>
  <c r="Q14" i="1"/>
  <c r="P14" i="1"/>
  <c r="O14" i="1"/>
  <c r="N14" i="1"/>
  <c r="M14" i="1"/>
  <c r="J14" i="1"/>
  <c r="Z13" i="1"/>
  <c r="Y13" i="1"/>
  <c r="X13" i="1"/>
  <c r="W13" i="1"/>
  <c r="V13" i="1"/>
  <c r="U13" i="1"/>
  <c r="R13" i="1"/>
  <c r="Q13" i="1"/>
  <c r="P13" i="1"/>
  <c r="O13" i="1"/>
  <c r="N13" i="1"/>
  <c r="M13" i="1"/>
  <c r="J13" i="1"/>
  <c r="Z12" i="1"/>
  <c r="Y12" i="1"/>
  <c r="X12" i="1"/>
  <c r="W12" i="1"/>
  <c r="V12" i="1"/>
  <c r="U12" i="1"/>
  <c r="R12" i="1"/>
  <c r="Q12" i="1"/>
  <c r="P12" i="1"/>
  <c r="O12" i="1"/>
  <c r="N12" i="1"/>
  <c r="M12" i="1"/>
  <c r="J12" i="1"/>
  <c r="Z11" i="1"/>
  <c r="Y11" i="1"/>
  <c r="X11" i="1"/>
  <c r="W11" i="1"/>
  <c r="V11" i="1"/>
  <c r="U11" i="1"/>
  <c r="R11" i="1"/>
  <c r="Q11" i="1"/>
  <c r="P11" i="1"/>
  <c r="O11" i="1"/>
  <c r="N11" i="1"/>
  <c r="M11" i="1"/>
  <c r="J11" i="1"/>
  <c r="Z10" i="1"/>
  <c r="Y10" i="1"/>
  <c r="X10" i="1"/>
  <c r="W10" i="1"/>
  <c r="V10" i="1"/>
  <c r="U10" i="1"/>
  <c r="R10" i="1"/>
  <c r="Q10" i="1"/>
  <c r="P10" i="1"/>
  <c r="O10" i="1"/>
  <c r="N10" i="1"/>
  <c r="M10" i="1"/>
  <c r="J10" i="1"/>
  <c r="Z9" i="1"/>
  <c r="Y9" i="1"/>
  <c r="X9" i="1"/>
  <c r="W9" i="1"/>
  <c r="V9" i="1"/>
  <c r="U9" i="1"/>
  <c r="R9" i="1"/>
  <c r="Q9" i="1"/>
  <c r="P9" i="1"/>
  <c r="O9" i="1"/>
  <c r="N9" i="1"/>
  <c r="M9" i="1"/>
  <c r="J9" i="1"/>
  <c r="Z8" i="1"/>
  <c r="Y8" i="1"/>
  <c r="X8" i="1"/>
  <c r="W8" i="1"/>
  <c r="V8" i="1"/>
  <c r="U8" i="1"/>
  <c r="R8" i="1"/>
  <c r="Q8" i="1"/>
  <c r="P8" i="1"/>
  <c r="O8" i="1"/>
  <c r="N8" i="1"/>
  <c r="M8" i="1"/>
  <c r="J8" i="1"/>
  <c r="Z7" i="1"/>
  <c r="Y7" i="1"/>
  <c r="X7" i="1"/>
  <c r="W7" i="1"/>
  <c r="V7" i="1"/>
  <c r="U7" i="1"/>
  <c r="R7" i="1"/>
  <c r="Q7" i="1"/>
  <c r="P7" i="1"/>
  <c r="O7" i="1"/>
  <c r="N7" i="1"/>
  <c r="AE3" i="1" s="1"/>
  <c r="M7" i="1"/>
  <c r="J7" i="1"/>
  <c r="Z6" i="1"/>
  <c r="Y6" i="1"/>
  <c r="X6" i="1"/>
  <c r="W6" i="1"/>
  <c r="V6" i="1"/>
  <c r="U6" i="1"/>
  <c r="R6" i="1"/>
  <c r="Q6" i="1"/>
  <c r="P6" i="1"/>
  <c r="O6" i="1"/>
  <c r="N6" i="1"/>
  <c r="M6" i="1"/>
  <c r="J6" i="1"/>
  <c r="Z5" i="1"/>
  <c r="Y5" i="1"/>
  <c r="X5" i="1"/>
  <c r="W5" i="1"/>
  <c r="V5" i="1"/>
  <c r="U5" i="1"/>
  <c r="R5" i="1"/>
  <c r="Q5" i="1"/>
  <c r="P5" i="1"/>
  <c r="O5" i="1"/>
  <c r="N5" i="1"/>
  <c r="M5" i="1"/>
  <c r="J5" i="1"/>
  <c r="Z4" i="1"/>
  <c r="Y4" i="1"/>
  <c r="X4" i="1"/>
  <c r="W4" i="1"/>
  <c r="V4" i="1"/>
  <c r="U4" i="1"/>
  <c r="R4" i="1"/>
  <c r="Q4" i="1"/>
  <c r="P4" i="1"/>
  <c r="O4" i="1"/>
  <c r="N4" i="1"/>
  <c r="M4" i="1"/>
  <c r="J4" i="1"/>
  <c r="J3" i="1"/>
  <c r="AE9" i="1" l="1"/>
  <c r="N83" i="1"/>
  <c r="AE4" i="1" s="1"/>
  <c r="AG6" i="1"/>
  <c r="BG4" i="1"/>
  <c r="BG5" i="1" s="1"/>
  <c r="O83" i="1"/>
  <c r="AH6" i="1"/>
  <c r="BH4" i="1"/>
  <c r="BH5" i="1" s="1"/>
  <c r="W83" i="1"/>
  <c r="BF4" i="1"/>
  <c r="BF5" i="1" s="1"/>
  <c r="P83" i="1"/>
  <c r="Z83" i="1"/>
  <c r="BI4" i="1"/>
  <c r="BI5" i="1" s="1"/>
  <c r="AD6" i="1"/>
  <c r="BD5" i="1"/>
  <c r="AF6" i="1"/>
  <c r="AD3" i="1"/>
  <c r="Q83" i="1"/>
  <c r="AI3" i="1"/>
  <c r="AI6" i="1"/>
  <c r="J83" i="1"/>
  <c r="R83" i="1"/>
  <c r="AI4" i="1" s="1"/>
  <c r="AI9" i="1" s="1"/>
  <c r="AS4" i="1"/>
  <c r="S43" i="1"/>
  <c r="AA43" i="1"/>
  <c r="AE6" i="1"/>
  <c r="BE4" i="1"/>
  <c r="BE5" i="1" s="1"/>
  <c r="AG3" i="1"/>
  <c r="AI7" i="1"/>
  <c r="AI10" i="1" s="1"/>
  <c r="I83" i="1"/>
  <c r="AF7" i="1"/>
  <c r="AF10" i="1" s="1"/>
  <c r="F83" i="1"/>
  <c r="AF3" i="1"/>
  <c r="U83" i="1"/>
  <c r="M83" i="1"/>
  <c r="V83" i="1"/>
  <c r="AH3" i="1"/>
  <c r="X83" i="1"/>
  <c r="Y83" i="1"/>
  <c r="AS5" i="1" l="1"/>
  <c r="BA4" i="1"/>
  <c r="AG4" i="1"/>
  <c r="AG9" i="1" s="1"/>
  <c r="AA83" i="1"/>
  <c r="AA78" i="1" s="1"/>
  <c r="AD7" i="1"/>
  <c r="AD10" i="1" s="1"/>
  <c r="D83" i="1"/>
  <c r="AG7" i="1"/>
  <c r="AG10" i="1" s="1"/>
  <c r="G83" i="1"/>
  <c r="AE7" i="1"/>
  <c r="AE10" i="1" s="1"/>
  <c r="E83" i="1"/>
  <c r="H83" i="1"/>
  <c r="AH7" i="1"/>
  <c r="AH10" i="1" s="1"/>
  <c r="AF4" i="1"/>
  <c r="AF9" i="1" s="1"/>
  <c r="AD4" i="1"/>
  <c r="S83" i="1"/>
  <c r="S78" i="1" s="1"/>
  <c r="AH4" i="1"/>
  <c r="AH9" i="1" s="1"/>
  <c r="AD9" i="1" l="1"/>
  <c r="BJ4" i="1"/>
  <c r="BJ5" i="1" s="1"/>
  <c r="AS6" i="1"/>
  <c r="BA5" i="1"/>
  <c r="AS7" i="1" l="1"/>
  <c r="BA6" i="1"/>
  <c r="AS8" i="1" l="1"/>
  <c r="BA7" i="1"/>
  <c r="AS9" i="1" l="1"/>
  <c r="BA8" i="1"/>
  <c r="AS10" i="1" l="1"/>
  <c r="BA9" i="1"/>
  <c r="AS11" i="1" l="1"/>
  <c r="BA10" i="1"/>
  <c r="AS12" i="1" l="1"/>
  <c r="BA11" i="1"/>
  <c r="AS13" i="1" l="1"/>
  <c r="BA12" i="1"/>
  <c r="AS14" i="1" l="1"/>
  <c r="BA13" i="1"/>
  <c r="AS15" i="1" l="1"/>
  <c r="BA14" i="1"/>
  <c r="AS16" i="1" l="1"/>
  <c r="BA15" i="1"/>
  <c r="AS17" i="1" l="1"/>
  <c r="BA16" i="1"/>
  <c r="AS18" i="1" l="1"/>
  <c r="BA17" i="1"/>
  <c r="AS19" i="1" l="1"/>
  <c r="BA18" i="1"/>
  <c r="AS20" i="1" l="1"/>
  <c r="BA19" i="1"/>
  <c r="AS21" i="1" l="1"/>
  <c r="BA20" i="1"/>
  <c r="AS22" i="1" l="1"/>
  <c r="BA21" i="1"/>
  <c r="AS23" i="1" l="1"/>
  <c r="BA22" i="1"/>
  <c r="AS24" i="1" l="1"/>
  <c r="BA23" i="1"/>
  <c r="AS25" i="1" l="1"/>
  <c r="BA24" i="1"/>
  <c r="AS26" i="1" l="1"/>
  <c r="BA25" i="1"/>
  <c r="AS27" i="1" l="1"/>
  <c r="BA26" i="1"/>
  <c r="AS28" i="1" l="1"/>
  <c r="BA27" i="1"/>
  <c r="AS29" i="1" l="1"/>
  <c r="BA28" i="1"/>
  <c r="AS30" i="1" l="1"/>
  <c r="BA29" i="1"/>
  <c r="AS31" i="1" l="1"/>
  <c r="BA30" i="1"/>
  <c r="AS32" i="1" l="1"/>
  <c r="BA31" i="1"/>
  <c r="AS33" i="1" l="1"/>
  <c r="BA32" i="1"/>
  <c r="AS34" i="1" l="1"/>
  <c r="BA33" i="1"/>
  <c r="AS35" i="1" l="1"/>
  <c r="BA34" i="1"/>
  <c r="AS36" i="1" l="1"/>
  <c r="BA35" i="1"/>
  <c r="AS37" i="1" l="1"/>
  <c r="BA36" i="1"/>
  <c r="AS38" i="1" l="1"/>
  <c r="BA37" i="1"/>
  <c r="AS39" i="1" l="1"/>
  <c r="BA38" i="1"/>
  <c r="AS40" i="1" l="1"/>
  <c r="BA39" i="1"/>
  <c r="AS41" i="1" l="1"/>
  <c r="BA40" i="1"/>
  <c r="AS42" i="1" l="1"/>
  <c r="BA41" i="1"/>
  <c r="AS43" i="1" l="1"/>
  <c r="BA42" i="1"/>
  <c r="AS44" i="1" l="1"/>
  <c r="BA43" i="1"/>
  <c r="AS45" i="1" l="1"/>
  <c r="BA44" i="1"/>
  <c r="AS46" i="1" l="1"/>
  <c r="BA45" i="1"/>
  <c r="AS47" i="1" l="1"/>
  <c r="BA46" i="1"/>
  <c r="AS48" i="1" l="1"/>
  <c r="BA47" i="1"/>
  <c r="AS49" i="1" l="1"/>
  <c r="BA48" i="1"/>
  <c r="AS50" i="1" l="1"/>
  <c r="BA49" i="1"/>
  <c r="AS51" i="1" l="1"/>
  <c r="BA50" i="1"/>
  <c r="AS52" i="1" l="1"/>
  <c r="BA51" i="1"/>
  <c r="AS53" i="1" l="1"/>
  <c r="BA52" i="1"/>
  <c r="AS54" i="1" l="1"/>
  <c r="BA53" i="1"/>
  <c r="AS55" i="1" l="1"/>
  <c r="BA54" i="1"/>
  <c r="AS56" i="1" l="1"/>
  <c r="BA55" i="1"/>
  <c r="AS57" i="1" l="1"/>
  <c r="BA56" i="1"/>
  <c r="AS58" i="1" l="1"/>
  <c r="BA57" i="1"/>
  <c r="AS59" i="1" l="1"/>
  <c r="BA58" i="1"/>
  <c r="AS60" i="1" l="1"/>
  <c r="BA59" i="1"/>
  <c r="AS61" i="1" l="1"/>
  <c r="BA60" i="1"/>
  <c r="AS62" i="1" l="1"/>
  <c r="BA61" i="1"/>
  <c r="AS63" i="1" l="1"/>
  <c r="BA62" i="1"/>
  <c r="AS64" i="1" l="1"/>
  <c r="BA63" i="1"/>
  <c r="AS65" i="1" l="1"/>
  <c r="BA64" i="1"/>
  <c r="AS66" i="1" l="1"/>
  <c r="BA65" i="1"/>
  <c r="AS67" i="1" l="1"/>
  <c r="BA66" i="1"/>
  <c r="AS68" i="1" l="1"/>
  <c r="BA67" i="1"/>
  <c r="AS69" i="1" l="1"/>
  <c r="BA68" i="1"/>
  <c r="AS70" i="1" l="1"/>
  <c r="BA69" i="1"/>
  <c r="AS71" i="1" l="1"/>
  <c r="BA70" i="1"/>
  <c r="AS72" i="1" l="1"/>
  <c r="BA71" i="1"/>
  <c r="AS73" i="1" l="1"/>
  <c r="BA72" i="1"/>
  <c r="AS74" i="1" l="1"/>
  <c r="BA73" i="1"/>
  <c r="AS75" i="1" l="1"/>
  <c r="BA74" i="1"/>
  <c r="AS76" i="1" l="1"/>
  <c r="BA75" i="1"/>
  <c r="AS77" i="1" l="1"/>
  <c r="BA76" i="1"/>
  <c r="AS78" i="1" l="1"/>
  <c r="BA77" i="1"/>
  <c r="AS79" i="1" l="1"/>
  <c r="BA78" i="1"/>
  <c r="AS80" i="1" l="1"/>
  <c r="BA79" i="1"/>
  <c r="AS81" i="1" l="1"/>
  <c r="BA80" i="1"/>
  <c r="AS82" i="1" l="1"/>
  <c r="BA82" i="1" s="1"/>
  <c r="BA81" i="1"/>
</calcChain>
</file>

<file path=xl/sharedStrings.xml><?xml version="1.0" encoding="utf-8"?>
<sst xmlns="http://schemas.openxmlformats.org/spreadsheetml/2006/main" count="161" uniqueCount="89">
  <si>
    <t>Per Person</t>
  </si>
  <si>
    <t>Individual Costs</t>
  </si>
  <si>
    <t>Individual Time Spent</t>
  </si>
  <si>
    <t>Date</t>
  </si>
  <si>
    <t>Task</t>
  </si>
  <si>
    <t>Hours</t>
  </si>
  <si>
    <t>Andrei</t>
  </si>
  <si>
    <t>Bach</t>
  </si>
  <si>
    <t>Brandon</t>
  </si>
  <si>
    <t>Cody</t>
  </si>
  <si>
    <t>Peter</t>
  </si>
  <si>
    <t>Zack</t>
  </si>
  <si>
    <t>Task Cost</t>
  </si>
  <si>
    <t>[Ignore] For Chart Formatting</t>
  </si>
  <si>
    <t>Pre PDR Cost</t>
  </si>
  <si>
    <t>Meeting Planning</t>
  </si>
  <si>
    <t>Post PDR Cost</t>
  </si>
  <si>
    <t>Derive Requirements for Motor</t>
  </si>
  <si>
    <t>Pre PDR Hours</t>
  </si>
  <si>
    <t>Post PDR Hours</t>
  </si>
  <si>
    <t>Design GUI and brainstorm ideas for functionality</t>
  </si>
  <si>
    <t>Gather hardware manuals along with examples for hardware implementations</t>
  </si>
  <si>
    <t>Total Cost</t>
  </si>
  <si>
    <t>Block diagram for whole system</t>
  </si>
  <si>
    <t>Total Hours</t>
  </si>
  <si>
    <t>Came up with requirements for system and modules</t>
  </si>
  <si>
    <t>Derive Requirements for sensors</t>
  </si>
  <si>
    <t>Wrote a summary and requirement report for ultrasonic sensors</t>
  </si>
  <si>
    <t>Create a block diagram for PWM</t>
  </si>
  <si>
    <t>Python Motor idea implementation</t>
  </si>
  <si>
    <t>Wrapped memory access logic in class – modularization</t>
  </si>
  <si>
    <t>Finish up task list, updated burn list, and started gantt</t>
  </si>
  <si>
    <t>Python Sensor idea implementation</t>
  </si>
  <si>
    <t>Explore opencv object detection</t>
  </si>
  <si>
    <t>Create and train Haar cascades for various ‘brick’ faces</t>
  </si>
  <si>
    <t>Created initial revision of pre-pdr gantt</t>
  </si>
  <si>
    <t>Retrain cascades with new samples – shell script automation</t>
  </si>
  <si>
    <t>Worked on Gantt and organizing files</t>
  </si>
  <si>
    <t>Came up with test plan for system and modules</t>
  </si>
  <si>
    <t>Organized Files in folders</t>
  </si>
  <si>
    <t>Further Organized and Updated Gantt</t>
  </si>
  <si>
    <t>Researched OpenCV functionality with python</t>
  </si>
  <si>
    <t>Worked on Powerpoint and Gantt. Communicated with team</t>
  </si>
  <si>
    <t>Brainstormed project's application and purpose</t>
  </si>
  <si>
    <t>Created Powerpoint skeleton and updated Gantt.</t>
  </si>
  <si>
    <t>Designed VHDL block dragrams for sensor modules.</t>
  </si>
  <si>
    <t>Wrote VHDL for sensor modules.</t>
  </si>
  <si>
    <t>Added OpenCV and python module to PDR</t>
  </si>
  <si>
    <t>Cleaned up Burn Report and added intro into slides</t>
  </si>
  <si>
    <t>Drove to fire station and interviewed with firemen to get ideas on how to help them</t>
  </si>
  <si>
    <t>Added requirements for the system as a whole and for each subsystem to PDR</t>
  </si>
  <si>
    <t>Added hardware overview and test plan to PDR</t>
  </si>
  <si>
    <t>Worked on PP</t>
  </si>
  <si>
    <t>Finalized PP</t>
  </si>
  <si>
    <t>Total PDR Costs</t>
  </si>
  <si>
    <t>Total PDR hours</t>
  </si>
  <si>
    <t>Researched localization and other algorithms</t>
  </si>
  <si>
    <t>Created Individual Gantt Charts for each team member</t>
  </si>
  <si>
    <t>Created basic Memory Access Unit tests in Python and C</t>
  </si>
  <si>
    <t>Added more metrics to our Planner and combined reports/created dashboard for flexibility</t>
  </si>
  <si>
    <t>Messing around with dashboard and charts</t>
  </si>
  <si>
    <t>Experimenting creation of time card</t>
  </si>
  <si>
    <t>Remapped Python GUI memory and verified functionality</t>
  </si>
  <si>
    <t>Wrote functional test for Professor’s system</t>
  </si>
  <si>
    <t>Researched OpenCV and developed camera calibration script</t>
  </si>
  <si>
    <t>Cleaned up Metrics, polished up burn reports &amp; discarding time card</t>
  </si>
  <si>
    <t>Wrote VHDL for encoder reader and counter.</t>
  </si>
  <si>
    <t>Familiarize/tweak IMU and wrote script integrating turn and IMU</t>
  </si>
  <si>
    <t>Finished sensor python/c unit/integration test</t>
  </si>
  <si>
    <t>Wrote C memory poking for motors</t>
  </si>
  <si>
    <t>Modularized all components in python with shared object use</t>
  </si>
  <si>
    <t>Wrote functional test including sensor, imu and motor components</t>
  </si>
  <si>
    <t>Begun initial work on web interface of rover with straight, left, right, backward, and 360 buttons</t>
  </si>
  <si>
    <t>GUI - Movement Map</t>
  </si>
  <si>
    <t>Finished encoder test bench.</t>
  </si>
  <si>
    <t>1</t>
  </si>
  <si>
    <t>LED Integration and function</t>
  </si>
  <si>
    <t>Led VHDL</t>
  </si>
  <si>
    <t>2</t>
  </si>
  <si>
    <t>Verify C function, wrapper, and functional test logic</t>
  </si>
  <si>
    <t>Refactored C and python wrapper functions</t>
  </si>
  <si>
    <t>Adjusted C offsets, tested wk 13 blink axi on rover</t>
  </si>
  <si>
    <t>Documented diagrams of functional tests and web interface</t>
  </si>
  <si>
    <t>Total CDR Costs</t>
  </si>
  <si>
    <t>Total</t>
  </si>
  <si>
    <t>Reorganized Dashboard</t>
  </si>
  <si>
    <t>1.5</t>
  </si>
  <si>
    <t>Team</t>
  </si>
  <si>
    <t>Completed encoder tech memo.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</si>
</sst>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\$#,##0.00"/>
    <numFmt numFmtId="165" formatCode="mm/dd/yy"/>
    <numFmt numFmtId="166" formatCode="_(\$* #,##0.00_);_(\$* \(#,##0.00\);_(\$* \-??_);_(@_)"/>
  </numFmts>
  <fonts count="6" x14ac:knownFonts="1">
    <font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166" fontId="5" fillId="0" borderId="0" applyBorder="0" applyProtection="0"/>
    <xf numFmtId="0" fontId="1" fillId="0" borderId="0" applyBorder="0" applyProtection="0"/>
    <xf numFmtId="0" fontId="2" fillId="0" borderId="0"/>
    <xf numFmtId="166" fontId="5" fillId="0" borderId="0" applyBorder="0" applyProtection="0"/>
  </cellStyleXfs>
  <cellXfs count="51">
    <xf numFmtId="0" fontId="0" fillId="0" borderId="0" xfId="0"/>
    <xf numFmtId="14" fontId="2" fillId="0" borderId="0" xfId="2" applyNumberFormat="1" applyFont="1" applyBorder="1" applyAlignment="1" applyProtection="1">
      <alignment horizontal="center"/>
    </xf>
    <xf numFmtId="0" fontId="3" fillId="0" borderId="0" xfId="2" applyFont="1" applyBorder="1" applyAlignment="1" applyProtection="1">
      <alignment horizontal="left"/>
    </xf>
    <xf numFmtId="0" fontId="2" fillId="0" borderId="0" xfId="2" applyFont="1" applyBorder="1" applyProtection="1"/>
    <xf numFmtId="164" fontId="2" fillId="0" borderId="0" xfId="2" applyNumberFormat="1" applyFont="1" applyBorder="1" applyProtection="1"/>
    <xf numFmtId="0" fontId="3" fillId="0" borderId="0" xfId="2" applyFont="1" applyBorder="1" applyAlignment="1" applyProtection="1"/>
    <xf numFmtId="0" fontId="3" fillId="0" borderId="0" xfId="2" applyFont="1" applyBorder="1" applyProtection="1"/>
    <xf numFmtId="14" fontId="3" fillId="0" borderId="1" xfId="2" applyNumberFormat="1" applyFont="1" applyBorder="1" applyAlignment="1" applyProtection="1">
      <alignment horizontal="center"/>
    </xf>
    <xf numFmtId="14" fontId="3" fillId="0" borderId="2" xfId="2" applyNumberFormat="1" applyFont="1" applyBorder="1" applyAlignment="1" applyProtection="1">
      <alignment horizontal="center"/>
    </xf>
    <xf numFmtId="0" fontId="3" fillId="0" borderId="3" xfId="2" applyFont="1" applyBorder="1" applyAlignment="1" applyProtection="1">
      <alignment horizontal="center"/>
    </xf>
    <xf numFmtId="0" fontId="3" fillId="0" borderId="2" xfId="2" applyFont="1" applyBorder="1" applyAlignment="1" applyProtection="1">
      <alignment horizontal="center"/>
    </xf>
    <xf numFmtId="164" fontId="3" fillId="0" borderId="4" xfId="2" applyNumberFormat="1" applyFont="1" applyBorder="1" applyAlignment="1" applyProtection="1">
      <alignment horizontal="center"/>
    </xf>
    <xf numFmtId="0" fontId="3" fillId="0" borderId="0" xfId="2" applyFont="1" applyBorder="1" applyAlignment="1" applyProtection="1">
      <alignment horizontal="center"/>
    </xf>
    <xf numFmtId="14" fontId="2" fillId="0" borderId="5" xfId="2" applyNumberFormat="1" applyFont="1" applyBorder="1" applyAlignment="1" applyProtection="1">
      <alignment horizontal="center"/>
    </xf>
    <xf numFmtId="14" fontId="2" fillId="0" borderId="0" xfId="2" applyNumberFormat="1" applyFont="1" applyBorder="1" applyAlignment="1" applyProtection="1">
      <alignment horizontal="left" wrapText="1"/>
    </xf>
    <xf numFmtId="0" fontId="2" fillId="0" borderId="6" xfId="2" applyFont="1" applyBorder="1" applyAlignment="1" applyProtection="1">
      <alignment horizontal="center"/>
    </xf>
    <xf numFmtId="0" fontId="3" fillId="0" borderId="7" xfId="2" applyFont="1" applyBorder="1" applyAlignment="1" applyProtection="1">
      <alignment horizontal="center"/>
    </xf>
    <xf numFmtId="0" fontId="3" fillId="0" borderId="8" xfId="2" applyFont="1" applyBorder="1" applyAlignment="1" applyProtection="1">
      <alignment horizontal="center"/>
    </xf>
    <xf numFmtId="164" fontId="2" fillId="0" borderId="9" xfId="2" applyNumberFormat="1" applyFont="1" applyBorder="1" applyAlignment="1" applyProtection="1">
      <alignment horizontal="center"/>
    </xf>
    <xf numFmtId="164" fontId="0" fillId="0" borderId="0" xfId="0" applyNumberFormat="1"/>
    <xf numFmtId="14" fontId="2" fillId="0" borderId="10" xfId="2" applyNumberFormat="1" applyFont="1" applyBorder="1" applyAlignment="1" applyProtection="1">
      <alignment horizontal="center"/>
    </xf>
    <xf numFmtId="14" fontId="2" fillId="0" borderId="11" xfId="2" applyNumberFormat="1" applyFont="1" applyBorder="1" applyAlignment="1" applyProtection="1">
      <alignment horizontal="left" wrapText="1"/>
    </xf>
    <xf numFmtId="0" fontId="2" fillId="0" borderId="12" xfId="2" applyFont="1" applyBorder="1" applyAlignment="1" applyProtection="1">
      <alignment horizontal="center"/>
    </xf>
    <xf numFmtId="0" fontId="2" fillId="0" borderId="0" xfId="2" applyFont="1" applyBorder="1" applyAlignment="1" applyProtection="1">
      <alignment horizontal="center"/>
    </xf>
    <xf numFmtId="2" fontId="2" fillId="0" borderId="0" xfId="2" applyNumberFormat="1" applyFont="1" applyBorder="1" applyProtection="1"/>
    <xf numFmtId="14" fontId="2" fillId="0" borderId="13" xfId="2" applyNumberFormat="1" applyFont="1" applyBorder="1" applyAlignment="1" applyProtection="1">
      <alignment horizontal="center"/>
    </xf>
    <xf numFmtId="14" fontId="2" fillId="0" borderId="11" xfId="2" applyNumberFormat="1" applyFont="1" applyBorder="1" applyAlignment="1" applyProtection="1">
      <alignment wrapText="1"/>
    </xf>
    <xf numFmtId="0" fontId="2" fillId="0" borderId="11" xfId="2" applyFont="1" applyBorder="1" applyAlignment="1" applyProtection="1">
      <alignment horizontal="center"/>
    </xf>
    <xf numFmtId="0" fontId="2" fillId="0" borderId="11" xfId="2" applyFont="1" applyBorder="1" applyAlignment="1" applyProtection="1">
      <alignment wrapText="1"/>
    </xf>
    <xf numFmtId="2" fontId="0" fillId="0" borderId="0" xfId="0" applyNumberFormat="1"/>
    <xf numFmtId="165" fontId="2" fillId="0" borderId="13" xfId="2" applyNumberFormat="1" applyFont="1" applyBorder="1" applyAlignment="1" applyProtection="1">
      <alignment horizontal="center"/>
    </xf>
    <xf numFmtId="164" fontId="2" fillId="0" borderId="0" xfId="1" applyNumberFormat="1" applyFont="1" applyBorder="1" applyAlignment="1" applyProtection="1"/>
    <xf numFmtId="0" fontId="2" fillId="0" borderId="7" xfId="2" applyFont="1" applyBorder="1" applyAlignment="1" applyProtection="1">
      <alignment horizontal="center"/>
    </xf>
    <xf numFmtId="0" fontId="2" fillId="0" borderId="8" xfId="2" applyFont="1" applyBorder="1" applyAlignment="1" applyProtection="1">
      <alignment horizontal="center"/>
    </xf>
    <xf numFmtId="0" fontId="4" fillId="0" borderId="11" xfId="2" applyFont="1" applyBorder="1" applyAlignment="1" applyProtection="1">
      <alignment wrapText="1"/>
    </xf>
    <xf numFmtId="14" fontId="2" fillId="0" borderId="14" xfId="2" applyNumberFormat="1" applyFont="1" applyBorder="1" applyAlignment="1" applyProtection="1">
      <alignment horizontal="center"/>
    </xf>
    <xf numFmtId="0" fontId="3" fillId="2" borderId="15" xfId="2" applyFont="1" applyFill="1" applyBorder="1" applyAlignment="1" applyProtection="1">
      <alignment horizontal="right"/>
    </xf>
    <xf numFmtId="0" fontId="3" fillId="2" borderId="16" xfId="2" applyFont="1" applyFill="1" applyBorder="1" applyAlignment="1" applyProtection="1">
      <alignment horizontal="center"/>
    </xf>
    <xf numFmtId="2" fontId="3" fillId="2" borderId="17" xfId="2" applyNumberFormat="1" applyFont="1" applyFill="1" applyBorder="1" applyAlignment="1" applyProtection="1">
      <alignment horizontal="center"/>
    </xf>
    <xf numFmtId="164" fontId="3" fillId="2" borderId="18" xfId="2" applyNumberFormat="1" applyFont="1" applyFill="1" applyBorder="1" applyAlignment="1" applyProtection="1">
      <alignment horizontal="center"/>
    </xf>
    <xf numFmtId="0" fontId="3" fillId="0" borderId="19" xfId="2" applyFont="1" applyBorder="1" applyAlignment="1" applyProtection="1">
      <alignment horizontal="center"/>
    </xf>
    <xf numFmtId="0" fontId="3" fillId="0" borderId="20" xfId="2" applyFont="1" applyBorder="1" applyAlignment="1" applyProtection="1">
      <alignment horizontal="center"/>
    </xf>
    <xf numFmtId="164" fontId="3" fillId="0" borderId="21" xfId="2" applyNumberFormat="1" applyFont="1" applyBorder="1" applyAlignment="1" applyProtection="1">
      <alignment horizontal="center"/>
    </xf>
    <xf numFmtId="14" fontId="2" fillId="0" borderId="13" xfId="3" applyNumberFormat="1" applyFont="1" applyBorder="1"/>
    <xf numFmtId="14" fontId="2" fillId="0" borderId="13" xfId="3" applyNumberFormat="1" applyBorder="1"/>
    <xf numFmtId="0" fontId="3" fillId="0" borderId="0" xfId="3" applyFont="1" applyAlignment="1"/>
    <xf numFmtId="0" fontId="2" fillId="0" borderId="0" xfId="3"/>
    <xf numFmtId="0" fontId="3" fillId="0" borderId="0" xfId="3" applyFont="1"/>
    <xf numFmtId="0" fontId="3" fillId="0" borderId="0" xfId="3" applyFont="1" applyAlignment="1">
      <alignment horizontal="center"/>
    </xf>
    <xf numFmtId="166" fontId="2" fillId="0" borderId="0" xfId="4" applyFont="1" applyBorder="1" applyAlignment="1" applyProtection="1"/>
    <xf numFmtId="43" fontId="2" fillId="0" borderId="0" xfId="3" applyNumberFormat="1"/>
  </cellXfs>
  <cellStyles count="5">
    <cellStyle name="Currency" xfId="1" builtinId="4"/>
    <cellStyle name="Currency 2" xfId="4"/>
    <cellStyle name="Explanatory Text" xfId="2" builtinId="53" customBuiltin="1"/>
    <cellStyle name="Explanatory Text 2" xfId="3"/>
    <cellStyle name="Normal" xfId="0" builtinId="0"/>
  </cellStyles>
  <dxfs count="2">
    <dxf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4"/>
  <sheetViews>
    <sheetView tabSelected="1" zoomScale="65" zoomScaleNormal="65" workbookViewId="0">
      <pane xSplit="1" topLeftCell="AV1" activePane="topRight" state="frozen"/>
      <selection activeCell="A41" sqref="A41"/>
      <selection pane="topRight" activeCell="BD4" sqref="BD4"/>
    </sheetView>
  </sheetViews>
  <sheetFormatPr defaultRowHeight="15" outlineLevelCol="1" x14ac:dyDescent="0.25"/>
  <cols>
    <col min="1" max="1" width="10.42578125" customWidth="1"/>
    <col min="2" max="2" width="50.7109375" customWidth="1"/>
    <col min="3" max="3" width="6.28515625" customWidth="1"/>
    <col min="4" max="10" width="9.7109375" customWidth="1"/>
    <col min="11" max="11" width="20.140625" customWidth="1"/>
    <col min="12" max="12" width="15.28515625" customWidth="1"/>
    <col min="13" max="15" width="9.7109375" customWidth="1" outlineLevel="1"/>
    <col min="16" max="17" width="8.28515625" customWidth="1" outlineLevel="1"/>
    <col min="18" max="18" width="9.7109375" customWidth="1" outlineLevel="1"/>
    <col min="19" max="19" width="17.5703125" customWidth="1" outlineLevel="1"/>
    <col min="20" max="20" width="20.140625" customWidth="1"/>
    <col min="21" max="21" width="6.85546875" customWidth="1" outlineLevel="1"/>
    <col min="22" max="22" width="6" customWidth="1" outlineLevel="1"/>
    <col min="23" max="23" width="8.7109375" customWidth="1" outlineLevel="1"/>
    <col min="24" max="24" width="5.5703125" customWidth="1" outlineLevel="1"/>
    <col min="25" max="26" width="6" customWidth="1" outlineLevel="1"/>
    <col min="27" max="27" width="17.7109375" customWidth="1" outlineLevel="1"/>
    <col min="28" max="28" width="10" customWidth="1"/>
    <col min="29" max="29" width="21.7109375" customWidth="1" outlineLevel="1"/>
    <col min="30" max="31" width="10.7109375" customWidth="1" outlineLevel="1"/>
    <col min="32" max="32" width="9.42578125" customWidth="1" outlineLevel="1"/>
    <col min="33" max="34" width="9.28515625" customWidth="1" outlineLevel="1"/>
    <col min="35" max="35" width="10.7109375" customWidth="1" outlineLevel="1"/>
    <col min="36" max="36" width="9" customWidth="1"/>
    <col min="37" max="37" width="7.28515625" customWidth="1"/>
    <col min="38" max="38" width="16.28515625" customWidth="1" outlineLevel="1"/>
    <col min="39" max="39" width="7.42578125" customWidth="1" outlineLevel="1"/>
    <col min="40" max="40" width="5.5703125" customWidth="1" outlineLevel="1"/>
    <col min="41" max="41" width="9" customWidth="1" outlineLevel="1"/>
    <col min="42" max="42" width="5.85546875" customWidth="1" outlineLevel="1"/>
    <col min="43" max="43" width="6.28515625" customWidth="1" outlineLevel="1"/>
    <col min="44" max="44" width="5.5703125" customWidth="1" outlineLevel="1"/>
    <col min="45" max="45" width="6.42578125" customWidth="1" outlineLevel="1"/>
    <col min="46" max="46" width="21.7109375" customWidth="1" outlineLevel="1"/>
    <col min="47" max="47" width="7.42578125" customWidth="1" outlineLevel="1"/>
    <col min="48" max="48" width="5.7109375" customWidth="1" outlineLevel="1"/>
    <col min="49" max="49" width="9" customWidth="1" outlineLevel="1"/>
    <col min="50" max="50" width="5.85546875" customWidth="1" outlineLevel="1"/>
    <col min="51" max="51" width="6.28515625" customWidth="1" outlineLevel="1"/>
    <col min="52" max="52" width="5.7109375" customWidth="1" outlineLevel="1"/>
    <col min="53" max="53" width="6.42578125" customWidth="1" outlineLevel="1"/>
    <col min="54" max="54" width="20.140625" customWidth="1"/>
    <col min="55" max="55" width="16.28515625" bestFit="1" customWidth="1"/>
    <col min="56" max="56" width="8.140625" bestFit="1" customWidth="1"/>
    <col min="57" max="57" width="5.5703125" bestFit="1" customWidth="1"/>
    <col min="58" max="58" width="9" bestFit="1" customWidth="1"/>
    <col min="59" max="59" width="5.85546875" bestFit="1" customWidth="1"/>
    <col min="60" max="60" width="6.28515625" bestFit="1" customWidth="1"/>
    <col min="61" max="61" width="5.5703125" bestFit="1" customWidth="1"/>
    <col min="62" max="62" width="6.42578125" bestFit="1" customWidth="1"/>
    <col min="63" max="1025" width="20.140625" customWidth="1"/>
  </cols>
  <sheetData>
    <row r="1" spans="1:81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  <c r="L1" s="5" t="s">
        <v>1</v>
      </c>
      <c r="M1" s="3"/>
      <c r="N1" s="5"/>
      <c r="O1" s="3"/>
      <c r="P1" s="3"/>
      <c r="Q1" s="3"/>
      <c r="R1" s="3"/>
      <c r="S1" s="3"/>
      <c r="T1" s="6" t="s">
        <v>2</v>
      </c>
      <c r="U1" s="3"/>
      <c r="V1" s="3"/>
      <c r="W1" s="3"/>
      <c r="X1" s="3"/>
      <c r="Y1" s="3"/>
      <c r="Z1" s="3"/>
      <c r="AA1" s="3"/>
      <c r="AL1" s="5" t="s">
        <v>1</v>
      </c>
      <c r="AM1" s="3"/>
      <c r="AN1" s="5"/>
      <c r="AO1" s="3"/>
      <c r="AP1" s="3"/>
      <c r="AQ1" s="3"/>
      <c r="AR1" s="3"/>
      <c r="AS1" s="3"/>
      <c r="AT1" s="6" t="s">
        <v>2</v>
      </c>
      <c r="AU1" s="3"/>
      <c r="AV1" s="3"/>
      <c r="AW1" s="3"/>
      <c r="AX1" s="3"/>
      <c r="AY1" s="3"/>
      <c r="AZ1" s="3"/>
      <c r="BA1" s="3"/>
      <c r="BC1" s="5" t="s">
        <v>1</v>
      </c>
      <c r="BD1" s="3"/>
      <c r="BE1" s="5"/>
      <c r="BF1" s="3"/>
      <c r="BG1" s="3"/>
      <c r="BH1" s="3"/>
      <c r="BI1" s="3"/>
      <c r="BJ1" s="3"/>
    </row>
    <row r="2" spans="1:81" x14ac:dyDescent="0.25">
      <c r="A2" s="7" t="s">
        <v>3</v>
      </c>
      <c r="B2" s="8" t="s">
        <v>4</v>
      </c>
      <c r="C2" s="9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1" t="s">
        <v>12</v>
      </c>
      <c r="L2" s="3"/>
      <c r="M2" s="6" t="s">
        <v>6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6"/>
      <c r="T2" s="6"/>
      <c r="U2" s="6" t="s">
        <v>6</v>
      </c>
      <c r="V2" s="6" t="s">
        <v>7</v>
      </c>
      <c r="W2" s="6" t="s">
        <v>8</v>
      </c>
      <c r="X2" s="6" t="s">
        <v>9</v>
      </c>
      <c r="Y2" s="6" t="s">
        <v>10</v>
      </c>
      <c r="Z2" s="6" t="s">
        <v>11</v>
      </c>
      <c r="AA2" s="3"/>
      <c r="AD2" s="6" t="s">
        <v>6</v>
      </c>
      <c r="AE2" s="6" t="s">
        <v>7</v>
      </c>
      <c r="AF2" s="6" t="s">
        <v>8</v>
      </c>
      <c r="AG2" s="6" t="s">
        <v>9</v>
      </c>
      <c r="AH2" s="6" t="s">
        <v>10</v>
      </c>
      <c r="AI2" s="6" t="s">
        <v>11</v>
      </c>
      <c r="AK2" s="6"/>
      <c r="AL2" s="3"/>
      <c r="AM2" s="6" t="s">
        <v>6</v>
      </c>
      <c r="AN2" s="12" t="s">
        <v>7</v>
      </c>
      <c r="AO2" s="12" t="s">
        <v>8</v>
      </c>
      <c r="AP2" s="12" t="s">
        <v>9</v>
      </c>
      <c r="AQ2" s="12" t="s">
        <v>10</v>
      </c>
      <c r="AR2" s="12" t="s">
        <v>11</v>
      </c>
      <c r="AS2" s="6" t="s">
        <v>87</v>
      </c>
      <c r="AT2" s="6"/>
      <c r="AU2" s="6" t="s">
        <v>6</v>
      </c>
      <c r="AV2" s="6" t="s">
        <v>7</v>
      </c>
      <c r="AW2" s="6" t="s">
        <v>8</v>
      </c>
      <c r="AX2" s="6" t="s">
        <v>9</v>
      </c>
      <c r="AY2" s="6" t="s">
        <v>10</v>
      </c>
      <c r="AZ2" s="6" t="s">
        <v>11</v>
      </c>
      <c r="BA2" s="6" t="s">
        <v>87</v>
      </c>
      <c r="BC2" s="3"/>
      <c r="BD2" s="6" t="s">
        <v>6</v>
      </c>
      <c r="BE2" s="12" t="s">
        <v>7</v>
      </c>
      <c r="BF2" s="12" t="s">
        <v>8</v>
      </c>
      <c r="BG2" s="12" t="s">
        <v>9</v>
      </c>
      <c r="BH2" s="12" t="s">
        <v>10</v>
      </c>
      <c r="BI2" s="12" t="s">
        <v>11</v>
      </c>
      <c r="BJ2" s="6" t="s">
        <v>87</v>
      </c>
      <c r="BN2" s="45" t="s">
        <v>1</v>
      </c>
      <c r="BO2" s="46"/>
      <c r="BP2" s="45"/>
      <c r="BQ2" s="46"/>
      <c r="BR2" s="46"/>
      <c r="BS2" s="46"/>
      <c r="BT2" s="46"/>
      <c r="BU2" s="46"/>
      <c r="BV2" s="46"/>
      <c r="BW2" s="47" t="s">
        <v>2</v>
      </c>
      <c r="BX2" s="46"/>
      <c r="BY2" s="46"/>
      <c r="BZ2" s="46"/>
      <c r="CA2" s="46"/>
      <c r="CB2" s="46"/>
      <c r="CC2" s="46"/>
    </row>
    <row r="3" spans="1:81" x14ac:dyDescent="0.25">
      <c r="A3" s="13">
        <v>43135</v>
      </c>
      <c r="B3" s="14" t="s">
        <v>13</v>
      </c>
      <c r="C3" s="15">
        <v>0</v>
      </c>
      <c r="D3" s="16"/>
      <c r="E3" s="17"/>
      <c r="F3" s="17"/>
      <c r="G3" s="17"/>
      <c r="H3" s="17"/>
      <c r="I3" s="17"/>
      <c r="J3" s="18">
        <f t="shared" ref="J3:J34" si="0">SUM(D3:I3)*100*C3</f>
        <v>0</v>
      </c>
      <c r="L3" s="3"/>
      <c r="M3" s="6"/>
      <c r="N3" s="12"/>
      <c r="O3" s="12"/>
      <c r="P3" s="12"/>
      <c r="Q3" s="12"/>
      <c r="R3" s="12"/>
      <c r="S3" s="6"/>
      <c r="T3" s="6"/>
      <c r="U3" s="6"/>
      <c r="V3" s="6"/>
      <c r="W3" s="6"/>
      <c r="X3" s="6"/>
      <c r="Y3" s="6"/>
      <c r="Z3" s="6"/>
      <c r="AA3" s="3"/>
      <c r="AC3" s="6" t="s">
        <v>14</v>
      </c>
      <c r="AD3" s="19">
        <f t="shared" ref="AD3:AI3" si="1">SUM(M3:M42)</f>
        <v>1275</v>
      </c>
      <c r="AE3" s="19">
        <f t="shared" si="1"/>
        <v>1450</v>
      </c>
      <c r="AF3" s="19">
        <f t="shared" si="1"/>
        <v>250</v>
      </c>
      <c r="AG3" s="19">
        <f t="shared" si="1"/>
        <v>750</v>
      </c>
      <c r="AH3" s="19">
        <f t="shared" si="1"/>
        <v>550</v>
      </c>
      <c r="AI3" s="19">
        <f t="shared" si="1"/>
        <v>850</v>
      </c>
      <c r="AL3" s="3"/>
      <c r="AM3" s="6"/>
      <c r="AN3" s="12"/>
      <c r="AO3" s="12"/>
      <c r="AP3" s="12"/>
      <c r="AQ3" s="12"/>
      <c r="AR3" s="12"/>
      <c r="AS3" s="6"/>
      <c r="AT3" s="6"/>
      <c r="AU3" s="6"/>
      <c r="AV3" s="6"/>
      <c r="AW3" s="6"/>
      <c r="AX3" s="6"/>
      <c r="AY3" s="6"/>
      <c r="AZ3" s="6"/>
      <c r="BA3" s="6"/>
      <c r="BC3" s="3"/>
      <c r="BD3" s="3"/>
      <c r="BE3" s="12"/>
      <c r="BF3" s="12"/>
      <c r="BG3" s="12"/>
      <c r="BH3" s="12"/>
      <c r="BI3" s="12"/>
      <c r="BJ3" s="6"/>
      <c r="BL3" s="43"/>
      <c r="BN3" s="46"/>
      <c r="BO3" s="47" t="s">
        <v>6</v>
      </c>
      <c r="BP3" s="48" t="s">
        <v>7</v>
      </c>
      <c r="BQ3" s="48" t="s">
        <v>8</v>
      </c>
      <c r="BR3" s="48" t="s">
        <v>9</v>
      </c>
      <c r="BS3" s="48" t="s">
        <v>10</v>
      </c>
      <c r="BT3" s="48" t="s">
        <v>11</v>
      </c>
      <c r="BU3" s="47" t="s">
        <v>87</v>
      </c>
      <c r="BV3" s="46"/>
      <c r="BW3" s="47"/>
      <c r="BX3" s="47" t="s">
        <v>6</v>
      </c>
      <c r="BY3" s="47" t="s">
        <v>7</v>
      </c>
      <c r="BZ3" s="47" t="s">
        <v>8</v>
      </c>
      <c r="CA3" s="47" t="s">
        <v>9</v>
      </c>
      <c r="CB3" s="47" t="s">
        <v>10</v>
      </c>
      <c r="CC3" s="47" t="s">
        <v>11</v>
      </c>
    </row>
    <row r="4" spans="1:81" x14ac:dyDescent="0.25">
      <c r="A4" s="20">
        <v>43137</v>
      </c>
      <c r="B4" s="21" t="s">
        <v>15</v>
      </c>
      <c r="C4" s="22">
        <v>0.5</v>
      </c>
      <c r="D4" s="23">
        <v>1</v>
      </c>
      <c r="E4" s="12"/>
      <c r="F4" s="12"/>
      <c r="G4" s="12"/>
      <c r="H4" s="12"/>
      <c r="I4" s="12"/>
      <c r="J4" s="18">
        <f t="shared" si="0"/>
        <v>50</v>
      </c>
      <c r="L4" s="3"/>
      <c r="M4" s="3">
        <f t="shared" ref="M4:M35" si="2">IF(D4=1,100*$C4,0)</f>
        <v>50</v>
      </c>
      <c r="N4" s="3">
        <f t="shared" ref="N4:N35" si="3">IF(E4=1,100*$C4,0)</f>
        <v>0</v>
      </c>
      <c r="O4" s="3">
        <f t="shared" ref="O4:O35" si="4">IF(F4=1,100*$C4,0)</f>
        <v>0</v>
      </c>
      <c r="P4" s="3">
        <f t="shared" ref="P4:P35" si="5">IF(G4=1,100*$C4,0)</f>
        <v>0</v>
      </c>
      <c r="Q4" s="3">
        <f t="shared" ref="Q4:Q35" si="6">IF(H4=1,100*$C4,0)</f>
        <v>0</v>
      </c>
      <c r="R4" s="3">
        <f t="shared" ref="R4:R35" si="7">IF(I4=1,100*$C4,0)</f>
        <v>0</v>
      </c>
      <c r="S4" s="3"/>
      <c r="T4" s="3"/>
      <c r="U4" s="24">
        <f t="shared" ref="U4:U35" si="8">IF(D4=1,$C4,0)</f>
        <v>0.5</v>
      </c>
      <c r="V4" s="24">
        <f t="shared" ref="V4:V35" si="9">IF(E4=1,$C4,0)</f>
        <v>0</v>
      </c>
      <c r="W4" s="24">
        <f t="shared" ref="W4:W35" si="10">IF(F4=1,$C4,0)</f>
        <v>0</v>
      </c>
      <c r="X4" s="24">
        <f t="shared" ref="X4:X35" si="11">IF(G4=1,$C4,0)</f>
        <v>0</v>
      </c>
      <c r="Y4" s="24">
        <f t="shared" ref="Y4:Y35" si="12">IF(H4=1,$C4,0)</f>
        <v>0</v>
      </c>
      <c r="Z4" s="24">
        <f t="shared" ref="Z4:Z35" si="13">IF(I4=1,$C4,0)</f>
        <v>0</v>
      </c>
      <c r="AA4" s="3"/>
      <c r="AC4" s="6" t="s">
        <v>16</v>
      </c>
      <c r="AD4" s="19">
        <f t="shared" ref="AD4:AI4" si="14">M83-AD3</f>
        <v>800</v>
      </c>
      <c r="AE4" s="19">
        <f t="shared" si="14"/>
        <v>0</v>
      </c>
      <c r="AF4" s="19">
        <f t="shared" si="14"/>
        <v>400</v>
      </c>
      <c r="AG4" s="19">
        <f t="shared" si="14"/>
        <v>250</v>
      </c>
      <c r="AH4" s="19">
        <f t="shared" si="14"/>
        <v>350</v>
      </c>
      <c r="AI4" s="19">
        <f t="shared" si="14"/>
        <v>1600</v>
      </c>
      <c r="AL4" s="3"/>
      <c r="AM4" s="3">
        <f>IF(D4=1,100*$C4+AM3,AM3)</f>
        <v>50</v>
      </c>
      <c r="AN4" s="3">
        <f t="shared" ref="AN4:AQ4" si="15">IF(E4=1,100*$C4+AN3,AN3)</f>
        <v>0</v>
      </c>
      <c r="AO4" s="3">
        <f t="shared" si="15"/>
        <v>0</v>
      </c>
      <c r="AP4" s="3">
        <f t="shared" si="15"/>
        <v>0</v>
      </c>
      <c r="AQ4" s="3">
        <f t="shared" si="15"/>
        <v>0</v>
      </c>
      <c r="AR4" s="3">
        <f>IF(I4=1,100*$C4+AR3,AR3)</f>
        <v>0</v>
      </c>
      <c r="AS4" s="3">
        <f>IF(SUM(M4:R4)=0,AS3,SUM(M4:R4)+AS3)</f>
        <v>50</v>
      </c>
      <c r="AT4" s="3"/>
      <c r="AU4" s="24">
        <f t="shared" ref="AU4:AY4" si="16">IF(D4=1,$C4+AU3,AU3)</f>
        <v>0.5</v>
      </c>
      <c r="AV4" s="24">
        <f t="shared" si="16"/>
        <v>0</v>
      </c>
      <c r="AW4" s="24">
        <f t="shared" si="16"/>
        <v>0</v>
      </c>
      <c r="AX4" s="24">
        <f t="shared" si="16"/>
        <v>0</v>
      </c>
      <c r="AY4" s="24">
        <f t="shared" si="16"/>
        <v>0</v>
      </c>
      <c r="AZ4" s="24">
        <f>IF(I4=1,$C4+AZ3,AZ3)</f>
        <v>0</v>
      </c>
      <c r="BA4" s="3">
        <f>AS4*0.01</f>
        <v>0.5</v>
      </c>
      <c r="BC4" s="3"/>
      <c r="BD4" s="3">
        <f>SUM(AM4)</f>
        <v>50</v>
      </c>
      <c r="BE4" s="3">
        <f t="shared" ref="BE4:BE5" si="17">IF(V4=1,100*$C4+BE3,BE3)</f>
        <v>0</v>
      </c>
      <c r="BF4" s="3">
        <f>IF(W4=1,100*$C4+BF3,BF3)</f>
        <v>0</v>
      </c>
      <c r="BG4" s="3">
        <f t="shared" ref="BG4:BG5" si="18">IF(X4=1,100*$C4+BG3,BG3)</f>
        <v>0</v>
      </c>
      <c r="BH4" s="3">
        <f t="shared" ref="BH4:BH5" si="19">IF(Y4=1,100*$C4+BH3,BH3)</f>
        <v>0</v>
      </c>
      <c r="BI4" s="3">
        <f>IF(Z4=1,100*$C4+BI3,BI3)</f>
        <v>0</v>
      </c>
      <c r="BJ4" s="3">
        <f>IF(SUM(AD4:AI4)=0,BJ3,SUM(AD4:AI4)+BJ3)</f>
        <v>3400</v>
      </c>
      <c r="BL4" s="44"/>
      <c r="BM4" s="43">
        <v>43132</v>
      </c>
      <c r="BN4" s="46"/>
      <c r="BO4" s="49">
        <v>50</v>
      </c>
      <c r="BP4" s="49">
        <v>50</v>
      </c>
      <c r="BQ4" s="49">
        <v>50</v>
      </c>
      <c r="BR4" s="49">
        <v>50</v>
      </c>
      <c r="BS4" s="49">
        <v>50</v>
      </c>
      <c r="BT4" s="49">
        <v>50</v>
      </c>
      <c r="BU4" s="49">
        <v>300</v>
      </c>
      <c r="BV4" s="46"/>
      <c r="BW4" s="46"/>
      <c r="BX4" s="50">
        <v>0.5</v>
      </c>
      <c r="BY4" s="50">
        <v>0.5</v>
      </c>
      <c r="BZ4" s="50">
        <v>0.5</v>
      </c>
      <c r="CA4" s="50">
        <v>0.5</v>
      </c>
      <c r="CB4" s="50">
        <v>0.5</v>
      </c>
      <c r="CC4" s="50">
        <v>0.5</v>
      </c>
    </row>
    <row r="5" spans="1:81" x14ac:dyDescent="0.25">
      <c r="A5" s="25">
        <v>43144</v>
      </c>
      <c r="B5" s="26" t="s">
        <v>15</v>
      </c>
      <c r="C5" s="27">
        <v>0.5</v>
      </c>
      <c r="D5" s="23">
        <v>1</v>
      </c>
      <c r="E5" s="23"/>
      <c r="F5" s="23"/>
      <c r="G5" s="23"/>
      <c r="H5" s="23"/>
      <c r="I5" s="23"/>
      <c r="J5" s="18">
        <f t="shared" si="0"/>
        <v>50</v>
      </c>
      <c r="L5" s="3"/>
      <c r="M5" s="3">
        <f t="shared" si="2"/>
        <v>50</v>
      </c>
      <c r="N5" s="3">
        <f t="shared" si="3"/>
        <v>0</v>
      </c>
      <c r="O5" s="3">
        <f t="shared" si="4"/>
        <v>0</v>
      </c>
      <c r="P5" s="3">
        <f t="shared" si="5"/>
        <v>0</v>
      </c>
      <c r="Q5" s="3">
        <f t="shared" si="6"/>
        <v>0</v>
      </c>
      <c r="R5" s="3">
        <f t="shared" si="7"/>
        <v>0</v>
      </c>
      <c r="S5" s="3"/>
      <c r="T5" s="3"/>
      <c r="U5" s="24">
        <f t="shared" si="8"/>
        <v>0.5</v>
      </c>
      <c r="V5" s="24">
        <f t="shared" si="9"/>
        <v>0</v>
      </c>
      <c r="W5" s="24">
        <f t="shared" si="10"/>
        <v>0</v>
      </c>
      <c r="X5" s="24">
        <f t="shared" si="11"/>
        <v>0</v>
      </c>
      <c r="Y5" s="24">
        <f t="shared" si="12"/>
        <v>0</v>
      </c>
      <c r="Z5" s="24">
        <f t="shared" si="13"/>
        <v>0</v>
      </c>
      <c r="AA5" s="3"/>
      <c r="AL5" s="3"/>
      <c r="AM5" s="3">
        <f>IF(D5=1,100*$C5+AM4,AM4)</f>
        <v>100</v>
      </c>
      <c r="AN5" s="3">
        <f t="shared" ref="AN5:AN68" si="20">IF(E5=1,100*$C5+AN4,AN4)</f>
        <v>0</v>
      </c>
      <c r="AO5" s="3">
        <f t="shared" ref="AO5:AO68" si="21">IF(F5=1,100*$C5+AO4,AO4)</f>
        <v>0</v>
      </c>
      <c r="AP5" s="3">
        <f t="shared" ref="AP5:AP68" si="22">IF(G5=1,100*$C5+AP4,AP4)</f>
        <v>0</v>
      </c>
      <c r="AQ5" s="3">
        <f t="shared" ref="AQ5:AQ68" si="23">IF(H5=1,100*$C5+AQ4,AQ4)</f>
        <v>0</v>
      </c>
      <c r="AR5" s="3">
        <f t="shared" ref="AR5:AR68" si="24">IF(I5=1,100*$C5+AR4,AR4)</f>
        <v>0</v>
      </c>
      <c r="AS5" s="3">
        <f t="shared" ref="AS5:AS68" si="25">IF(SUM(M5:R5)=0,AS4,SUM(M5:R5)+AS4)</f>
        <v>100</v>
      </c>
      <c r="AT5" s="3"/>
      <c r="AU5" s="24">
        <f t="shared" ref="AU5:AU68" si="26">IF(D5=1,$C5+AU4,AU4)</f>
        <v>1</v>
      </c>
      <c r="AV5" s="24">
        <f t="shared" ref="AV5:AV68" si="27">IF(E5=1,$C5+AV4,AV4)</f>
        <v>0</v>
      </c>
      <c r="AW5" s="24">
        <f t="shared" ref="AW5:AW68" si="28">IF(F5=1,$C5+AW4,AW4)</f>
        <v>0</v>
      </c>
      <c r="AX5" s="24">
        <f t="shared" ref="AX5:AX68" si="29">IF(G5=1,$C5+AX4,AX4)</f>
        <v>0</v>
      </c>
      <c r="AY5" s="24">
        <f t="shared" ref="AY5:AY68" si="30">IF(H5=1,$C5+AY4,AY4)</f>
        <v>0</v>
      </c>
      <c r="AZ5" s="24">
        <f t="shared" ref="AZ5:AZ68" si="31">IF(I5=1,$C5+AZ4,AZ4)</f>
        <v>0</v>
      </c>
      <c r="BA5" s="3">
        <f t="shared" ref="BA5:BA68" si="32">AS5*0.01</f>
        <v>1</v>
      </c>
      <c r="BC5" s="3"/>
      <c r="BD5" s="3">
        <f>IF(U5=1,100*$C5+BD4,BD4)</f>
        <v>50</v>
      </c>
      <c r="BE5" s="3">
        <f t="shared" si="17"/>
        <v>0</v>
      </c>
      <c r="BF5" s="3">
        <f t="shared" ref="BF5" si="33">IF(W5=1,100*$C5+BF4,BF4)</f>
        <v>0</v>
      </c>
      <c r="BG5" s="3">
        <f t="shared" si="18"/>
        <v>0</v>
      </c>
      <c r="BH5" s="3">
        <f t="shared" si="19"/>
        <v>0</v>
      </c>
      <c r="BI5" s="3">
        <f t="shared" ref="BI5" si="34">IF(Z5=1,100*$C5+BI4,BI4)</f>
        <v>0</v>
      </c>
      <c r="BJ5" s="3">
        <f t="shared" ref="BJ5" si="35">IF(SUM(AD5:AI5)=0,BJ4,SUM(AD5:AI5)+BJ4)</f>
        <v>3400</v>
      </c>
      <c r="BL5" s="44"/>
      <c r="BM5" s="44">
        <v>43137</v>
      </c>
      <c r="BN5" s="46"/>
      <c r="BO5" s="49">
        <v>100</v>
      </c>
      <c r="BP5" s="49">
        <v>100</v>
      </c>
      <c r="BQ5" s="49">
        <v>100</v>
      </c>
      <c r="BR5" s="49">
        <v>100</v>
      </c>
      <c r="BS5" s="49">
        <v>100</v>
      </c>
      <c r="BT5" s="49">
        <v>100</v>
      </c>
      <c r="BU5" s="49">
        <v>900</v>
      </c>
      <c r="BV5" s="46"/>
      <c r="BW5" s="46"/>
      <c r="BX5" s="50">
        <v>1</v>
      </c>
      <c r="BY5" s="50">
        <v>1</v>
      </c>
      <c r="BZ5" s="50">
        <v>1</v>
      </c>
      <c r="CA5" s="50">
        <v>1</v>
      </c>
      <c r="CB5" s="50">
        <v>1</v>
      </c>
      <c r="CC5" s="50">
        <v>1</v>
      </c>
    </row>
    <row r="6" spans="1:81" x14ac:dyDescent="0.25">
      <c r="A6" s="25">
        <v>43153</v>
      </c>
      <c r="B6" s="28" t="s">
        <v>17</v>
      </c>
      <c r="C6" s="27">
        <v>2</v>
      </c>
      <c r="D6" s="23"/>
      <c r="E6" s="23">
        <v>1</v>
      </c>
      <c r="F6" s="23">
        <v>1</v>
      </c>
      <c r="G6" s="23">
        <v>1</v>
      </c>
      <c r="H6" s="23"/>
      <c r="I6" s="23"/>
      <c r="J6" s="18">
        <f t="shared" si="0"/>
        <v>600</v>
      </c>
      <c r="L6" s="3"/>
      <c r="M6" s="3">
        <f t="shared" si="2"/>
        <v>0</v>
      </c>
      <c r="N6" s="3">
        <f t="shared" si="3"/>
        <v>200</v>
      </c>
      <c r="O6" s="3">
        <f t="shared" si="4"/>
        <v>200</v>
      </c>
      <c r="P6" s="3">
        <f t="shared" si="5"/>
        <v>200</v>
      </c>
      <c r="Q6" s="3">
        <f t="shared" si="6"/>
        <v>0</v>
      </c>
      <c r="R6" s="3">
        <f t="shared" si="7"/>
        <v>0</v>
      </c>
      <c r="S6" s="3"/>
      <c r="T6" s="3"/>
      <c r="U6" s="24">
        <f t="shared" si="8"/>
        <v>0</v>
      </c>
      <c r="V6" s="24">
        <f t="shared" si="9"/>
        <v>2</v>
      </c>
      <c r="W6" s="24">
        <f t="shared" si="10"/>
        <v>2</v>
      </c>
      <c r="X6" s="24">
        <f t="shared" si="11"/>
        <v>2</v>
      </c>
      <c r="Y6" s="24">
        <f t="shared" si="12"/>
        <v>0</v>
      </c>
      <c r="Z6" s="24">
        <f t="shared" si="13"/>
        <v>0</v>
      </c>
      <c r="AA6" s="3"/>
      <c r="AC6" s="6" t="s">
        <v>18</v>
      </c>
      <c r="AD6" s="29">
        <f t="shared" ref="AD6:AI6" si="36">SUM(U3:U42)</f>
        <v>12.75</v>
      </c>
      <c r="AE6" s="29">
        <f t="shared" si="36"/>
        <v>14.5</v>
      </c>
      <c r="AF6" s="29">
        <f t="shared" si="36"/>
        <v>2.5</v>
      </c>
      <c r="AG6" s="29">
        <f t="shared" si="36"/>
        <v>7.5</v>
      </c>
      <c r="AH6" s="29">
        <f t="shared" si="36"/>
        <v>5.5</v>
      </c>
      <c r="AI6" s="29">
        <f t="shared" si="36"/>
        <v>8.5</v>
      </c>
      <c r="AL6" s="3"/>
      <c r="AM6" s="3">
        <f t="shared" ref="AM6:AM68" si="37">IF(D6=1,100*$C6+AM5,AM5)</f>
        <v>100</v>
      </c>
      <c r="AN6" s="3">
        <f t="shared" si="20"/>
        <v>200</v>
      </c>
      <c r="AO6" s="3">
        <f t="shared" si="21"/>
        <v>200</v>
      </c>
      <c r="AP6" s="3">
        <f t="shared" si="22"/>
        <v>200</v>
      </c>
      <c r="AQ6" s="3">
        <f t="shared" si="23"/>
        <v>0</v>
      </c>
      <c r="AR6" s="3">
        <f t="shared" si="24"/>
        <v>0</v>
      </c>
      <c r="AS6" s="3">
        <f t="shared" si="25"/>
        <v>700</v>
      </c>
      <c r="AT6" s="3"/>
      <c r="AU6" s="24">
        <f t="shared" si="26"/>
        <v>1</v>
      </c>
      <c r="AV6" s="24">
        <f t="shared" si="27"/>
        <v>2</v>
      </c>
      <c r="AW6" s="24">
        <f t="shared" si="28"/>
        <v>2</v>
      </c>
      <c r="AX6" s="24">
        <f t="shared" si="29"/>
        <v>2</v>
      </c>
      <c r="AY6" s="24">
        <f t="shared" si="30"/>
        <v>0</v>
      </c>
      <c r="AZ6" s="24">
        <f t="shared" si="31"/>
        <v>0</v>
      </c>
      <c r="BA6" s="3">
        <f t="shared" si="32"/>
        <v>7</v>
      </c>
      <c r="BL6" s="44"/>
      <c r="BM6" s="44">
        <v>43139</v>
      </c>
      <c r="BN6" s="46"/>
      <c r="BO6" s="49">
        <v>150</v>
      </c>
      <c r="BP6" s="49">
        <v>150</v>
      </c>
      <c r="BQ6" s="49">
        <v>150</v>
      </c>
      <c r="BR6" s="49">
        <v>150</v>
      </c>
      <c r="BS6" s="49">
        <v>150</v>
      </c>
      <c r="BT6" s="49">
        <v>150</v>
      </c>
      <c r="BU6" s="49">
        <v>1800</v>
      </c>
      <c r="BV6" s="46"/>
      <c r="BW6" s="46"/>
      <c r="BX6" s="50">
        <v>1.5</v>
      </c>
      <c r="BY6" s="50">
        <v>1.5</v>
      </c>
      <c r="BZ6" s="50">
        <v>1.5</v>
      </c>
      <c r="CA6" s="50">
        <v>1.5</v>
      </c>
      <c r="CB6" s="50">
        <v>1.5</v>
      </c>
      <c r="CC6" s="50">
        <v>1.5</v>
      </c>
    </row>
    <row r="7" spans="1:81" x14ac:dyDescent="0.25">
      <c r="A7" s="25">
        <v>43153</v>
      </c>
      <c r="B7" s="28" t="s">
        <v>17</v>
      </c>
      <c r="C7" s="27">
        <v>1</v>
      </c>
      <c r="D7" s="23"/>
      <c r="E7" s="23">
        <v>1</v>
      </c>
      <c r="F7" s="23"/>
      <c r="G7" s="23"/>
      <c r="H7" s="23"/>
      <c r="I7" s="23"/>
      <c r="J7" s="18">
        <f t="shared" si="0"/>
        <v>100</v>
      </c>
      <c r="L7" s="3"/>
      <c r="M7" s="3">
        <f t="shared" si="2"/>
        <v>0</v>
      </c>
      <c r="N7" s="3">
        <f t="shared" si="3"/>
        <v>100</v>
      </c>
      <c r="O7" s="3">
        <f t="shared" si="4"/>
        <v>0</v>
      </c>
      <c r="P7" s="3">
        <f t="shared" si="5"/>
        <v>0</v>
      </c>
      <c r="Q7" s="3">
        <f t="shared" si="6"/>
        <v>0</v>
      </c>
      <c r="R7" s="3">
        <f t="shared" si="7"/>
        <v>0</v>
      </c>
      <c r="S7" s="3"/>
      <c r="T7" s="3"/>
      <c r="U7" s="24">
        <f t="shared" si="8"/>
        <v>0</v>
      </c>
      <c r="V7" s="24">
        <f t="shared" si="9"/>
        <v>1</v>
      </c>
      <c r="W7" s="24">
        <f t="shared" si="10"/>
        <v>0</v>
      </c>
      <c r="X7" s="24">
        <f t="shared" si="11"/>
        <v>0</v>
      </c>
      <c r="Y7" s="24">
        <f t="shared" si="12"/>
        <v>0</v>
      </c>
      <c r="Z7" s="24">
        <f t="shared" si="13"/>
        <v>0</v>
      </c>
      <c r="AA7" s="3"/>
      <c r="AC7" s="6" t="s">
        <v>19</v>
      </c>
      <c r="AD7" s="29">
        <f t="shared" ref="AD7:AI7" si="38">U83-AD6</f>
        <v>6.5</v>
      </c>
      <c r="AE7" s="29">
        <f t="shared" si="38"/>
        <v>0</v>
      </c>
      <c r="AF7" s="29">
        <f t="shared" si="38"/>
        <v>2</v>
      </c>
      <c r="AG7" s="29">
        <f t="shared" si="38"/>
        <v>2.5</v>
      </c>
      <c r="AH7" s="29">
        <f t="shared" si="38"/>
        <v>1</v>
      </c>
      <c r="AI7" s="29">
        <f t="shared" si="38"/>
        <v>16</v>
      </c>
      <c r="AL7" s="3"/>
      <c r="AM7" s="3">
        <f t="shared" si="37"/>
        <v>100</v>
      </c>
      <c r="AN7" s="3">
        <f t="shared" si="20"/>
        <v>300</v>
      </c>
      <c r="AO7" s="3">
        <f t="shared" si="21"/>
        <v>200</v>
      </c>
      <c r="AP7" s="3">
        <f t="shared" si="22"/>
        <v>200</v>
      </c>
      <c r="AQ7" s="3">
        <f t="shared" si="23"/>
        <v>0</v>
      </c>
      <c r="AR7" s="3">
        <f t="shared" si="24"/>
        <v>0</v>
      </c>
      <c r="AS7" s="3">
        <f t="shared" si="25"/>
        <v>800</v>
      </c>
      <c r="AT7" s="3"/>
      <c r="AU7" s="24">
        <f t="shared" si="26"/>
        <v>1</v>
      </c>
      <c r="AV7" s="24">
        <f t="shared" si="27"/>
        <v>3</v>
      </c>
      <c r="AW7" s="24">
        <f t="shared" si="28"/>
        <v>2</v>
      </c>
      <c r="AX7" s="24">
        <f t="shared" si="29"/>
        <v>2</v>
      </c>
      <c r="AY7" s="24">
        <f t="shared" si="30"/>
        <v>0</v>
      </c>
      <c r="AZ7" s="24">
        <f t="shared" si="31"/>
        <v>0</v>
      </c>
      <c r="BA7" s="3">
        <f t="shared" si="32"/>
        <v>8</v>
      </c>
      <c r="BL7" s="44"/>
      <c r="BM7" s="44">
        <v>43144</v>
      </c>
      <c r="BN7" s="46"/>
      <c r="BO7" s="49">
        <v>225</v>
      </c>
      <c r="BP7" s="49">
        <v>150</v>
      </c>
      <c r="BQ7" s="49">
        <v>225</v>
      </c>
      <c r="BR7" s="49">
        <v>225</v>
      </c>
      <c r="BS7" s="49">
        <v>225</v>
      </c>
      <c r="BT7" s="49">
        <v>225</v>
      </c>
      <c r="BU7" s="49">
        <v>3075</v>
      </c>
      <c r="BV7" s="46"/>
      <c r="BW7" s="46"/>
      <c r="BX7" s="50">
        <v>2.25</v>
      </c>
      <c r="BY7" s="50">
        <v>1.5</v>
      </c>
      <c r="BZ7" s="50">
        <v>2.25</v>
      </c>
      <c r="CA7" s="50">
        <v>2.25</v>
      </c>
      <c r="CB7" s="50">
        <v>2.25</v>
      </c>
      <c r="CC7" s="50">
        <v>2.25</v>
      </c>
    </row>
    <row r="8" spans="1:81" x14ac:dyDescent="0.25">
      <c r="A8" s="25">
        <v>43153</v>
      </c>
      <c r="B8" s="28" t="s">
        <v>20</v>
      </c>
      <c r="C8" s="27">
        <v>1</v>
      </c>
      <c r="D8" s="23"/>
      <c r="E8" s="23"/>
      <c r="F8" s="23"/>
      <c r="G8" s="23">
        <v>1</v>
      </c>
      <c r="H8" s="23"/>
      <c r="I8" s="23">
        <v>1</v>
      </c>
      <c r="J8" s="18">
        <f t="shared" si="0"/>
        <v>200</v>
      </c>
      <c r="L8" s="3"/>
      <c r="M8" s="3">
        <f t="shared" si="2"/>
        <v>0</v>
      </c>
      <c r="N8" s="3">
        <f t="shared" si="3"/>
        <v>0</v>
      </c>
      <c r="O8" s="3">
        <f t="shared" si="4"/>
        <v>0</v>
      </c>
      <c r="P8" s="3">
        <f t="shared" si="5"/>
        <v>100</v>
      </c>
      <c r="Q8" s="3">
        <f t="shared" si="6"/>
        <v>0</v>
      </c>
      <c r="R8" s="3">
        <f t="shared" si="7"/>
        <v>100</v>
      </c>
      <c r="S8" s="3"/>
      <c r="T8" s="3"/>
      <c r="U8" s="24">
        <f t="shared" si="8"/>
        <v>0</v>
      </c>
      <c r="V8" s="24">
        <f t="shared" si="9"/>
        <v>0</v>
      </c>
      <c r="W8" s="24">
        <f t="shared" si="10"/>
        <v>0</v>
      </c>
      <c r="X8" s="24">
        <f t="shared" si="11"/>
        <v>1</v>
      </c>
      <c r="Y8" s="24">
        <f t="shared" si="12"/>
        <v>0</v>
      </c>
      <c r="Z8" s="24">
        <f t="shared" si="13"/>
        <v>1</v>
      </c>
      <c r="AA8" s="3"/>
      <c r="AL8" s="3"/>
      <c r="AM8" s="3">
        <f t="shared" si="37"/>
        <v>100</v>
      </c>
      <c r="AN8" s="3">
        <f t="shared" si="20"/>
        <v>300</v>
      </c>
      <c r="AO8" s="3">
        <f t="shared" si="21"/>
        <v>200</v>
      </c>
      <c r="AP8" s="3">
        <f t="shared" si="22"/>
        <v>300</v>
      </c>
      <c r="AQ8" s="3">
        <f t="shared" si="23"/>
        <v>0</v>
      </c>
      <c r="AR8" s="3">
        <f t="shared" si="24"/>
        <v>100</v>
      </c>
      <c r="AS8" s="3">
        <f t="shared" si="25"/>
        <v>1000</v>
      </c>
      <c r="AT8" s="3"/>
      <c r="AU8" s="24">
        <f t="shared" si="26"/>
        <v>1</v>
      </c>
      <c r="AV8" s="24">
        <f t="shared" si="27"/>
        <v>3</v>
      </c>
      <c r="AW8" s="24">
        <f t="shared" si="28"/>
        <v>2</v>
      </c>
      <c r="AX8" s="24">
        <f t="shared" si="29"/>
        <v>3</v>
      </c>
      <c r="AY8" s="24">
        <f t="shared" si="30"/>
        <v>0</v>
      </c>
      <c r="AZ8" s="24">
        <f t="shared" si="31"/>
        <v>1</v>
      </c>
      <c r="BA8" s="3">
        <f t="shared" si="32"/>
        <v>10</v>
      </c>
      <c r="BL8" s="44"/>
      <c r="BM8" s="44">
        <v>43151</v>
      </c>
      <c r="BN8" s="46"/>
      <c r="BO8" s="49">
        <v>325</v>
      </c>
      <c r="BP8" s="49">
        <v>250</v>
      </c>
      <c r="BQ8" s="49">
        <v>325</v>
      </c>
      <c r="BR8" s="49">
        <v>325</v>
      </c>
      <c r="BS8" s="49">
        <v>325</v>
      </c>
      <c r="BT8" s="49">
        <v>325</v>
      </c>
      <c r="BU8" s="49">
        <v>4950</v>
      </c>
      <c r="BV8" s="46"/>
      <c r="BW8" s="46"/>
      <c r="BX8" s="50">
        <v>3.25</v>
      </c>
      <c r="BY8" s="50">
        <v>2.5</v>
      </c>
      <c r="BZ8" s="50">
        <v>3.25</v>
      </c>
      <c r="CA8" s="50">
        <v>3.25</v>
      </c>
      <c r="CB8" s="50">
        <v>3.25</v>
      </c>
      <c r="CC8" s="50">
        <v>3.25</v>
      </c>
    </row>
    <row r="9" spans="1:81" ht="26.25" x14ac:dyDescent="0.25">
      <c r="A9" s="25">
        <v>43153</v>
      </c>
      <c r="B9" s="28" t="s">
        <v>21</v>
      </c>
      <c r="C9" s="27">
        <v>2</v>
      </c>
      <c r="D9" s="23"/>
      <c r="E9" s="23">
        <v>1</v>
      </c>
      <c r="F9" s="23"/>
      <c r="G9" s="23"/>
      <c r="H9" s="23"/>
      <c r="I9" s="23"/>
      <c r="J9" s="18">
        <f t="shared" si="0"/>
        <v>200</v>
      </c>
      <c r="L9" s="3"/>
      <c r="M9" s="3">
        <f t="shared" si="2"/>
        <v>0</v>
      </c>
      <c r="N9" s="3">
        <f t="shared" si="3"/>
        <v>200</v>
      </c>
      <c r="O9" s="3">
        <f t="shared" si="4"/>
        <v>0</v>
      </c>
      <c r="P9" s="3">
        <f t="shared" si="5"/>
        <v>0</v>
      </c>
      <c r="Q9" s="3">
        <f t="shared" si="6"/>
        <v>0</v>
      </c>
      <c r="R9" s="3">
        <f t="shared" si="7"/>
        <v>0</v>
      </c>
      <c r="S9" s="3"/>
      <c r="T9" s="3"/>
      <c r="U9" s="24">
        <f t="shared" si="8"/>
        <v>0</v>
      </c>
      <c r="V9" s="24">
        <f t="shared" si="9"/>
        <v>2</v>
      </c>
      <c r="W9" s="24">
        <f t="shared" si="10"/>
        <v>0</v>
      </c>
      <c r="X9" s="24">
        <f t="shared" si="11"/>
        <v>0</v>
      </c>
      <c r="Y9" s="24">
        <f t="shared" si="12"/>
        <v>0</v>
      </c>
      <c r="Z9" s="24">
        <f t="shared" si="13"/>
        <v>0</v>
      </c>
      <c r="AA9" s="3"/>
      <c r="AC9" s="6" t="s">
        <v>22</v>
      </c>
      <c r="AD9" s="19">
        <f t="shared" ref="AD9:AI9" si="39">SUM(AD3+AD4)</f>
        <v>2075</v>
      </c>
      <c r="AE9" s="19">
        <f t="shared" si="39"/>
        <v>1450</v>
      </c>
      <c r="AF9" s="19">
        <f t="shared" si="39"/>
        <v>650</v>
      </c>
      <c r="AG9" s="19">
        <f t="shared" si="39"/>
        <v>1000</v>
      </c>
      <c r="AH9" s="19">
        <f t="shared" si="39"/>
        <v>900</v>
      </c>
      <c r="AI9" s="19">
        <f t="shared" si="39"/>
        <v>2450</v>
      </c>
      <c r="AL9" s="3"/>
      <c r="AM9" s="3">
        <f t="shared" si="37"/>
        <v>100</v>
      </c>
      <c r="AN9" s="3">
        <f t="shared" si="20"/>
        <v>500</v>
      </c>
      <c r="AO9" s="3">
        <f t="shared" si="21"/>
        <v>200</v>
      </c>
      <c r="AP9" s="3">
        <f t="shared" si="22"/>
        <v>300</v>
      </c>
      <c r="AQ9" s="3">
        <f t="shared" si="23"/>
        <v>0</v>
      </c>
      <c r="AR9" s="3">
        <f t="shared" si="24"/>
        <v>100</v>
      </c>
      <c r="AS9" s="3">
        <f t="shared" si="25"/>
        <v>1200</v>
      </c>
      <c r="AT9" s="3"/>
      <c r="AU9" s="24">
        <f t="shared" si="26"/>
        <v>1</v>
      </c>
      <c r="AV9" s="24">
        <f t="shared" si="27"/>
        <v>5</v>
      </c>
      <c r="AW9" s="24">
        <f t="shared" si="28"/>
        <v>2</v>
      </c>
      <c r="AX9" s="24">
        <f t="shared" si="29"/>
        <v>3</v>
      </c>
      <c r="AY9" s="24">
        <f t="shared" si="30"/>
        <v>0</v>
      </c>
      <c r="AZ9" s="24">
        <f t="shared" si="31"/>
        <v>1</v>
      </c>
      <c r="BA9" s="3">
        <f t="shared" si="32"/>
        <v>12</v>
      </c>
      <c r="BL9" s="44"/>
      <c r="BM9" s="44">
        <v>43153</v>
      </c>
      <c r="BN9" s="46"/>
      <c r="BO9" s="49">
        <v>325</v>
      </c>
      <c r="BP9" s="49">
        <v>350</v>
      </c>
      <c r="BQ9" s="49">
        <v>425</v>
      </c>
      <c r="BR9" s="49">
        <v>425</v>
      </c>
      <c r="BS9" s="49">
        <v>425</v>
      </c>
      <c r="BT9" s="49">
        <v>425</v>
      </c>
      <c r="BU9" s="49">
        <v>7325</v>
      </c>
      <c r="BV9" s="46"/>
      <c r="BW9" s="46"/>
      <c r="BX9" s="50">
        <v>3.25</v>
      </c>
      <c r="BY9" s="50">
        <v>3.5</v>
      </c>
      <c r="BZ9" s="50">
        <v>4.25</v>
      </c>
      <c r="CA9" s="50">
        <v>4.25</v>
      </c>
      <c r="CB9" s="50">
        <v>4.25</v>
      </c>
      <c r="CC9" s="50">
        <v>4.25</v>
      </c>
    </row>
    <row r="10" spans="1:81" x14ac:dyDescent="0.25">
      <c r="A10" s="25">
        <v>43155</v>
      </c>
      <c r="B10" s="28" t="s">
        <v>23</v>
      </c>
      <c r="C10" s="27">
        <v>1</v>
      </c>
      <c r="D10" s="23"/>
      <c r="E10" s="23"/>
      <c r="F10" s="23"/>
      <c r="G10" s="23"/>
      <c r="H10" s="23">
        <v>1</v>
      </c>
      <c r="I10" s="23"/>
      <c r="J10" s="18">
        <f t="shared" si="0"/>
        <v>100</v>
      </c>
      <c r="L10" s="3"/>
      <c r="M10" s="3">
        <f t="shared" si="2"/>
        <v>0</v>
      </c>
      <c r="N10" s="3">
        <f t="shared" si="3"/>
        <v>0</v>
      </c>
      <c r="O10" s="3">
        <f t="shared" si="4"/>
        <v>0</v>
      </c>
      <c r="P10" s="3">
        <f t="shared" si="5"/>
        <v>0</v>
      </c>
      <c r="Q10" s="3">
        <f t="shared" si="6"/>
        <v>100</v>
      </c>
      <c r="R10" s="3">
        <f t="shared" si="7"/>
        <v>0</v>
      </c>
      <c r="S10" s="3"/>
      <c r="T10" s="3"/>
      <c r="U10" s="24">
        <f t="shared" si="8"/>
        <v>0</v>
      </c>
      <c r="V10" s="24">
        <f t="shared" si="9"/>
        <v>0</v>
      </c>
      <c r="W10" s="24">
        <f t="shared" si="10"/>
        <v>0</v>
      </c>
      <c r="X10" s="24">
        <f t="shared" si="11"/>
        <v>0</v>
      </c>
      <c r="Y10" s="24">
        <f t="shared" si="12"/>
        <v>1</v>
      </c>
      <c r="Z10" s="24">
        <f t="shared" si="13"/>
        <v>0</v>
      </c>
      <c r="AA10" s="3"/>
      <c r="AC10" s="6" t="s">
        <v>24</v>
      </c>
      <c r="AD10" s="29">
        <f t="shared" ref="AD10:AI10" si="40">SUM(AD6+AD7)</f>
        <v>19.25</v>
      </c>
      <c r="AE10" s="29">
        <f t="shared" si="40"/>
        <v>14.5</v>
      </c>
      <c r="AF10" s="29">
        <f t="shared" si="40"/>
        <v>4.5</v>
      </c>
      <c r="AG10" s="29">
        <f t="shared" si="40"/>
        <v>10</v>
      </c>
      <c r="AH10" s="29">
        <f t="shared" si="40"/>
        <v>6.5</v>
      </c>
      <c r="AI10" s="29">
        <f t="shared" si="40"/>
        <v>24.5</v>
      </c>
      <c r="AL10" s="3"/>
      <c r="AM10" s="3">
        <f t="shared" si="37"/>
        <v>100</v>
      </c>
      <c r="AN10" s="3">
        <f t="shared" si="20"/>
        <v>500</v>
      </c>
      <c r="AO10" s="3">
        <f t="shared" si="21"/>
        <v>200</v>
      </c>
      <c r="AP10" s="3">
        <f t="shared" si="22"/>
        <v>300</v>
      </c>
      <c r="AQ10" s="3">
        <f t="shared" si="23"/>
        <v>100</v>
      </c>
      <c r="AR10" s="3">
        <f t="shared" si="24"/>
        <v>100</v>
      </c>
      <c r="AS10" s="3">
        <f t="shared" si="25"/>
        <v>1300</v>
      </c>
      <c r="AT10" s="3"/>
      <c r="AU10" s="24">
        <f t="shared" si="26"/>
        <v>1</v>
      </c>
      <c r="AV10" s="24">
        <f t="shared" si="27"/>
        <v>5</v>
      </c>
      <c r="AW10" s="24">
        <f t="shared" si="28"/>
        <v>2</v>
      </c>
      <c r="AX10" s="24">
        <f t="shared" si="29"/>
        <v>3</v>
      </c>
      <c r="AY10" s="24">
        <f t="shared" si="30"/>
        <v>1</v>
      </c>
      <c r="AZ10" s="24">
        <f t="shared" si="31"/>
        <v>1</v>
      </c>
      <c r="BA10" s="3">
        <f t="shared" si="32"/>
        <v>13</v>
      </c>
      <c r="BL10" s="44"/>
      <c r="BM10" s="44">
        <v>43158</v>
      </c>
      <c r="BN10" s="46"/>
      <c r="BO10" s="49">
        <v>475</v>
      </c>
      <c r="BP10" s="49">
        <v>500</v>
      </c>
      <c r="BQ10" s="49">
        <v>575</v>
      </c>
      <c r="BR10" s="49">
        <v>575</v>
      </c>
      <c r="BS10" s="49">
        <v>575</v>
      </c>
      <c r="BT10" s="49">
        <v>575</v>
      </c>
      <c r="BU10" s="49">
        <v>10600</v>
      </c>
      <c r="BV10" s="46"/>
      <c r="BW10" s="46"/>
      <c r="BX10" s="50">
        <v>4.75</v>
      </c>
      <c r="BY10" s="50">
        <v>5</v>
      </c>
      <c r="BZ10" s="50">
        <v>5.75</v>
      </c>
      <c r="CA10" s="50">
        <v>5.75</v>
      </c>
      <c r="CB10" s="50">
        <v>5.75</v>
      </c>
      <c r="CC10" s="50">
        <v>5.75</v>
      </c>
    </row>
    <row r="11" spans="1:81" x14ac:dyDescent="0.25">
      <c r="A11" s="25">
        <v>43157</v>
      </c>
      <c r="B11" s="28" t="s">
        <v>20</v>
      </c>
      <c r="C11" s="27">
        <v>1</v>
      </c>
      <c r="D11" s="23"/>
      <c r="E11" s="23"/>
      <c r="F11" s="23"/>
      <c r="G11" s="23">
        <v>1</v>
      </c>
      <c r="H11" s="23"/>
      <c r="I11" s="23"/>
      <c r="J11" s="18">
        <f t="shared" si="0"/>
        <v>100</v>
      </c>
      <c r="L11" s="3"/>
      <c r="M11" s="3">
        <f t="shared" si="2"/>
        <v>0</v>
      </c>
      <c r="N11" s="3">
        <f t="shared" si="3"/>
        <v>0</v>
      </c>
      <c r="O11" s="3">
        <f t="shared" si="4"/>
        <v>0</v>
      </c>
      <c r="P11" s="3">
        <f t="shared" si="5"/>
        <v>100</v>
      </c>
      <c r="Q11" s="3">
        <f t="shared" si="6"/>
        <v>0</v>
      </c>
      <c r="R11" s="3">
        <f t="shared" si="7"/>
        <v>0</v>
      </c>
      <c r="S11" s="3"/>
      <c r="T11" s="3"/>
      <c r="U11" s="24">
        <f t="shared" si="8"/>
        <v>0</v>
      </c>
      <c r="V11" s="24">
        <f t="shared" si="9"/>
        <v>0</v>
      </c>
      <c r="W11" s="24">
        <f t="shared" si="10"/>
        <v>0</v>
      </c>
      <c r="X11" s="24">
        <f t="shared" si="11"/>
        <v>1</v>
      </c>
      <c r="Y11" s="24">
        <f t="shared" si="12"/>
        <v>0</v>
      </c>
      <c r="Z11" s="24">
        <f t="shared" si="13"/>
        <v>0</v>
      </c>
      <c r="AA11" s="3"/>
      <c r="AL11" s="3"/>
      <c r="AM11" s="3">
        <f t="shared" si="37"/>
        <v>100</v>
      </c>
      <c r="AN11" s="3">
        <f t="shared" si="20"/>
        <v>500</v>
      </c>
      <c r="AO11" s="3">
        <f t="shared" si="21"/>
        <v>200</v>
      </c>
      <c r="AP11" s="3">
        <f t="shared" si="22"/>
        <v>400</v>
      </c>
      <c r="AQ11" s="3">
        <f t="shared" si="23"/>
        <v>100</v>
      </c>
      <c r="AR11" s="3">
        <f t="shared" si="24"/>
        <v>100</v>
      </c>
      <c r="AS11" s="3">
        <f t="shared" si="25"/>
        <v>1400</v>
      </c>
      <c r="AT11" s="3"/>
      <c r="AU11" s="24">
        <f t="shared" si="26"/>
        <v>1</v>
      </c>
      <c r="AV11" s="24">
        <f t="shared" si="27"/>
        <v>5</v>
      </c>
      <c r="AW11" s="24">
        <f t="shared" si="28"/>
        <v>2</v>
      </c>
      <c r="AX11" s="24">
        <f t="shared" si="29"/>
        <v>4</v>
      </c>
      <c r="AY11" s="24">
        <f t="shared" si="30"/>
        <v>1</v>
      </c>
      <c r="AZ11" s="24">
        <f t="shared" si="31"/>
        <v>1</v>
      </c>
      <c r="BA11" s="3">
        <f t="shared" si="32"/>
        <v>14</v>
      </c>
      <c r="BL11" s="44"/>
      <c r="BM11" s="44">
        <v>43160</v>
      </c>
      <c r="BN11" s="46"/>
      <c r="BO11" s="49">
        <v>675</v>
      </c>
      <c r="BP11" s="49">
        <v>700</v>
      </c>
      <c r="BQ11" s="49">
        <v>775</v>
      </c>
      <c r="BR11" s="49">
        <v>775</v>
      </c>
      <c r="BS11" s="49">
        <v>775</v>
      </c>
      <c r="BT11" s="49">
        <v>775</v>
      </c>
      <c r="BU11" s="49">
        <v>15075</v>
      </c>
      <c r="BV11" s="46"/>
      <c r="BW11" s="46"/>
      <c r="BX11" s="50">
        <v>6.75</v>
      </c>
      <c r="BY11" s="50">
        <v>7</v>
      </c>
      <c r="BZ11" s="50">
        <v>7.75</v>
      </c>
      <c r="CA11" s="50">
        <v>7.75</v>
      </c>
      <c r="CB11" s="50">
        <v>7.75</v>
      </c>
      <c r="CC11" s="50">
        <v>7.75</v>
      </c>
    </row>
    <row r="12" spans="1:81" x14ac:dyDescent="0.25">
      <c r="A12" s="25">
        <v>43157</v>
      </c>
      <c r="B12" s="28" t="s">
        <v>25</v>
      </c>
      <c r="C12" s="27">
        <v>1</v>
      </c>
      <c r="D12" s="23"/>
      <c r="E12" s="23">
        <v>1</v>
      </c>
      <c r="F12" s="23"/>
      <c r="G12" s="23"/>
      <c r="H12" s="23"/>
      <c r="I12" s="23"/>
      <c r="J12" s="18">
        <f t="shared" si="0"/>
        <v>100</v>
      </c>
      <c r="L12" s="3"/>
      <c r="M12" s="3">
        <f t="shared" si="2"/>
        <v>0</v>
      </c>
      <c r="N12" s="3">
        <f t="shared" si="3"/>
        <v>100</v>
      </c>
      <c r="O12" s="3">
        <f t="shared" si="4"/>
        <v>0</v>
      </c>
      <c r="P12" s="3">
        <f t="shared" si="5"/>
        <v>0</v>
      </c>
      <c r="Q12" s="3">
        <f t="shared" si="6"/>
        <v>0</v>
      </c>
      <c r="R12" s="3">
        <f t="shared" si="7"/>
        <v>0</v>
      </c>
      <c r="S12" s="3"/>
      <c r="T12" s="3"/>
      <c r="U12" s="24">
        <f t="shared" si="8"/>
        <v>0</v>
      </c>
      <c r="V12" s="24">
        <f t="shared" si="9"/>
        <v>1</v>
      </c>
      <c r="W12" s="24">
        <f t="shared" si="10"/>
        <v>0</v>
      </c>
      <c r="X12" s="24">
        <f t="shared" si="11"/>
        <v>0</v>
      </c>
      <c r="Y12" s="24">
        <f t="shared" si="12"/>
        <v>0</v>
      </c>
      <c r="Z12" s="24">
        <f t="shared" si="13"/>
        <v>0</v>
      </c>
      <c r="AA12" s="3"/>
      <c r="AL12" s="3"/>
      <c r="AM12" s="3">
        <f t="shared" si="37"/>
        <v>100</v>
      </c>
      <c r="AN12" s="3">
        <f t="shared" si="20"/>
        <v>600</v>
      </c>
      <c r="AO12" s="3">
        <f t="shared" si="21"/>
        <v>200</v>
      </c>
      <c r="AP12" s="3">
        <f t="shared" si="22"/>
        <v>400</v>
      </c>
      <c r="AQ12" s="3">
        <f t="shared" si="23"/>
        <v>100</v>
      </c>
      <c r="AR12" s="3">
        <f t="shared" si="24"/>
        <v>100</v>
      </c>
      <c r="AS12" s="3">
        <f t="shared" si="25"/>
        <v>1500</v>
      </c>
      <c r="AT12" s="3"/>
      <c r="AU12" s="24">
        <f t="shared" si="26"/>
        <v>1</v>
      </c>
      <c r="AV12" s="24">
        <f t="shared" si="27"/>
        <v>6</v>
      </c>
      <c r="AW12" s="24">
        <f t="shared" si="28"/>
        <v>2</v>
      </c>
      <c r="AX12" s="24">
        <f t="shared" si="29"/>
        <v>4</v>
      </c>
      <c r="AY12" s="24">
        <f t="shared" si="30"/>
        <v>1</v>
      </c>
      <c r="AZ12" s="24">
        <f t="shared" si="31"/>
        <v>1</v>
      </c>
      <c r="BA12" s="3">
        <f t="shared" si="32"/>
        <v>15</v>
      </c>
      <c r="BL12" s="44"/>
      <c r="BM12" s="44">
        <v>43164</v>
      </c>
      <c r="BN12" s="46"/>
      <c r="BO12" s="49">
        <v>725</v>
      </c>
      <c r="BP12" s="49">
        <v>750</v>
      </c>
      <c r="BQ12" s="49">
        <v>825</v>
      </c>
      <c r="BR12" s="49">
        <v>825</v>
      </c>
      <c r="BS12" s="49">
        <v>825</v>
      </c>
      <c r="BT12" s="49">
        <v>825</v>
      </c>
      <c r="BU12" s="49">
        <v>19850</v>
      </c>
      <c r="BV12" s="46"/>
      <c r="BW12" s="46"/>
      <c r="BX12" s="50">
        <v>7.25</v>
      </c>
      <c r="BY12" s="50">
        <v>7.5</v>
      </c>
      <c r="BZ12" s="50">
        <v>8.25</v>
      </c>
      <c r="CA12" s="50">
        <v>8.25</v>
      </c>
      <c r="CB12" s="50">
        <v>8.25</v>
      </c>
      <c r="CC12" s="50">
        <v>8.25</v>
      </c>
    </row>
    <row r="13" spans="1:81" x14ac:dyDescent="0.25">
      <c r="A13" s="25">
        <v>43158</v>
      </c>
      <c r="B13" s="28" t="s">
        <v>26</v>
      </c>
      <c r="C13" s="27">
        <v>0.5</v>
      </c>
      <c r="D13" s="23"/>
      <c r="E13" s="23">
        <v>1</v>
      </c>
      <c r="F13" s="23"/>
      <c r="G13" s="23"/>
      <c r="H13" s="23">
        <v>1</v>
      </c>
      <c r="I13" s="23"/>
      <c r="J13" s="18">
        <f t="shared" si="0"/>
        <v>100</v>
      </c>
      <c r="L13" s="3"/>
      <c r="M13" s="3">
        <f t="shared" si="2"/>
        <v>0</v>
      </c>
      <c r="N13" s="3">
        <f t="shared" si="3"/>
        <v>50</v>
      </c>
      <c r="O13" s="3">
        <f t="shared" si="4"/>
        <v>0</v>
      </c>
      <c r="P13" s="3">
        <f t="shared" si="5"/>
        <v>0</v>
      </c>
      <c r="Q13" s="3">
        <f t="shared" si="6"/>
        <v>50</v>
      </c>
      <c r="R13" s="3">
        <f t="shared" si="7"/>
        <v>0</v>
      </c>
      <c r="S13" s="3"/>
      <c r="T13" s="3"/>
      <c r="U13" s="24">
        <f t="shared" si="8"/>
        <v>0</v>
      </c>
      <c r="V13" s="24">
        <f t="shared" si="9"/>
        <v>0.5</v>
      </c>
      <c r="W13" s="24">
        <f t="shared" si="10"/>
        <v>0</v>
      </c>
      <c r="X13" s="24">
        <f t="shared" si="11"/>
        <v>0</v>
      </c>
      <c r="Y13" s="24">
        <f t="shared" si="12"/>
        <v>0.5</v>
      </c>
      <c r="Z13" s="24">
        <f t="shared" si="13"/>
        <v>0</v>
      </c>
      <c r="AA13" s="3"/>
      <c r="AL13" s="3"/>
      <c r="AM13" s="3">
        <f t="shared" si="37"/>
        <v>100</v>
      </c>
      <c r="AN13" s="3">
        <f t="shared" si="20"/>
        <v>650</v>
      </c>
      <c r="AO13" s="3">
        <f t="shared" si="21"/>
        <v>200</v>
      </c>
      <c r="AP13" s="3">
        <f t="shared" si="22"/>
        <v>400</v>
      </c>
      <c r="AQ13" s="3">
        <f t="shared" si="23"/>
        <v>150</v>
      </c>
      <c r="AR13" s="3">
        <f t="shared" si="24"/>
        <v>100</v>
      </c>
      <c r="AS13" s="3">
        <f t="shared" si="25"/>
        <v>1600</v>
      </c>
      <c r="AT13" s="3"/>
      <c r="AU13" s="24">
        <f t="shared" si="26"/>
        <v>1</v>
      </c>
      <c r="AV13" s="24">
        <f t="shared" si="27"/>
        <v>6.5</v>
      </c>
      <c r="AW13" s="24">
        <f t="shared" si="28"/>
        <v>2</v>
      </c>
      <c r="AX13" s="24">
        <f t="shared" si="29"/>
        <v>4</v>
      </c>
      <c r="AY13" s="24">
        <f t="shared" si="30"/>
        <v>1.5</v>
      </c>
      <c r="AZ13" s="24">
        <f t="shared" si="31"/>
        <v>1</v>
      </c>
      <c r="BA13" s="3">
        <f t="shared" si="32"/>
        <v>16</v>
      </c>
      <c r="BL13" s="44"/>
      <c r="BM13" s="44">
        <v>43165</v>
      </c>
      <c r="BN13" s="46"/>
      <c r="BO13" s="49">
        <v>825</v>
      </c>
      <c r="BP13" s="49">
        <v>850</v>
      </c>
      <c r="BQ13" s="49">
        <v>925</v>
      </c>
      <c r="BR13" s="49">
        <v>925</v>
      </c>
      <c r="BS13" s="49">
        <v>925</v>
      </c>
      <c r="BT13" s="49">
        <v>925</v>
      </c>
      <c r="BU13" s="49">
        <v>25225</v>
      </c>
      <c r="BV13" s="46"/>
      <c r="BW13" s="46"/>
      <c r="BX13" s="50">
        <v>8.25</v>
      </c>
      <c r="BY13" s="50">
        <v>8.5</v>
      </c>
      <c r="BZ13" s="50">
        <v>9.25</v>
      </c>
      <c r="CA13" s="50">
        <v>9.25</v>
      </c>
      <c r="CB13" s="50">
        <v>9.25</v>
      </c>
      <c r="CC13" s="50">
        <v>9.25</v>
      </c>
    </row>
    <row r="14" spans="1:81" ht="26.25" x14ac:dyDescent="0.25">
      <c r="A14" s="25">
        <v>43158</v>
      </c>
      <c r="B14" s="28" t="s">
        <v>27</v>
      </c>
      <c r="C14" s="27">
        <v>2</v>
      </c>
      <c r="D14" s="23"/>
      <c r="E14" s="23">
        <v>1</v>
      </c>
      <c r="F14" s="23"/>
      <c r="G14" s="23"/>
      <c r="H14" s="23"/>
      <c r="I14" s="23"/>
      <c r="J14" s="18">
        <f t="shared" si="0"/>
        <v>200</v>
      </c>
      <c r="L14" s="3"/>
      <c r="M14" s="3">
        <f t="shared" si="2"/>
        <v>0</v>
      </c>
      <c r="N14" s="3">
        <f t="shared" si="3"/>
        <v>200</v>
      </c>
      <c r="O14" s="3">
        <f t="shared" si="4"/>
        <v>0</v>
      </c>
      <c r="P14" s="3">
        <f t="shared" si="5"/>
        <v>0</v>
      </c>
      <c r="Q14" s="3">
        <f t="shared" si="6"/>
        <v>0</v>
      </c>
      <c r="R14" s="3">
        <f t="shared" si="7"/>
        <v>0</v>
      </c>
      <c r="S14" s="3"/>
      <c r="T14" s="3"/>
      <c r="U14" s="24">
        <f t="shared" si="8"/>
        <v>0</v>
      </c>
      <c r="V14" s="24">
        <f t="shared" si="9"/>
        <v>2</v>
      </c>
      <c r="W14" s="24">
        <f t="shared" si="10"/>
        <v>0</v>
      </c>
      <c r="X14" s="24">
        <f t="shared" si="11"/>
        <v>0</v>
      </c>
      <c r="Y14" s="24">
        <f t="shared" si="12"/>
        <v>0</v>
      </c>
      <c r="Z14" s="24">
        <f t="shared" si="13"/>
        <v>0</v>
      </c>
      <c r="AA14" s="3"/>
      <c r="AL14" s="3"/>
      <c r="AM14" s="3">
        <f t="shared" si="37"/>
        <v>100</v>
      </c>
      <c r="AN14" s="3">
        <f t="shared" si="20"/>
        <v>850</v>
      </c>
      <c r="AO14" s="3">
        <f t="shared" si="21"/>
        <v>200</v>
      </c>
      <c r="AP14" s="3">
        <f t="shared" si="22"/>
        <v>400</v>
      </c>
      <c r="AQ14" s="3">
        <f t="shared" si="23"/>
        <v>150</v>
      </c>
      <c r="AR14" s="3">
        <f t="shared" si="24"/>
        <v>100</v>
      </c>
      <c r="AS14" s="3">
        <f t="shared" si="25"/>
        <v>1800</v>
      </c>
      <c r="AT14" s="3"/>
      <c r="AU14" s="24">
        <f t="shared" si="26"/>
        <v>1</v>
      </c>
      <c r="AV14" s="24">
        <f t="shared" si="27"/>
        <v>8.5</v>
      </c>
      <c r="AW14" s="24">
        <f t="shared" si="28"/>
        <v>2</v>
      </c>
      <c r="AX14" s="24">
        <f t="shared" si="29"/>
        <v>4</v>
      </c>
      <c r="AY14" s="24">
        <f t="shared" si="30"/>
        <v>1.5</v>
      </c>
      <c r="AZ14" s="24">
        <f t="shared" si="31"/>
        <v>1</v>
      </c>
      <c r="BA14" s="3">
        <f t="shared" si="32"/>
        <v>18</v>
      </c>
      <c r="BL14" s="44"/>
      <c r="BM14" s="44">
        <v>43167</v>
      </c>
      <c r="BN14" s="46"/>
      <c r="BO14" s="49">
        <v>875</v>
      </c>
      <c r="BP14" s="49">
        <v>900</v>
      </c>
      <c r="BQ14" s="49">
        <v>975</v>
      </c>
      <c r="BR14" s="49">
        <v>975</v>
      </c>
      <c r="BS14" s="49">
        <v>975</v>
      </c>
      <c r="BT14" s="49">
        <v>975</v>
      </c>
      <c r="BU14" s="49">
        <v>30900</v>
      </c>
      <c r="BV14" s="46"/>
      <c r="BW14" s="46"/>
      <c r="BX14" s="50">
        <v>8.75</v>
      </c>
      <c r="BY14" s="50">
        <v>9</v>
      </c>
      <c r="BZ14" s="50">
        <v>9.75</v>
      </c>
      <c r="CA14" s="50">
        <v>9.75</v>
      </c>
      <c r="CB14" s="50">
        <v>9.75</v>
      </c>
      <c r="CC14" s="50">
        <v>9.75</v>
      </c>
    </row>
    <row r="15" spans="1:81" x14ac:dyDescent="0.25">
      <c r="A15" s="25">
        <v>43159</v>
      </c>
      <c r="B15" s="28" t="s">
        <v>28</v>
      </c>
      <c r="C15" s="27">
        <v>0.5</v>
      </c>
      <c r="D15" s="23"/>
      <c r="E15" s="23"/>
      <c r="F15" s="23">
        <v>1</v>
      </c>
      <c r="G15" s="23"/>
      <c r="H15" s="23"/>
      <c r="I15" s="23"/>
      <c r="J15" s="18">
        <f t="shared" si="0"/>
        <v>50</v>
      </c>
      <c r="L15" s="3"/>
      <c r="M15" s="3">
        <f t="shared" si="2"/>
        <v>0</v>
      </c>
      <c r="N15" s="3">
        <f t="shared" si="3"/>
        <v>0</v>
      </c>
      <c r="O15" s="3">
        <f t="shared" si="4"/>
        <v>50</v>
      </c>
      <c r="P15" s="3">
        <f t="shared" si="5"/>
        <v>0</v>
      </c>
      <c r="Q15" s="3">
        <f t="shared" si="6"/>
        <v>0</v>
      </c>
      <c r="R15" s="3">
        <f t="shared" si="7"/>
        <v>0</v>
      </c>
      <c r="S15" s="3"/>
      <c r="T15" s="3"/>
      <c r="U15" s="24">
        <f t="shared" si="8"/>
        <v>0</v>
      </c>
      <c r="V15" s="24">
        <f t="shared" si="9"/>
        <v>0</v>
      </c>
      <c r="W15" s="24">
        <f t="shared" si="10"/>
        <v>0.5</v>
      </c>
      <c r="X15" s="24">
        <f t="shared" si="11"/>
        <v>0</v>
      </c>
      <c r="Y15" s="24">
        <f t="shared" si="12"/>
        <v>0</v>
      </c>
      <c r="Z15" s="24">
        <f t="shared" si="13"/>
        <v>0</v>
      </c>
      <c r="AA15" s="3"/>
      <c r="AL15" s="3"/>
      <c r="AM15" s="3">
        <f t="shared" si="37"/>
        <v>100</v>
      </c>
      <c r="AN15" s="3">
        <f t="shared" si="20"/>
        <v>850</v>
      </c>
      <c r="AO15" s="3">
        <f t="shared" si="21"/>
        <v>250</v>
      </c>
      <c r="AP15" s="3">
        <f t="shared" si="22"/>
        <v>400</v>
      </c>
      <c r="AQ15" s="3">
        <f t="shared" si="23"/>
        <v>150</v>
      </c>
      <c r="AR15" s="3">
        <f t="shared" si="24"/>
        <v>100</v>
      </c>
      <c r="AS15" s="3">
        <f t="shared" si="25"/>
        <v>1850</v>
      </c>
      <c r="AT15" s="3"/>
      <c r="AU15" s="24">
        <f t="shared" si="26"/>
        <v>1</v>
      </c>
      <c r="AV15" s="24">
        <f t="shared" si="27"/>
        <v>8.5</v>
      </c>
      <c r="AW15" s="24">
        <f t="shared" si="28"/>
        <v>2.5</v>
      </c>
      <c r="AX15" s="24">
        <f t="shared" si="29"/>
        <v>4</v>
      </c>
      <c r="AY15" s="24">
        <f t="shared" si="30"/>
        <v>1.5</v>
      </c>
      <c r="AZ15" s="24">
        <f t="shared" si="31"/>
        <v>1</v>
      </c>
      <c r="BA15" s="3">
        <f t="shared" si="32"/>
        <v>18.5</v>
      </c>
      <c r="BL15" s="44"/>
      <c r="BM15" s="44">
        <v>43179</v>
      </c>
      <c r="BN15" s="46"/>
      <c r="BO15" s="49">
        <v>1075</v>
      </c>
      <c r="BP15" s="49">
        <v>900</v>
      </c>
      <c r="BQ15" s="49">
        <v>1175</v>
      </c>
      <c r="BR15" s="49">
        <v>1175</v>
      </c>
      <c r="BS15" s="49">
        <v>1175</v>
      </c>
      <c r="BT15" s="49">
        <v>1175</v>
      </c>
      <c r="BU15" s="49">
        <v>37575</v>
      </c>
      <c r="BV15" s="46"/>
      <c r="BW15" s="46"/>
      <c r="BX15" s="50">
        <v>10.75</v>
      </c>
      <c r="BY15" s="50">
        <v>9</v>
      </c>
      <c r="BZ15" s="50">
        <v>11.75</v>
      </c>
      <c r="CA15" s="50">
        <v>11.75</v>
      </c>
      <c r="CB15" s="50">
        <v>11.75</v>
      </c>
      <c r="CC15" s="50">
        <v>11.75</v>
      </c>
    </row>
    <row r="16" spans="1:81" x14ac:dyDescent="0.25">
      <c r="A16" s="25">
        <v>43159</v>
      </c>
      <c r="B16" s="28" t="s">
        <v>29</v>
      </c>
      <c r="C16" s="27">
        <v>0.5</v>
      </c>
      <c r="D16" s="23"/>
      <c r="E16" s="23"/>
      <c r="F16" s="23"/>
      <c r="G16" s="23">
        <v>1</v>
      </c>
      <c r="H16" s="23"/>
      <c r="I16" s="23"/>
      <c r="J16" s="18">
        <f t="shared" si="0"/>
        <v>50</v>
      </c>
      <c r="L16" s="3"/>
      <c r="M16" s="3">
        <f t="shared" si="2"/>
        <v>0</v>
      </c>
      <c r="N16" s="3">
        <f t="shared" si="3"/>
        <v>0</v>
      </c>
      <c r="O16" s="3">
        <f t="shared" si="4"/>
        <v>0</v>
      </c>
      <c r="P16" s="3">
        <f t="shared" si="5"/>
        <v>50</v>
      </c>
      <c r="Q16" s="3">
        <f t="shared" si="6"/>
        <v>0</v>
      </c>
      <c r="R16" s="3">
        <f t="shared" si="7"/>
        <v>0</v>
      </c>
      <c r="S16" s="3"/>
      <c r="T16" s="3"/>
      <c r="U16" s="24">
        <f t="shared" si="8"/>
        <v>0</v>
      </c>
      <c r="V16" s="24">
        <f t="shared" si="9"/>
        <v>0</v>
      </c>
      <c r="W16" s="24">
        <f t="shared" si="10"/>
        <v>0</v>
      </c>
      <c r="X16" s="24">
        <f t="shared" si="11"/>
        <v>0.5</v>
      </c>
      <c r="Y16" s="24">
        <f t="shared" si="12"/>
        <v>0</v>
      </c>
      <c r="Z16" s="24">
        <f t="shared" si="13"/>
        <v>0</v>
      </c>
      <c r="AA16" s="3"/>
      <c r="AL16" s="3"/>
      <c r="AM16" s="3">
        <f t="shared" si="37"/>
        <v>100</v>
      </c>
      <c r="AN16" s="3">
        <f t="shared" si="20"/>
        <v>850</v>
      </c>
      <c r="AO16" s="3">
        <f t="shared" si="21"/>
        <v>250</v>
      </c>
      <c r="AP16" s="3">
        <f t="shared" si="22"/>
        <v>450</v>
      </c>
      <c r="AQ16" s="3">
        <f t="shared" si="23"/>
        <v>150</v>
      </c>
      <c r="AR16" s="3">
        <f t="shared" si="24"/>
        <v>100</v>
      </c>
      <c r="AS16" s="3">
        <f t="shared" si="25"/>
        <v>1900</v>
      </c>
      <c r="AT16" s="3"/>
      <c r="AU16" s="24">
        <f t="shared" si="26"/>
        <v>1</v>
      </c>
      <c r="AV16" s="24">
        <f t="shared" si="27"/>
        <v>8.5</v>
      </c>
      <c r="AW16" s="24">
        <f t="shared" si="28"/>
        <v>2.5</v>
      </c>
      <c r="AX16" s="24">
        <f t="shared" si="29"/>
        <v>4.5</v>
      </c>
      <c r="AY16" s="24">
        <f t="shared" si="30"/>
        <v>1.5</v>
      </c>
      <c r="AZ16" s="24">
        <f t="shared" si="31"/>
        <v>1</v>
      </c>
      <c r="BA16" s="3">
        <f t="shared" si="32"/>
        <v>19</v>
      </c>
      <c r="BL16" s="44"/>
      <c r="BM16" s="44">
        <v>43186</v>
      </c>
      <c r="BN16" s="46"/>
      <c r="BO16" s="49">
        <v>1125</v>
      </c>
      <c r="BP16" s="49">
        <v>950</v>
      </c>
      <c r="BQ16" s="49">
        <v>1225</v>
      </c>
      <c r="BR16" s="49">
        <v>1225</v>
      </c>
      <c r="BS16" s="49">
        <v>1225</v>
      </c>
      <c r="BT16" s="49">
        <v>1225</v>
      </c>
      <c r="BU16" s="49">
        <v>44550</v>
      </c>
      <c r="BV16" s="46"/>
      <c r="BW16" s="46"/>
      <c r="BX16" s="50">
        <v>11.25</v>
      </c>
      <c r="BY16" s="50">
        <v>9.5</v>
      </c>
      <c r="BZ16" s="50">
        <v>12.25</v>
      </c>
      <c r="CA16" s="50">
        <v>12.25</v>
      </c>
      <c r="CB16" s="50">
        <v>12.25</v>
      </c>
      <c r="CC16" s="50">
        <v>12.25</v>
      </c>
    </row>
    <row r="17" spans="1:81" x14ac:dyDescent="0.25">
      <c r="A17" s="25">
        <v>43159</v>
      </c>
      <c r="B17" s="28" t="s">
        <v>30</v>
      </c>
      <c r="C17" s="27">
        <v>0.5</v>
      </c>
      <c r="D17" s="23"/>
      <c r="E17" s="23"/>
      <c r="F17" s="23"/>
      <c r="G17" s="23"/>
      <c r="H17" s="23"/>
      <c r="I17" s="23">
        <v>1</v>
      </c>
      <c r="J17" s="18">
        <f t="shared" si="0"/>
        <v>50</v>
      </c>
      <c r="L17" s="3"/>
      <c r="M17" s="3">
        <f t="shared" si="2"/>
        <v>0</v>
      </c>
      <c r="N17" s="3">
        <f t="shared" si="3"/>
        <v>0</v>
      </c>
      <c r="O17" s="3">
        <f t="shared" si="4"/>
        <v>0</v>
      </c>
      <c r="P17" s="3">
        <f t="shared" si="5"/>
        <v>0</v>
      </c>
      <c r="Q17" s="3">
        <f t="shared" si="6"/>
        <v>0</v>
      </c>
      <c r="R17" s="3">
        <f t="shared" si="7"/>
        <v>50</v>
      </c>
      <c r="S17" s="3"/>
      <c r="T17" s="3"/>
      <c r="U17" s="24">
        <f t="shared" si="8"/>
        <v>0</v>
      </c>
      <c r="V17" s="24">
        <f t="shared" si="9"/>
        <v>0</v>
      </c>
      <c r="W17" s="24">
        <f t="shared" si="10"/>
        <v>0</v>
      </c>
      <c r="X17" s="24">
        <f t="shared" si="11"/>
        <v>0</v>
      </c>
      <c r="Y17" s="24">
        <f t="shared" si="12"/>
        <v>0</v>
      </c>
      <c r="Z17" s="24">
        <f t="shared" si="13"/>
        <v>0.5</v>
      </c>
      <c r="AA17" s="3"/>
      <c r="AL17" s="3"/>
      <c r="AM17" s="3">
        <f t="shared" si="37"/>
        <v>100</v>
      </c>
      <c r="AN17" s="3">
        <f t="shared" si="20"/>
        <v>850</v>
      </c>
      <c r="AO17" s="3">
        <f t="shared" si="21"/>
        <v>250</v>
      </c>
      <c r="AP17" s="3">
        <f t="shared" si="22"/>
        <v>450</v>
      </c>
      <c r="AQ17" s="3">
        <f t="shared" si="23"/>
        <v>150</v>
      </c>
      <c r="AR17" s="3">
        <f t="shared" si="24"/>
        <v>150</v>
      </c>
      <c r="AS17" s="3">
        <f t="shared" si="25"/>
        <v>1950</v>
      </c>
      <c r="AT17" s="3"/>
      <c r="AU17" s="24">
        <f t="shared" si="26"/>
        <v>1</v>
      </c>
      <c r="AV17" s="24">
        <f t="shared" si="27"/>
        <v>8.5</v>
      </c>
      <c r="AW17" s="24">
        <f t="shared" si="28"/>
        <v>2.5</v>
      </c>
      <c r="AX17" s="24">
        <f t="shared" si="29"/>
        <v>4.5</v>
      </c>
      <c r="AY17" s="24">
        <f t="shared" si="30"/>
        <v>1.5</v>
      </c>
      <c r="AZ17" s="24">
        <f t="shared" si="31"/>
        <v>1.5</v>
      </c>
      <c r="BA17" s="3">
        <f t="shared" si="32"/>
        <v>19.5</v>
      </c>
      <c r="BL17" s="44"/>
      <c r="BM17" s="44">
        <v>43195</v>
      </c>
      <c r="BN17" s="46"/>
      <c r="BO17" s="49">
        <v>1225</v>
      </c>
      <c r="BP17" s="49">
        <v>1050</v>
      </c>
      <c r="BQ17" s="49">
        <v>1325</v>
      </c>
      <c r="BR17" s="49">
        <v>1325</v>
      </c>
      <c r="BS17" s="49">
        <v>1325</v>
      </c>
      <c r="BT17" s="49">
        <v>1325</v>
      </c>
      <c r="BU17" s="49">
        <v>52125</v>
      </c>
      <c r="BV17" s="46"/>
      <c r="BW17" s="46"/>
      <c r="BX17" s="50">
        <v>12.25</v>
      </c>
      <c r="BY17" s="50">
        <v>10.5</v>
      </c>
      <c r="BZ17" s="50">
        <v>13.25</v>
      </c>
      <c r="CA17" s="50">
        <v>13.25</v>
      </c>
      <c r="CB17" s="50">
        <v>13.25</v>
      </c>
      <c r="CC17" s="50">
        <v>13.25</v>
      </c>
    </row>
    <row r="18" spans="1:81" x14ac:dyDescent="0.25">
      <c r="A18" s="25">
        <v>43160</v>
      </c>
      <c r="B18" s="26" t="s">
        <v>31</v>
      </c>
      <c r="C18" s="27">
        <v>1.5</v>
      </c>
      <c r="D18" s="23">
        <v>1</v>
      </c>
      <c r="E18" s="23"/>
      <c r="F18" s="23"/>
      <c r="G18" s="23"/>
      <c r="H18" s="23"/>
      <c r="I18" s="23"/>
      <c r="J18" s="18">
        <f t="shared" si="0"/>
        <v>150</v>
      </c>
      <c r="L18" s="3"/>
      <c r="M18" s="3">
        <f t="shared" si="2"/>
        <v>150</v>
      </c>
      <c r="N18" s="3">
        <f t="shared" si="3"/>
        <v>0</v>
      </c>
      <c r="O18" s="3">
        <f t="shared" si="4"/>
        <v>0</v>
      </c>
      <c r="P18" s="3">
        <f t="shared" si="5"/>
        <v>0</v>
      </c>
      <c r="Q18" s="3">
        <f t="shared" si="6"/>
        <v>0</v>
      </c>
      <c r="R18" s="3">
        <f t="shared" si="7"/>
        <v>0</v>
      </c>
      <c r="S18" s="3"/>
      <c r="T18" s="3"/>
      <c r="U18" s="24">
        <f t="shared" si="8"/>
        <v>1.5</v>
      </c>
      <c r="V18" s="24">
        <f t="shared" si="9"/>
        <v>0</v>
      </c>
      <c r="W18" s="24">
        <f t="shared" si="10"/>
        <v>0</v>
      </c>
      <c r="X18" s="24">
        <f t="shared" si="11"/>
        <v>0</v>
      </c>
      <c r="Y18" s="24">
        <f t="shared" si="12"/>
        <v>0</v>
      </c>
      <c r="Z18" s="24">
        <f t="shared" si="13"/>
        <v>0</v>
      </c>
      <c r="AA18" s="3"/>
      <c r="AL18" s="3"/>
      <c r="AM18" s="3">
        <f t="shared" si="37"/>
        <v>250</v>
      </c>
      <c r="AN18" s="3">
        <f t="shared" si="20"/>
        <v>850</v>
      </c>
      <c r="AO18" s="3">
        <f t="shared" si="21"/>
        <v>250</v>
      </c>
      <c r="AP18" s="3">
        <f t="shared" si="22"/>
        <v>450</v>
      </c>
      <c r="AQ18" s="3">
        <f t="shared" si="23"/>
        <v>150</v>
      </c>
      <c r="AR18" s="3">
        <f t="shared" si="24"/>
        <v>150</v>
      </c>
      <c r="AS18" s="3">
        <f t="shared" si="25"/>
        <v>2100</v>
      </c>
      <c r="AT18" s="3"/>
      <c r="AU18" s="24">
        <f t="shared" si="26"/>
        <v>2.5</v>
      </c>
      <c r="AV18" s="24">
        <f t="shared" si="27"/>
        <v>8.5</v>
      </c>
      <c r="AW18" s="24">
        <f t="shared" si="28"/>
        <v>2.5</v>
      </c>
      <c r="AX18" s="24">
        <f t="shared" si="29"/>
        <v>4.5</v>
      </c>
      <c r="AY18" s="24">
        <f t="shared" si="30"/>
        <v>1.5</v>
      </c>
      <c r="AZ18" s="24">
        <f t="shared" si="31"/>
        <v>1.5</v>
      </c>
      <c r="BA18" s="3">
        <f t="shared" si="32"/>
        <v>21</v>
      </c>
      <c r="BL18" s="44"/>
      <c r="BM18" s="44">
        <v>43200</v>
      </c>
      <c r="BN18" s="46"/>
      <c r="BO18" s="49">
        <v>1300</v>
      </c>
      <c r="BP18" s="49">
        <v>1125</v>
      </c>
      <c r="BQ18" s="49">
        <v>1400</v>
      </c>
      <c r="BR18" s="49">
        <v>1400</v>
      </c>
      <c r="BS18" s="49">
        <v>1400</v>
      </c>
      <c r="BT18" s="49">
        <v>1400</v>
      </c>
      <c r="BU18" s="49">
        <v>60150</v>
      </c>
      <c r="BV18" s="46"/>
      <c r="BW18" s="46"/>
      <c r="BX18" s="50">
        <v>13</v>
      </c>
      <c r="BY18" s="50">
        <v>11.25</v>
      </c>
      <c r="BZ18" s="50">
        <v>14</v>
      </c>
      <c r="CA18" s="50">
        <v>14</v>
      </c>
      <c r="CB18" s="50">
        <v>14</v>
      </c>
      <c r="CC18" s="50">
        <v>14</v>
      </c>
    </row>
    <row r="19" spans="1:81" x14ac:dyDescent="0.25">
      <c r="A19" s="30">
        <v>43160</v>
      </c>
      <c r="B19" s="28" t="s">
        <v>32</v>
      </c>
      <c r="C19" s="27">
        <v>1</v>
      </c>
      <c r="D19" s="23"/>
      <c r="E19" s="23"/>
      <c r="F19" s="23"/>
      <c r="G19" s="23"/>
      <c r="H19" s="23"/>
      <c r="I19" s="23">
        <v>1</v>
      </c>
      <c r="J19" s="18">
        <f t="shared" si="0"/>
        <v>100</v>
      </c>
      <c r="L19" s="3"/>
      <c r="M19" s="3">
        <f t="shared" si="2"/>
        <v>0</v>
      </c>
      <c r="N19" s="3">
        <f t="shared" si="3"/>
        <v>0</v>
      </c>
      <c r="O19" s="3">
        <f t="shared" si="4"/>
        <v>0</v>
      </c>
      <c r="P19" s="3">
        <f t="shared" si="5"/>
        <v>0</v>
      </c>
      <c r="Q19" s="3">
        <f t="shared" si="6"/>
        <v>0</v>
      </c>
      <c r="R19" s="3">
        <f t="shared" si="7"/>
        <v>100</v>
      </c>
      <c r="S19" s="3"/>
      <c r="T19" s="3"/>
      <c r="U19" s="24">
        <f t="shared" si="8"/>
        <v>0</v>
      </c>
      <c r="V19" s="24">
        <f t="shared" si="9"/>
        <v>0</v>
      </c>
      <c r="W19" s="24">
        <f t="shared" si="10"/>
        <v>0</v>
      </c>
      <c r="X19" s="24">
        <f t="shared" si="11"/>
        <v>0</v>
      </c>
      <c r="Y19" s="24">
        <f t="shared" si="12"/>
        <v>0</v>
      </c>
      <c r="Z19" s="24">
        <f t="shared" si="13"/>
        <v>1</v>
      </c>
      <c r="AA19" s="3"/>
      <c r="AL19" s="3"/>
      <c r="AM19" s="3">
        <f t="shared" si="37"/>
        <v>250</v>
      </c>
      <c r="AN19" s="3">
        <f t="shared" si="20"/>
        <v>850</v>
      </c>
      <c r="AO19" s="3">
        <f t="shared" si="21"/>
        <v>250</v>
      </c>
      <c r="AP19" s="3">
        <f t="shared" si="22"/>
        <v>450</v>
      </c>
      <c r="AQ19" s="3">
        <f t="shared" si="23"/>
        <v>150</v>
      </c>
      <c r="AR19" s="3">
        <f t="shared" si="24"/>
        <v>250</v>
      </c>
      <c r="AS19" s="3">
        <f t="shared" si="25"/>
        <v>2200</v>
      </c>
      <c r="AT19" s="3"/>
      <c r="AU19" s="24">
        <f t="shared" si="26"/>
        <v>2.5</v>
      </c>
      <c r="AV19" s="24">
        <f t="shared" si="27"/>
        <v>8.5</v>
      </c>
      <c r="AW19" s="24">
        <f t="shared" si="28"/>
        <v>2.5</v>
      </c>
      <c r="AX19" s="24">
        <f t="shared" si="29"/>
        <v>4.5</v>
      </c>
      <c r="AY19" s="24">
        <f t="shared" si="30"/>
        <v>1.5</v>
      </c>
      <c r="AZ19" s="24">
        <f t="shared" si="31"/>
        <v>2.5</v>
      </c>
      <c r="BA19" s="3">
        <f t="shared" si="32"/>
        <v>22</v>
      </c>
      <c r="BM19" s="44">
        <v>43202</v>
      </c>
      <c r="BN19" s="46"/>
      <c r="BO19" s="49">
        <v>1350</v>
      </c>
      <c r="BP19" s="49">
        <v>1125</v>
      </c>
      <c r="BQ19" s="49">
        <v>1450</v>
      </c>
      <c r="BR19" s="49">
        <v>1450</v>
      </c>
      <c r="BS19" s="49">
        <v>1450</v>
      </c>
      <c r="BT19" s="49">
        <v>1450</v>
      </c>
      <c r="BU19" s="49">
        <v>68425</v>
      </c>
      <c r="BV19" s="46"/>
      <c r="BW19" s="46"/>
      <c r="BX19" s="50">
        <v>13.5</v>
      </c>
      <c r="BY19" s="50">
        <v>11.25</v>
      </c>
      <c r="BZ19" s="50">
        <v>14.5</v>
      </c>
      <c r="CA19" s="50">
        <v>14.5</v>
      </c>
      <c r="CB19" s="50">
        <v>14.5</v>
      </c>
      <c r="CC19" s="50">
        <v>14.5</v>
      </c>
    </row>
    <row r="20" spans="1:81" x14ac:dyDescent="0.25">
      <c r="A20" s="30">
        <v>43164</v>
      </c>
      <c r="B20" s="28" t="s">
        <v>33</v>
      </c>
      <c r="C20" s="27">
        <v>1</v>
      </c>
      <c r="D20" s="23"/>
      <c r="E20" s="23"/>
      <c r="F20" s="23"/>
      <c r="G20" s="23"/>
      <c r="H20" s="23"/>
      <c r="I20" s="23">
        <v>1</v>
      </c>
      <c r="J20" s="18">
        <f t="shared" si="0"/>
        <v>100</v>
      </c>
      <c r="L20" s="3"/>
      <c r="M20" s="3">
        <f t="shared" si="2"/>
        <v>0</v>
      </c>
      <c r="N20" s="3">
        <f t="shared" si="3"/>
        <v>0</v>
      </c>
      <c r="O20" s="3">
        <f t="shared" si="4"/>
        <v>0</v>
      </c>
      <c r="P20" s="3">
        <f t="shared" si="5"/>
        <v>0</v>
      </c>
      <c r="Q20" s="3">
        <f t="shared" si="6"/>
        <v>0</v>
      </c>
      <c r="R20" s="3">
        <f t="shared" si="7"/>
        <v>100</v>
      </c>
      <c r="S20" s="3"/>
      <c r="T20" s="3"/>
      <c r="U20" s="24">
        <f t="shared" si="8"/>
        <v>0</v>
      </c>
      <c r="V20" s="24">
        <f t="shared" si="9"/>
        <v>0</v>
      </c>
      <c r="W20" s="24">
        <f t="shared" si="10"/>
        <v>0</v>
      </c>
      <c r="X20" s="24">
        <f t="shared" si="11"/>
        <v>0</v>
      </c>
      <c r="Y20" s="24">
        <f t="shared" si="12"/>
        <v>0</v>
      </c>
      <c r="Z20" s="24">
        <f t="shared" si="13"/>
        <v>1</v>
      </c>
      <c r="AA20" s="3"/>
      <c r="AL20" s="3"/>
      <c r="AM20" s="3">
        <f t="shared" si="37"/>
        <v>250</v>
      </c>
      <c r="AN20" s="3">
        <f t="shared" si="20"/>
        <v>850</v>
      </c>
      <c r="AO20" s="3">
        <f t="shared" si="21"/>
        <v>250</v>
      </c>
      <c r="AP20" s="3">
        <f t="shared" si="22"/>
        <v>450</v>
      </c>
      <c r="AQ20" s="3">
        <f t="shared" si="23"/>
        <v>150</v>
      </c>
      <c r="AR20" s="3">
        <f t="shared" si="24"/>
        <v>350</v>
      </c>
      <c r="AS20" s="3">
        <f t="shared" si="25"/>
        <v>2300</v>
      </c>
      <c r="AT20" s="3"/>
      <c r="AU20" s="24">
        <f t="shared" si="26"/>
        <v>2.5</v>
      </c>
      <c r="AV20" s="24">
        <f t="shared" si="27"/>
        <v>8.5</v>
      </c>
      <c r="AW20" s="24">
        <f t="shared" si="28"/>
        <v>2.5</v>
      </c>
      <c r="AX20" s="24">
        <f t="shared" si="29"/>
        <v>4.5</v>
      </c>
      <c r="AY20" s="24">
        <f t="shared" si="30"/>
        <v>1.5</v>
      </c>
      <c r="AZ20" s="24">
        <f t="shared" si="31"/>
        <v>3.5</v>
      </c>
      <c r="BA20" s="3">
        <f t="shared" si="32"/>
        <v>23</v>
      </c>
      <c r="BN20" s="46"/>
      <c r="BO20" s="49">
        <v>1350</v>
      </c>
      <c r="BP20" s="49">
        <v>1125</v>
      </c>
      <c r="BQ20" s="49">
        <v>1450</v>
      </c>
      <c r="BR20" s="49">
        <v>1450</v>
      </c>
      <c r="BS20" s="49">
        <v>1450</v>
      </c>
      <c r="BT20" s="49">
        <v>1450</v>
      </c>
      <c r="BU20" s="49">
        <v>76700</v>
      </c>
      <c r="BV20" s="46"/>
      <c r="BW20" s="46"/>
      <c r="BX20" s="50">
        <v>13.5</v>
      </c>
      <c r="BY20" s="50">
        <v>11.25</v>
      </c>
      <c r="BZ20" s="50">
        <v>14.5</v>
      </c>
      <c r="CA20" s="50">
        <v>14.5</v>
      </c>
      <c r="CB20" s="50">
        <v>14.5</v>
      </c>
      <c r="CC20" s="50">
        <v>14.5</v>
      </c>
    </row>
    <row r="21" spans="1:81" x14ac:dyDescent="0.25">
      <c r="A21" s="25">
        <v>43165</v>
      </c>
      <c r="B21" s="28" t="s">
        <v>34</v>
      </c>
      <c r="C21" s="27">
        <v>2</v>
      </c>
      <c r="D21" s="23"/>
      <c r="E21" s="23"/>
      <c r="F21" s="23"/>
      <c r="G21" s="23"/>
      <c r="H21" s="23"/>
      <c r="I21" s="23">
        <v>1</v>
      </c>
      <c r="J21" s="18">
        <f t="shared" si="0"/>
        <v>200</v>
      </c>
      <c r="L21" s="3"/>
      <c r="M21" s="3">
        <f t="shared" si="2"/>
        <v>0</v>
      </c>
      <c r="N21" s="3">
        <f t="shared" si="3"/>
        <v>0</v>
      </c>
      <c r="O21" s="3">
        <f t="shared" si="4"/>
        <v>0</v>
      </c>
      <c r="P21" s="3">
        <f t="shared" si="5"/>
        <v>0</v>
      </c>
      <c r="Q21" s="3">
        <f t="shared" si="6"/>
        <v>0</v>
      </c>
      <c r="R21" s="3">
        <f t="shared" si="7"/>
        <v>200</v>
      </c>
      <c r="S21" s="3"/>
      <c r="T21" s="3"/>
      <c r="U21" s="24">
        <f t="shared" si="8"/>
        <v>0</v>
      </c>
      <c r="V21" s="24">
        <f t="shared" si="9"/>
        <v>0</v>
      </c>
      <c r="W21" s="24">
        <f t="shared" si="10"/>
        <v>0</v>
      </c>
      <c r="X21" s="24">
        <f t="shared" si="11"/>
        <v>0</v>
      </c>
      <c r="Y21" s="24">
        <f t="shared" si="12"/>
        <v>0</v>
      </c>
      <c r="Z21" s="24">
        <f t="shared" si="13"/>
        <v>2</v>
      </c>
      <c r="AA21" s="3"/>
      <c r="AL21" s="3"/>
      <c r="AM21" s="3">
        <f t="shared" si="37"/>
        <v>250</v>
      </c>
      <c r="AN21" s="3">
        <f t="shared" si="20"/>
        <v>850</v>
      </c>
      <c r="AO21" s="3">
        <f t="shared" si="21"/>
        <v>250</v>
      </c>
      <c r="AP21" s="3">
        <f t="shared" si="22"/>
        <v>450</v>
      </c>
      <c r="AQ21" s="3">
        <f t="shared" si="23"/>
        <v>150</v>
      </c>
      <c r="AR21" s="3">
        <f t="shared" si="24"/>
        <v>550</v>
      </c>
      <c r="AS21" s="3">
        <f t="shared" si="25"/>
        <v>2500</v>
      </c>
      <c r="AT21" s="3"/>
      <c r="AU21" s="24">
        <f t="shared" si="26"/>
        <v>2.5</v>
      </c>
      <c r="AV21" s="24">
        <f t="shared" si="27"/>
        <v>8.5</v>
      </c>
      <c r="AW21" s="24">
        <f t="shared" si="28"/>
        <v>2.5</v>
      </c>
      <c r="AX21" s="24">
        <f t="shared" si="29"/>
        <v>4.5</v>
      </c>
      <c r="AY21" s="24">
        <f t="shared" si="30"/>
        <v>1.5</v>
      </c>
      <c r="AZ21" s="24">
        <f t="shared" si="31"/>
        <v>5.5</v>
      </c>
      <c r="BA21" s="3">
        <f t="shared" si="32"/>
        <v>25</v>
      </c>
      <c r="BN21" s="46"/>
      <c r="BO21" s="49">
        <v>1350</v>
      </c>
      <c r="BP21" s="49">
        <v>1125</v>
      </c>
      <c r="BQ21" s="49">
        <v>1450</v>
      </c>
      <c r="BR21" s="49">
        <v>1450</v>
      </c>
      <c r="BS21" s="49">
        <v>1450</v>
      </c>
      <c r="BT21" s="49">
        <v>1450</v>
      </c>
      <c r="BU21" s="49">
        <v>84975</v>
      </c>
      <c r="BV21" s="46"/>
      <c r="BW21" s="46"/>
      <c r="BX21" s="50">
        <v>13.5</v>
      </c>
      <c r="BY21" s="50">
        <v>11.25</v>
      </c>
      <c r="BZ21" s="50">
        <v>14.5</v>
      </c>
      <c r="CA21" s="50">
        <v>14.5</v>
      </c>
      <c r="CB21" s="50">
        <v>14.5</v>
      </c>
      <c r="CC21" s="50">
        <v>14.5</v>
      </c>
    </row>
    <row r="22" spans="1:81" x14ac:dyDescent="0.25">
      <c r="A22" s="25">
        <v>43165</v>
      </c>
      <c r="B22" s="28" t="s">
        <v>20</v>
      </c>
      <c r="C22" s="27">
        <v>1</v>
      </c>
      <c r="D22" s="23"/>
      <c r="E22" s="23"/>
      <c r="F22" s="23"/>
      <c r="G22" s="23">
        <v>1</v>
      </c>
      <c r="H22" s="23"/>
      <c r="I22" s="23"/>
      <c r="J22" s="18">
        <f t="shared" si="0"/>
        <v>100</v>
      </c>
      <c r="L22" s="3"/>
      <c r="M22" s="3">
        <f t="shared" si="2"/>
        <v>0</v>
      </c>
      <c r="N22" s="3">
        <f t="shared" si="3"/>
        <v>0</v>
      </c>
      <c r="O22" s="3">
        <f t="shared" si="4"/>
        <v>0</v>
      </c>
      <c r="P22" s="3">
        <f t="shared" si="5"/>
        <v>100</v>
      </c>
      <c r="Q22" s="3">
        <f t="shared" si="6"/>
        <v>0</v>
      </c>
      <c r="R22" s="3">
        <f t="shared" si="7"/>
        <v>0</v>
      </c>
      <c r="S22" s="3"/>
      <c r="T22" s="3"/>
      <c r="U22" s="24">
        <f t="shared" si="8"/>
        <v>0</v>
      </c>
      <c r="V22" s="24">
        <f t="shared" si="9"/>
        <v>0</v>
      </c>
      <c r="W22" s="24">
        <f t="shared" si="10"/>
        <v>0</v>
      </c>
      <c r="X22" s="24">
        <f t="shared" si="11"/>
        <v>1</v>
      </c>
      <c r="Y22" s="24">
        <f t="shared" si="12"/>
        <v>0</v>
      </c>
      <c r="Z22" s="24">
        <f t="shared" si="13"/>
        <v>0</v>
      </c>
      <c r="AA22" s="3"/>
      <c r="AL22" s="3"/>
      <c r="AM22" s="3">
        <f t="shared" si="37"/>
        <v>250</v>
      </c>
      <c r="AN22" s="3">
        <f t="shared" si="20"/>
        <v>850</v>
      </c>
      <c r="AO22" s="3">
        <f t="shared" si="21"/>
        <v>250</v>
      </c>
      <c r="AP22" s="3">
        <f t="shared" si="22"/>
        <v>550</v>
      </c>
      <c r="AQ22" s="3">
        <f t="shared" si="23"/>
        <v>150</v>
      </c>
      <c r="AR22" s="3">
        <f t="shared" si="24"/>
        <v>550</v>
      </c>
      <c r="AS22" s="3">
        <f t="shared" si="25"/>
        <v>2600</v>
      </c>
      <c r="AT22" s="3"/>
      <c r="AU22" s="24">
        <f t="shared" si="26"/>
        <v>2.5</v>
      </c>
      <c r="AV22" s="24">
        <f t="shared" si="27"/>
        <v>8.5</v>
      </c>
      <c r="AW22" s="24">
        <f t="shared" si="28"/>
        <v>2.5</v>
      </c>
      <c r="AX22" s="24">
        <f t="shared" si="29"/>
        <v>5.5</v>
      </c>
      <c r="AY22" s="24">
        <f t="shared" si="30"/>
        <v>1.5</v>
      </c>
      <c r="AZ22" s="24">
        <f t="shared" si="31"/>
        <v>5.5</v>
      </c>
      <c r="BA22" s="3">
        <f t="shared" si="32"/>
        <v>26</v>
      </c>
      <c r="BN22" s="46"/>
      <c r="BO22" s="49">
        <v>1350</v>
      </c>
      <c r="BP22" s="49">
        <v>1125</v>
      </c>
      <c r="BQ22" s="49">
        <v>1450</v>
      </c>
      <c r="BR22" s="49">
        <v>1450</v>
      </c>
      <c r="BS22" s="49">
        <v>1450</v>
      </c>
      <c r="BT22" s="49">
        <v>1450</v>
      </c>
      <c r="BU22" s="49">
        <v>93250</v>
      </c>
      <c r="BV22" s="46"/>
      <c r="BW22" s="46"/>
      <c r="BX22" s="50">
        <v>13.5</v>
      </c>
      <c r="BY22" s="50">
        <v>11.25</v>
      </c>
      <c r="BZ22" s="50">
        <v>14.5</v>
      </c>
      <c r="CA22" s="50">
        <v>14.5</v>
      </c>
      <c r="CB22" s="50">
        <v>14.5</v>
      </c>
      <c r="CC22" s="50">
        <v>14.5</v>
      </c>
    </row>
    <row r="23" spans="1:81" x14ac:dyDescent="0.25">
      <c r="A23" s="25">
        <v>43165</v>
      </c>
      <c r="B23" s="28" t="s">
        <v>35</v>
      </c>
      <c r="C23" s="27">
        <v>1</v>
      </c>
      <c r="D23" s="23">
        <v>1</v>
      </c>
      <c r="E23" s="23"/>
      <c r="F23" s="23"/>
      <c r="G23" s="23"/>
      <c r="H23" s="23"/>
      <c r="I23" s="23">
        <v>1</v>
      </c>
      <c r="J23" s="18">
        <f t="shared" si="0"/>
        <v>200</v>
      </c>
      <c r="L23" s="3"/>
      <c r="M23" s="3">
        <f t="shared" si="2"/>
        <v>100</v>
      </c>
      <c r="N23" s="3">
        <f t="shared" si="3"/>
        <v>0</v>
      </c>
      <c r="O23" s="3">
        <f t="shared" si="4"/>
        <v>0</v>
      </c>
      <c r="P23" s="3">
        <f t="shared" si="5"/>
        <v>0</v>
      </c>
      <c r="Q23" s="3">
        <f t="shared" si="6"/>
        <v>0</v>
      </c>
      <c r="R23" s="3">
        <f t="shared" si="7"/>
        <v>100</v>
      </c>
      <c r="S23" s="3"/>
      <c r="T23" s="3"/>
      <c r="U23" s="24">
        <f t="shared" si="8"/>
        <v>1</v>
      </c>
      <c r="V23" s="24">
        <f t="shared" si="9"/>
        <v>0</v>
      </c>
      <c r="W23" s="24">
        <f t="shared" si="10"/>
        <v>0</v>
      </c>
      <c r="X23" s="24">
        <f t="shared" si="11"/>
        <v>0</v>
      </c>
      <c r="Y23" s="24">
        <f t="shared" si="12"/>
        <v>0</v>
      </c>
      <c r="Z23" s="24">
        <f t="shared" si="13"/>
        <v>1</v>
      </c>
      <c r="AA23" s="3"/>
      <c r="AL23" s="3"/>
      <c r="AM23" s="3">
        <f t="shared" si="37"/>
        <v>350</v>
      </c>
      <c r="AN23" s="3">
        <f t="shared" si="20"/>
        <v>850</v>
      </c>
      <c r="AO23" s="3">
        <f t="shared" si="21"/>
        <v>250</v>
      </c>
      <c r="AP23" s="3">
        <f t="shared" si="22"/>
        <v>550</v>
      </c>
      <c r="AQ23" s="3">
        <f t="shared" si="23"/>
        <v>150</v>
      </c>
      <c r="AR23" s="3">
        <f t="shared" si="24"/>
        <v>650</v>
      </c>
      <c r="AS23" s="3">
        <f t="shared" si="25"/>
        <v>2800</v>
      </c>
      <c r="AT23" s="3"/>
      <c r="AU23" s="24">
        <f t="shared" si="26"/>
        <v>3.5</v>
      </c>
      <c r="AV23" s="24">
        <f t="shared" si="27"/>
        <v>8.5</v>
      </c>
      <c r="AW23" s="24">
        <f t="shared" si="28"/>
        <v>2.5</v>
      </c>
      <c r="AX23" s="24">
        <f t="shared" si="29"/>
        <v>5.5</v>
      </c>
      <c r="AY23" s="24">
        <f t="shared" si="30"/>
        <v>1.5</v>
      </c>
      <c r="AZ23" s="24">
        <f t="shared" si="31"/>
        <v>6.5</v>
      </c>
      <c r="BA23" s="3">
        <f t="shared" si="32"/>
        <v>28</v>
      </c>
      <c r="BN23" s="46"/>
      <c r="BO23" s="49">
        <v>1350</v>
      </c>
      <c r="BP23" s="49">
        <v>1125</v>
      </c>
      <c r="BQ23" s="49">
        <v>1450</v>
      </c>
      <c r="BR23" s="49">
        <v>1450</v>
      </c>
      <c r="BS23" s="49">
        <v>1450</v>
      </c>
      <c r="BT23" s="49">
        <v>1450</v>
      </c>
      <c r="BU23" s="49">
        <v>101525</v>
      </c>
      <c r="BV23" s="46"/>
      <c r="BW23" s="46"/>
      <c r="BX23" s="50">
        <v>13.5</v>
      </c>
      <c r="BY23" s="50">
        <v>11.25</v>
      </c>
      <c r="BZ23" s="50">
        <v>14.5</v>
      </c>
      <c r="CA23" s="50">
        <v>14.5</v>
      </c>
      <c r="CB23" s="50">
        <v>14.5</v>
      </c>
      <c r="CC23" s="50">
        <v>14.5</v>
      </c>
    </row>
    <row r="24" spans="1:81" ht="26.25" x14ac:dyDescent="0.25">
      <c r="A24" s="25">
        <v>43166</v>
      </c>
      <c r="B24" s="28" t="s">
        <v>36</v>
      </c>
      <c r="C24" s="27">
        <v>0.5</v>
      </c>
      <c r="D24" s="23"/>
      <c r="E24" s="23"/>
      <c r="F24" s="23"/>
      <c r="G24" s="23"/>
      <c r="H24" s="23"/>
      <c r="I24" s="23">
        <v>1</v>
      </c>
      <c r="J24" s="18">
        <f t="shared" si="0"/>
        <v>50</v>
      </c>
      <c r="L24" s="3"/>
      <c r="M24" s="3">
        <f t="shared" si="2"/>
        <v>0</v>
      </c>
      <c r="N24" s="3">
        <f t="shared" si="3"/>
        <v>0</v>
      </c>
      <c r="O24" s="3">
        <f t="shared" si="4"/>
        <v>0</v>
      </c>
      <c r="P24" s="3">
        <f t="shared" si="5"/>
        <v>0</v>
      </c>
      <c r="Q24" s="3">
        <f t="shared" si="6"/>
        <v>0</v>
      </c>
      <c r="R24" s="3">
        <f t="shared" si="7"/>
        <v>50</v>
      </c>
      <c r="S24" s="3"/>
      <c r="T24" s="3"/>
      <c r="U24" s="24">
        <f t="shared" si="8"/>
        <v>0</v>
      </c>
      <c r="V24" s="24">
        <f t="shared" si="9"/>
        <v>0</v>
      </c>
      <c r="W24" s="24">
        <f t="shared" si="10"/>
        <v>0</v>
      </c>
      <c r="X24" s="24">
        <f t="shared" si="11"/>
        <v>0</v>
      </c>
      <c r="Y24" s="24">
        <f t="shared" si="12"/>
        <v>0</v>
      </c>
      <c r="Z24" s="24">
        <f t="shared" si="13"/>
        <v>0.5</v>
      </c>
      <c r="AA24" s="3"/>
      <c r="AL24" s="3"/>
      <c r="AM24" s="3">
        <f t="shared" si="37"/>
        <v>350</v>
      </c>
      <c r="AN24" s="3">
        <f t="shared" si="20"/>
        <v>850</v>
      </c>
      <c r="AO24" s="3">
        <f t="shared" si="21"/>
        <v>250</v>
      </c>
      <c r="AP24" s="3">
        <f t="shared" si="22"/>
        <v>550</v>
      </c>
      <c r="AQ24" s="3">
        <f t="shared" si="23"/>
        <v>150</v>
      </c>
      <c r="AR24" s="3">
        <f t="shared" si="24"/>
        <v>700</v>
      </c>
      <c r="AS24" s="3">
        <f t="shared" si="25"/>
        <v>2850</v>
      </c>
      <c r="AT24" s="3"/>
      <c r="AU24" s="24">
        <f t="shared" si="26"/>
        <v>3.5</v>
      </c>
      <c r="AV24" s="24">
        <f t="shared" si="27"/>
        <v>8.5</v>
      </c>
      <c r="AW24" s="24">
        <f t="shared" si="28"/>
        <v>2.5</v>
      </c>
      <c r="AX24" s="24">
        <f t="shared" si="29"/>
        <v>5.5</v>
      </c>
      <c r="AY24" s="24">
        <f t="shared" si="30"/>
        <v>1.5</v>
      </c>
      <c r="AZ24" s="24">
        <f t="shared" si="31"/>
        <v>7</v>
      </c>
      <c r="BA24" s="3">
        <f t="shared" si="32"/>
        <v>28.5</v>
      </c>
      <c r="BN24" s="46"/>
      <c r="BO24" s="49">
        <v>1350</v>
      </c>
      <c r="BP24" s="49">
        <v>1125</v>
      </c>
      <c r="BQ24" s="49">
        <v>1450</v>
      </c>
      <c r="BR24" s="49">
        <v>1450</v>
      </c>
      <c r="BS24" s="49">
        <v>1450</v>
      </c>
      <c r="BT24" s="49">
        <v>1450</v>
      </c>
      <c r="BU24" s="49">
        <v>109800</v>
      </c>
      <c r="BV24" s="46"/>
      <c r="BW24" s="46"/>
      <c r="BX24" s="50">
        <v>13.5</v>
      </c>
      <c r="BY24" s="50">
        <v>11.25</v>
      </c>
      <c r="BZ24" s="50">
        <v>14.5</v>
      </c>
      <c r="CA24" s="50">
        <v>14.5</v>
      </c>
      <c r="CB24" s="50">
        <v>14.5</v>
      </c>
      <c r="CC24" s="50">
        <v>14.5</v>
      </c>
    </row>
    <row r="25" spans="1:81" x14ac:dyDescent="0.25">
      <c r="A25" s="25">
        <v>43166</v>
      </c>
      <c r="B25" s="28" t="s">
        <v>37</v>
      </c>
      <c r="C25" s="27">
        <v>1</v>
      </c>
      <c r="D25" s="23">
        <v>1</v>
      </c>
      <c r="E25" s="23"/>
      <c r="F25" s="23"/>
      <c r="G25" s="23"/>
      <c r="H25" s="23"/>
      <c r="I25" s="23"/>
      <c r="J25" s="18">
        <f t="shared" si="0"/>
        <v>100</v>
      </c>
      <c r="L25" s="3"/>
      <c r="M25" s="3">
        <f t="shared" si="2"/>
        <v>100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  <c r="S25" s="3"/>
      <c r="T25" s="3"/>
      <c r="U25" s="24">
        <f t="shared" si="8"/>
        <v>1</v>
      </c>
      <c r="V25" s="24">
        <f t="shared" si="9"/>
        <v>0</v>
      </c>
      <c r="W25" s="24">
        <f t="shared" si="10"/>
        <v>0</v>
      </c>
      <c r="X25" s="24">
        <f t="shared" si="11"/>
        <v>0</v>
      </c>
      <c r="Y25" s="24">
        <f t="shared" si="12"/>
        <v>0</v>
      </c>
      <c r="Z25" s="24">
        <f t="shared" si="13"/>
        <v>0</v>
      </c>
      <c r="AA25" s="3"/>
      <c r="AL25" s="3"/>
      <c r="AM25" s="3">
        <f t="shared" si="37"/>
        <v>450</v>
      </c>
      <c r="AN25" s="3">
        <f t="shared" si="20"/>
        <v>850</v>
      </c>
      <c r="AO25" s="3">
        <f t="shared" si="21"/>
        <v>250</v>
      </c>
      <c r="AP25" s="3">
        <f t="shared" si="22"/>
        <v>550</v>
      </c>
      <c r="AQ25" s="3">
        <f t="shared" si="23"/>
        <v>150</v>
      </c>
      <c r="AR25" s="3">
        <f t="shared" si="24"/>
        <v>700</v>
      </c>
      <c r="AS25" s="3">
        <f t="shared" si="25"/>
        <v>2950</v>
      </c>
      <c r="AT25" s="3"/>
      <c r="AU25" s="24">
        <f t="shared" si="26"/>
        <v>4.5</v>
      </c>
      <c r="AV25" s="24">
        <f t="shared" si="27"/>
        <v>8.5</v>
      </c>
      <c r="AW25" s="24">
        <f t="shared" si="28"/>
        <v>2.5</v>
      </c>
      <c r="AX25" s="24">
        <f t="shared" si="29"/>
        <v>5.5</v>
      </c>
      <c r="AY25" s="24">
        <f t="shared" si="30"/>
        <v>1.5</v>
      </c>
      <c r="AZ25" s="24">
        <f t="shared" si="31"/>
        <v>7</v>
      </c>
      <c r="BA25" s="3">
        <f t="shared" si="32"/>
        <v>29.5</v>
      </c>
      <c r="BN25" s="46"/>
      <c r="BO25" s="49">
        <v>1350</v>
      </c>
      <c r="BP25" s="49">
        <v>1125</v>
      </c>
      <c r="BQ25" s="49">
        <v>1450</v>
      </c>
      <c r="BR25" s="49">
        <v>1450</v>
      </c>
      <c r="BS25" s="49">
        <v>1450</v>
      </c>
      <c r="BT25" s="49">
        <v>1450</v>
      </c>
      <c r="BU25" s="49">
        <v>118075</v>
      </c>
      <c r="BV25" s="46"/>
      <c r="BW25" s="46"/>
      <c r="BX25" s="50">
        <v>13.5</v>
      </c>
      <c r="BY25" s="50">
        <v>11.25</v>
      </c>
      <c r="BZ25" s="50">
        <v>14.5</v>
      </c>
      <c r="CA25" s="50">
        <v>14.5</v>
      </c>
      <c r="CB25" s="50">
        <v>14.5</v>
      </c>
      <c r="CC25" s="50">
        <v>14.5</v>
      </c>
    </row>
    <row r="26" spans="1:81" x14ac:dyDescent="0.25">
      <c r="A26" s="25">
        <v>43167</v>
      </c>
      <c r="B26" s="28" t="s">
        <v>38</v>
      </c>
      <c r="C26" s="27">
        <v>1</v>
      </c>
      <c r="D26" s="23"/>
      <c r="E26" s="23">
        <v>1</v>
      </c>
      <c r="F26" s="23"/>
      <c r="G26" s="23"/>
      <c r="H26" s="23"/>
      <c r="I26" s="23"/>
      <c r="J26" s="18">
        <f t="shared" si="0"/>
        <v>100</v>
      </c>
      <c r="L26" s="3"/>
      <c r="M26" s="3">
        <f t="shared" si="2"/>
        <v>0</v>
      </c>
      <c r="N26" s="3">
        <f t="shared" si="3"/>
        <v>100</v>
      </c>
      <c r="O26" s="3">
        <f t="shared" si="4"/>
        <v>0</v>
      </c>
      <c r="P26" s="3">
        <f t="shared" si="5"/>
        <v>0</v>
      </c>
      <c r="Q26" s="3">
        <f t="shared" si="6"/>
        <v>0</v>
      </c>
      <c r="R26" s="3">
        <f t="shared" si="7"/>
        <v>0</v>
      </c>
      <c r="S26" s="3"/>
      <c r="T26" s="3"/>
      <c r="U26" s="24">
        <f t="shared" si="8"/>
        <v>0</v>
      </c>
      <c r="V26" s="24">
        <f t="shared" si="9"/>
        <v>1</v>
      </c>
      <c r="W26" s="24">
        <f t="shared" si="10"/>
        <v>0</v>
      </c>
      <c r="X26" s="24">
        <f t="shared" si="11"/>
        <v>0</v>
      </c>
      <c r="Y26" s="24">
        <f t="shared" si="12"/>
        <v>0</v>
      </c>
      <c r="Z26" s="24">
        <f t="shared" si="13"/>
        <v>0</v>
      </c>
      <c r="AA26" s="3"/>
      <c r="AL26" s="3"/>
      <c r="AM26" s="3">
        <f t="shared" si="37"/>
        <v>450</v>
      </c>
      <c r="AN26" s="3">
        <f t="shared" si="20"/>
        <v>950</v>
      </c>
      <c r="AO26" s="3">
        <f t="shared" si="21"/>
        <v>250</v>
      </c>
      <c r="AP26" s="3">
        <f t="shared" si="22"/>
        <v>550</v>
      </c>
      <c r="AQ26" s="3">
        <f t="shared" si="23"/>
        <v>150</v>
      </c>
      <c r="AR26" s="3">
        <f t="shared" si="24"/>
        <v>700</v>
      </c>
      <c r="AS26" s="3">
        <f t="shared" si="25"/>
        <v>3050</v>
      </c>
      <c r="AT26" s="3"/>
      <c r="AU26" s="24">
        <f t="shared" si="26"/>
        <v>4.5</v>
      </c>
      <c r="AV26" s="24">
        <f t="shared" si="27"/>
        <v>9.5</v>
      </c>
      <c r="AW26" s="24">
        <f t="shared" si="28"/>
        <v>2.5</v>
      </c>
      <c r="AX26" s="24">
        <f t="shared" si="29"/>
        <v>5.5</v>
      </c>
      <c r="AY26" s="24">
        <f t="shared" si="30"/>
        <v>1.5</v>
      </c>
      <c r="AZ26" s="24">
        <f t="shared" si="31"/>
        <v>7</v>
      </c>
      <c r="BA26" s="3">
        <f t="shared" si="32"/>
        <v>30.5</v>
      </c>
    </row>
    <row r="27" spans="1:81" x14ac:dyDescent="0.25">
      <c r="A27" s="25">
        <v>43172</v>
      </c>
      <c r="B27" s="28" t="s">
        <v>20</v>
      </c>
      <c r="C27" s="27">
        <v>2</v>
      </c>
      <c r="D27" s="23"/>
      <c r="E27" s="23"/>
      <c r="F27" s="23"/>
      <c r="G27" s="23">
        <v>1</v>
      </c>
      <c r="H27" s="23"/>
      <c r="I27" s="23"/>
      <c r="J27" s="18">
        <f t="shared" si="0"/>
        <v>200</v>
      </c>
      <c r="L27" s="3"/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200</v>
      </c>
      <c r="Q27" s="3">
        <f t="shared" si="6"/>
        <v>0</v>
      </c>
      <c r="R27" s="3">
        <f t="shared" si="7"/>
        <v>0</v>
      </c>
      <c r="S27" s="3"/>
      <c r="T27" s="3"/>
      <c r="U27" s="24">
        <f t="shared" si="8"/>
        <v>0</v>
      </c>
      <c r="V27" s="24">
        <f t="shared" si="9"/>
        <v>0</v>
      </c>
      <c r="W27" s="24">
        <f t="shared" si="10"/>
        <v>0</v>
      </c>
      <c r="X27" s="24">
        <f t="shared" si="11"/>
        <v>2</v>
      </c>
      <c r="Y27" s="24">
        <f t="shared" si="12"/>
        <v>0</v>
      </c>
      <c r="Z27" s="24">
        <f t="shared" si="13"/>
        <v>0</v>
      </c>
      <c r="AA27" s="3"/>
      <c r="AL27" s="3"/>
      <c r="AM27" s="3">
        <f t="shared" si="37"/>
        <v>450</v>
      </c>
      <c r="AN27" s="3">
        <f t="shared" si="20"/>
        <v>950</v>
      </c>
      <c r="AO27" s="3">
        <f t="shared" si="21"/>
        <v>250</v>
      </c>
      <c r="AP27" s="3">
        <f t="shared" si="22"/>
        <v>750</v>
      </c>
      <c r="AQ27" s="3">
        <f t="shared" si="23"/>
        <v>150</v>
      </c>
      <c r="AR27" s="3">
        <f t="shared" si="24"/>
        <v>700</v>
      </c>
      <c r="AS27" s="3">
        <f t="shared" si="25"/>
        <v>3250</v>
      </c>
      <c r="AT27" s="3"/>
      <c r="AU27" s="24">
        <f t="shared" si="26"/>
        <v>4.5</v>
      </c>
      <c r="AV27" s="24">
        <f t="shared" si="27"/>
        <v>9.5</v>
      </c>
      <c r="AW27" s="24">
        <f t="shared" si="28"/>
        <v>2.5</v>
      </c>
      <c r="AX27" s="24">
        <f t="shared" si="29"/>
        <v>7.5</v>
      </c>
      <c r="AY27" s="24">
        <f t="shared" si="30"/>
        <v>1.5</v>
      </c>
      <c r="AZ27" s="24">
        <f t="shared" si="31"/>
        <v>7</v>
      </c>
      <c r="BA27" s="3">
        <f t="shared" si="32"/>
        <v>32.5</v>
      </c>
    </row>
    <row r="28" spans="1:81" x14ac:dyDescent="0.25">
      <c r="A28" s="25">
        <v>43172</v>
      </c>
      <c r="B28" s="28" t="s">
        <v>39</v>
      </c>
      <c r="C28" s="27">
        <v>0.25</v>
      </c>
      <c r="D28" s="23">
        <v>1</v>
      </c>
      <c r="E28" s="23"/>
      <c r="F28" s="23"/>
      <c r="G28" s="23"/>
      <c r="H28" s="23"/>
      <c r="I28" s="23"/>
      <c r="J28" s="18">
        <f t="shared" si="0"/>
        <v>25</v>
      </c>
      <c r="L28" s="3"/>
      <c r="M28" s="3">
        <f t="shared" si="2"/>
        <v>25</v>
      </c>
      <c r="N28" s="3">
        <f t="shared" si="3"/>
        <v>0</v>
      </c>
      <c r="O28" s="3">
        <f t="shared" si="4"/>
        <v>0</v>
      </c>
      <c r="P28" s="3">
        <f t="shared" si="5"/>
        <v>0</v>
      </c>
      <c r="Q28" s="3">
        <f t="shared" si="6"/>
        <v>0</v>
      </c>
      <c r="R28" s="3">
        <f t="shared" si="7"/>
        <v>0</v>
      </c>
      <c r="S28" s="3"/>
      <c r="T28" s="3"/>
      <c r="U28" s="24">
        <f t="shared" si="8"/>
        <v>0.25</v>
      </c>
      <c r="V28" s="24">
        <f t="shared" si="9"/>
        <v>0</v>
      </c>
      <c r="W28" s="24">
        <f t="shared" si="10"/>
        <v>0</v>
      </c>
      <c r="X28" s="24">
        <f t="shared" si="11"/>
        <v>0</v>
      </c>
      <c r="Y28" s="24">
        <f t="shared" si="12"/>
        <v>0</v>
      </c>
      <c r="Z28" s="24">
        <f t="shared" si="13"/>
        <v>0</v>
      </c>
      <c r="AA28" s="3"/>
      <c r="AL28" s="3"/>
      <c r="AM28" s="3">
        <f t="shared" si="37"/>
        <v>475</v>
      </c>
      <c r="AN28" s="3">
        <f t="shared" si="20"/>
        <v>950</v>
      </c>
      <c r="AO28" s="3">
        <f t="shared" si="21"/>
        <v>250</v>
      </c>
      <c r="AP28" s="3">
        <f t="shared" si="22"/>
        <v>750</v>
      </c>
      <c r="AQ28" s="3">
        <f t="shared" si="23"/>
        <v>150</v>
      </c>
      <c r="AR28" s="3">
        <f t="shared" si="24"/>
        <v>700</v>
      </c>
      <c r="AS28" s="3">
        <f t="shared" si="25"/>
        <v>3275</v>
      </c>
      <c r="AT28" s="3"/>
      <c r="AU28" s="24">
        <f t="shared" si="26"/>
        <v>4.75</v>
      </c>
      <c r="AV28" s="24">
        <f t="shared" si="27"/>
        <v>9.5</v>
      </c>
      <c r="AW28" s="24">
        <f t="shared" si="28"/>
        <v>2.5</v>
      </c>
      <c r="AX28" s="24">
        <f t="shared" si="29"/>
        <v>7.5</v>
      </c>
      <c r="AY28" s="24">
        <f t="shared" si="30"/>
        <v>1.5</v>
      </c>
      <c r="AZ28" s="24">
        <f t="shared" si="31"/>
        <v>7</v>
      </c>
      <c r="BA28" s="3">
        <f t="shared" si="32"/>
        <v>32.75</v>
      </c>
    </row>
    <row r="29" spans="1:81" x14ac:dyDescent="0.25">
      <c r="A29" s="25">
        <v>43173</v>
      </c>
      <c r="B29" s="28" t="s">
        <v>40</v>
      </c>
      <c r="C29" s="27">
        <v>1</v>
      </c>
      <c r="D29" s="23">
        <v>1</v>
      </c>
      <c r="E29" s="23"/>
      <c r="F29" s="23"/>
      <c r="G29" s="23"/>
      <c r="H29" s="23"/>
      <c r="I29" s="23"/>
      <c r="J29" s="18">
        <f t="shared" si="0"/>
        <v>100</v>
      </c>
      <c r="L29" s="3"/>
      <c r="M29" s="3">
        <f t="shared" si="2"/>
        <v>100</v>
      </c>
      <c r="N29" s="3">
        <f t="shared" si="3"/>
        <v>0</v>
      </c>
      <c r="O29" s="3">
        <f t="shared" si="4"/>
        <v>0</v>
      </c>
      <c r="P29" s="3">
        <f t="shared" si="5"/>
        <v>0</v>
      </c>
      <c r="Q29" s="3">
        <f t="shared" si="6"/>
        <v>0</v>
      </c>
      <c r="R29" s="3">
        <f t="shared" si="7"/>
        <v>0</v>
      </c>
      <c r="S29" s="3"/>
      <c r="T29" s="3"/>
      <c r="U29" s="24">
        <f t="shared" si="8"/>
        <v>1</v>
      </c>
      <c r="V29" s="24">
        <f t="shared" si="9"/>
        <v>0</v>
      </c>
      <c r="W29" s="24">
        <f t="shared" si="10"/>
        <v>0</v>
      </c>
      <c r="X29" s="24">
        <f t="shared" si="11"/>
        <v>0</v>
      </c>
      <c r="Y29" s="24">
        <f t="shared" si="12"/>
        <v>0</v>
      </c>
      <c r="Z29" s="24">
        <f t="shared" si="13"/>
        <v>0</v>
      </c>
      <c r="AA29" s="3"/>
      <c r="AL29" s="3"/>
      <c r="AM29" s="3">
        <f t="shared" si="37"/>
        <v>575</v>
      </c>
      <c r="AN29" s="3">
        <f t="shared" si="20"/>
        <v>950</v>
      </c>
      <c r="AO29" s="3">
        <f t="shared" si="21"/>
        <v>250</v>
      </c>
      <c r="AP29" s="3">
        <f t="shared" si="22"/>
        <v>750</v>
      </c>
      <c r="AQ29" s="3">
        <f t="shared" si="23"/>
        <v>150</v>
      </c>
      <c r="AR29" s="3">
        <f t="shared" si="24"/>
        <v>700</v>
      </c>
      <c r="AS29" s="3">
        <f t="shared" si="25"/>
        <v>3375</v>
      </c>
      <c r="AT29" s="3"/>
      <c r="AU29" s="24">
        <f t="shared" si="26"/>
        <v>5.75</v>
      </c>
      <c r="AV29" s="24">
        <f t="shared" si="27"/>
        <v>9.5</v>
      </c>
      <c r="AW29" s="24">
        <f t="shared" si="28"/>
        <v>2.5</v>
      </c>
      <c r="AX29" s="24">
        <f t="shared" si="29"/>
        <v>7.5</v>
      </c>
      <c r="AY29" s="24">
        <f t="shared" si="30"/>
        <v>1.5</v>
      </c>
      <c r="AZ29" s="24">
        <f t="shared" si="31"/>
        <v>7</v>
      </c>
      <c r="BA29" s="3">
        <f t="shared" si="32"/>
        <v>33.75</v>
      </c>
    </row>
    <row r="30" spans="1:81" x14ac:dyDescent="0.25">
      <c r="A30" s="25">
        <v>43173</v>
      </c>
      <c r="B30" s="28" t="s">
        <v>41</v>
      </c>
      <c r="C30" s="27">
        <v>0.5</v>
      </c>
      <c r="D30" s="23"/>
      <c r="E30" s="23"/>
      <c r="F30" s="23"/>
      <c r="G30" s="23"/>
      <c r="H30" s="23"/>
      <c r="I30" s="23">
        <v>1</v>
      </c>
      <c r="J30" s="18">
        <f t="shared" si="0"/>
        <v>50</v>
      </c>
      <c r="L30" s="3"/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50</v>
      </c>
      <c r="S30" s="3"/>
      <c r="T30" s="3"/>
      <c r="U30" s="24">
        <f t="shared" si="8"/>
        <v>0</v>
      </c>
      <c r="V30" s="24">
        <f t="shared" si="9"/>
        <v>0</v>
      </c>
      <c r="W30" s="24">
        <f t="shared" si="10"/>
        <v>0</v>
      </c>
      <c r="X30" s="24">
        <f t="shared" si="11"/>
        <v>0</v>
      </c>
      <c r="Y30" s="24">
        <f t="shared" si="12"/>
        <v>0</v>
      </c>
      <c r="Z30" s="24">
        <f t="shared" si="13"/>
        <v>0.5</v>
      </c>
      <c r="AA30" s="3"/>
      <c r="AL30" s="3"/>
      <c r="AM30" s="3">
        <f t="shared" si="37"/>
        <v>575</v>
      </c>
      <c r="AN30" s="3">
        <f t="shared" si="20"/>
        <v>950</v>
      </c>
      <c r="AO30" s="3">
        <f t="shared" si="21"/>
        <v>250</v>
      </c>
      <c r="AP30" s="3">
        <f t="shared" si="22"/>
        <v>750</v>
      </c>
      <c r="AQ30" s="3">
        <f t="shared" si="23"/>
        <v>150</v>
      </c>
      <c r="AR30" s="3">
        <f t="shared" si="24"/>
        <v>750</v>
      </c>
      <c r="AS30" s="3">
        <f t="shared" si="25"/>
        <v>3425</v>
      </c>
      <c r="AT30" s="3"/>
      <c r="AU30" s="24">
        <f t="shared" si="26"/>
        <v>5.75</v>
      </c>
      <c r="AV30" s="24">
        <f t="shared" si="27"/>
        <v>9.5</v>
      </c>
      <c r="AW30" s="24">
        <f t="shared" si="28"/>
        <v>2.5</v>
      </c>
      <c r="AX30" s="24">
        <f t="shared" si="29"/>
        <v>7.5</v>
      </c>
      <c r="AY30" s="24">
        <f t="shared" si="30"/>
        <v>1.5</v>
      </c>
      <c r="AZ30" s="24">
        <f t="shared" si="31"/>
        <v>7.5</v>
      </c>
      <c r="BA30" s="3">
        <f t="shared" si="32"/>
        <v>34.25</v>
      </c>
    </row>
    <row r="31" spans="1:81" ht="26.25" x14ac:dyDescent="0.25">
      <c r="A31" s="25">
        <v>43174</v>
      </c>
      <c r="B31" s="28" t="s">
        <v>42</v>
      </c>
      <c r="C31" s="27">
        <v>1</v>
      </c>
      <c r="D31" s="23">
        <v>1</v>
      </c>
      <c r="E31" s="23"/>
      <c r="F31" s="23"/>
      <c r="G31" s="23"/>
      <c r="H31" s="23"/>
      <c r="I31" s="23"/>
      <c r="J31" s="18">
        <f t="shared" si="0"/>
        <v>100</v>
      </c>
      <c r="L31" s="3"/>
      <c r="M31" s="3">
        <f t="shared" si="2"/>
        <v>100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  <c r="S31" s="3"/>
      <c r="T31" s="3"/>
      <c r="U31" s="24">
        <f t="shared" si="8"/>
        <v>1</v>
      </c>
      <c r="V31" s="24">
        <f t="shared" si="9"/>
        <v>0</v>
      </c>
      <c r="W31" s="24">
        <f t="shared" si="10"/>
        <v>0</v>
      </c>
      <c r="X31" s="24">
        <f t="shared" si="11"/>
        <v>0</v>
      </c>
      <c r="Y31" s="24">
        <f t="shared" si="12"/>
        <v>0</v>
      </c>
      <c r="Z31" s="24">
        <f t="shared" si="13"/>
        <v>0</v>
      </c>
      <c r="AA31" s="3"/>
      <c r="AL31" s="3"/>
      <c r="AM31" s="3">
        <f t="shared" si="37"/>
        <v>675</v>
      </c>
      <c r="AN31" s="3">
        <f t="shared" si="20"/>
        <v>950</v>
      </c>
      <c r="AO31" s="3">
        <f t="shared" si="21"/>
        <v>250</v>
      </c>
      <c r="AP31" s="3">
        <f t="shared" si="22"/>
        <v>750</v>
      </c>
      <c r="AQ31" s="3">
        <f t="shared" si="23"/>
        <v>150</v>
      </c>
      <c r="AR31" s="3">
        <f t="shared" si="24"/>
        <v>750</v>
      </c>
      <c r="AS31" s="3">
        <f t="shared" si="25"/>
        <v>3525</v>
      </c>
      <c r="AT31" s="3"/>
      <c r="AU31" s="24">
        <f t="shared" si="26"/>
        <v>6.75</v>
      </c>
      <c r="AV31" s="24">
        <f t="shared" si="27"/>
        <v>9.5</v>
      </c>
      <c r="AW31" s="24">
        <f t="shared" si="28"/>
        <v>2.5</v>
      </c>
      <c r="AX31" s="24">
        <f t="shared" si="29"/>
        <v>7.5</v>
      </c>
      <c r="AY31" s="24">
        <f t="shared" si="30"/>
        <v>1.5</v>
      </c>
      <c r="AZ31" s="24">
        <f t="shared" si="31"/>
        <v>7.5</v>
      </c>
      <c r="BA31" s="3">
        <f t="shared" si="32"/>
        <v>35.25</v>
      </c>
    </row>
    <row r="32" spans="1:81" x14ac:dyDescent="0.25">
      <c r="A32" s="25">
        <v>43176</v>
      </c>
      <c r="B32" s="28" t="s">
        <v>43</v>
      </c>
      <c r="C32" s="27">
        <v>0.5</v>
      </c>
      <c r="D32" s="23">
        <v>1</v>
      </c>
      <c r="E32" s="23"/>
      <c r="F32" s="23"/>
      <c r="G32" s="23"/>
      <c r="H32" s="23"/>
      <c r="I32" s="23"/>
      <c r="J32" s="18">
        <f t="shared" si="0"/>
        <v>50</v>
      </c>
      <c r="L32" s="3"/>
      <c r="M32" s="3">
        <f t="shared" si="2"/>
        <v>50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  <c r="S32" s="3"/>
      <c r="T32" s="3"/>
      <c r="U32" s="24">
        <f t="shared" si="8"/>
        <v>0.5</v>
      </c>
      <c r="V32" s="24">
        <f t="shared" si="9"/>
        <v>0</v>
      </c>
      <c r="W32" s="24">
        <f t="shared" si="10"/>
        <v>0</v>
      </c>
      <c r="X32" s="24">
        <f t="shared" si="11"/>
        <v>0</v>
      </c>
      <c r="Y32" s="24">
        <f t="shared" si="12"/>
        <v>0</v>
      </c>
      <c r="Z32" s="24">
        <f t="shared" si="13"/>
        <v>0</v>
      </c>
      <c r="AA32" s="3"/>
      <c r="AL32" s="3"/>
      <c r="AM32" s="3">
        <f t="shared" si="37"/>
        <v>725</v>
      </c>
      <c r="AN32" s="3">
        <f t="shared" si="20"/>
        <v>950</v>
      </c>
      <c r="AO32" s="3">
        <f t="shared" si="21"/>
        <v>250</v>
      </c>
      <c r="AP32" s="3">
        <f t="shared" si="22"/>
        <v>750</v>
      </c>
      <c r="AQ32" s="3">
        <f t="shared" si="23"/>
        <v>150</v>
      </c>
      <c r="AR32" s="3">
        <f t="shared" si="24"/>
        <v>750</v>
      </c>
      <c r="AS32" s="3">
        <f t="shared" si="25"/>
        <v>3575</v>
      </c>
      <c r="AT32" s="3"/>
      <c r="AU32" s="24">
        <f t="shared" si="26"/>
        <v>7.25</v>
      </c>
      <c r="AV32" s="24">
        <f t="shared" si="27"/>
        <v>9.5</v>
      </c>
      <c r="AW32" s="24">
        <f t="shared" si="28"/>
        <v>2.5</v>
      </c>
      <c r="AX32" s="24">
        <f t="shared" si="29"/>
        <v>7.5</v>
      </c>
      <c r="AY32" s="24">
        <f t="shared" si="30"/>
        <v>1.5</v>
      </c>
      <c r="AZ32" s="24">
        <f t="shared" si="31"/>
        <v>7.5</v>
      </c>
      <c r="BA32" s="3">
        <f t="shared" si="32"/>
        <v>35.75</v>
      </c>
    </row>
    <row r="33" spans="1:53" x14ac:dyDescent="0.25">
      <c r="A33" s="25">
        <v>43177</v>
      </c>
      <c r="B33" s="28" t="s">
        <v>44</v>
      </c>
      <c r="C33" s="27">
        <v>1</v>
      </c>
      <c r="D33" s="23">
        <v>1</v>
      </c>
      <c r="E33" s="23"/>
      <c r="F33" s="23"/>
      <c r="G33" s="23"/>
      <c r="H33" s="23"/>
      <c r="I33" s="23"/>
      <c r="J33" s="18">
        <f t="shared" si="0"/>
        <v>100</v>
      </c>
      <c r="L33" s="3"/>
      <c r="M33" s="3">
        <f t="shared" si="2"/>
        <v>100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  <c r="S33" s="3"/>
      <c r="T33" s="3"/>
      <c r="U33" s="24">
        <f t="shared" si="8"/>
        <v>1</v>
      </c>
      <c r="V33" s="24">
        <f t="shared" si="9"/>
        <v>0</v>
      </c>
      <c r="W33" s="24">
        <f t="shared" si="10"/>
        <v>0</v>
      </c>
      <c r="X33" s="24">
        <f t="shared" si="11"/>
        <v>0</v>
      </c>
      <c r="Y33" s="24">
        <f t="shared" si="12"/>
        <v>0</v>
      </c>
      <c r="Z33" s="24">
        <f t="shared" si="13"/>
        <v>0</v>
      </c>
      <c r="AA33" s="3"/>
      <c r="AL33" s="3"/>
      <c r="AM33" s="3">
        <f t="shared" si="37"/>
        <v>825</v>
      </c>
      <c r="AN33" s="3">
        <f t="shared" si="20"/>
        <v>950</v>
      </c>
      <c r="AO33" s="3">
        <f t="shared" si="21"/>
        <v>250</v>
      </c>
      <c r="AP33" s="3">
        <f t="shared" si="22"/>
        <v>750</v>
      </c>
      <c r="AQ33" s="3">
        <f t="shared" si="23"/>
        <v>150</v>
      </c>
      <c r="AR33" s="3">
        <f t="shared" si="24"/>
        <v>750</v>
      </c>
      <c r="AS33" s="3">
        <f t="shared" si="25"/>
        <v>3675</v>
      </c>
      <c r="AT33" s="3"/>
      <c r="AU33" s="24">
        <f t="shared" si="26"/>
        <v>8.25</v>
      </c>
      <c r="AV33" s="24">
        <f t="shared" si="27"/>
        <v>9.5</v>
      </c>
      <c r="AW33" s="24">
        <f t="shared" si="28"/>
        <v>2.5</v>
      </c>
      <c r="AX33" s="24">
        <f t="shared" si="29"/>
        <v>7.5</v>
      </c>
      <c r="AY33" s="24">
        <f t="shared" si="30"/>
        <v>1.5</v>
      </c>
      <c r="AZ33" s="24">
        <f t="shared" si="31"/>
        <v>7.5</v>
      </c>
      <c r="BA33" s="3">
        <f t="shared" si="32"/>
        <v>36.75</v>
      </c>
    </row>
    <row r="34" spans="1:53" x14ac:dyDescent="0.25">
      <c r="A34" s="25">
        <v>43179</v>
      </c>
      <c r="B34" s="28" t="s">
        <v>45</v>
      </c>
      <c r="C34" s="27">
        <v>1.5</v>
      </c>
      <c r="D34" s="23"/>
      <c r="E34" s="23"/>
      <c r="F34" s="23"/>
      <c r="G34" s="23"/>
      <c r="H34" s="23">
        <v>1</v>
      </c>
      <c r="I34" s="23"/>
      <c r="J34" s="18">
        <f t="shared" si="0"/>
        <v>150</v>
      </c>
      <c r="L34" s="3"/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150</v>
      </c>
      <c r="R34" s="3">
        <f t="shared" si="7"/>
        <v>0</v>
      </c>
      <c r="S34" s="3"/>
      <c r="T34" s="3"/>
      <c r="U34" s="24">
        <f t="shared" si="8"/>
        <v>0</v>
      </c>
      <c r="V34" s="24">
        <f t="shared" si="9"/>
        <v>0</v>
      </c>
      <c r="W34" s="24">
        <f t="shared" si="10"/>
        <v>0</v>
      </c>
      <c r="X34" s="24">
        <f t="shared" si="11"/>
        <v>0</v>
      </c>
      <c r="Y34" s="24">
        <f t="shared" si="12"/>
        <v>1.5</v>
      </c>
      <c r="Z34" s="24">
        <f t="shared" si="13"/>
        <v>0</v>
      </c>
      <c r="AA34" s="3"/>
      <c r="AL34" s="3"/>
      <c r="AM34" s="3">
        <f t="shared" si="37"/>
        <v>825</v>
      </c>
      <c r="AN34" s="3">
        <f t="shared" si="20"/>
        <v>950</v>
      </c>
      <c r="AO34" s="3">
        <f t="shared" si="21"/>
        <v>250</v>
      </c>
      <c r="AP34" s="3">
        <f t="shared" si="22"/>
        <v>750</v>
      </c>
      <c r="AQ34" s="3">
        <f t="shared" si="23"/>
        <v>300</v>
      </c>
      <c r="AR34" s="3">
        <f t="shared" si="24"/>
        <v>750</v>
      </c>
      <c r="AS34" s="3">
        <f t="shared" si="25"/>
        <v>3825</v>
      </c>
      <c r="AT34" s="3"/>
      <c r="AU34" s="24">
        <f t="shared" si="26"/>
        <v>8.25</v>
      </c>
      <c r="AV34" s="24">
        <f t="shared" si="27"/>
        <v>9.5</v>
      </c>
      <c r="AW34" s="24">
        <f t="shared" si="28"/>
        <v>2.5</v>
      </c>
      <c r="AX34" s="24">
        <f t="shared" si="29"/>
        <v>7.5</v>
      </c>
      <c r="AY34" s="24">
        <f t="shared" si="30"/>
        <v>3</v>
      </c>
      <c r="AZ34" s="24">
        <f t="shared" si="31"/>
        <v>7.5</v>
      </c>
      <c r="BA34" s="3">
        <f t="shared" si="32"/>
        <v>38.25</v>
      </c>
    </row>
    <row r="35" spans="1:53" x14ac:dyDescent="0.25">
      <c r="A35" s="25">
        <v>43179</v>
      </c>
      <c r="B35" s="28" t="s">
        <v>46</v>
      </c>
      <c r="C35" s="27">
        <v>2.5</v>
      </c>
      <c r="D35" s="23"/>
      <c r="E35" s="23"/>
      <c r="F35" s="23"/>
      <c r="G35" s="23"/>
      <c r="H35" s="23">
        <v>1</v>
      </c>
      <c r="I35" s="23"/>
      <c r="J35" s="18">
        <f t="shared" ref="J35:J66" si="41">SUM(D35:I35)*100*C35</f>
        <v>250</v>
      </c>
      <c r="L35" s="3"/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250</v>
      </c>
      <c r="R35" s="3">
        <f t="shared" si="7"/>
        <v>0</v>
      </c>
      <c r="S35" s="3"/>
      <c r="T35" s="3"/>
      <c r="U35" s="24">
        <f t="shared" si="8"/>
        <v>0</v>
      </c>
      <c r="V35" s="24">
        <f t="shared" si="9"/>
        <v>0</v>
      </c>
      <c r="W35" s="24">
        <f t="shared" si="10"/>
        <v>0</v>
      </c>
      <c r="X35" s="24">
        <f t="shared" si="11"/>
        <v>0</v>
      </c>
      <c r="Y35" s="24">
        <f t="shared" si="12"/>
        <v>2.5</v>
      </c>
      <c r="Z35" s="24">
        <f t="shared" si="13"/>
        <v>0</v>
      </c>
      <c r="AA35" s="3"/>
      <c r="AL35" s="3"/>
      <c r="AM35" s="3">
        <f t="shared" si="37"/>
        <v>825</v>
      </c>
      <c r="AN35" s="3">
        <f t="shared" si="20"/>
        <v>950</v>
      </c>
      <c r="AO35" s="3">
        <f t="shared" si="21"/>
        <v>250</v>
      </c>
      <c r="AP35" s="3">
        <f t="shared" si="22"/>
        <v>750</v>
      </c>
      <c r="AQ35" s="3">
        <f t="shared" si="23"/>
        <v>550</v>
      </c>
      <c r="AR35" s="3">
        <f t="shared" si="24"/>
        <v>750</v>
      </c>
      <c r="AS35" s="3">
        <f t="shared" si="25"/>
        <v>4075</v>
      </c>
      <c r="AT35" s="3"/>
      <c r="AU35" s="24">
        <f t="shared" si="26"/>
        <v>8.25</v>
      </c>
      <c r="AV35" s="24">
        <f t="shared" si="27"/>
        <v>9.5</v>
      </c>
      <c r="AW35" s="24">
        <f t="shared" si="28"/>
        <v>2.5</v>
      </c>
      <c r="AX35" s="24">
        <f t="shared" si="29"/>
        <v>7.5</v>
      </c>
      <c r="AY35" s="24">
        <f t="shared" si="30"/>
        <v>5.5</v>
      </c>
      <c r="AZ35" s="24">
        <f t="shared" si="31"/>
        <v>7.5</v>
      </c>
      <c r="BA35" s="3">
        <f t="shared" si="32"/>
        <v>40.75</v>
      </c>
    </row>
    <row r="36" spans="1:53" x14ac:dyDescent="0.25">
      <c r="A36" s="25">
        <v>43179</v>
      </c>
      <c r="B36" s="28" t="s">
        <v>47</v>
      </c>
      <c r="C36" s="27">
        <v>1</v>
      </c>
      <c r="D36" s="23"/>
      <c r="E36" s="23"/>
      <c r="F36" s="23"/>
      <c r="G36" s="23"/>
      <c r="H36" s="23"/>
      <c r="I36" s="23">
        <v>1</v>
      </c>
      <c r="J36" s="18">
        <f t="shared" si="41"/>
        <v>100</v>
      </c>
      <c r="L36" s="3"/>
      <c r="M36" s="3">
        <f t="shared" ref="M36:M67" si="42">IF(D36=1,100*$C36,0)</f>
        <v>0</v>
      </c>
      <c r="N36" s="3">
        <f t="shared" ref="N36:N67" si="43">IF(E36=1,100*$C36,0)</f>
        <v>0</v>
      </c>
      <c r="O36" s="3">
        <f t="shared" ref="O36:O67" si="44">IF(F36=1,100*$C36,0)</f>
        <v>0</v>
      </c>
      <c r="P36" s="3">
        <f t="shared" ref="P36:P67" si="45">IF(G36=1,100*$C36,0)</f>
        <v>0</v>
      </c>
      <c r="Q36" s="3">
        <f t="shared" ref="Q36:Q67" si="46">IF(H36=1,100*$C36,0)</f>
        <v>0</v>
      </c>
      <c r="R36" s="3">
        <f t="shared" ref="R36:R67" si="47">IF(I36=1,100*$C36,0)</f>
        <v>100</v>
      </c>
      <c r="S36" s="3"/>
      <c r="T36" s="3"/>
      <c r="U36" s="24">
        <f t="shared" ref="U36:U67" si="48">IF(D36=1,$C36,0)</f>
        <v>0</v>
      </c>
      <c r="V36" s="24">
        <f t="shared" ref="V36:V67" si="49">IF(E36=1,$C36,0)</f>
        <v>0</v>
      </c>
      <c r="W36" s="24">
        <f t="shared" ref="W36:W67" si="50">IF(F36=1,$C36,0)</f>
        <v>0</v>
      </c>
      <c r="X36" s="24">
        <f t="shared" ref="X36:X67" si="51">IF(G36=1,$C36,0)</f>
        <v>0</v>
      </c>
      <c r="Y36" s="24">
        <f t="shared" ref="Y36:Y67" si="52">IF(H36=1,$C36,0)</f>
        <v>0</v>
      </c>
      <c r="Z36" s="24">
        <f t="shared" ref="Z36:Z67" si="53">IF(I36=1,$C36,0)</f>
        <v>1</v>
      </c>
      <c r="AA36" s="3"/>
      <c r="AL36" s="3"/>
      <c r="AM36" s="3">
        <f t="shared" si="37"/>
        <v>825</v>
      </c>
      <c r="AN36" s="3">
        <f t="shared" si="20"/>
        <v>950</v>
      </c>
      <c r="AO36" s="3">
        <f t="shared" si="21"/>
        <v>250</v>
      </c>
      <c r="AP36" s="3">
        <f t="shared" si="22"/>
        <v>750</v>
      </c>
      <c r="AQ36" s="3">
        <f t="shared" si="23"/>
        <v>550</v>
      </c>
      <c r="AR36" s="3">
        <f t="shared" si="24"/>
        <v>850</v>
      </c>
      <c r="AS36" s="3">
        <f t="shared" si="25"/>
        <v>4175</v>
      </c>
      <c r="AT36" s="3"/>
      <c r="AU36" s="24">
        <f t="shared" si="26"/>
        <v>8.25</v>
      </c>
      <c r="AV36" s="24">
        <f t="shared" si="27"/>
        <v>9.5</v>
      </c>
      <c r="AW36" s="24">
        <f t="shared" si="28"/>
        <v>2.5</v>
      </c>
      <c r="AX36" s="24">
        <f t="shared" si="29"/>
        <v>7.5</v>
      </c>
      <c r="AY36" s="24">
        <f t="shared" si="30"/>
        <v>5.5</v>
      </c>
      <c r="AZ36" s="24">
        <f t="shared" si="31"/>
        <v>8.5</v>
      </c>
      <c r="BA36" s="3">
        <f t="shared" si="32"/>
        <v>41.75</v>
      </c>
    </row>
    <row r="37" spans="1:53" x14ac:dyDescent="0.25">
      <c r="A37" s="25">
        <v>43180</v>
      </c>
      <c r="B37" s="28" t="s">
        <v>48</v>
      </c>
      <c r="C37" s="27">
        <v>1.5</v>
      </c>
      <c r="D37" s="23">
        <v>1</v>
      </c>
      <c r="E37" s="23"/>
      <c r="F37" s="23"/>
      <c r="G37" s="23"/>
      <c r="H37" s="23"/>
      <c r="I37" s="23"/>
      <c r="J37" s="18">
        <f t="shared" si="41"/>
        <v>150</v>
      </c>
      <c r="L37" s="3"/>
      <c r="M37" s="3">
        <f t="shared" si="42"/>
        <v>150</v>
      </c>
      <c r="N37" s="3">
        <f t="shared" si="43"/>
        <v>0</v>
      </c>
      <c r="O37" s="3">
        <f t="shared" si="44"/>
        <v>0</v>
      </c>
      <c r="P37" s="3">
        <f t="shared" si="45"/>
        <v>0</v>
      </c>
      <c r="Q37" s="3">
        <f t="shared" si="46"/>
        <v>0</v>
      </c>
      <c r="R37" s="3">
        <f t="shared" si="47"/>
        <v>0</v>
      </c>
      <c r="S37" s="3"/>
      <c r="T37" s="3"/>
      <c r="U37" s="24">
        <f t="shared" si="48"/>
        <v>1.5</v>
      </c>
      <c r="V37" s="24">
        <f t="shared" si="49"/>
        <v>0</v>
      </c>
      <c r="W37" s="24">
        <f t="shared" si="50"/>
        <v>0</v>
      </c>
      <c r="X37" s="24">
        <f t="shared" si="51"/>
        <v>0</v>
      </c>
      <c r="Y37" s="24">
        <f t="shared" si="52"/>
        <v>0</v>
      </c>
      <c r="Z37" s="24">
        <f t="shared" si="53"/>
        <v>0</v>
      </c>
      <c r="AA37" s="3"/>
      <c r="AL37" s="3"/>
      <c r="AM37" s="3">
        <f t="shared" si="37"/>
        <v>975</v>
      </c>
      <c r="AN37" s="3">
        <f t="shared" si="20"/>
        <v>950</v>
      </c>
      <c r="AO37" s="3">
        <f t="shared" si="21"/>
        <v>250</v>
      </c>
      <c r="AP37" s="3">
        <f t="shared" si="22"/>
        <v>750</v>
      </c>
      <c r="AQ37" s="3">
        <f t="shared" si="23"/>
        <v>550</v>
      </c>
      <c r="AR37" s="3">
        <f t="shared" si="24"/>
        <v>850</v>
      </c>
      <c r="AS37" s="3">
        <f t="shared" si="25"/>
        <v>4325</v>
      </c>
      <c r="AT37" s="3"/>
      <c r="AU37" s="24">
        <f t="shared" si="26"/>
        <v>9.75</v>
      </c>
      <c r="AV37" s="24">
        <f t="shared" si="27"/>
        <v>9.5</v>
      </c>
      <c r="AW37" s="24">
        <f t="shared" si="28"/>
        <v>2.5</v>
      </c>
      <c r="AX37" s="24">
        <f t="shared" si="29"/>
        <v>7.5</v>
      </c>
      <c r="AY37" s="24">
        <f t="shared" si="30"/>
        <v>5.5</v>
      </c>
      <c r="AZ37" s="24">
        <f t="shared" si="31"/>
        <v>8.5</v>
      </c>
      <c r="BA37" s="3">
        <f t="shared" si="32"/>
        <v>43.25</v>
      </c>
    </row>
    <row r="38" spans="1:53" ht="26.25" x14ac:dyDescent="0.25">
      <c r="A38" s="25">
        <v>43180</v>
      </c>
      <c r="B38" s="28" t="s">
        <v>49</v>
      </c>
      <c r="C38" s="27">
        <v>1</v>
      </c>
      <c r="D38" s="23">
        <v>1</v>
      </c>
      <c r="E38" s="23"/>
      <c r="F38" s="23"/>
      <c r="G38" s="23"/>
      <c r="H38" s="23"/>
      <c r="I38" s="23"/>
      <c r="J38" s="18">
        <f t="shared" si="41"/>
        <v>100</v>
      </c>
      <c r="L38" s="3"/>
      <c r="M38" s="3">
        <f t="shared" si="42"/>
        <v>100</v>
      </c>
      <c r="N38" s="3">
        <f t="shared" si="43"/>
        <v>0</v>
      </c>
      <c r="O38" s="3">
        <f t="shared" si="44"/>
        <v>0</v>
      </c>
      <c r="P38" s="3">
        <f t="shared" si="45"/>
        <v>0</v>
      </c>
      <c r="Q38" s="3">
        <f t="shared" si="46"/>
        <v>0</v>
      </c>
      <c r="R38" s="3">
        <f t="shared" si="47"/>
        <v>0</v>
      </c>
      <c r="S38" s="3"/>
      <c r="T38" s="3"/>
      <c r="U38" s="24">
        <f t="shared" si="48"/>
        <v>1</v>
      </c>
      <c r="V38" s="24">
        <f t="shared" si="49"/>
        <v>0</v>
      </c>
      <c r="W38" s="24">
        <f t="shared" si="50"/>
        <v>0</v>
      </c>
      <c r="X38" s="24">
        <f t="shared" si="51"/>
        <v>0</v>
      </c>
      <c r="Y38" s="24">
        <f t="shared" si="52"/>
        <v>0</v>
      </c>
      <c r="Z38" s="24">
        <f t="shared" si="53"/>
        <v>0</v>
      </c>
      <c r="AA38" s="3"/>
      <c r="AL38" s="3"/>
      <c r="AM38" s="3">
        <f t="shared" si="37"/>
        <v>1075</v>
      </c>
      <c r="AN38" s="3">
        <f t="shared" si="20"/>
        <v>950</v>
      </c>
      <c r="AO38" s="3">
        <f t="shared" si="21"/>
        <v>250</v>
      </c>
      <c r="AP38" s="3">
        <f t="shared" si="22"/>
        <v>750</v>
      </c>
      <c r="AQ38" s="3">
        <f t="shared" si="23"/>
        <v>550</v>
      </c>
      <c r="AR38" s="3">
        <f t="shared" si="24"/>
        <v>850</v>
      </c>
      <c r="AS38" s="3">
        <f t="shared" si="25"/>
        <v>4425</v>
      </c>
      <c r="AT38" s="3"/>
      <c r="AU38" s="24">
        <f t="shared" si="26"/>
        <v>10.75</v>
      </c>
      <c r="AV38" s="24">
        <f t="shared" si="27"/>
        <v>9.5</v>
      </c>
      <c r="AW38" s="24">
        <f t="shared" si="28"/>
        <v>2.5</v>
      </c>
      <c r="AX38" s="24">
        <f t="shared" si="29"/>
        <v>7.5</v>
      </c>
      <c r="AY38" s="24">
        <f t="shared" si="30"/>
        <v>5.5</v>
      </c>
      <c r="AZ38" s="24">
        <f t="shared" si="31"/>
        <v>8.5</v>
      </c>
      <c r="BA38" s="3">
        <f t="shared" si="32"/>
        <v>44.25</v>
      </c>
    </row>
    <row r="39" spans="1:53" ht="26.25" x14ac:dyDescent="0.25">
      <c r="A39" s="25">
        <v>43180</v>
      </c>
      <c r="B39" s="28" t="s">
        <v>50</v>
      </c>
      <c r="C39" s="27">
        <v>3</v>
      </c>
      <c r="D39" s="23"/>
      <c r="E39" s="23">
        <v>1</v>
      </c>
      <c r="F39" s="23"/>
      <c r="G39" s="23"/>
      <c r="H39" s="23"/>
      <c r="I39" s="23"/>
      <c r="J39" s="18">
        <f t="shared" si="41"/>
        <v>300</v>
      </c>
      <c r="L39" s="3"/>
      <c r="M39" s="3">
        <f t="shared" si="42"/>
        <v>0</v>
      </c>
      <c r="N39" s="3">
        <f t="shared" si="43"/>
        <v>300</v>
      </c>
      <c r="O39" s="3">
        <f t="shared" si="44"/>
        <v>0</v>
      </c>
      <c r="P39" s="3">
        <f t="shared" si="45"/>
        <v>0</v>
      </c>
      <c r="Q39" s="3">
        <f t="shared" si="46"/>
        <v>0</v>
      </c>
      <c r="R39" s="3">
        <f t="shared" si="47"/>
        <v>0</v>
      </c>
      <c r="S39" s="3"/>
      <c r="T39" s="3"/>
      <c r="U39" s="24">
        <f t="shared" si="48"/>
        <v>0</v>
      </c>
      <c r="V39" s="24">
        <f t="shared" si="49"/>
        <v>3</v>
      </c>
      <c r="W39" s="24">
        <f t="shared" si="50"/>
        <v>0</v>
      </c>
      <c r="X39" s="24">
        <f t="shared" si="51"/>
        <v>0</v>
      </c>
      <c r="Y39" s="24">
        <f t="shared" si="52"/>
        <v>0</v>
      </c>
      <c r="Z39" s="24">
        <f t="shared" si="53"/>
        <v>0</v>
      </c>
      <c r="AA39" s="3"/>
      <c r="AL39" s="3"/>
      <c r="AM39" s="3">
        <f t="shared" si="37"/>
        <v>1075</v>
      </c>
      <c r="AN39" s="3">
        <f t="shared" si="20"/>
        <v>1250</v>
      </c>
      <c r="AO39" s="3">
        <f t="shared" si="21"/>
        <v>250</v>
      </c>
      <c r="AP39" s="3">
        <f t="shared" si="22"/>
        <v>750</v>
      </c>
      <c r="AQ39" s="3">
        <f t="shared" si="23"/>
        <v>550</v>
      </c>
      <c r="AR39" s="3">
        <f t="shared" si="24"/>
        <v>850</v>
      </c>
      <c r="AS39" s="3">
        <f t="shared" si="25"/>
        <v>4725</v>
      </c>
      <c r="AT39" s="3"/>
      <c r="AU39" s="24">
        <f t="shared" si="26"/>
        <v>10.75</v>
      </c>
      <c r="AV39" s="24">
        <f t="shared" si="27"/>
        <v>12.5</v>
      </c>
      <c r="AW39" s="24">
        <f t="shared" si="28"/>
        <v>2.5</v>
      </c>
      <c r="AX39" s="24">
        <f t="shared" si="29"/>
        <v>7.5</v>
      </c>
      <c r="AY39" s="24">
        <f t="shared" si="30"/>
        <v>5.5</v>
      </c>
      <c r="AZ39" s="24">
        <f t="shared" si="31"/>
        <v>8.5</v>
      </c>
      <c r="BA39" s="3">
        <f t="shared" si="32"/>
        <v>47.25</v>
      </c>
    </row>
    <row r="40" spans="1:53" x14ac:dyDescent="0.25">
      <c r="A40" s="25">
        <v>43180</v>
      </c>
      <c r="B40" s="28" t="s">
        <v>51</v>
      </c>
      <c r="C40" s="27">
        <v>2</v>
      </c>
      <c r="D40" s="23"/>
      <c r="E40" s="23">
        <v>1</v>
      </c>
      <c r="F40" s="23"/>
      <c r="G40" s="23"/>
      <c r="H40" s="23"/>
      <c r="I40" s="23"/>
      <c r="J40" s="18">
        <f t="shared" si="41"/>
        <v>200</v>
      </c>
      <c r="L40" s="3"/>
      <c r="M40" s="3">
        <f t="shared" si="42"/>
        <v>0</v>
      </c>
      <c r="N40" s="3">
        <f t="shared" si="43"/>
        <v>200</v>
      </c>
      <c r="O40" s="3">
        <f t="shared" si="44"/>
        <v>0</v>
      </c>
      <c r="P40" s="3">
        <f t="shared" si="45"/>
        <v>0</v>
      </c>
      <c r="Q40" s="3">
        <f t="shared" si="46"/>
        <v>0</v>
      </c>
      <c r="R40" s="3">
        <f t="shared" si="47"/>
        <v>0</v>
      </c>
      <c r="S40" s="3"/>
      <c r="T40" s="3"/>
      <c r="U40" s="24">
        <f t="shared" si="48"/>
        <v>0</v>
      </c>
      <c r="V40" s="24">
        <f t="shared" si="49"/>
        <v>2</v>
      </c>
      <c r="W40" s="24">
        <f t="shared" si="50"/>
        <v>0</v>
      </c>
      <c r="X40" s="24">
        <f t="shared" si="51"/>
        <v>0</v>
      </c>
      <c r="Y40" s="24">
        <f t="shared" si="52"/>
        <v>0</v>
      </c>
      <c r="Z40" s="24">
        <f t="shared" si="53"/>
        <v>0</v>
      </c>
      <c r="AA40" s="3"/>
      <c r="AL40" s="3"/>
      <c r="AM40" s="3">
        <f t="shared" si="37"/>
        <v>1075</v>
      </c>
      <c r="AN40" s="3">
        <f t="shared" si="20"/>
        <v>1450</v>
      </c>
      <c r="AO40" s="3">
        <f t="shared" si="21"/>
        <v>250</v>
      </c>
      <c r="AP40" s="3">
        <f t="shared" si="22"/>
        <v>750</v>
      </c>
      <c r="AQ40" s="3">
        <f t="shared" si="23"/>
        <v>550</v>
      </c>
      <c r="AR40" s="3">
        <f t="shared" si="24"/>
        <v>850</v>
      </c>
      <c r="AS40" s="3">
        <f t="shared" si="25"/>
        <v>4925</v>
      </c>
      <c r="AT40" s="3"/>
      <c r="AU40" s="24">
        <f t="shared" si="26"/>
        <v>10.75</v>
      </c>
      <c r="AV40" s="24">
        <f t="shared" si="27"/>
        <v>14.5</v>
      </c>
      <c r="AW40" s="24">
        <f t="shared" si="28"/>
        <v>2.5</v>
      </c>
      <c r="AX40" s="24">
        <f t="shared" si="29"/>
        <v>7.5</v>
      </c>
      <c r="AY40" s="24">
        <f t="shared" si="30"/>
        <v>5.5</v>
      </c>
      <c r="AZ40" s="24">
        <f t="shared" si="31"/>
        <v>8.5</v>
      </c>
      <c r="BA40" s="3">
        <f t="shared" si="32"/>
        <v>49.25</v>
      </c>
    </row>
    <row r="41" spans="1:53" x14ac:dyDescent="0.25">
      <c r="A41" s="25">
        <v>43180</v>
      </c>
      <c r="B41" s="28" t="s">
        <v>52</v>
      </c>
      <c r="C41" s="27">
        <v>1</v>
      </c>
      <c r="D41" s="23">
        <v>1</v>
      </c>
      <c r="E41" s="23"/>
      <c r="F41" s="23"/>
      <c r="G41" s="23"/>
      <c r="H41" s="23"/>
      <c r="I41" s="23"/>
      <c r="J41" s="18">
        <f t="shared" si="41"/>
        <v>100</v>
      </c>
      <c r="L41" s="3"/>
      <c r="M41" s="3">
        <f t="shared" si="42"/>
        <v>100</v>
      </c>
      <c r="N41" s="3">
        <f t="shared" si="43"/>
        <v>0</v>
      </c>
      <c r="O41" s="3">
        <f t="shared" si="44"/>
        <v>0</v>
      </c>
      <c r="P41" s="3">
        <f t="shared" si="45"/>
        <v>0</v>
      </c>
      <c r="Q41" s="3">
        <f t="shared" si="46"/>
        <v>0</v>
      </c>
      <c r="R41" s="3">
        <f t="shared" si="47"/>
        <v>0</v>
      </c>
      <c r="S41" s="3"/>
      <c r="T41" s="3"/>
      <c r="U41" s="24">
        <f t="shared" si="48"/>
        <v>1</v>
      </c>
      <c r="V41" s="24">
        <f t="shared" si="49"/>
        <v>0</v>
      </c>
      <c r="W41" s="24">
        <f t="shared" si="50"/>
        <v>0</v>
      </c>
      <c r="X41" s="24">
        <f t="shared" si="51"/>
        <v>0</v>
      </c>
      <c r="Y41" s="24">
        <f t="shared" si="52"/>
        <v>0</v>
      </c>
      <c r="Z41" s="24">
        <f t="shared" si="53"/>
        <v>0</v>
      </c>
      <c r="AA41" s="3"/>
      <c r="AL41" s="3"/>
      <c r="AM41" s="3">
        <f t="shared" si="37"/>
        <v>1175</v>
      </c>
      <c r="AN41" s="3">
        <f t="shared" si="20"/>
        <v>1450</v>
      </c>
      <c r="AO41" s="3">
        <f t="shared" si="21"/>
        <v>250</v>
      </c>
      <c r="AP41" s="3">
        <f t="shared" si="22"/>
        <v>750</v>
      </c>
      <c r="AQ41" s="3">
        <f t="shared" si="23"/>
        <v>550</v>
      </c>
      <c r="AR41" s="3">
        <f t="shared" si="24"/>
        <v>850</v>
      </c>
      <c r="AS41" s="3">
        <f t="shared" si="25"/>
        <v>5025</v>
      </c>
      <c r="AT41" s="3"/>
      <c r="AU41" s="24">
        <f t="shared" si="26"/>
        <v>11.75</v>
      </c>
      <c r="AV41" s="24">
        <f t="shared" si="27"/>
        <v>14.5</v>
      </c>
      <c r="AW41" s="24">
        <f t="shared" si="28"/>
        <v>2.5</v>
      </c>
      <c r="AX41" s="24">
        <f t="shared" si="29"/>
        <v>7.5</v>
      </c>
      <c r="AY41" s="24">
        <f t="shared" si="30"/>
        <v>5.5</v>
      </c>
      <c r="AZ41" s="24">
        <f t="shared" si="31"/>
        <v>8.5</v>
      </c>
      <c r="BA41" s="3">
        <f t="shared" si="32"/>
        <v>50.25</v>
      </c>
    </row>
    <row r="42" spans="1:53" x14ac:dyDescent="0.25">
      <c r="A42" s="25">
        <v>43181</v>
      </c>
      <c r="B42" s="28" t="s">
        <v>53</v>
      </c>
      <c r="C42" s="27">
        <v>1</v>
      </c>
      <c r="D42" s="23">
        <v>1</v>
      </c>
      <c r="E42" s="23"/>
      <c r="F42" s="23"/>
      <c r="G42" s="23"/>
      <c r="H42" s="23"/>
      <c r="I42" s="23"/>
      <c r="J42" s="18">
        <f t="shared" si="41"/>
        <v>100</v>
      </c>
      <c r="L42" s="3"/>
      <c r="M42" s="3">
        <f t="shared" si="42"/>
        <v>100</v>
      </c>
      <c r="N42" s="3">
        <f t="shared" si="43"/>
        <v>0</v>
      </c>
      <c r="O42" s="3">
        <f t="shared" si="44"/>
        <v>0</v>
      </c>
      <c r="P42" s="3">
        <f t="shared" si="45"/>
        <v>0</v>
      </c>
      <c r="Q42" s="3">
        <f t="shared" si="46"/>
        <v>0</v>
      </c>
      <c r="R42" s="3">
        <f t="shared" si="47"/>
        <v>0</v>
      </c>
      <c r="S42" s="6" t="s">
        <v>54</v>
      </c>
      <c r="T42" s="3"/>
      <c r="U42" s="24">
        <f t="shared" si="48"/>
        <v>1</v>
      </c>
      <c r="V42" s="24">
        <f t="shared" si="49"/>
        <v>0</v>
      </c>
      <c r="W42" s="24">
        <f t="shared" si="50"/>
        <v>0</v>
      </c>
      <c r="X42" s="24">
        <f t="shared" si="51"/>
        <v>0</v>
      </c>
      <c r="Y42" s="24">
        <f t="shared" si="52"/>
        <v>0</v>
      </c>
      <c r="Z42" s="24">
        <f t="shared" si="53"/>
        <v>0</v>
      </c>
      <c r="AA42" s="6" t="s">
        <v>55</v>
      </c>
      <c r="AL42" s="3"/>
      <c r="AM42" s="3">
        <f t="shared" si="37"/>
        <v>1275</v>
      </c>
      <c r="AN42" s="3">
        <f t="shared" si="20"/>
        <v>1450</v>
      </c>
      <c r="AO42" s="3">
        <f t="shared" si="21"/>
        <v>250</v>
      </c>
      <c r="AP42" s="3">
        <f t="shared" si="22"/>
        <v>750</v>
      </c>
      <c r="AQ42" s="3">
        <f t="shared" si="23"/>
        <v>550</v>
      </c>
      <c r="AR42" s="3">
        <f t="shared" si="24"/>
        <v>850</v>
      </c>
      <c r="AS42" s="3">
        <f t="shared" si="25"/>
        <v>5125</v>
      </c>
      <c r="AT42" s="3"/>
      <c r="AU42" s="24">
        <f t="shared" si="26"/>
        <v>12.75</v>
      </c>
      <c r="AV42" s="24">
        <f t="shared" si="27"/>
        <v>14.5</v>
      </c>
      <c r="AW42" s="24">
        <f t="shared" si="28"/>
        <v>2.5</v>
      </c>
      <c r="AX42" s="24">
        <f t="shared" si="29"/>
        <v>7.5</v>
      </c>
      <c r="AY42" s="24">
        <f t="shared" si="30"/>
        <v>5.5</v>
      </c>
      <c r="AZ42" s="24">
        <f t="shared" si="31"/>
        <v>8.5</v>
      </c>
      <c r="BA42" s="3">
        <f t="shared" si="32"/>
        <v>51.25</v>
      </c>
    </row>
    <row r="43" spans="1:53" x14ac:dyDescent="0.25">
      <c r="A43" s="25">
        <v>43183</v>
      </c>
      <c r="B43" s="28" t="s">
        <v>56</v>
      </c>
      <c r="C43" s="27">
        <v>3</v>
      </c>
      <c r="D43" s="23"/>
      <c r="E43" s="23"/>
      <c r="F43" s="23"/>
      <c r="G43" s="23"/>
      <c r="H43" s="23"/>
      <c r="I43" s="23">
        <v>1</v>
      </c>
      <c r="J43" s="18">
        <f t="shared" si="41"/>
        <v>300</v>
      </c>
      <c r="L43" s="3"/>
      <c r="M43" s="3">
        <f t="shared" si="42"/>
        <v>0</v>
      </c>
      <c r="N43" s="3">
        <f t="shared" si="43"/>
        <v>0</v>
      </c>
      <c r="O43" s="3">
        <f t="shared" si="44"/>
        <v>0</v>
      </c>
      <c r="P43" s="3">
        <f t="shared" si="45"/>
        <v>0</v>
      </c>
      <c r="Q43" s="3">
        <f t="shared" si="46"/>
        <v>0</v>
      </c>
      <c r="R43" s="3">
        <f t="shared" si="47"/>
        <v>300</v>
      </c>
      <c r="S43" s="31">
        <f>SUM(M3:M42,N3:N42,O3:O42,P3:P42,Q3:Q42,R3:R42)</f>
        <v>5125</v>
      </c>
      <c r="T43" s="3"/>
      <c r="U43" s="24">
        <f t="shared" si="48"/>
        <v>0</v>
      </c>
      <c r="V43" s="24">
        <f t="shared" si="49"/>
        <v>0</v>
      </c>
      <c r="W43" s="24">
        <f t="shared" si="50"/>
        <v>0</v>
      </c>
      <c r="X43" s="24">
        <f t="shared" si="51"/>
        <v>0</v>
      </c>
      <c r="Y43" s="24">
        <f t="shared" si="52"/>
        <v>0</v>
      </c>
      <c r="Z43" s="24">
        <f t="shared" si="53"/>
        <v>3</v>
      </c>
      <c r="AA43" s="3">
        <f>SUM(U3:U42,V3:V42,W3:W42,X3:X42,Y3:Y42,Z3:Z42)</f>
        <v>51.25</v>
      </c>
      <c r="AL43" s="3"/>
      <c r="AM43" s="3">
        <f t="shared" si="37"/>
        <v>1275</v>
      </c>
      <c r="AN43" s="3">
        <f t="shared" si="20"/>
        <v>1450</v>
      </c>
      <c r="AO43" s="3">
        <f t="shared" si="21"/>
        <v>250</v>
      </c>
      <c r="AP43" s="3">
        <f t="shared" si="22"/>
        <v>750</v>
      </c>
      <c r="AQ43" s="3">
        <f t="shared" si="23"/>
        <v>550</v>
      </c>
      <c r="AR43" s="3">
        <f t="shared" si="24"/>
        <v>1150</v>
      </c>
      <c r="AS43" s="3">
        <f t="shared" si="25"/>
        <v>5425</v>
      </c>
      <c r="AT43" s="3"/>
      <c r="AU43" s="24">
        <f t="shared" si="26"/>
        <v>12.75</v>
      </c>
      <c r="AV43" s="24">
        <f t="shared" si="27"/>
        <v>14.5</v>
      </c>
      <c r="AW43" s="24">
        <f t="shared" si="28"/>
        <v>2.5</v>
      </c>
      <c r="AX43" s="24">
        <f t="shared" si="29"/>
        <v>7.5</v>
      </c>
      <c r="AY43" s="24">
        <f t="shared" si="30"/>
        <v>5.5</v>
      </c>
      <c r="AZ43" s="24">
        <f t="shared" si="31"/>
        <v>11.5</v>
      </c>
      <c r="BA43" s="3">
        <f t="shared" si="32"/>
        <v>54.25</v>
      </c>
    </row>
    <row r="44" spans="1:53" x14ac:dyDescent="0.25">
      <c r="A44" s="25">
        <v>43185</v>
      </c>
      <c r="B44" s="28" t="s">
        <v>57</v>
      </c>
      <c r="C44" s="27">
        <v>2</v>
      </c>
      <c r="D44" s="23">
        <v>1</v>
      </c>
      <c r="E44" s="23"/>
      <c r="F44" s="23"/>
      <c r="G44" s="23"/>
      <c r="H44" s="23"/>
      <c r="I44" s="23"/>
      <c r="J44" s="18">
        <f t="shared" si="41"/>
        <v>200</v>
      </c>
      <c r="L44" s="3"/>
      <c r="M44" s="3">
        <f t="shared" si="42"/>
        <v>200</v>
      </c>
      <c r="N44" s="3">
        <f t="shared" si="43"/>
        <v>0</v>
      </c>
      <c r="O44" s="3">
        <f t="shared" si="44"/>
        <v>0</v>
      </c>
      <c r="P44" s="3">
        <f t="shared" si="45"/>
        <v>0</v>
      </c>
      <c r="Q44" s="3">
        <f t="shared" si="46"/>
        <v>0</v>
      </c>
      <c r="R44" s="3">
        <f t="shared" si="47"/>
        <v>0</v>
      </c>
      <c r="S44" s="3"/>
      <c r="T44" s="3"/>
      <c r="U44" s="24">
        <f t="shared" si="48"/>
        <v>2</v>
      </c>
      <c r="V44" s="24">
        <f t="shared" si="49"/>
        <v>0</v>
      </c>
      <c r="W44" s="24">
        <f t="shared" si="50"/>
        <v>0</v>
      </c>
      <c r="X44" s="24">
        <f t="shared" si="51"/>
        <v>0</v>
      </c>
      <c r="Y44" s="24">
        <f t="shared" si="52"/>
        <v>0</v>
      </c>
      <c r="Z44" s="24">
        <f t="shared" si="53"/>
        <v>0</v>
      </c>
      <c r="AA44" s="3"/>
      <c r="AL44" s="3"/>
      <c r="AM44" s="3">
        <f t="shared" si="37"/>
        <v>1475</v>
      </c>
      <c r="AN44" s="3">
        <f t="shared" si="20"/>
        <v>1450</v>
      </c>
      <c r="AO44" s="3">
        <f t="shared" si="21"/>
        <v>250</v>
      </c>
      <c r="AP44" s="3">
        <f t="shared" si="22"/>
        <v>750</v>
      </c>
      <c r="AQ44" s="3">
        <f t="shared" si="23"/>
        <v>550</v>
      </c>
      <c r="AR44" s="3">
        <f t="shared" si="24"/>
        <v>1150</v>
      </c>
      <c r="AS44" s="3">
        <f t="shared" si="25"/>
        <v>5625</v>
      </c>
      <c r="AT44" s="3"/>
      <c r="AU44" s="24">
        <f t="shared" si="26"/>
        <v>14.75</v>
      </c>
      <c r="AV44" s="24">
        <f t="shared" si="27"/>
        <v>14.5</v>
      </c>
      <c r="AW44" s="24">
        <f t="shared" si="28"/>
        <v>2.5</v>
      </c>
      <c r="AX44" s="24">
        <f t="shared" si="29"/>
        <v>7.5</v>
      </c>
      <c r="AY44" s="24">
        <f t="shared" si="30"/>
        <v>5.5</v>
      </c>
      <c r="AZ44" s="24">
        <f t="shared" si="31"/>
        <v>11.5</v>
      </c>
      <c r="BA44" s="3">
        <f t="shared" si="32"/>
        <v>56.25</v>
      </c>
    </row>
    <row r="45" spans="1:53" ht="26.25" x14ac:dyDescent="0.25">
      <c r="A45" s="25">
        <v>43186</v>
      </c>
      <c r="B45" s="28" t="s">
        <v>58</v>
      </c>
      <c r="C45" s="23">
        <v>0.5</v>
      </c>
      <c r="D45" s="32"/>
      <c r="E45" s="33"/>
      <c r="F45" s="33"/>
      <c r="G45" s="33"/>
      <c r="H45" s="33"/>
      <c r="I45" s="33">
        <v>1</v>
      </c>
      <c r="J45" s="18">
        <f t="shared" si="41"/>
        <v>50</v>
      </c>
      <c r="L45" s="3"/>
      <c r="M45" s="3">
        <f t="shared" si="42"/>
        <v>0</v>
      </c>
      <c r="N45" s="3">
        <f t="shared" si="43"/>
        <v>0</v>
      </c>
      <c r="O45" s="3">
        <f t="shared" si="44"/>
        <v>0</v>
      </c>
      <c r="P45" s="3">
        <f t="shared" si="45"/>
        <v>0</v>
      </c>
      <c r="Q45" s="3">
        <f t="shared" si="46"/>
        <v>0</v>
      </c>
      <c r="R45" s="3">
        <f t="shared" si="47"/>
        <v>50</v>
      </c>
      <c r="S45" s="3"/>
      <c r="T45" s="3"/>
      <c r="U45" s="24">
        <f t="shared" si="48"/>
        <v>0</v>
      </c>
      <c r="V45" s="24">
        <f t="shared" si="49"/>
        <v>0</v>
      </c>
      <c r="W45" s="24">
        <f t="shared" si="50"/>
        <v>0</v>
      </c>
      <c r="X45" s="24">
        <f t="shared" si="51"/>
        <v>0</v>
      </c>
      <c r="Y45" s="24">
        <f t="shared" si="52"/>
        <v>0</v>
      </c>
      <c r="Z45" s="24">
        <f t="shared" si="53"/>
        <v>0.5</v>
      </c>
      <c r="AA45" s="3"/>
      <c r="AL45" s="3"/>
      <c r="AM45" s="3">
        <f t="shared" si="37"/>
        <v>1475</v>
      </c>
      <c r="AN45" s="3">
        <f t="shared" si="20"/>
        <v>1450</v>
      </c>
      <c r="AO45" s="3">
        <f t="shared" si="21"/>
        <v>250</v>
      </c>
      <c r="AP45" s="3">
        <f t="shared" si="22"/>
        <v>750</v>
      </c>
      <c r="AQ45" s="3">
        <f t="shared" si="23"/>
        <v>550</v>
      </c>
      <c r="AR45" s="3">
        <f t="shared" si="24"/>
        <v>1200</v>
      </c>
      <c r="AS45" s="3">
        <f t="shared" si="25"/>
        <v>5675</v>
      </c>
      <c r="AT45" s="3"/>
      <c r="AU45" s="24">
        <f t="shared" si="26"/>
        <v>14.75</v>
      </c>
      <c r="AV45" s="24">
        <f t="shared" si="27"/>
        <v>14.5</v>
      </c>
      <c r="AW45" s="24">
        <f t="shared" si="28"/>
        <v>2.5</v>
      </c>
      <c r="AX45" s="24">
        <f t="shared" si="29"/>
        <v>7.5</v>
      </c>
      <c r="AY45" s="24">
        <f t="shared" si="30"/>
        <v>5.5</v>
      </c>
      <c r="AZ45" s="24">
        <f t="shared" si="31"/>
        <v>12</v>
      </c>
      <c r="BA45" s="3">
        <f t="shared" si="32"/>
        <v>56.75</v>
      </c>
    </row>
    <row r="46" spans="1:53" ht="26.25" x14ac:dyDescent="0.25">
      <c r="A46" s="25">
        <v>43187</v>
      </c>
      <c r="B46" s="34" t="s">
        <v>59</v>
      </c>
      <c r="C46" s="23">
        <v>1</v>
      </c>
      <c r="D46" s="33">
        <v>1</v>
      </c>
      <c r="E46" s="33"/>
      <c r="F46" s="33"/>
      <c r="G46" s="33"/>
      <c r="H46" s="33"/>
      <c r="I46" s="33"/>
      <c r="J46" s="18">
        <f t="shared" si="41"/>
        <v>100</v>
      </c>
      <c r="L46" s="3"/>
      <c r="M46" s="3">
        <f t="shared" si="42"/>
        <v>100</v>
      </c>
      <c r="N46" s="3">
        <f t="shared" si="43"/>
        <v>0</v>
      </c>
      <c r="O46" s="3">
        <f t="shared" si="44"/>
        <v>0</v>
      </c>
      <c r="P46" s="3">
        <f t="shared" si="45"/>
        <v>0</v>
      </c>
      <c r="Q46" s="3">
        <f t="shared" si="46"/>
        <v>0</v>
      </c>
      <c r="R46" s="3">
        <f t="shared" si="47"/>
        <v>0</v>
      </c>
      <c r="S46" s="3"/>
      <c r="T46" s="3"/>
      <c r="U46" s="24">
        <f t="shared" si="48"/>
        <v>1</v>
      </c>
      <c r="V46" s="24">
        <f t="shared" si="49"/>
        <v>0</v>
      </c>
      <c r="W46" s="24">
        <f t="shared" si="50"/>
        <v>0</v>
      </c>
      <c r="X46" s="24">
        <f t="shared" si="51"/>
        <v>0</v>
      </c>
      <c r="Y46" s="24">
        <f t="shared" si="52"/>
        <v>0</v>
      </c>
      <c r="Z46" s="24">
        <f t="shared" si="53"/>
        <v>0</v>
      </c>
      <c r="AA46" s="3"/>
      <c r="AL46" s="3"/>
      <c r="AM46" s="3">
        <f t="shared" si="37"/>
        <v>1575</v>
      </c>
      <c r="AN46" s="3">
        <f t="shared" si="20"/>
        <v>1450</v>
      </c>
      <c r="AO46" s="3">
        <f t="shared" si="21"/>
        <v>250</v>
      </c>
      <c r="AP46" s="3">
        <f t="shared" si="22"/>
        <v>750</v>
      </c>
      <c r="AQ46" s="3">
        <f t="shared" si="23"/>
        <v>550</v>
      </c>
      <c r="AR46" s="3">
        <f t="shared" si="24"/>
        <v>1200</v>
      </c>
      <c r="AS46" s="3">
        <f t="shared" si="25"/>
        <v>5775</v>
      </c>
      <c r="AT46" s="3"/>
      <c r="AU46" s="24">
        <f t="shared" si="26"/>
        <v>15.75</v>
      </c>
      <c r="AV46" s="24">
        <f t="shared" si="27"/>
        <v>14.5</v>
      </c>
      <c r="AW46" s="24">
        <f t="shared" si="28"/>
        <v>2.5</v>
      </c>
      <c r="AX46" s="24">
        <f t="shared" si="29"/>
        <v>7.5</v>
      </c>
      <c r="AY46" s="24">
        <f t="shared" si="30"/>
        <v>5.5</v>
      </c>
      <c r="AZ46" s="24">
        <f t="shared" si="31"/>
        <v>12</v>
      </c>
      <c r="BA46" s="3">
        <f t="shared" si="32"/>
        <v>57.75</v>
      </c>
    </row>
    <row r="47" spans="1:53" x14ac:dyDescent="0.25">
      <c r="A47" s="25">
        <v>43192</v>
      </c>
      <c r="B47" s="28" t="s">
        <v>60</v>
      </c>
      <c r="C47" s="23">
        <v>1.5</v>
      </c>
      <c r="D47" s="33">
        <v>1</v>
      </c>
      <c r="E47" s="33"/>
      <c r="F47" s="33"/>
      <c r="G47" s="33"/>
      <c r="H47" s="33"/>
      <c r="I47" s="33"/>
      <c r="J47" s="18">
        <f t="shared" si="41"/>
        <v>150</v>
      </c>
      <c r="L47" s="3"/>
      <c r="M47" s="3">
        <f t="shared" si="42"/>
        <v>150</v>
      </c>
      <c r="N47" s="3">
        <f t="shared" si="43"/>
        <v>0</v>
      </c>
      <c r="O47" s="3">
        <f t="shared" si="44"/>
        <v>0</v>
      </c>
      <c r="P47" s="3">
        <f t="shared" si="45"/>
        <v>0</v>
      </c>
      <c r="Q47" s="3">
        <f t="shared" si="46"/>
        <v>0</v>
      </c>
      <c r="R47" s="3">
        <f t="shared" si="47"/>
        <v>0</v>
      </c>
      <c r="S47" s="3"/>
      <c r="T47" s="3"/>
      <c r="U47" s="24">
        <f t="shared" si="48"/>
        <v>1.5</v>
      </c>
      <c r="V47" s="24">
        <f t="shared" si="49"/>
        <v>0</v>
      </c>
      <c r="W47" s="24">
        <f t="shared" si="50"/>
        <v>0</v>
      </c>
      <c r="X47" s="24">
        <f t="shared" si="51"/>
        <v>0</v>
      </c>
      <c r="Y47" s="24">
        <f t="shared" si="52"/>
        <v>0</v>
      </c>
      <c r="Z47" s="24">
        <f t="shared" si="53"/>
        <v>0</v>
      </c>
      <c r="AA47" s="3"/>
      <c r="AL47" s="3"/>
      <c r="AM47" s="3">
        <f t="shared" si="37"/>
        <v>1725</v>
      </c>
      <c r="AN47" s="3">
        <f t="shared" si="20"/>
        <v>1450</v>
      </c>
      <c r="AO47" s="3">
        <f t="shared" si="21"/>
        <v>250</v>
      </c>
      <c r="AP47" s="3">
        <f t="shared" si="22"/>
        <v>750</v>
      </c>
      <c r="AQ47" s="3">
        <f t="shared" si="23"/>
        <v>550</v>
      </c>
      <c r="AR47" s="3">
        <f t="shared" si="24"/>
        <v>1200</v>
      </c>
      <c r="AS47" s="3">
        <f t="shared" si="25"/>
        <v>5925</v>
      </c>
      <c r="AT47" s="3"/>
      <c r="AU47" s="24">
        <f t="shared" si="26"/>
        <v>17.25</v>
      </c>
      <c r="AV47" s="24">
        <f t="shared" si="27"/>
        <v>14.5</v>
      </c>
      <c r="AW47" s="24">
        <f t="shared" si="28"/>
        <v>2.5</v>
      </c>
      <c r="AX47" s="24">
        <f t="shared" si="29"/>
        <v>7.5</v>
      </c>
      <c r="AY47" s="24">
        <f t="shared" si="30"/>
        <v>5.5</v>
      </c>
      <c r="AZ47" s="24">
        <f t="shared" si="31"/>
        <v>12</v>
      </c>
      <c r="BA47" s="3">
        <f t="shared" si="32"/>
        <v>59.25</v>
      </c>
    </row>
    <row r="48" spans="1:53" x14ac:dyDescent="0.25">
      <c r="A48" s="25">
        <v>43194</v>
      </c>
      <c r="B48" s="28" t="s">
        <v>61</v>
      </c>
      <c r="C48" s="23">
        <v>1</v>
      </c>
      <c r="D48" s="33">
        <v>1</v>
      </c>
      <c r="E48" s="33"/>
      <c r="F48" s="33"/>
      <c r="G48" s="33"/>
      <c r="H48" s="33"/>
      <c r="I48" s="33"/>
      <c r="J48" s="18">
        <f t="shared" si="41"/>
        <v>100</v>
      </c>
      <c r="L48" s="3"/>
      <c r="M48" s="3">
        <f t="shared" si="42"/>
        <v>100</v>
      </c>
      <c r="N48" s="3">
        <f t="shared" si="43"/>
        <v>0</v>
      </c>
      <c r="O48" s="3">
        <f t="shared" si="44"/>
        <v>0</v>
      </c>
      <c r="P48" s="3">
        <f t="shared" si="45"/>
        <v>0</v>
      </c>
      <c r="Q48" s="3">
        <f t="shared" si="46"/>
        <v>0</v>
      </c>
      <c r="R48" s="3">
        <f t="shared" si="47"/>
        <v>0</v>
      </c>
      <c r="S48" s="3"/>
      <c r="T48" s="3"/>
      <c r="U48" s="24">
        <f t="shared" si="48"/>
        <v>1</v>
      </c>
      <c r="V48" s="24">
        <f t="shared" si="49"/>
        <v>0</v>
      </c>
      <c r="W48" s="24">
        <f t="shared" si="50"/>
        <v>0</v>
      </c>
      <c r="X48" s="24">
        <f t="shared" si="51"/>
        <v>0</v>
      </c>
      <c r="Y48" s="24">
        <f t="shared" si="52"/>
        <v>0</v>
      </c>
      <c r="Z48" s="24">
        <f t="shared" si="53"/>
        <v>0</v>
      </c>
      <c r="AA48" s="3"/>
      <c r="AL48" s="3"/>
      <c r="AM48" s="3">
        <f t="shared" si="37"/>
        <v>1825</v>
      </c>
      <c r="AN48" s="3">
        <f t="shared" si="20"/>
        <v>1450</v>
      </c>
      <c r="AO48" s="3">
        <f t="shared" si="21"/>
        <v>250</v>
      </c>
      <c r="AP48" s="3">
        <f t="shared" si="22"/>
        <v>750</v>
      </c>
      <c r="AQ48" s="3">
        <f t="shared" si="23"/>
        <v>550</v>
      </c>
      <c r="AR48" s="3">
        <f t="shared" si="24"/>
        <v>1200</v>
      </c>
      <c r="AS48" s="3">
        <f t="shared" si="25"/>
        <v>6025</v>
      </c>
      <c r="AT48" s="3"/>
      <c r="AU48" s="24">
        <f t="shared" si="26"/>
        <v>18.25</v>
      </c>
      <c r="AV48" s="24">
        <f t="shared" si="27"/>
        <v>14.5</v>
      </c>
      <c r="AW48" s="24">
        <f t="shared" si="28"/>
        <v>2.5</v>
      </c>
      <c r="AX48" s="24">
        <f t="shared" si="29"/>
        <v>7.5</v>
      </c>
      <c r="AY48" s="24">
        <f t="shared" si="30"/>
        <v>5.5</v>
      </c>
      <c r="AZ48" s="24">
        <f t="shared" si="31"/>
        <v>12</v>
      </c>
      <c r="BA48" s="3">
        <f t="shared" si="32"/>
        <v>60.25</v>
      </c>
    </row>
    <row r="49" spans="1:53" x14ac:dyDescent="0.25">
      <c r="A49" s="25">
        <v>43196</v>
      </c>
      <c r="B49" s="28" t="s">
        <v>62</v>
      </c>
      <c r="C49" s="23">
        <v>0.5</v>
      </c>
      <c r="D49" s="33"/>
      <c r="E49" s="33"/>
      <c r="F49" s="33"/>
      <c r="G49" s="33">
        <v>1</v>
      </c>
      <c r="H49" s="33"/>
      <c r="I49" s="33"/>
      <c r="J49" s="18">
        <f t="shared" si="41"/>
        <v>50</v>
      </c>
      <c r="L49" s="3"/>
      <c r="M49" s="3">
        <f t="shared" si="42"/>
        <v>0</v>
      </c>
      <c r="N49" s="3">
        <f t="shared" si="43"/>
        <v>0</v>
      </c>
      <c r="O49" s="3">
        <f t="shared" si="44"/>
        <v>0</v>
      </c>
      <c r="P49" s="3">
        <f t="shared" si="45"/>
        <v>50</v>
      </c>
      <c r="Q49" s="3">
        <f t="shared" si="46"/>
        <v>0</v>
      </c>
      <c r="R49" s="3">
        <f t="shared" si="47"/>
        <v>0</v>
      </c>
      <c r="S49" s="3"/>
      <c r="T49" s="3"/>
      <c r="U49" s="24">
        <f t="shared" si="48"/>
        <v>0</v>
      </c>
      <c r="V49" s="24">
        <f t="shared" si="49"/>
        <v>0</v>
      </c>
      <c r="W49" s="24">
        <f t="shared" si="50"/>
        <v>0</v>
      </c>
      <c r="X49" s="24">
        <f t="shared" si="51"/>
        <v>0.5</v>
      </c>
      <c r="Y49" s="24">
        <f t="shared" si="52"/>
        <v>0</v>
      </c>
      <c r="Z49" s="24">
        <f t="shared" si="53"/>
        <v>0</v>
      </c>
      <c r="AA49" s="3"/>
      <c r="AL49" s="3"/>
      <c r="AM49" s="3">
        <f t="shared" si="37"/>
        <v>1825</v>
      </c>
      <c r="AN49" s="3">
        <f t="shared" si="20"/>
        <v>1450</v>
      </c>
      <c r="AO49" s="3">
        <f t="shared" si="21"/>
        <v>250</v>
      </c>
      <c r="AP49" s="3">
        <f t="shared" si="22"/>
        <v>800</v>
      </c>
      <c r="AQ49" s="3">
        <f t="shared" si="23"/>
        <v>550</v>
      </c>
      <c r="AR49" s="3">
        <f t="shared" si="24"/>
        <v>1200</v>
      </c>
      <c r="AS49" s="3">
        <f t="shared" si="25"/>
        <v>6075</v>
      </c>
      <c r="AT49" s="3"/>
      <c r="AU49" s="24">
        <f t="shared" si="26"/>
        <v>18.25</v>
      </c>
      <c r="AV49" s="24">
        <f t="shared" si="27"/>
        <v>14.5</v>
      </c>
      <c r="AW49" s="24">
        <f t="shared" si="28"/>
        <v>2.5</v>
      </c>
      <c r="AX49" s="24">
        <f t="shared" si="29"/>
        <v>8</v>
      </c>
      <c r="AY49" s="24">
        <f t="shared" si="30"/>
        <v>5.5</v>
      </c>
      <c r="AZ49" s="24">
        <f t="shared" si="31"/>
        <v>12</v>
      </c>
      <c r="BA49" s="3">
        <f t="shared" si="32"/>
        <v>60.75</v>
      </c>
    </row>
    <row r="50" spans="1:53" x14ac:dyDescent="0.25">
      <c r="A50" s="25">
        <v>43199</v>
      </c>
      <c r="B50" s="28" t="s">
        <v>63</v>
      </c>
      <c r="C50" s="23">
        <v>1</v>
      </c>
      <c r="D50" s="33"/>
      <c r="E50" s="33"/>
      <c r="F50" s="33"/>
      <c r="G50" s="33"/>
      <c r="H50" s="33"/>
      <c r="I50" s="33">
        <v>1</v>
      </c>
      <c r="J50" s="18">
        <f t="shared" si="41"/>
        <v>100</v>
      </c>
      <c r="L50" s="3"/>
      <c r="M50" s="3">
        <f t="shared" si="42"/>
        <v>0</v>
      </c>
      <c r="N50" s="3">
        <f t="shared" si="43"/>
        <v>0</v>
      </c>
      <c r="O50" s="3">
        <f t="shared" si="44"/>
        <v>0</v>
      </c>
      <c r="P50" s="3">
        <f t="shared" si="45"/>
        <v>0</v>
      </c>
      <c r="Q50" s="3">
        <f t="shared" si="46"/>
        <v>0</v>
      </c>
      <c r="R50" s="3">
        <f t="shared" si="47"/>
        <v>100</v>
      </c>
      <c r="S50" s="3"/>
      <c r="T50" s="3"/>
      <c r="U50" s="24">
        <f t="shared" si="48"/>
        <v>0</v>
      </c>
      <c r="V50" s="24">
        <f t="shared" si="49"/>
        <v>0</v>
      </c>
      <c r="W50" s="24">
        <f t="shared" si="50"/>
        <v>0</v>
      </c>
      <c r="X50" s="24">
        <f t="shared" si="51"/>
        <v>0</v>
      </c>
      <c r="Y50" s="24">
        <f t="shared" si="52"/>
        <v>0</v>
      </c>
      <c r="Z50" s="24">
        <f t="shared" si="53"/>
        <v>1</v>
      </c>
      <c r="AA50" s="3"/>
      <c r="AL50" s="3"/>
      <c r="AM50" s="3">
        <f t="shared" si="37"/>
        <v>1825</v>
      </c>
      <c r="AN50" s="3">
        <f t="shared" si="20"/>
        <v>1450</v>
      </c>
      <c r="AO50" s="3">
        <f t="shared" si="21"/>
        <v>250</v>
      </c>
      <c r="AP50" s="3">
        <f t="shared" si="22"/>
        <v>800</v>
      </c>
      <c r="AQ50" s="3">
        <f t="shared" si="23"/>
        <v>550</v>
      </c>
      <c r="AR50" s="3">
        <f t="shared" si="24"/>
        <v>1300</v>
      </c>
      <c r="AS50" s="3">
        <f t="shared" si="25"/>
        <v>6175</v>
      </c>
      <c r="AT50" s="3"/>
      <c r="AU50" s="24">
        <f t="shared" si="26"/>
        <v>18.25</v>
      </c>
      <c r="AV50" s="24">
        <f t="shared" si="27"/>
        <v>14.5</v>
      </c>
      <c r="AW50" s="24">
        <f t="shared" si="28"/>
        <v>2.5</v>
      </c>
      <c r="AX50" s="24">
        <f t="shared" si="29"/>
        <v>8</v>
      </c>
      <c r="AY50" s="24">
        <f t="shared" si="30"/>
        <v>5.5</v>
      </c>
      <c r="AZ50" s="24">
        <f t="shared" si="31"/>
        <v>13</v>
      </c>
      <c r="BA50" s="3">
        <f t="shared" si="32"/>
        <v>61.75</v>
      </c>
    </row>
    <row r="51" spans="1:53" ht="26.25" x14ac:dyDescent="0.25">
      <c r="A51" s="25">
        <v>43199</v>
      </c>
      <c r="B51" s="28" t="s">
        <v>64</v>
      </c>
      <c r="C51" s="23">
        <v>1.5</v>
      </c>
      <c r="D51" s="33"/>
      <c r="E51" s="33"/>
      <c r="F51" s="33"/>
      <c r="G51" s="33"/>
      <c r="H51" s="33"/>
      <c r="I51" s="33">
        <v>1</v>
      </c>
      <c r="J51" s="18">
        <f t="shared" si="41"/>
        <v>150</v>
      </c>
      <c r="L51" s="3"/>
      <c r="M51" s="3">
        <f t="shared" si="42"/>
        <v>0</v>
      </c>
      <c r="N51" s="3">
        <f t="shared" si="43"/>
        <v>0</v>
      </c>
      <c r="O51" s="3">
        <f t="shared" si="44"/>
        <v>0</v>
      </c>
      <c r="P51" s="3">
        <f t="shared" si="45"/>
        <v>0</v>
      </c>
      <c r="Q51" s="3">
        <f t="shared" si="46"/>
        <v>0</v>
      </c>
      <c r="R51" s="3">
        <f t="shared" si="47"/>
        <v>150</v>
      </c>
      <c r="S51" s="3"/>
      <c r="T51" s="3"/>
      <c r="U51" s="24">
        <f t="shared" si="48"/>
        <v>0</v>
      </c>
      <c r="V51" s="24">
        <f t="shared" si="49"/>
        <v>0</v>
      </c>
      <c r="W51" s="24">
        <f t="shared" si="50"/>
        <v>0</v>
      </c>
      <c r="X51" s="24">
        <f t="shared" si="51"/>
        <v>0</v>
      </c>
      <c r="Y51" s="24">
        <f t="shared" si="52"/>
        <v>0</v>
      </c>
      <c r="Z51" s="24">
        <f t="shared" si="53"/>
        <v>1.5</v>
      </c>
      <c r="AA51" s="3"/>
      <c r="AL51" s="3"/>
      <c r="AM51" s="3">
        <f t="shared" si="37"/>
        <v>1825</v>
      </c>
      <c r="AN51" s="3">
        <f t="shared" si="20"/>
        <v>1450</v>
      </c>
      <c r="AO51" s="3">
        <f t="shared" si="21"/>
        <v>250</v>
      </c>
      <c r="AP51" s="3">
        <f t="shared" si="22"/>
        <v>800</v>
      </c>
      <c r="AQ51" s="3">
        <f t="shared" si="23"/>
        <v>550</v>
      </c>
      <c r="AR51" s="3">
        <f t="shared" si="24"/>
        <v>1450</v>
      </c>
      <c r="AS51" s="3">
        <f t="shared" si="25"/>
        <v>6325</v>
      </c>
      <c r="AT51" s="3"/>
      <c r="AU51" s="24">
        <f t="shared" si="26"/>
        <v>18.25</v>
      </c>
      <c r="AV51" s="24">
        <f t="shared" si="27"/>
        <v>14.5</v>
      </c>
      <c r="AW51" s="24">
        <f t="shared" si="28"/>
        <v>2.5</v>
      </c>
      <c r="AX51" s="24">
        <f t="shared" si="29"/>
        <v>8</v>
      </c>
      <c r="AY51" s="24">
        <f t="shared" si="30"/>
        <v>5.5</v>
      </c>
      <c r="AZ51" s="24">
        <f t="shared" si="31"/>
        <v>14.5</v>
      </c>
      <c r="BA51" s="3">
        <f t="shared" si="32"/>
        <v>63.25</v>
      </c>
    </row>
    <row r="52" spans="1:53" ht="26.25" x14ac:dyDescent="0.25">
      <c r="A52" s="25">
        <v>43200</v>
      </c>
      <c r="B52" s="28" t="s">
        <v>65</v>
      </c>
      <c r="C52" s="23">
        <v>1</v>
      </c>
      <c r="D52" s="33">
        <v>1</v>
      </c>
      <c r="E52" s="33"/>
      <c r="F52" s="33"/>
      <c r="G52" s="33"/>
      <c r="H52" s="33"/>
      <c r="I52" s="33"/>
      <c r="J52" s="18">
        <f t="shared" si="41"/>
        <v>100</v>
      </c>
      <c r="L52" s="3"/>
      <c r="M52" s="3">
        <f t="shared" si="42"/>
        <v>100</v>
      </c>
      <c r="N52" s="3">
        <f t="shared" si="43"/>
        <v>0</v>
      </c>
      <c r="O52" s="3">
        <f t="shared" si="44"/>
        <v>0</v>
      </c>
      <c r="P52" s="3">
        <f t="shared" si="45"/>
        <v>0</v>
      </c>
      <c r="Q52" s="3">
        <f t="shared" si="46"/>
        <v>0</v>
      </c>
      <c r="R52" s="3">
        <f t="shared" si="47"/>
        <v>0</v>
      </c>
      <c r="S52" s="3"/>
      <c r="T52" s="3"/>
      <c r="U52" s="24">
        <f t="shared" si="48"/>
        <v>1</v>
      </c>
      <c r="V52" s="24">
        <f t="shared" si="49"/>
        <v>0</v>
      </c>
      <c r="W52" s="24">
        <f t="shared" si="50"/>
        <v>0</v>
      </c>
      <c r="X52" s="24">
        <f t="shared" si="51"/>
        <v>0</v>
      </c>
      <c r="Y52" s="24">
        <f t="shared" si="52"/>
        <v>0</v>
      </c>
      <c r="Z52" s="24">
        <f t="shared" si="53"/>
        <v>0</v>
      </c>
      <c r="AA52" s="3"/>
      <c r="AL52" s="3"/>
      <c r="AM52" s="3">
        <f t="shared" si="37"/>
        <v>1925</v>
      </c>
      <c r="AN52" s="3">
        <f t="shared" si="20"/>
        <v>1450</v>
      </c>
      <c r="AO52" s="3">
        <f t="shared" si="21"/>
        <v>250</v>
      </c>
      <c r="AP52" s="3">
        <f t="shared" si="22"/>
        <v>800</v>
      </c>
      <c r="AQ52" s="3">
        <f t="shared" si="23"/>
        <v>550</v>
      </c>
      <c r="AR52" s="3">
        <f t="shared" si="24"/>
        <v>1450</v>
      </c>
      <c r="AS52" s="3">
        <f t="shared" si="25"/>
        <v>6425</v>
      </c>
      <c r="AT52" s="3"/>
      <c r="AU52" s="24">
        <f t="shared" si="26"/>
        <v>19.25</v>
      </c>
      <c r="AV52" s="24">
        <f t="shared" si="27"/>
        <v>14.5</v>
      </c>
      <c r="AW52" s="24">
        <f t="shared" si="28"/>
        <v>2.5</v>
      </c>
      <c r="AX52" s="24">
        <f t="shared" si="29"/>
        <v>8</v>
      </c>
      <c r="AY52" s="24">
        <f t="shared" si="30"/>
        <v>5.5</v>
      </c>
      <c r="AZ52" s="24">
        <f t="shared" si="31"/>
        <v>14.5</v>
      </c>
      <c r="BA52" s="3">
        <f t="shared" si="32"/>
        <v>64.25</v>
      </c>
    </row>
    <row r="53" spans="1:53" x14ac:dyDescent="0.25">
      <c r="A53" s="25">
        <v>43200</v>
      </c>
      <c r="B53" s="28" t="s">
        <v>66</v>
      </c>
      <c r="C53" s="23">
        <v>1</v>
      </c>
      <c r="D53" s="33"/>
      <c r="E53" s="33"/>
      <c r="F53" s="33"/>
      <c r="G53" s="33"/>
      <c r="H53" s="33">
        <v>1</v>
      </c>
      <c r="I53" s="33"/>
      <c r="J53" s="18">
        <f t="shared" si="41"/>
        <v>100</v>
      </c>
      <c r="L53" s="3"/>
      <c r="M53" s="3">
        <f t="shared" si="42"/>
        <v>0</v>
      </c>
      <c r="N53" s="3">
        <f t="shared" si="43"/>
        <v>0</v>
      </c>
      <c r="O53" s="3">
        <f t="shared" si="44"/>
        <v>0</v>
      </c>
      <c r="P53" s="3">
        <f t="shared" si="45"/>
        <v>0</v>
      </c>
      <c r="Q53" s="3">
        <f t="shared" si="46"/>
        <v>100</v>
      </c>
      <c r="R53" s="3">
        <f t="shared" si="47"/>
        <v>0</v>
      </c>
      <c r="S53" s="3"/>
      <c r="T53" s="3"/>
      <c r="U53" s="24">
        <f t="shared" si="48"/>
        <v>0</v>
      </c>
      <c r="V53" s="24">
        <f t="shared" si="49"/>
        <v>0</v>
      </c>
      <c r="W53" s="24">
        <f t="shared" si="50"/>
        <v>0</v>
      </c>
      <c r="X53" s="24">
        <f t="shared" si="51"/>
        <v>0</v>
      </c>
      <c r="Y53" s="24">
        <f t="shared" si="52"/>
        <v>1</v>
      </c>
      <c r="Z53" s="24">
        <f t="shared" si="53"/>
        <v>0</v>
      </c>
      <c r="AA53" s="3"/>
      <c r="AL53" s="3"/>
      <c r="AM53" s="3">
        <f t="shared" si="37"/>
        <v>1925</v>
      </c>
      <c r="AN53" s="3">
        <f t="shared" si="20"/>
        <v>1450</v>
      </c>
      <c r="AO53" s="3">
        <f t="shared" si="21"/>
        <v>250</v>
      </c>
      <c r="AP53" s="3">
        <f t="shared" si="22"/>
        <v>800</v>
      </c>
      <c r="AQ53" s="3">
        <f t="shared" si="23"/>
        <v>650</v>
      </c>
      <c r="AR53" s="3">
        <f t="shared" si="24"/>
        <v>1450</v>
      </c>
      <c r="AS53" s="3">
        <f t="shared" si="25"/>
        <v>6525</v>
      </c>
      <c r="AT53" s="3"/>
      <c r="AU53" s="24">
        <f t="shared" si="26"/>
        <v>19.25</v>
      </c>
      <c r="AV53" s="24">
        <f t="shared" si="27"/>
        <v>14.5</v>
      </c>
      <c r="AW53" s="24">
        <f t="shared" si="28"/>
        <v>2.5</v>
      </c>
      <c r="AX53" s="24">
        <f t="shared" si="29"/>
        <v>8</v>
      </c>
      <c r="AY53" s="24">
        <f t="shared" si="30"/>
        <v>6.5</v>
      </c>
      <c r="AZ53" s="24">
        <f t="shared" si="31"/>
        <v>14.5</v>
      </c>
      <c r="BA53" s="3">
        <f t="shared" si="32"/>
        <v>65.25</v>
      </c>
    </row>
    <row r="54" spans="1:53" ht="26.25" x14ac:dyDescent="0.25">
      <c r="A54" s="25">
        <v>43201</v>
      </c>
      <c r="B54" s="28" t="s">
        <v>67</v>
      </c>
      <c r="C54" s="23">
        <v>1.5</v>
      </c>
      <c r="D54" s="33"/>
      <c r="E54" s="33"/>
      <c r="F54" s="33"/>
      <c r="G54" s="33"/>
      <c r="H54" s="33"/>
      <c r="I54" s="33">
        <v>1</v>
      </c>
      <c r="J54" s="18">
        <f t="shared" si="41"/>
        <v>150</v>
      </c>
      <c r="L54" s="3"/>
      <c r="M54" s="3">
        <f t="shared" si="42"/>
        <v>0</v>
      </c>
      <c r="N54" s="3">
        <f t="shared" si="43"/>
        <v>0</v>
      </c>
      <c r="O54" s="3">
        <f t="shared" si="44"/>
        <v>0</v>
      </c>
      <c r="P54" s="3">
        <f t="shared" si="45"/>
        <v>0</v>
      </c>
      <c r="Q54" s="3">
        <f t="shared" si="46"/>
        <v>0</v>
      </c>
      <c r="R54" s="3">
        <f t="shared" si="47"/>
        <v>150</v>
      </c>
      <c r="S54" s="3"/>
      <c r="T54" s="3"/>
      <c r="U54" s="24">
        <f t="shared" si="48"/>
        <v>0</v>
      </c>
      <c r="V54" s="24">
        <f t="shared" si="49"/>
        <v>0</v>
      </c>
      <c r="W54" s="24">
        <f t="shared" si="50"/>
        <v>0</v>
      </c>
      <c r="X54" s="24">
        <f t="shared" si="51"/>
        <v>0</v>
      </c>
      <c r="Y54" s="24">
        <f t="shared" si="52"/>
        <v>0</v>
      </c>
      <c r="Z54" s="24">
        <f t="shared" si="53"/>
        <v>1.5</v>
      </c>
      <c r="AA54" s="3"/>
      <c r="AL54" s="3"/>
      <c r="AM54" s="3">
        <f t="shared" si="37"/>
        <v>1925</v>
      </c>
      <c r="AN54" s="3">
        <f t="shared" si="20"/>
        <v>1450</v>
      </c>
      <c r="AO54" s="3">
        <f t="shared" si="21"/>
        <v>250</v>
      </c>
      <c r="AP54" s="3">
        <f t="shared" si="22"/>
        <v>800</v>
      </c>
      <c r="AQ54" s="3">
        <f t="shared" si="23"/>
        <v>650</v>
      </c>
      <c r="AR54" s="3">
        <f t="shared" si="24"/>
        <v>1600</v>
      </c>
      <c r="AS54" s="3">
        <f t="shared" si="25"/>
        <v>6675</v>
      </c>
      <c r="AT54" s="3"/>
      <c r="AU54" s="24">
        <f t="shared" si="26"/>
        <v>19.25</v>
      </c>
      <c r="AV54" s="24">
        <f t="shared" si="27"/>
        <v>14.5</v>
      </c>
      <c r="AW54" s="24">
        <f t="shared" si="28"/>
        <v>2.5</v>
      </c>
      <c r="AX54" s="24">
        <f t="shared" si="29"/>
        <v>8</v>
      </c>
      <c r="AY54" s="24">
        <f t="shared" si="30"/>
        <v>6.5</v>
      </c>
      <c r="AZ54" s="24">
        <f t="shared" si="31"/>
        <v>16</v>
      </c>
      <c r="BA54" s="3">
        <f t="shared" si="32"/>
        <v>66.75</v>
      </c>
    </row>
    <row r="55" spans="1:53" x14ac:dyDescent="0.25">
      <c r="A55" s="25">
        <v>43204</v>
      </c>
      <c r="B55" s="28" t="s">
        <v>68</v>
      </c>
      <c r="C55" s="23">
        <v>1</v>
      </c>
      <c r="D55" s="33"/>
      <c r="E55" s="33"/>
      <c r="F55" s="33"/>
      <c r="G55" s="33"/>
      <c r="H55" s="33"/>
      <c r="I55" s="33">
        <v>1</v>
      </c>
      <c r="J55" s="18">
        <f t="shared" si="41"/>
        <v>100</v>
      </c>
      <c r="L55" s="3"/>
      <c r="M55" s="3">
        <f t="shared" si="42"/>
        <v>0</v>
      </c>
      <c r="N55" s="3">
        <f t="shared" si="43"/>
        <v>0</v>
      </c>
      <c r="O55" s="3">
        <f t="shared" si="44"/>
        <v>0</v>
      </c>
      <c r="P55" s="3">
        <f t="shared" si="45"/>
        <v>0</v>
      </c>
      <c r="Q55" s="3">
        <f t="shared" si="46"/>
        <v>0</v>
      </c>
      <c r="R55" s="3">
        <f t="shared" si="47"/>
        <v>100</v>
      </c>
      <c r="S55" s="3"/>
      <c r="T55" s="3"/>
      <c r="U55" s="24">
        <f t="shared" si="48"/>
        <v>0</v>
      </c>
      <c r="V55" s="24">
        <f t="shared" si="49"/>
        <v>0</v>
      </c>
      <c r="W55" s="24">
        <f t="shared" si="50"/>
        <v>0</v>
      </c>
      <c r="X55" s="24">
        <f t="shared" si="51"/>
        <v>0</v>
      </c>
      <c r="Y55" s="24">
        <f t="shared" si="52"/>
        <v>0</v>
      </c>
      <c r="Z55" s="24">
        <f t="shared" si="53"/>
        <v>1</v>
      </c>
      <c r="AA55" s="3"/>
      <c r="AL55" s="3"/>
      <c r="AM55" s="3">
        <f t="shared" si="37"/>
        <v>1925</v>
      </c>
      <c r="AN55" s="3">
        <f t="shared" si="20"/>
        <v>1450</v>
      </c>
      <c r="AO55" s="3">
        <f t="shared" si="21"/>
        <v>250</v>
      </c>
      <c r="AP55" s="3">
        <f t="shared" si="22"/>
        <v>800</v>
      </c>
      <c r="AQ55" s="3">
        <f t="shared" si="23"/>
        <v>650</v>
      </c>
      <c r="AR55" s="3">
        <f t="shared" si="24"/>
        <v>1700</v>
      </c>
      <c r="AS55" s="3">
        <f t="shared" si="25"/>
        <v>6775</v>
      </c>
      <c r="AT55" s="3"/>
      <c r="AU55" s="24">
        <f t="shared" si="26"/>
        <v>19.25</v>
      </c>
      <c r="AV55" s="24">
        <f t="shared" si="27"/>
        <v>14.5</v>
      </c>
      <c r="AW55" s="24">
        <f t="shared" si="28"/>
        <v>2.5</v>
      </c>
      <c r="AX55" s="24">
        <f t="shared" si="29"/>
        <v>8</v>
      </c>
      <c r="AY55" s="24">
        <f t="shared" si="30"/>
        <v>6.5</v>
      </c>
      <c r="AZ55" s="24">
        <f t="shared" si="31"/>
        <v>17</v>
      </c>
      <c r="BA55" s="3">
        <f t="shared" si="32"/>
        <v>67.75</v>
      </c>
    </row>
    <row r="56" spans="1:53" x14ac:dyDescent="0.25">
      <c r="A56" s="25">
        <v>43206</v>
      </c>
      <c r="B56" s="28" t="s">
        <v>69</v>
      </c>
      <c r="C56" s="23">
        <v>0.5</v>
      </c>
      <c r="D56" s="33"/>
      <c r="E56" s="33"/>
      <c r="F56" s="33"/>
      <c r="G56" s="33"/>
      <c r="H56" s="33"/>
      <c r="I56" s="33">
        <v>1</v>
      </c>
      <c r="J56" s="18">
        <f t="shared" si="41"/>
        <v>50</v>
      </c>
      <c r="L56" s="3"/>
      <c r="M56" s="3">
        <f t="shared" si="42"/>
        <v>0</v>
      </c>
      <c r="N56" s="3">
        <f t="shared" si="43"/>
        <v>0</v>
      </c>
      <c r="O56" s="3">
        <f t="shared" si="44"/>
        <v>0</v>
      </c>
      <c r="P56" s="3">
        <f t="shared" si="45"/>
        <v>0</v>
      </c>
      <c r="Q56" s="3">
        <f t="shared" si="46"/>
        <v>0</v>
      </c>
      <c r="R56" s="3">
        <f t="shared" si="47"/>
        <v>50</v>
      </c>
      <c r="S56" s="3"/>
      <c r="T56" s="3"/>
      <c r="U56" s="24">
        <f t="shared" si="48"/>
        <v>0</v>
      </c>
      <c r="V56" s="24">
        <f t="shared" si="49"/>
        <v>0</v>
      </c>
      <c r="W56" s="24">
        <f t="shared" si="50"/>
        <v>0</v>
      </c>
      <c r="X56" s="24">
        <f t="shared" si="51"/>
        <v>0</v>
      </c>
      <c r="Y56" s="24">
        <f t="shared" si="52"/>
        <v>0</v>
      </c>
      <c r="Z56" s="24">
        <f t="shared" si="53"/>
        <v>0.5</v>
      </c>
      <c r="AA56" s="3"/>
      <c r="AL56" s="3"/>
      <c r="AM56" s="3">
        <f t="shared" si="37"/>
        <v>1925</v>
      </c>
      <c r="AN56" s="3">
        <f t="shared" si="20"/>
        <v>1450</v>
      </c>
      <c r="AO56" s="3">
        <f t="shared" si="21"/>
        <v>250</v>
      </c>
      <c r="AP56" s="3">
        <f t="shared" si="22"/>
        <v>800</v>
      </c>
      <c r="AQ56" s="3">
        <f t="shared" si="23"/>
        <v>650</v>
      </c>
      <c r="AR56" s="3">
        <f t="shared" si="24"/>
        <v>1750</v>
      </c>
      <c r="AS56" s="3">
        <f t="shared" si="25"/>
        <v>6825</v>
      </c>
      <c r="AT56" s="3"/>
      <c r="AU56" s="24">
        <f t="shared" si="26"/>
        <v>19.25</v>
      </c>
      <c r="AV56" s="24">
        <f t="shared" si="27"/>
        <v>14.5</v>
      </c>
      <c r="AW56" s="24">
        <f t="shared" si="28"/>
        <v>2.5</v>
      </c>
      <c r="AX56" s="24">
        <f t="shared" si="29"/>
        <v>8</v>
      </c>
      <c r="AY56" s="24">
        <f t="shared" si="30"/>
        <v>6.5</v>
      </c>
      <c r="AZ56" s="24">
        <f t="shared" si="31"/>
        <v>17.5</v>
      </c>
      <c r="BA56" s="3">
        <f t="shared" si="32"/>
        <v>68.25</v>
      </c>
    </row>
    <row r="57" spans="1:53" ht="26.25" x14ac:dyDescent="0.25">
      <c r="A57" s="25">
        <v>43206</v>
      </c>
      <c r="B57" s="28" t="s">
        <v>70</v>
      </c>
      <c r="C57" s="23">
        <v>0.5</v>
      </c>
      <c r="D57" s="33"/>
      <c r="E57" s="33"/>
      <c r="F57" s="33"/>
      <c r="G57" s="33"/>
      <c r="H57" s="33"/>
      <c r="I57" s="33">
        <v>1</v>
      </c>
      <c r="J57" s="18">
        <f t="shared" si="41"/>
        <v>50</v>
      </c>
      <c r="L57" s="3"/>
      <c r="M57" s="3">
        <f t="shared" si="42"/>
        <v>0</v>
      </c>
      <c r="N57" s="3">
        <f t="shared" si="43"/>
        <v>0</v>
      </c>
      <c r="O57" s="3">
        <f t="shared" si="44"/>
        <v>0</v>
      </c>
      <c r="P57" s="3">
        <f t="shared" si="45"/>
        <v>0</v>
      </c>
      <c r="Q57" s="3">
        <f t="shared" si="46"/>
        <v>0</v>
      </c>
      <c r="R57" s="3">
        <f t="shared" si="47"/>
        <v>50</v>
      </c>
      <c r="S57" s="3"/>
      <c r="T57" s="3"/>
      <c r="U57" s="24">
        <f t="shared" si="48"/>
        <v>0</v>
      </c>
      <c r="V57" s="24">
        <f t="shared" si="49"/>
        <v>0</v>
      </c>
      <c r="W57" s="24">
        <f t="shared" si="50"/>
        <v>0</v>
      </c>
      <c r="X57" s="24">
        <f t="shared" si="51"/>
        <v>0</v>
      </c>
      <c r="Y57" s="24">
        <f t="shared" si="52"/>
        <v>0</v>
      </c>
      <c r="Z57" s="24">
        <f t="shared" si="53"/>
        <v>0.5</v>
      </c>
      <c r="AA57" s="3"/>
      <c r="AL57" s="3"/>
      <c r="AM57" s="3">
        <f t="shared" si="37"/>
        <v>1925</v>
      </c>
      <c r="AN57" s="3">
        <f t="shared" si="20"/>
        <v>1450</v>
      </c>
      <c r="AO57" s="3">
        <f t="shared" si="21"/>
        <v>250</v>
      </c>
      <c r="AP57" s="3">
        <f t="shared" si="22"/>
        <v>800</v>
      </c>
      <c r="AQ57" s="3">
        <f t="shared" si="23"/>
        <v>650</v>
      </c>
      <c r="AR57" s="3">
        <f t="shared" si="24"/>
        <v>1800</v>
      </c>
      <c r="AS57" s="3">
        <f t="shared" si="25"/>
        <v>6875</v>
      </c>
      <c r="AT57" s="3"/>
      <c r="AU57" s="24">
        <f t="shared" si="26"/>
        <v>19.25</v>
      </c>
      <c r="AV57" s="24">
        <f t="shared" si="27"/>
        <v>14.5</v>
      </c>
      <c r="AW57" s="24">
        <f t="shared" si="28"/>
        <v>2.5</v>
      </c>
      <c r="AX57" s="24">
        <f t="shared" si="29"/>
        <v>8</v>
      </c>
      <c r="AY57" s="24">
        <f t="shared" si="30"/>
        <v>6.5</v>
      </c>
      <c r="AZ57" s="24">
        <f t="shared" si="31"/>
        <v>18</v>
      </c>
      <c r="BA57" s="3">
        <f t="shared" si="32"/>
        <v>68.75</v>
      </c>
    </row>
    <row r="58" spans="1:53" ht="26.25" x14ac:dyDescent="0.25">
      <c r="A58" s="25">
        <v>43206</v>
      </c>
      <c r="B58" s="28" t="s">
        <v>71</v>
      </c>
      <c r="C58" s="23">
        <v>1</v>
      </c>
      <c r="D58" s="33"/>
      <c r="E58" s="33"/>
      <c r="F58" s="33"/>
      <c r="G58" s="33"/>
      <c r="H58" s="33"/>
      <c r="I58" s="33">
        <v>1</v>
      </c>
      <c r="J58" s="18">
        <f t="shared" si="41"/>
        <v>100</v>
      </c>
      <c r="L58" s="3"/>
      <c r="M58" s="3">
        <f t="shared" si="42"/>
        <v>0</v>
      </c>
      <c r="N58" s="3">
        <f t="shared" si="43"/>
        <v>0</v>
      </c>
      <c r="O58" s="3">
        <f t="shared" si="44"/>
        <v>0</v>
      </c>
      <c r="P58" s="3">
        <f t="shared" si="45"/>
        <v>0</v>
      </c>
      <c r="Q58" s="3">
        <f t="shared" si="46"/>
        <v>0</v>
      </c>
      <c r="R58" s="3">
        <f t="shared" si="47"/>
        <v>100</v>
      </c>
      <c r="S58" s="3"/>
      <c r="T58" s="3"/>
      <c r="U58" s="24">
        <f t="shared" si="48"/>
        <v>0</v>
      </c>
      <c r="V58" s="24">
        <f t="shared" si="49"/>
        <v>0</v>
      </c>
      <c r="W58" s="24">
        <f t="shared" si="50"/>
        <v>0</v>
      </c>
      <c r="X58" s="24">
        <f t="shared" si="51"/>
        <v>0</v>
      </c>
      <c r="Y58" s="24">
        <f t="shared" si="52"/>
        <v>0</v>
      </c>
      <c r="Z58" s="24">
        <f t="shared" si="53"/>
        <v>1</v>
      </c>
      <c r="AA58" s="3"/>
      <c r="AL58" s="3"/>
      <c r="AM58" s="3">
        <f t="shared" si="37"/>
        <v>1925</v>
      </c>
      <c r="AN58" s="3">
        <f t="shared" si="20"/>
        <v>1450</v>
      </c>
      <c r="AO58" s="3">
        <f t="shared" si="21"/>
        <v>250</v>
      </c>
      <c r="AP58" s="3">
        <f t="shared" si="22"/>
        <v>800</v>
      </c>
      <c r="AQ58" s="3">
        <f t="shared" si="23"/>
        <v>650</v>
      </c>
      <c r="AR58" s="3">
        <f t="shared" si="24"/>
        <v>1900</v>
      </c>
      <c r="AS58" s="3">
        <f t="shared" si="25"/>
        <v>6975</v>
      </c>
      <c r="AT58" s="3"/>
      <c r="AU58" s="24">
        <f t="shared" si="26"/>
        <v>19.25</v>
      </c>
      <c r="AV58" s="24">
        <f t="shared" si="27"/>
        <v>14.5</v>
      </c>
      <c r="AW58" s="24">
        <f t="shared" si="28"/>
        <v>2.5</v>
      </c>
      <c r="AX58" s="24">
        <f t="shared" si="29"/>
        <v>8</v>
      </c>
      <c r="AY58" s="24">
        <f t="shared" si="30"/>
        <v>6.5</v>
      </c>
      <c r="AZ58" s="24">
        <f t="shared" si="31"/>
        <v>19</v>
      </c>
      <c r="BA58" s="3">
        <f t="shared" si="32"/>
        <v>69.75</v>
      </c>
    </row>
    <row r="59" spans="1:53" ht="26.25" x14ac:dyDescent="0.25">
      <c r="A59" s="25">
        <v>43207</v>
      </c>
      <c r="B59" s="28" t="s">
        <v>72</v>
      </c>
      <c r="C59" s="23">
        <v>0.75</v>
      </c>
      <c r="D59" s="33"/>
      <c r="E59" s="33"/>
      <c r="F59" s="33"/>
      <c r="G59" s="33"/>
      <c r="H59" s="33"/>
      <c r="I59" s="33">
        <v>1</v>
      </c>
      <c r="J59" s="18">
        <f t="shared" si="41"/>
        <v>75</v>
      </c>
      <c r="L59" s="3"/>
      <c r="M59" s="3">
        <f t="shared" si="42"/>
        <v>0</v>
      </c>
      <c r="N59" s="3">
        <f t="shared" si="43"/>
        <v>0</v>
      </c>
      <c r="O59" s="3">
        <f t="shared" si="44"/>
        <v>0</v>
      </c>
      <c r="P59" s="3">
        <f t="shared" si="45"/>
        <v>0</v>
      </c>
      <c r="Q59" s="3">
        <f t="shared" si="46"/>
        <v>0</v>
      </c>
      <c r="R59" s="3">
        <f t="shared" si="47"/>
        <v>75</v>
      </c>
      <c r="S59" s="3"/>
      <c r="T59" s="3"/>
      <c r="U59" s="24">
        <f t="shared" si="48"/>
        <v>0</v>
      </c>
      <c r="V59" s="24">
        <f t="shared" si="49"/>
        <v>0</v>
      </c>
      <c r="W59" s="24">
        <f t="shared" si="50"/>
        <v>0</v>
      </c>
      <c r="X59" s="24">
        <f t="shared" si="51"/>
        <v>0</v>
      </c>
      <c r="Y59" s="24">
        <f t="shared" si="52"/>
        <v>0</v>
      </c>
      <c r="Z59" s="24">
        <f t="shared" si="53"/>
        <v>0.75</v>
      </c>
      <c r="AA59" s="3"/>
      <c r="AL59" s="3"/>
      <c r="AM59" s="3">
        <f t="shared" si="37"/>
        <v>1925</v>
      </c>
      <c r="AN59" s="3">
        <f t="shared" si="20"/>
        <v>1450</v>
      </c>
      <c r="AO59" s="3">
        <f t="shared" si="21"/>
        <v>250</v>
      </c>
      <c r="AP59" s="3">
        <f t="shared" si="22"/>
        <v>800</v>
      </c>
      <c r="AQ59" s="3">
        <f t="shared" si="23"/>
        <v>650</v>
      </c>
      <c r="AR59" s="3">
        <f t="shared" si="24"/>
        <v>1975</v>
      </c>
      <c r="AS59" s="3">
        <f t="shared" si="25"/>
        <v>7050</v>
      </c>
      <c r="AT59" s="3"/>
      <c r="AU59" s="24">
        <f t="shared" si="26"/>
        <v>19.25</v>
      </c>
      <c r="AV59" s="24">
        <f t="shared" si="27"/>
        <v>14.5</v>
      </c>
      <c r="AW59" s="24">
        <f t="shared" si="28"/>
        <v>2.5</v>
      </c>
      <c r="AX59" s="24">
        <f t="shared" si="29"/>
        <v>8</v>
      </c>
      <c r="AY59" s="24">
        <f t="shared" si="30"/>
        <v>6.5</v>
      </c>
      <c r="AZ59" s="24">
        <f t="shared" si="31"/>
        <v>19.75</v>
      </c>
      <c r="BA59" s="3">
        <f t="shared" si="32"/>
        <v>70.5</v>
      </c>
    </row>
    <row r="60" spans="1:53" x14ac:dyDescent="0.25">
      <c r="A60" s="25">
        <v>43207</v>
      </c>
      <c r="B60" s="28" t="s">
        <v>73</v>
      </c>
      <c r="C60" s="23">
        <v>2</v>
      </c>
      <c r="D60" s="33"/>
      <c r="E60" s="33"/>
      <c r="F60" s="33"/>
      <c r="G60" s="33">
        <v>1</v>
      </c>
      <c r="H60" s="33"/>
      <c r="I60" s="33"/>
      <c r="J60" s="18">
        <f t="shared" si="41"/>
        <v>200</v>
      </c>
      <c r="L60" s="3"/>
      <c r="M60" s="3">
        <f t="shared" si="42"/>
        <v>0</v>
      </c>
      <c r="N60" s="3">
        <f t="shared" si="43"/>
        <v>0</v>
      </c>
      <c r="O60" s="3">
        <f t="shared" si="44"/>
        <v>0</v>
      </c>
      <c r="P60" s="3">
        <f t="shared" si="45"/>
        <v>200</v>
      </c>
      <c r="Q60" s="3">
        <f t="shared" si="46"/>
        <v>0</v>
      </c>
      <c r="R60" s="3">
        <f t="shared" si="47"/>
        <v>0</v>
      </c>
      <c r="S60" s="3"/>
      <c r="T60" s="3"/>
      <c r="U60" s="24">
        <f t="shared" si="48"/>
        <v>0</v>
      </c>
      <c r="V60" s="24">
        <f t="shared" si="49"/>
        <v>0</v>
      </c>
      <c r="W60" s="24">
        <f t="shared" si="50"/>
        <v>0</v>
      </c>
      <c r="X60" s="24">
        <f t="shared" si="51"/>
        <v>2</v>
      </c>
      <c r="Y60" s="24">
        <f t="shared" si="52"/>
        <v>0</v>
      </c>
      <c r="Z60" s="24">
        <f t="shared" si="53"/>
        <v>0</v>
      </c>
      <c r="AA60" s="3"/>
      <c r="AL60" s="3"/>
      <c r="AM60" s="3">
        <f t="shared" si="37"/>
        <v>1925</v>
      </c>
      <c r="AN60" s="3">
        <f t="shared" si="20"/>
        <v>1450</v>
      </c>
      <c r="AO60" s="3">
        <f t="shared" si="21"/>
        <v>250</v>
      </c>
      <c r="AP60" s="3">
        <f t="shared" si="22"/>
        <v>1000</v>
      </c>
      <c r="AQ60" s="3">
        <f t="shared" si="23"/>
        <v>650</v>
      </c>
      <c r="AR60" s="3">
        <f t="shared" si="24"/>
        <v>1975</v>
      </c>
      <c r="AS60" s="3">
        <f t="shared" si="25"/>
        <v>7250</v>
      </c>
      <c r="AT60" s="3"/>
      <c r="AU60" s="24">
        <f t="shared" si="26"/>
        <v>19.25</v>
      </c>
      <c r="AV60" s="24">
        <f t="shared" si="27"/>
        <v>14.5</v>
      </c>
      <c r="AW60" s="24">
        <f t="shared" si="28"/>
        <v>2.5</v>
      </c>
      <c r="AX60" s="24">
        <f t="shared" si="29"/>
        <v>10</v>
      </c>
      <c r="AY60" s="24">
        <f t="shared" si="30"/>
        <v>6.5</v>
      </c>
      <c r="AZ60" s="24">
        <f t="shared" si="31"/>
        <v>19.75</v>
      </c>
      <c r="BA60" s="3">
        <f t="shared" si="32"/>
        <v>72.5</v>
      </c>
    </row>
    <row r="61" spans="1:53" x14ac:dyDescent="0.25">
      <c r="A61" s="25">
        <v>43207</v>
      </c>
      <c r="B61" s="28" t="s">
        <v>74</v>
      </c>
      <c r="C61" s="23" t="s">
        <v>75</v>
      </c>
      <c r="D61" s="33"/>
      <c r="E61" s="33"/>
      <c r="F61" s="33"/>
      <c r="G61" s="33"/>
      <c r="H61" s="33">
        <v>1</v>
      </c>
      <c r="I61" s="33"/>
      <c r="J61" s="18">
        <f t="shared" si="41"/>
        <v>100</v>
      </c>
      <c r="L61" s="3"/>
      <c r="M61" s="3">
        <f t="shared" si="42"/>
        <v>0</v>
      </c>
      <c r="N61" s="3">
        <f t="shared" si="43"/>
        <v>0</v>
      </c>
      <c r="O61" s="3">
        <f t="shared" si="44"/>
        <v>0</v>
      </c>
      <c r="P61" s="3">
        <f t="shared" si="45"/>
        <v>0</v>
      </c>
      <c r="Q61" s="3">
        <f t="shared" si="46"/>
        <v>100</v>
      </c>
      <c r="R61" s="3">
        <f t="shared" si="47"/>
        <v>0</v>
      </c>
      <c r="S61" s="3"/>
      <c r="T61" s="3"/>
      <c r="U61" s="24">
        <f t="shared" si="48"/>
        <v>0</v>
      </c>
      <c r="V61" s="24">
        <f t="shared" si="49"/>
        <v>0</v>
      </c>
      <c r="W61" s="24">
        <f t="shared" si="50"/>
        <v>0</v>
      </c>
      <c r="X61" s="24">
        <f t="shared" si="51"/>
        <v>0</v>
      </c>
      <c r="Y61" s="24" t="str">
        <f t="shared" si="52"/>
        <v>1</v>
      </c>
      <c r="Z61" s="24">
        <f t="shared" si="53"/>
        <v>0</v>
      </c>
      <c r="AA61" s="3"/>
      <c r="AL61" s="3"/>
      <c r="AM61" s="3">
        <f t="shared" si="37"/>
        <v>1925</v>
      </c>
      <c r="AN61" s="3">
        <f t="shared" si="20"/>
        <v>1450</v>
      </c>
      <c r="AO61" s="3">
        <f t="shared" si="21"/>
        <v>250</v>
      </c>
      <c r="AP61" s="3">
        <f t="shared" si="22"/>
        <v>1000</v>
      </c>
      <c r="AQ61" s="3">
        <f t="shared" si="23"/>
        <v>750</v>
      </c>
      <c r="AR61" s="3">
        <f t="shared" si="24"/>
        <v>1975</v>
      </c>
      <c r="AS61" s="3">
        <f t="shared" si="25"/>
        <v>7350</v>
      </c>
      <c r="AT61" s="3"/>
      <c r="AU61" s="24">
        <f t="shared" si="26"/>
        <v>19.25</v>
      </c>
      <c r="AV61" s="24">
        <f t="shared" si="27"/>
        <v>14.5</v>
      </c>
      <c r="AW61" s="24">
        <f t="shared" si="28"/>
        <v>2.5</v>
      </c>
      <c r="AX61" s="24">
        <f t="shared" si="29"/>
        <v>10</v>
      </c>
      <c r="AY61" s="24">
        <f t="shared" si="30"/>
        <v>7.5</v>
      </c>
      <c r="AZ61" s="24">
        <f t="shared" si="31"/>
        <v>19.75</v>
      </c>
      <c r="BA61" s="3">
        <f t="shared" si="32"/>
        <v>73.5</v>
      </c>
    </row>
    <row r="62" spans="1:53" x14ac:dyDescent="0.25">
      <c r="A62" s="25">
        <v>43207</v>
      </c>
      <c r="B62" s="28" t="s">
        <v>76</v>
      </c>
      <c r="C62" s="23">
        <v>2</v>
      </c>
      <c r="D62" s="33"/>
      <c r="E62" s="33"/>
      <c r="F62" s="33">
        <v>1</v>
      </c>
      <c r="G62" s="33"/>
      <c r="H62" s="33"/>
      <c r="I62" s="33"/>
      <c r="J62" s="18">
        <f t="shared" si="41"/>
        <v>200</v>
      </c>
      <c r="L62" s="3"/>
      <c r="M62" s="3">
        <f t="shared" si="42"/>
        <v>0</v>
      </c>
      <c r="N62" s="3">
        <f t="shared" si="43"/>
        <v>0</v>
      </c>
      <c r="O62" s="3">
        <f t="shared" si="44"/>
        <v>200</v>
      </c>
      <c r="P62" s="3">
        <f t="shared" si="45"/>
        <v>0</v>
      </c>
      <c r="Q62" s="3">
        <f t="shared" si="46"/>
        <v>0</v>
      </c>
      <c r="R62" s="3">
        <f t="shared" si="47"/>
        <v>0</v>
      </c>
      <c r="S62" s="3"/>
      <c r="T62" s="3"/>
      <c r="U62" s="24">
        <f t="shared" si="48"/>
        <v>0</v>
      </c>
      <c r="V62" s="24">
        <f t="shared" si="49"/>
        <v>0</v>
      </c>
      <c r="W62" s="24">
        <f t="shared" si="50"/>
        <v>2</v>
      </c>
      <c r="X62" s="24">
        <f t="shared" si="51"/>
        <v>0</v>
      </c>
      <c r="Y62" s="24">
        <f t="shared" si="52"/>
        <v>0</v>
      </c>
      <c r="Z62" s="24">
        <f t="shared" si="53"/>
        <v>0</v>
      </c>
      <c r="AA62" s="3"/>
      <c r="AL62" s="3"/>
      <c r="AM62" s="3">
        <f t="shared" si="37"/>
        <v>1925</v>
      </c>
      <c r="AN62" s="3">
        <f t="shared" si="20"/>
        <v>1450</v>
      </c>
      <c r="AO62" s="3">
        <f t="shared" si="21"/>
        <v>450</v>
      </c>
      <c r="AP62" s="3">
        <f t="shared" si="22"/>
        <v>1000</v>
      </c>
      <c r="AQ62" s="3">
        <f t="shared" si="23"/>
        <v>750</v>
      </c>
      <c r="AR62" s="3">
        <f t="shared" si="24"/>
        <v>1975</v>
      </c>
      <c r="AS62" s="3">
        <f t="shared" si="25"/>
        <v>7550</v>
      </c>
      <c r="AT62" s="3"/>
      <c r="AU62" s="24">
        <f t="shared" si="26"/>
        <v>19.25</v>
      </c>
      <c r="AV62" s="24">
        <f t="shared" si="27"/>
        <v>14.5</v>
      </c>
      <c r="AW62" s="24">
        <f t="shared" si="28"/>
        <v>4.5</v>
      </c>
      <c r="AX62" s="24">
        <f t="shared" si="29"/>
        <v>10</v>
      </c>
      <c r="AY62" s="24">
        <f t="shared" si="30"/>
        <v>7.5</v>
      </c>
      <c r="AZ62" s="24">
        <f t="shared" si="31"/>
        <v>19.75</v>
      </c>
      <c r="BA62" s="3">
        <f t="shared" si="32"/>
        <v>75.5</v>
      </c>
    </row>
    <row r="63" spans="1:53" x14ac:dyDescent="0.25">
      <c r="A63" s="25">
        <v>43207</v>
      </c>
      <c r="B63" s="28" t="s">
        <v>77</v>
      </c>
      <c r="C63" s="23" t="s">
        <v>78</v>
      </c>
      <c r="D63" s="33"/>
      <c r="E63" s="33"/>
      <c r="F63" s="33">
        <v>1</v>
      </c>
      <c r="G63" s="33"/>
      <c r="H63" s="33"/>
      <c r="I63" s="33"/>
      <c r="J63" s="18">
        <f t="shared" si="41"/>
        <v>200</v>
      </c>
      <c r="L63" s="3"/>
      <c r="M63" s="3">
        <f t="shared" si="42"/>
        <v>0</v>
      </c>
      <c r="N63" s="3">
        <f t="shared" si="43"/>
        <v>0</v>
      </c>
      <c r="O63" s="3">
        <f t="shared" si="44"/>
        <v>200</v>
      </c>
      <c r="P63" s="3">
        <f t="shared" si="45"/>
        <v>0</v>
      </c>
      <c r="Q63" s="3">
        <f t="shared" si="46"/>
        <v>0</v>
      </c>
      <c r="R63" s="3">
        <f t="shared" si="47"/>
        <v>0</v>
      </c>
      <c r="S63" s="3"/>
      <c r="T63" s="3"/>
      <c r="U63" s="24">
        <f t="shared" si="48"/>
        <v>0</v>
      </c>
      <c r="V63" s="24">
        <f t="shared" si="49"/>
        <v>0</v>
      </c>
      <c r="W63" s="24" t="str">
        <f t="shared" si="50"/>
        <v>2</v>
      </c>
      <c r="X63" s="24">
        <f t="shared" si="51"/>
        <v>0</v>
      </c>
      <c r="Y63" s="24">
        <f t="shared" si="52"/>
        <v>0</v>
      </c>
      <c r="Z63" s="24">
        <f t="shared" si="53"/>
        <v>0</v>
      </c>
      <c r="AA63" s="3"/>
      <c r="AL63" s="3"/>
      <c r="AM63" s="3">
        <f t="shared" si="37"/>
        <v>1925</v>
      </c>
      <c r="AN63" s="3">
        <f t="shared" si="20"/>
        <v>1450</v>
      </c>
      <c r="AO63" s="3">
        <f t="shared" si="21"/>
        <v>650</v>
      </c>
      <c r="AP63" s="3">
        <f t="shared" si="22"/>
        <v>1000</v>
      </c>
      <c r="AQ63" s="3">
        <f t="shared" si="23"/>
        <v>750</v>
      </c>
      <c r="AR63" s="3">
        <f t="shared" si="24"/>
        <v>1975</v>
      </c>
      <c r="AS63" s="3">
        <f t="shared" si="25"/>
        <v>7750</v>
      </c>
      <c r="AT63" s="3"/>
      <c r="AU63" s="24">
        <f t="shared" si="26"/>
        <v>19.25</v>
      </c>
      <c r="AV63" s="24">
        <f t="shared" si="27"/>
        <v>14.5</v>
      </c>
      <c r="AW63" s="24">
        <f t="shared" si="28"/>
        <v>6.5</v>
      </c>
      <c r="AX63" s="24">
        <f t="shared" si="29"/>
        <v>10</v>
      </c>
      <c r="AY63" s="24">
        <f t="shared" si="30"/>
        <v>7.5</v>
      </c>
      <c r="AZ63" s="24">
        <f t="shared" si="31"/>
        <v>19.75</v>
      </c>
      <c r="BA63" s="3">
        <f t="shared" si="32"/>
        <v>77.5</v>
      </c>
    </row>
    <row r="64" spans="1:53" x14ac:dyDescent="0.25">
      <c r="A64" s="25">
        <v>43207</v>
      </c>
      <c r="B64" s="28" t="s">
        <v>79</v>
      </c>
      <c r="C64" s="23">
        <v>2</v>
      </c>
      <c r="D64" s="33"/>
      <c r="E64" s="33"/>
      <c r="F64" s="33"/>
      <c r="G64" s="33"/>
      <c r="H64" s="33"/>
      <c r="I64" s="33">
        <v>1</v>
      </c>
      <c r="J64" s="18">
        <f t="shared" si="41"/>
        <v>200</v>
      </c>
      <c r="L64" s="3"/>
      <c r="M64" s="3">
        <f t="shared" si="42"/>
        <v>0</v>
      </c>
      <c r="N64" s="3">
        <f t="shared" si="43"/>
        <v>0</v>
      </c>
      <c r="O64" s="3">
        <f t="shared" si="44"/>
        <v>0</v>
      </c>
      <c r="P64" s="3">
        <f t="shared" si="45"/>
        <v>0</v>
      </c>
      <c r="Q64" s="3">
        <f t="shared" si="46"/>
        <v>0</v>
      </c>
      <c r="R64" s="3">
        <f t="shared" si="47"/>
        <v>200</v>
      </c>
      <c r="S64" s="3"/>
      <c r="T64" s="3"/>
      <c r="U64" s="24">
        <f t="shared" si="48"/>
        <v>0</v>
      </c>
      <c r="V64" s="24">
        <f t="shared" si="49"/>
        <v>0</v>
      </c>
      <c r="W64" s="24">
        <f t="shared" si="50"/>
        <v>0</v>
      </c>
      <c r="X64" s="24">
        <f t="shared" si="51"/>
        <v>0</v>
      </c>
      <c r="Y64" s="24">
        <f t="shared" si="52"/>
        <v>0</v>
      </c>
      <c r="Z64" s="24">
        <f t="shared" si="53"/>
        <v>2</v>
      </c>
      <c r="AA64" s="3"/>
      <c r="AL64" s="3"/>
      <c r="AM64" s="3">
        <f t="shared" si="37"/>
        <v>1925</v>
      </c>
      <c r="AN64" s="3">
        <f t="shared" si="20"/>
        <v>1450</v>
      </c>
      <c r="AO64" s="3">
        <f t="shared" si="21"/>
        <v>650</v>
      </c>
      <c r="AP64" s="3">
        <f t="shared" si="22"/>
        <v>1000</v>
      </c>
      <c r="AQ64" s="3">
        <f t="shared" si="23"/>
        <v>750</v>
      </c>
      <c r="AR64" s="3">
        <f t="shared" si="24"/>
        <v>2175</v>
      </c>
      <c r="AS64" s="3">
        <f t="shared" si="25"/>
        <v>7950</v>
      </c>
      <c r="AT64" s="3"/>
      <c r="AU64" s="24">
        <f t="shared" si="26"/>
        <v>19.25</v>
      </c>
      <c r="AV64" s="24">
        <f t="shared" si="27"/>
        <v>14.5</v>
      </c>
      <c r="AW64" s="24">
        <f t="shared" si="28"/>
        <v>6.5</v>
      </c>
      <c r="AX64" s="24">
        <f t="shared" si="29"/>
        <v>10</v>
      </c>
      <c r="AY64" s="24">
        <f t="shared" si="30"/>
        <v>7.5</v>
      </c>
      <c r="AZ64" s="24">
        <f t="shared" si="31"/>
        <v>21.75</v>
      </c>
      <c r="BA64" s="3">
        <f t="shared" si="32"/>
        <v>79.5</v>
      </c>
    </row>
    <row r="65" spans="1:53" x14ac:dyDescent="0.25">
      <c r="A65" s="25">
        <v>43208</v>
      </c>
      <c r="B65" s="28" t="s">
        <v>80</v>
      </c>
      <c r="C65" s="23">
        <v>1</v>
      </c>
      <c r="D65" s="33"/>
      <c r="E65" s="33"/>
      <c r="F65" s="33"/>
      <c r="G65" s="33"/>
      <c r="H65" s="33"/>
      <c r="I65" s="33">
        <v>1</v>
      </c>
      <c r="J65" s="18">
        <f t="shared" si="41"/>
        <v>100</v>
      </c>
      <c r="L65" s="3"/>
      <c r="M65" s="3">
        <f t="shared" si="42"/>
        <v>0</v>
      </c>
      <c r="N65" s="3">
        <f t="shared" si="43"/>
        <v>0</v>
      </c>
      <c r="O65" s="3">
        <f t="shared" si="44"/>
        <v>0</v>
      </c>
      <c r="P65" s="3">
        <f t="shared" si="45"/>
        <v>0</v>
      </c>
      <c r="Q65" s="3">
        <f t="shared" si="46"/>
        <v>0</v>
      </c>
      <c r="R65" s="3">
        <f t="shared" si="47"/>
        <v>100</v>
      </c>
      <c r="S65" s="3"/>
      <c r="T65" s="3"/>
      <c r="U65" s="24">
        <f t="shared" si="48"/>
        <v>0</v>
      </c>
      <c r="V65" s="24">
        <f t="shared" si="49"/>
        <v>0</v>
      </c>
      <c r="W65" s="24">
        <f t="shared" si="50"/>
        <v>0</v>
      </c>
      <c r="X65" s="24">
        <f t="shared" si="51"/>
        <v>0</v>
      </c>
      <c r="Y65" s="24">
        <f t="shared" si="52"/>
        <v>0</v>
      </c>
      <c r="Z65" s="24">
        <f t="shared" si="53"/>
        <v>1</v>
      </c>
      <c r="AA65" s="3"/>
      <c r="AL65" s="3"/>
      <c r="AM65" s="3">
        <f t="shared" si="37"/>
        <v>1925</v>
      </c>
      <c r="AN65" s="3">
        <f t="shared" si="20"/>
        <v>1450</v>
      </c>
      <c r="AO65" s="3">
        <f t="shared" si="21"/>
        <v>650</v>
      </c>
      <c r="AP65" s="3">
        <f t="shared" si="22"/>
        <v>1000</v>
      </c>
      <c r="AQ65" s="3">
        <f t="shared" si="23"/>
        <v>750</v>
      </c>
      <c r="AR65" s="3">
        <f t="shared" si="24"/>
        <v>2275</v>
      </c>
      <c r="AS65" s="3">
        <f t="shared" si="25"/>
        <v>8050</v>
      </c>
      <c r="AT65" s="3"/>
      <c r="AU65" s="24">
        <f t="shared" si="26"/>
        <v>19.25</v>
      </c>
      <c r="AV65" s="24">
        <f t="shared" si="27"/>
        <v>14.5</v>
      </c>
      <c r="AW65" s="24">
        <f t="shared" si="28"/>
        <v>6.5</v>
      </c>
      <c r="AX65" s="24">
        <f t="shared" si="29"/>
        <v>10</v>
      </c>
      <c r="AY65" s="24">
        <f t="shared" si="30"/>
        <v>7.5</v>
      </c>
      <c r="AZ65" s="24">
        <f t="shared" si="31"/>
        <v>22.75</v>
      </c>
      <c r="BA65" s="3">
        <f t="shared" si="32"/>
        <v>80.5</v>
      </c>
    </row>
    <row r="66" spans="1:53" x14ac:dyDescent="0.25">
      <c r="A66" s="25">
        <v>43208</v>
      </c>
      <c r="B66" s="28" t="s">
        <v>81</v>
      </c>
      <c r="C66" s="23">
        <v>1.5</v>
      </c>
      <c r="D66" s="33"/>
      <c r="E66" s="33"/>
      <c r="F66" s="33"/>
      <c r="G66" s="33"/>
      <c r="H66" s="33"/>
      <c r="I66" s="33">
        <v>1</v>
      </c>
      <c r="J66" s="18">
        <f t="shared" si="41"/>
        <v>150</v>
      </c>
      <c r="L66" s="3"/>
      <c r="M66" s="3">
        <f t="shared" si="42"/>
        <v>0</v>
      </c>
      <c r="N66" s="3">
        <f t="shared" si="43"/>
        <v>0</v>
      </c>
      <c r="O66" s="3">
        <f t="shared" si="44"/>
        <v>0</v>
      </c>
      <c r="P66" s="3">
        <f t="shared" si="45"/>
        <v>0</v>
      </c>
      <c r="Q66" s="3">
        <f t="shared" si="46"/>
        <v>0</v>
      </c>
      <c r="R66" s="3">
        <f t="shared" si="47"/>
        <v>150</v>
      </c>
      <c r="S66" s="3"/>
      <c r="T66" s="3"/>
      <c r="U66" s="24">
        <f t="shared" si="48"/>
        <v>0</v>
      </c>
      <c r="V66" s="24">
        <f t="shared" si="49"/>
        <v>0</v>
      </c>
      <c r="W66" s="24">
        <f t="shared" si="50"/>
        <v>0</v>
      </c>
      <c r="X66" s="24">
        <f t="shared" si="51"/>
        <v>0</v>
      </c>
      <c r="Y66" s="24">
        <f t="shared" si="52"/>
        <v>0</v>
      </c>
      <c r="Z66" s="24">
        <f t="shared" si="53"/>
        <v>1.5</v>
      </c>
      <c r="AA66" s="6"/>
      <c r="AL66" s="3"/>
      <c r="AM66" s="3">
        <f t="shared" si="37"/>
        <v>1925</v>
      </c>
      <c r="AN66" s="3">
        <f t="shared" si="20"/>
        <v>1450</v>
      </c>
      <c r="AO66" s="3">
        <f t="shared" si="21"/>
        <v>650</v>
      </c>
      <c r="AP66" s="3">
        <f t="shared" si="22"/>
        <v>1000</v>
      </c>
      <c r="AQ66" s="3">
        <f t="shared" si="23"/>
        <v>750</v>
      </c>
      <c r="AR66" s="3">
        <f t="shared" si="24"/>
        <v>2425</v>
      </c>
      <c r="AS66" s="3">
        <f t="shared" si="25"/>
        <v>8200</v>
      </c>
      <c r="AT66" s="3"/>
      <c r="AU66" s="24">
        <f t="shared" si="26"/>
        <v>19.25</v>
      </c>
      <c r="AV66" s="24">
        <f t="shared" si="27"/>
        <v>14.5</v>
      </c>
      <c r="AW66" s="24">
        <f t="shared" si="28"/>
        <v>6.5</v>
      </c>
      <c r="AX66" s="24">
        <f t="shared" si="29"/>
        <v>10</v>
      </c>
      <c r="AY66" s="24">
        <f t="shared" si="30"/>
        <v>7.5</v>
      </c>
      <c r="AZ66" s="24">
        <f t="shared" si="31"/>
        <v>24.25</v>
      </c>
      <c r="BA66" s="3">
        <f t="shared" si="32"/>
        <v>82</v>
      </c>
    </row>
    <row r="67" spans="1:53" ht="26.25" x14ac:dyDescent="0.25">
      <c r="A67" s="25">
        <v>43208</v>
      </c>
      <c r="B67" s="28" t="s">
        <v>82</v>
      </c>
      <c r="C67" s="23">
        <v>0.25</v>
      </c>
      <c r="D67" s="33"/>
      <c r="E67" s="33"/>
      <c r="F67" s="33"/>
      <c r="G67" s="33"/>
      <c r="H67" s="33"/>
      <c r="I67" s="33">
        <v>1</v>
      </c>
      <c r="J67" s="18">
        <f t="shared" ref="J67:J82" si="54">SUM(D67:I67)*100*C67</f>
        <v>25</v>
      </c>
      <c r="L67" s="3"/>
      <c r="M67" s="3">
        <f t="shared" si="42"/>
        <v>0</v>
      </c>
      <c r="N67" s="3">
        <f t="shared" si="43"/>
        <v>0</v>
      </c>
      <c r="O67" s="3">
        <f t="shared" si="44"/>
        <v>0</v>
      </c>
      <c r="P67" s="3">
        <f t="shared" si="45"/>
        <v>0</v>
      </c>
      <c r="Q67" s="3">
        <f t="shared" si="46"/>
        <v>0</v>
      </c>
      <c r="R67" s="3">
        <f t="shared" si="47"/>
        <v>25</v>
      </c>
      <c r="S67" s="3"/>
      <c r="T67" s="3"/>
      <c r="U67" s="24">
        <f t="shared" si="48"/>
        <v>0</v>
      </c>
      <c r="V67" s="24">
        <f t="shared" si="49"/>
        <v>0</v>
      </c>
      <c r="W67" s="24">
        <f t="shared" si="50"/>
        <v>0</v>
      </c>
      <c r="X67" s="24">
        <f t="shared" si="51"/>
        <v>0</v>
      </c>
      <c r="Y67" s="24">
        <f t="shared" si="52"/>
        <v>0</v>
      </c>
      <c r="Z67" s="24">
        <f t="shared" si="53"/>
        <v>0.25</v>
      </c>
      <c r="AA67" s="4"/>
      <c r="AL67" s="3"/>
      <c r="AM67" s="3">
        <f t="shared" si="37"/>
        <v>1925</v>
      </c>
      <c r="AN67" s="3">
        <f t="shared" si="20"/>
        <v>1450</v>
      </c>
      <c r="AO67" s="3">
        <f t="shared" si="21"/>
        <v>650</v>
      </c>
      <c r="AP67" s="3">
        <f t="shared" si="22"/>
        <v>1000</v>
      </c>
      <c r="AQ67" s="3">
        <f t="shared" si="23"/>
        <v>750</v>
      </c>
      <c r="AR67" s="3">
        <f t="shared" si="24"/>
        <v>2450</v>
      </c>
      <c r="AS67" s="3">
        <f t="shared" si="25"/>
        <v>8225</v>
      </c>
      <c r="AT67" s="3"/>
      <c r="AU67" s="24">
        <f t="shared" si="26"/>
        <v>19.25</v>
      </c>
      <c r="AV67" s="24">
        <f t="shared" si="27"/>
        <v>14.5</v>
      </c>
      <c r="AW67" s="24">
        <f t="shared" si="28"/>
        <v>6.5</v>
      </c>
      <c r="AX67" s="24">
        <f t="shared" si="29"/>
        <v>10</v>
      </c>
      <c r="AY67" s="24">
        <f t="shared" si="30"/>
        <v>7.5</v>
      </c>
      <c r="AZ67" s="24">
        <f t="shared" si="31"/>
        <v>24.5</v>
      </c>
      <c r="BA67" s="3">
        <f t="shared" si="32"/>
        <v>82.25</v>
      </c>
    </row>
    <row r="68" spans="1:53" x14ac:dyDescent="0.25">
      <c r="A68" s="25">
        <v>43208</v>
      </c>
      <c r="B68" s="28" t="s">
        <v>85</v>
      </c>
      <c r="C68" s="23" t="s">
        <v>86</v>
      </c>
      <c r="D68" s="33">
        <v>1</v>
      </c>
      <c r="E68" s="33"/>
      <c r="F68" s="33"/>
      <c r="G68" s="33"/>
      <c r="H68" s="33"/>
      <c r="I68" s="33"/>
      <c r="J68" s="18">
        <f t="shared" si="54"/>
        <v>150</v>
      </c>
      <c r="L68" s="3"/>
      <c r="M68" s="3">
        <f t="shared" ref="M68:M82" si="55">IF(D68=1,100*$C68,0)</f>
        <v>150</v>
      </c>
      <c r="N68" s="3">
        <f t="shared" ref="N68:N82" si="56">IF(E68=1,100*$C68,0)</f>
        <v>0</v>
      </c>
      <c r="O68" s="3">
        <f t="shared" ref="O68:O82" si="57">IF(F68=1,100*$C68,0)</f>
        <v>0</v>
      </c>
      <c r="P68" s="3">
        <f t="shared" ref="P68:P82" si="58">IF(G68=1,100*$C68,0)</f>
        <v>0</v>
      </c>
      <c r="Q68" s="3">
        <f t="shared" ref="Q68:Q82" si="59">IF(H68=1,100*$C68,0)</f>
        <v>0</v>
      </c>
      <c r="R68" s="3">
        <f t="shared" ref="R68:R82" si="60">IF(I68=1,100*$C68,0)</f>
        <v>0</v>
      </c>
      <c r="S68" s="3"/>
      <c r="T68" s="3"/>
      <c r="U68" s="24" t="str">
        <f t="shared" ref="U68:U82" si="61">IF(D68=1,$C68,0)</f>
        <v>1.5</v>
      </c>
      <c r="V68" s="24">
        <f t="shared" ref="V68:V82" si="62">IF(E68=1,$C68,0)</f>
        <v>0</v>
      </c>
      <c r="W68" s="24">
        <f t="shared" ref="W68:W82" si="63">IF(F68=1,$C68,0)</f>
        <v>0</v>
      </c>
      <c r="X68" s="24">
        <f t="shared" ref="X68:X82" si="64">IF(G68=1,$C68,0)</f>
        <v>0</v>
      </c>
      <c r="Y68" s="24">
        <f t="shared" ref="Y68:Y82" si="65">IF(H68=1,$C68,0)</f>
        <v>0</v>
      </c>
      <c r="Z68" s="24">
        <f t="shared" ref="Z68:Z82" si="66">IF(I68=1,$C68,0)</f>
        <v>0</v>
      </c>
      <c r="AA68" s="3"/>
      <c r="AL68" s="3"/>
      <c r="AM68" s="3">
        <f t="shared" si="37"/>
        <v>2075</v>
      </c>
      <c r="AN68" s="3">
        <f t="shared" si="20"/>
        <v>1450</v>
      </c>
      <c r="AO68" s="3">
        <f t="shared" si="21"/>
        <v>650</v>
      </c>
      <c r="AP68" s="3">
        <f t="shared" si="22"/>
        <v>1000</v>
      </c>
      <c r="AQ68" s="3">
        <f t="shared" si="23"/>
        <v>750</v>
      </c>
      <c r="AR68" s="3">
        <f t="shared" si="24"/>
        <v>2450</v>
      </c>
      <c r="AS68" s="3">
        <f t="shared" si="25"/>
        <v>8375</v>
      </c>
      <c r="AT68" s="3"/>
      <c r="AU68" s="24">
        <f t="shared" si="26"/>
        <v>20.75</v>
      </c>
      <c r="AV68" s="24">
        <f t="shared" si="27"/>
        <v>14.5</v>
      </c>
      <c r="AW68" s="24">
        <f t="shared" si="28"/>
        <v>6.5</v>
      </c>
      <c r="AX68" s="24">
        <f t="shared" si="29"/>
        <v>10</v>
      </c>
      <c r="AY68" s="24">
        <f t="shared" si="30"/>
        <v>7.5</v>
      </c>
      <c r="AZ68" s="24">
        <f t="shared" si="31"/>
        <v>24.5</v>
      </c>
      <c r="BA68" s="3">
        <f t="shared" si="32"/>
        <v>83.75</v>
      </c>
    </row>
    <row r="69" spans="1:53" x14ac:dyDescent="0.25">
      <c r="A69" s="25">
        <v>43209</v>
      </c>
      <c r="B69" s="28" t="s">
        <v>88</v>
      </c>
      <c r="C69" s="23" t="s">
        <v>86</v>
      </c>
      <c r="D69" s="33"/>
      <c r="E69" s="33"/>
      <c r="F69" s="33"/>
      <c r="G69" s="33"/>
      <c r="H69" s="33">
        <v>1</v>
      </c>
      <c r="I69" s="33"/>
      <c r="J69" s="18">
        <f t="shared" si="54"/>
        <v>150</v>
      </c>
      <c r="L69" s="3"/>
      <c r="M69" s="3">
        <f t="shared" si="55"/>
        <v>0</v>
      </c>
      <c r="N69" s="3">
        <f t="shared" si="56"/>
        <v>0</v>
      </c>
      <c r="O69" s="3">
        <f t="shared" si="57"/>
        <v>0</v>
      </c>
      <c r="P69" s="3">
        <f t="shared" si="58"/>
        <v>0</v>
      </c>
      <c r="Q69" s="3">
        <f t="shared" si="59"/>
        <v>150</v>
      </c>
      <c r="R69" s="3">
        <f t="shared" si="60"/>
        <v>0</v>
      </c>
      <c r="S69" s="3"/>
      <c r="T69" s="3"/>
      <c r="U69" s="24">
        <f t="shared" si="61"/>
        <v>0</v>
      </c>
      <c r="V69" s="24">
        <f t="shared" si="62"/>
        <v>0</v>
      </c>
      <c r="W69" s="24">
        <f t="shared" si="63"/>
        <v>0</v>
      </c>
      <c r="X69" s="24">
        <f t="shared" si="64"/>
        <v>0</v>
      </c>
      <c r="Y69" s="24" t="str">
        <f t="shared" si="65"/>
        <v>1.5</v>
      </c>
      <c r="Z69" s="24">
        <f t="shared" si="66"/>
        <v>0</v>
      </c>
      <c r="AA69" s="3"/>
      <c r="AL69" s="3"/>
      <c r="AM69" s="3">
        <f t="shared" ref="AM69:AM82" si="67">IF(D69=1,100*$C69+AM68,AM68)</f>
        <v>2075</v>
      </c>
      <c r="AN69" s="3">
        <f t="shared" ref="AN69:AN82" si="68">IF(E69=1,100*$C69+AN68,AN68)</f>
        <v>1450</v>
      </c>
      <c r="AO69" s="3">
        <f t="shared" ref="AO69:AO82" si="69">IF(F69=1,100*$C69+AO68,AO68)</f>
        <v>650</v>
      </c>
      <c r="AP69" s="3">
        <f t="shared" ref="AP69:AP82" si="70">IF(G69=1,100*$C69+AP68,AP68)</f>
        <v>1000</v>
      </c>
      <c r="AQ69" s="3">
        <f t="shared" ref="AQ69:AQ82" si="71">IF(H69=1,100*$C69+AQ68,AQ68)</f>
        <v>900</v>
      </c>
      <c r="AR69" s="3">
        <f t="shared" ref="AR69:AR82" si="72">IF(I69=1,100*$C69+AR68,AR68)</f>
        <v>2450</v>
      </c>
      <c r="AS69" s="3">
        <f t="shared" ref="AS69:AS82" si="73">IF(SUM(M69:R69)=0,AS68,SUM(M69:R69)+AS68)</f>
        <v>8525</v>
      </c>
      <c r="AT69" s="3"/>
      <c r="AU69" s="24">
        <f t="shared" ref="AU69:AU82" si="74">IF(D69=1,$C69+AU68,AU68)</f>
        <v>20.75</v>
      </c>
      <c r="AV69" s="24">
        <f t="shared" ref="AV69:AV82" si="75">IF(E69=1,$C69+AV68,AV68)</f>
        <v>14.5</v>
      </c>
      <c r="AW69" s="24">
        <f t="shared" ref="AW69:AW82" si="76">IF(F69=1,$C69+AW68,AW68)</f>
        <v>6.5</v>
      </c>
      <c r="AX69" s="24">
        <f t="shared" ref="AX69:AX82" si="77">IF(G69=1,$C69+AX68,AX68)</f>
        <v>10</v>
      </c>
      <c r="AY69" s="24">
        <f t="shared" ref="AY69:AY82" si="78">IF(H69=1,$C69+AY68,AY68)</f>
        <v>9</v>
      </c>
      <c r="AZ69" s="24">
        <f t="shared" ref="AZ69:AZ82" si="79">IF(I69=1,$C69+AZ68,AZ68)</f>
        <v>24.5</v>
      </c>
      <c r="BA69" s="3">
        <f t="shared" ref="BA69:BA82" si="80">AS69*0.01</f>
        <v>85.25</v>
      </c>
    </row>
    <row r="70" spans="1:53" x14ac:dyDescent="0.25">
      <c r="A70" s="25"/>
      <c r="B70" s="28"/>
      <c r="C70" s="23"/>
      <c r="D70" s="33"/>
      <c r="E70" s="33"/>
      <c r="F70" s="33"/>
      <c r="G70" s="33"/>
      <c r="H70" s="33"/>
      <c r="I70" s="33"/>
      <c r="J70" s="18">
        <f t="shared" si="54"/>
        <v>0</v>
      </c>
      <c r="L70" s="3"/>
      <c r="M70" s="3">
        <f t="shared" si="55"/>
        <v>0</v>
      </c>
      <c r="N70" s="3">
        <f t="shared" si="56"/>
        <v>0</v>
      </c>
      <c r="O70" s="3">
        <f t="shared" si="57"/>
        <v>0</v>
      </c>
      <c r="P70" s="3">
        <f t="shared" si="58"/>
        <v>0</v>
      </c>
      <c r="Q70" s="3">
        <f t="shared" si="59"/>
        <v>0</v>
      </c>
      <c r="R70" s="3">
        <f t="shared" si="60"/>
        <v>0</v>
      </c>
      <c r="S70" s="3"/>
      <c r="T70" s="3"/>
      <c r="U70" s="24">
        <f t="shared" si="61"/>
        <v>0</v>
      </c>
      <c r="V70" s="24">
        <f t="shared" si="62"/>
        <v>0</v>
      </c>
      <c r="W70" s="24">
        <f t="shared" si="63"/>
        <v>0</v>
      </c>
      <c r="X70" s="24">
        <f t="shared" si="64"/>
        <v>0</v>
      </c>
      <c r="Y70" s="24">
        <f t="shared" si="65"/>
        <v>0</v>
      </c>
      <c r="Z70" s="24">
        <f t="shared" si="66"/>
        <v>0</v>
      </c>
      <c r="AA70" s="3"/>
      <c r="AL70" s="3"/>
      <c r="AM70" s="3">
        <f t="shared" si="67"/>
        <v>2075</v>
      </c>
      <c r="AN70" s="3">
        <f t="shared" si="68"/>
        <v>1450</v>
      </c>
      <c r="AO70" s="3">
        <f t="shared" si="69"/>
        <v>650</v>
      </c>
      <c r="AP70" s="3">
        <f t="shared" si="70"/>
        <v>1000</v>
      </c>
      <c r="AQ70" s="3">
        <f t="shared" si="71"/>
        <v>900</v>
      </c>
      <c r="AR70" s="3">
        <f t="shared" si="72"/>
        <v>2450</v>
      </c>
      <c r="AS70" s="3">
        <f t="shared" si="73"/>
        <v>8525</v>
      </c>
      <c r="AT70" s="3"/>
      <c r="AU70" s="24">
        <f t="shared" si="74"/>
        <v>20.75</v>
      </c>
      <c r="AV70" s="24">
        <f t="shared" si="75"/>
        <v>14.5</v>
      </c>
      <c r="AW70" s="24">
        <f t="shared" si="76"/>
        <v>6.5</v>
      </c>
      <c r="AX70" s="24">
        <f t="shared" si="77"/>
        <v>10</v>
      </c>
      <c r="AY70" s="24">
        <f t="shared" si="78"/>
        <v>9</v>
      </c>
      <c r="AZ70" s="24">
        <f t="shared" si="79"/>
        <v>24.5</v>
      </c>
      <c r="BA70" s="3">
        <f t="shared" si="80"/>
        <v>85.25</v>
      </c>
    </row>
    <row r="71" spans="1:53" x14ac:dyDescent="0.25">
      <c r="A71" s="25"/>
      <c r="B71" s="28"/>
      <c r="C71" s="23"/>
      <c r="D71" s="33"/>
      <c r="E71" s="33"/>
      <c r="F71" s="33"/>
      <c r="G71" s="33"/>
      <c r="H71" s="33"/>
      <c r="I71" s="33"/>
      <c r="J71" s="18">
        <f t="shared" si="54"/>
        <v>0</v>
      </c>
      <c r="L71" s="3"/>
      <c r="M71" s="3">
        <f t="shared" si="55"/>
        <v>0</v>
      </c>
      <c r="N71" s="3">
        <f t="shared" si="56"/>
        <v>0</v>
      </c>
      <c r="O71" s="3">
        <f t="shared" si="57"/>
        <v>0</v>
      </c>
      <c r="P71" s="3">
        <f t="shared" si="58"/>
        <v>0</v>
      </c>
      <c r="Q71" s="3">
        <f t="shared" si="59"/>
        <v>0</v>
      </c>
      <c r="R71" s="3">
        <f t="shared" si="60"/>
        <v>0</v>
      </c>
      <c r="S71" s="3"/>
      <c r="T71" s="3"/>
      <c r="U71" s="24">
        <f t="shared" si="61"/>
        <v>0</v>
      </c>
      <c r="V71" s="24">
        <f t="shared" si="62"/>
        <v>0</v>
      </c>
      <c r="W71" s="24">
        <f t="shared" si="63"/>
        <v>0</v>
      </c>
      <c r="X71" s="24">
        <f t="shared" si="64"/>
        <v>0</v>
      </c>
      <c r="Y71" s="24">
        <f t="shared" si="65"/>
        <v>0</v>
      </c>
      <c r="Z71" s="24">
        <f t="shared" si="66"/>
        <v>0</v>
      </c>
      <c r="AA71" s="3"/>
      <c r="AL71" s="3"/>
      <c r="AM71" s="3">
        <f t="shared" si="67"/>
        <v>2075</v>
      </c>
      <c r="AN71" s="3">
        <f t="shared" si="68"/>
        <v>1450</v>
      </c>
      <c r="AO71" s="3">
        <f t="shared" si="69"/>
        <v>650</v>
      </c>
      <c r="AP71" s="3">
        <f t="shared" si="70"/>
        <v>1000</v>
      </c>
      <c r="AQ71" s="3">
        <f t="shared" si="71"/>
        <v>900</v>
      </c>
      <c r="AR71" s="3">
        <f t="shared" si="72"/>
        <v>2450</v>
      </c>
      <c r="AS71" s="3">
        <f t="shared" si="73"/>
        <v>8525</v>
      </c>
      <c r="AT71" s="3"/>
      <c r="AU71" s="24">
        <f t="shared" si="74"/>
        <v>20.75</v>
      </c>
      <c r="AV71" s="24">
        <f t="shared" si="75"/>
        <v>14.5</v>
      </c>
      <c r="AW71" s="24">
        <f t="shared" si="76"/>
        <v>6.5</v>
      </c>
      <c r="AX71" s="24">
        <f t="shared" si="77"/>
        <v>10</v>
      </c>
      <c r="AY71" s="24">
        <f t="shared" si="78"/>
        <v>9</v>
      </c>
      <c r="AZ71" s="24">
        <f t="shared" si="79"/>
        <v>24.5</v>
      </c>
      <c r="BA71" s="3">
        <f t="shared" si="80"/>
        <v>85.25</v>
      </c>
    </row>
    <row r="72" spans="1:53" x14ac:dyDescent="0.25">
      <c r="A72" s="25"/>
      <c r="B72" s="28"/>
      <c r="C72" s="23"/>
      <c r="D72" s="33"/>
      <c r="E72" s="33"/>
      <c r="F72" s="33"/>
      <c r="G72" s="33"/>
      <c r="H72" s="33"/>
      <c r="I72" s="33"/>
      <c r="J72" s="18">
        <f t="shared" si="54"/>
        <v>0</v>
      </c>
      <c r="L72" s="3"/>
      <c r="M72" s="3">
        <f t="shared" si="55"/>
        <v>0</v>
      </c>
      <c r="N72" s="3">
        <f t="shared" si="56"/>
        <v>0</v>
      </c>
      <c r="O72" s="3">
        <f t="shared" si="57"/>
        <v>0</v>
      </c>
      <c r="P72" s="3">
        <f t="shared" si="58"/>
        <v>0</v>
      </c>
      <c r="Q72" s="3">
        <f t="shared" si="59"/>
        <v>0</v>
      </c>
      <c r="R72" s="3">
        <f t="shared" si="60"/>
        <v>0</v>
      </c>
      <c r="S72" s="3"/>
      <c r="T72" s="3"/>
      <c r="U72" s="24">
        <f t="shared" si="61"/>
        <v>0</v>
      </c>
      <c r="V72" s="24">
        <f t="shared" si="62"/>
        <v>0</v>
      </c>
      <c r="W72" s="24">
        <f t="shared" si="63"/>
        <v>0</v>
      </c>
      <c r="X72" s="24">
        <f t="shared" si="64"/>
        <v>0</v>
      </c>
      <c r="Y72" s="24">
        <f t="shared" si="65"/>
        <v>0</v>
      </c>
      <c r="Z72" s="24">
        <f t="shared" si="66"/>
        <v>0</v>
      </c>
      <c r="AA72" s="3"/>
      <c r="AL72" s="3"/>
      <c r="AM72" s="3">
        <f t="shared" si="67"/>
        <v>2075</v>
      </c>
      <c r="AN72" s="3">
        <f t="shared" si="68"/>
        <v>1450</v>
      </c>
      <c r="AO72" s="3">
        <f t="shared" si="69"/>
        <v>650</v>
      </c>
      <c r="AP72" s="3">
        <f t="shared" si="70"/>
        <v>1000</v>
      </c>
      <c r="AQ72" s="3">
        <f t="shared" si="71"/>
        <v>900</v>
      </c>
      <c r="AR72" s="3">
        <f t="shared" si="72"/>
        <v>2450</v>
      </c>
      <c r="AS72" s="3">
        <f t="shared" si="73"/>
        <v>8525</v>
      </c>
      <c r="AT72" s="3"/>
      <c r="AU72" s="24">
        <f t="shared" si="74"/>
        <v>20.75</v>
      </c>
      <c r="AV72" s="24">
        <f t="shared" si="75"/>
        <v>14.5</v>
      </c>
      <c r="AW72" s="24">
        <f t="shared" si="76"/>
        <v>6.5</v>
      </c>
      <c r="AX72" s="24">
        <f t="shared" si="77"/>
        <v>10</v>
      </c>
      <c r="AY72" s="24">
        <f t="shared" si="78"/>
        <v>9</v>
      </c>
      <c r="AZ72" s="24">
        <f t="shared" si="79"/>
        <v>24.5</v>
      </c>
      <c r="BA72" s="3">
        <f t="shared" si="80"/>
        <v>85.25</v>
      </c>
    </row>
    <row r="73" spans="1:53" x14ac:dyDescent="0.25">
      <c r="A73" s="25"/>
      <c r="B73" s="28"/>
      <c r="C73" s="23"/>
      <c r="D73" s="33"/>
      <c r="E73" s="33"/>
      <c r="F73" s="33"/>
      <c r="G73" s="33"/>
      <c r="H73" s="33"/>
      <c r="I73" s="33"/>
      <c r="J73" s="18">
        <f t="shared" si="54"/>
        <v>0</v>
      </c>
      <c r="L73" s="3"/>
      <c r="M73" s="3">
        <f t="shared" si="55"/>
        <v>0</v>
      </c>
      <c r="N73" s="3">
        <f t="shared" si="56"/>
        <v>0</v>
      </c>
      <c r="O73" s="3">
        <f t="shared" si="57"/>
        <v>0</v>
      </c>
      <c r="P73" s="3">
        <f t="shared" si="58"/>
        <v>0</v>
      </c>
      <c r="Q73" s="3">
        <f t="shared" si="59"/>
        <v>0</v>
      </c>
      <c r="R73" s="3">
        <f t="shared" si="60"/>
        <v>0</v>
      </c>
      <c r="S73" s="3"/>
      <c r="T73" s="3"/>
      <c r="U73" s="24">
        <f t="shared" si="61"/>
        <v>0</v>
      </c>
      <c r="V73" s="24">
        <f t="shared" si="62"/>
        <v>0</v>
      </c>
      <c r="W73" s="24">
        <f t="shared" si="63"/>
        <v>0</v>
      </c>
      <c r="X73" s="24">
        <f t="shared" si="64"/>
        <v>0</v>
      </c>
      <c r="Y73" s="24">
        <f t="shared" si="65"/>
        <v>0</v>
      </c>
      <c r="Z73" s="24">
        <f t="shared" si="66"/>
        <v>0</v>
      </c>
      <c r="AA73" s="3"/>
      <c r="AL73" s="3"/>
      <c r="AM73" s="3">
        <f t="shared" si="67"/>
        <v>2075</v>
      </c>
      <c r="AN73" s="3">
        <f t="shared" si="68"/>
        <v>1450</v>
      </c>
      <c r="AO73" s="3">
        <f t="shared" si="69"/>
        <v>650</v>
      </c>
      <c r="AP73" s="3">
        <f t="shared" si="70"/>
        <v>1000</v>
      </c>
      <c r="AQ73" s="3">
        <f t="shared" si="71"/>
        <v>900</v>
      </c>
      <c r="AR73" s="3">
        <f t="shared" si="72"/>
        <v>2450</v>
      </c>
      <c r="AS73" s="3">
        <f t="shared" si="73"/>
        <v>8525</v>
      </c>
      <c r="AT73" s="3"/>
      <c r="AU73" s="24">
        <f t="shared" si="74"/>
        <v>20.75</v>
      </c>
      <c r="AV73" s="24">
        <f t="shared" si="75"/>
        <v>14.5</v>
      </c>
      <c r="AW73" s="24">
        <f t="shared" si="76"/>
        <v>6.5</v>
      </c>
      <c r="AX73" s="24">
        <f t="shared" si="77"/>
        <v>10</v>
      </c>
      <c r="AY73" s="24">
        <f t="shared" si="78"/>
        <v>9</v>
      </c>
      <c r="AZ73" s="24">
        <f t="shared" si="79"/>
        <v>24.5</v>
      </c>
      <c r="BA73" s="3">
        <f t="shared" si="80"/>
        <v>85.25</v>
      </c>
    </row>
    <row r="74" spans="1:53" x14ac:dyDescent="0.25">
      <c r="A74" s="25"/>
      <c r="B74" s="28"/>
      <c r="C74" s="23"/>
      <c r="D74" s="33"/>
      <c r="E74" s="33"/>
      <c r="F74" s="33"/>
      <c r="G74" s="33"/>
      <c r="H74" s="33"/>
      <c r="I74" s="33"/>
      <c r="J74" s="18">
        <f t="shared" si="54"/>
        <v>0</v>
      </c>
      <c r="L74" s="3"/>
      <c r="M74" s="3">
        <f t="shared" si="55"/>
        <v>0</v>
      </c>
      <c r="N74" s="3">
        <f t="shared" si="56"/>
        <v>0</v>
      </c>
      <c r="O74" s="3">
        <f t="shared" si="57"/>
        <v>0</v>
      </c>
      <c r="P74" s="3">
        <f t="shared" si="58"/>
        <v>0</v>
      </c>
      <c r="Q74" s="3">
        <f t="shared" si="59"/>
        <v>0</v>
      </c>
      <c r="R74" s="3">
        <f t="shared" si="60"/>
        <v>0</v>
      </c>
      <c r="S74" s="3"/>
      <c r="T74" s="3"/>
      <c r="U74" s="24">
        <f t="shared" si="61"/>
        <v>0</v>
      </c>
      <c r="V74" s="24">
        <f t="shared" si="62"/>
        <v>0</v>
      </c>
      <c r="W74" s="24">
        <f t="shared" si="63"/>
        <v>0</v>
      </c>
      <c r="X74" s="24">
        <f t="shared" si="64"/>
        <v>0</v>
      </c>
      <c r="Y74" s="24">
        <f t="shared" si="65"/>
        <v>0</v>
      </c>
      <c r="Z74" s="24">
        <f t="shared" si="66"/>
        <v>0</v>
      </c>
      <c r="AA74" s="3"/>
      <c r="AL74" s="3"/>
      <c r="AM74" s="3">
        <f t="shared" si="67"/>
        <v>2075</v>
      </c>
      <c r="AN74" s="3">
        <f t="shared" si="68"/>
        <v>1450</v>
      </c>
      <c r="AO74" s="3">
        <f t="shared" si="69"/>
        <v>650</v>
      </c>
      <c r="AP74" s="3">
        <f t="shared" si="70"/>
        <v>1000</v>
      </c>
      <c r="AQ74" s="3">
        <f t="shared" si="71"/>
        <v>900</v>
      </c>
      <c r="AR74" s="3">
        <f t="shared" si="72"/>
        <v>2450</v>
      </c>
      <c r="AS74" s="3">
        <f t="shared" si="73"/>
        <v>8525</v>
      </c>
      <c r="AT74" s="3"/>
      <c r="AU74" s="24">
        <f t="shared" si="74"/>
        <v>20.75</v>
      </c>
      <c r="AV74" s="24">
        <f t="shared" si="75"/>
        <v>14.5</v>
      </c>
      <c r="AW74" s="24">
        <f t="shared" si="76"/>
        <v>6.5</v>
      </c>
      <c r="AX74" s="24">
        <f t="shared" si="77"/>
        <v>10</v>
      </c>
      <c r="AY74" s="24">
        <f t="shared" si="78"/>
        <v>9</v>
      </c>
      <c r="AZ74" s="24">
        <f t="shared" si="79"/>
        <v>24.5</v>
      </c>
      <c r="BA74" s="3">
        <f t="shared" si="80"/>
        <v>85.25</v>
      </c>
    </row>
    <row r="75" spans="1:53" x14ac:dyDescent="0.25">
      <c r="A75" s="25"/>
      <c r="B75" s="28"/>
      <c r="C75" s="23"/>
      <c r="D75" s="33"/>
      <c r="E75" s="33"/>
      <c r="F75" s="33"/>
      <c r="G75" s="33"/>
      <c r="H75" s="33"/>
      <c r="I75" s="33"/>
      <c r="J75" s="18">
        <f t="shared" si="54"/>
        <v>0</v>
      </c>
      <c r="L75" s="3"/>
      <c r="M75" s="3">
        <f t="shared" si="55"/>
        <v>0</v>
      </c>
      <c r="N75" s="3">
        <f t="shared" si="56"/>
        <v>0</v>
      </c>
      <c r="O75" s="3">
        <f t="shared" si="57"/>
        <v>0</v>
      </c>
      <c r="P75" s="3">
        <f t="shared" si="58"/>
        <v>0</v>
      </c>
      <c r="Q75" s="3">
        <f t="shared" si="59"/>
        <v>0</v>
      </c>
      <c r="R75" s="3">
        <f t="shared" si="60"/>
        <v>0</v>
      </c>
      <c r="S75" s="3"/>
      <c r="T75" s="3"/>
      <c r="U75" s="24">
        <f t="shared" si="61"/>
        <v>0</v>
      </c>
      <c r="V75" s="24">
        <f t="shared" si="62"/>
        <v>0</v>
      </c>
      <c r="W75" s="24">
        <f t="shared" si="63"/>
        <v>0</v>
      </c>
      <c r="X75" s="24">
        <f t="shared" si="64"/>
        <v>0</v>
      </c>
      <c r="Y75" s="24">
        <f t="shared" si="65"/>
        <v>0</v>
      </c>
      <c r="Z75" s="24">
        <f t="shared" si="66"/>
        <v>0</v>
      </c>
      <c r="AA75" s="3"/>
      <c r="AL75" s="3"/>
      <c r="AM75" s="3">
        <f t="shared" si="67"/>
        <v>2075</v>
      </c>
      <c r="AN75" s="3">
        <f t="shared" si="68"/>
        <v>1450</v>
      </c>
      <c r="AO75" s="3">
        <f t="shared" si="69"/>
        <v>650</v>
      </c>
      <c r="AP75" s="3">
        <f t="shared" si="70"/>
        <v>1000</v>
      </c>
      <c r="AQ75" s="3">
        <f t="shared" si="71"/>
        <v>900</v>
      </c>
      <c r="AR75" s="3">
        <f t="shared" si="72"/>
        <v>2450</v>
      </c>
      <c r="AS75" s="3">
        <f t="shared" si="73"/>
        <v>8525</v>
      </c>
      <c r="AT75" s="3"/>
      <c r="AU75" s="24">
        <f t="shared" si="74"/>
        <v>20.75</v>
      </c>
      <c r="AV75" s="24">
        <f t="shared" si="75"/>
        <v>14.5</v>
      </c>
      <c r="AW75" s="24">
        <f t="shared" si="76"/>
        <v>6.5</v>
      </c>
      <c r="AX75" s="24">
        <f t="shared" si="77"/>
        <v>10</v>
      </c>
      <c r="AY75" s="24">
        <f t="shared" si="78"/>
        <v>9</v>
      </c>
      <c r="AZ75" s="24">
        <f t="shared" si="79"/>
        <v>24.5</v>
      </c>
      <c r="BA75" s="3">
        <f t="shared" si="80"/>
        <v>85.25</v>
      </c>
    </row>
    <row r="76" spans="1:53" x14ac:dyDescent="0.25">
      <c r="A76" s="25"/>
      <c r="B76" s="28"/>
      <c r="C76" s="23"/>
      <c r="D76" s="33"/>
      <c r="E76" s="33"/>
      <c r="F76" s="33"/>
      <c r="G76" s="33"/>
      <c r="H76" s="33"/>
      <c r="I76" s="33"/>
      <c r="J76" s="18">
        <f t="shared" si="54"/>
        <v>0</v>
      </c>
      <c r="L76" s="3"/>
      <c r="M76" s="3">
        <f t="shared" si="55"/>
        <v>0</v>
      </c>
      <c r="N76" s="3">
        <f t="shared" si="56"/>
        <v>0</v>
      </c>
      <c r="O76" s="3">
        <f t="shared" si="57"/>
        <v>0</v>
      </c>
      <c r="P76" s="3">
        <f t="shared" si="58"/>
        <v>0</v>
      </c>
      <c r="Q76" s="3">
        <f t="shared" si="59"/>
        <v>0</v>
      </c>
      <c r="R76" s="3">
        <f t="shared" si="60"/>
        <v>0</v>
      </c>
      <c r="S76" s="3"/>
      <c r="T76" s="3"/>
      <c r="U76" s="24">
        <f t="shared" si="61"/>
        <v>0</v>
      </c>
      <c r="V76" s="24">
        <f t="shared" si="62"/>
        <v>0</v>
      </c>
      <c r="W76" s="24">
        <f t="shared" si="63"/>
        <v>0</v>
      </c>
      <c r="X76" s="24">
        <f t="shared" si="64"/>
        <v>0</v>
      </c>
      <c r="Y76" s="24">
        <f t="shared" si="65"/>
        <v>0</v>
      </c>
      <c r="Z76" s="24">
        <f t="shared" si="66"/>
        <v>0</v>
      </c>
      <c r="AA76" s="3"/>
      <c r="AL76" s="3"/>
      <c r="AM76" s="3">
        <f t="shared" si="67"/>
        <v>2075</v>
      </c>
      <c r="AN76" s="3">
        <f t="shared" si="68"/>
        <v>1450</v>
      </c>
      <c r="AO76" s="3">
        <f t="shared" si="69"/>
        <v>650</v>
      </c>
      <c r="AP76" s="3">
        <f t="shared" si="70"/>
        <v>1000</v>
      </c>
      <c r="AQ76" s="3">
        <f t="shared" si="71"/>
        <v>900</v>
      </c>
      <c r="AR76" s="3">
        <f t="shared" si="72"/>
        <v>2450</v>
      </c>
      <c r="AS76" s="3">
        <f t="shared" si="73"/>
        <v>8525</v>
      </c>
      <c r="AT76" s="3"/>
      <c r="AU76" s="24">
        <f t="shared" si="74"/>
        <v>20.75</v>
      </c>
      <c r="AV76" s="24">
        <f t="shared" si="75"/>
        <v>14.5</v>
      </c>
      <c r="AW76" s="24">
        <f t="shared" si="76"/>
        <v>6.5</v>
      </c>
      <c r="AX76" s="24">
        <f t="shared" si="77"/>
        <v>10</v>
      </c>
      <c r="AY76" s="24">
        <f t="shared" si="78"/>
        <v>9</v>
      </c>
      <c r="AZ76" s="24">
        <f t="shared" si="79"/>
        <v>24.5</v>
      </c>
      <c r="BA76" s="3">
        <f t="shared" si="80"/>
        <v>85.25</v>
      </c>
    </row>
    <row r="77" spans="1:53" x14ac:dyDescent="0.25">
      <c r="A77" s="25"/>
      <c r="B77" s="28"/>
      <c r="C77" s="23"/>
      <c r="D77" s="33"/>
      <c r="E77" s="33"/>
      <c r="F77" s="33"/>
      <c r="G77" s="33"/>
      <c r="H77" s="33"/>
      <c r="I77" s="33"/>
      <c r="J77" s="18">
        <f t="shared" si="54"/>
        <v>0</v>
      </c>
      <c r="L77" s="3"/>
      <c r="M77" s="3">
        <f t="shared" si="55"/>
        <v>0</v>
      </c>
      <c r="N77" s="3">
        <f t="shared" si="56"/>
        <v>0</v>
      </c>
      <c r="O77" s="3">
        <f t="shared" si="57"/>
        <v>0</v>
      </c>
      <c r="P77" s="3">
        <f t="shared" si="58"/>
        <v>0</v>
      </c>
      <c r="Q77" s="3">
        <f t="shared" si="59"/>
        <v>0</v>
      </c>
      <c r="R77" s="3">
        <f t="shared" si="60"/>
        <v>0</v>
      </c>
      <c r="S77" s="6" t="s">
        <v>83</v>
      </c>
      <c r="T77" s="3"/>
      <c r="U77" s="24">
        <f t="shared" si="61"/>
        <v>0</v>
      </c>
      <c r="V77" s="24">
        <f t="shared" si="62"/>
        <v>0</v>
      </c>
      <c r="W77" s="24">
        <f t="shared" si="63"/>
        <v>0</v>
      </c>
      <c r="X77" s="24">
        <f t="shared" si="64"/>
        <v>0</v>
      </c>
      <c r="Y77" s="24">
        <f t="shared" si="65"/>
        <v>0</v>
      </c>
      <c r="Z77" s="24">
        <f t="shared" si="66"/>
        <v>0</v>
      </c>
      <c r="AA77" s="6" t="s">
        <v>83</v>
      </c>
      <c r="AL77" s="3"/>
      <c r="AM77" s="3">
        <f t="shared" si="67"/>
        <v>2075</v>
      </c>
      <c r="AN77" s="3">
        <f t="shared" si="68"/>
        <v>1450</v>
      </c>
      <c r="AO77" s="3">
        <f t="shared" si="69"/>
        <v>650</v>
      </c>
      <c r="AP77" s="3">
        <f t="shared" si="70"/>
        <v>1000</v>
      </c>
      <c r="AQ77" s="3">
        <f t="shared" si="71"/>
        <v>900</v>
      </c>
      <c r="AR77" s="3">
        <f t="shared" si="72"/>
        <v>2450</v>
      </c>
      <c r="AS77" s="3">
        <f t="shared" si="73"/>
        <v>8525</v>
      </c>
      <c r="AT77" s="3"/>
      <c r="AU77" s="24">
        <f t="shared" si="74"/>
        <v>20.75</v>
      </c>
      <c r="AV77" s="24">
        <f t="shared" si="75"/>
        <v>14.5</v>
      </c>
      <c r="AW77" s="24">
        <f t="shared" si="76"/>
        <v>6.5</v>
      </c>
      <c r="AX77" s="24">
        <f t="shared" si="77"/>
        <v>10</v>
      </c>
      <c r="AY77" s="24">
        <f t="shared" si="78"/>
        <v>9</v>
      </c>
      <c r="AZ77" s="24">
        <f t="shared" si="79"/>
        <v>24.5</v>
      </c>
      <c r="BA77" s="3">
        <f t="shared" si="80"/>
        <v>85.25</v>
      </c>
    </row>
    <row r="78" spans="1:53" x14ac:dyDescent="0.25">
      <c r="A78" s="25"/>
      <c r="B78" s="28"/>
      <c r="C78" s="23"/>
      <c r="D78" s="33"/>
      <c r="E78" s="33"/>
      <c r="F78" s="33"/>
      <c r="G78" s="33"/>
      <c r="H78" s="33"/>
      <c r="I78" s="33"/>
      <c r="J78" s="18">
        <f t="shared" si="54"/>
        <v>0</v>
      </c>
      <c r="L78" s="3"/>
      <c r="M78" s="3">
        <f t="shared" si="55"/>
        <v>0</v>
      </c>
      <c r="N78" s="3">
        <f t="shared" si="56"/>
        <v>0</v>
      </c>
      <c r="O78" s="3">
        <f t="shared" si="57"/>
        <v>0</v>
      </c>
      <c r="P78" s="3">
        <f t="shared" si="58"/>
        <v>0</v>
      </c>
      <c r="Q78" s="3">
        <f t="shared" si="59"/>
        <v>0</v>
      </c>
      <c r="R78" s="3">
        <f t="shared" si="60"/>
        <v>0</v>
      </c>
      <c r="S78" s="4">
        <f>S83-S43</f>
        <v>3400</v>
      </c>
      <c r="T78" s="3"/>
      <c r="U78" s="24">
        <f t="shared" si="61"/>
        <v>0</v>
      </c>
      <c r="V78" s="24">
        <f t="shared" si="62"/>
        <v>0</v>
      </c>
      <c r="W78" s="24">
        <f t="shared" si="63"/>
        <v>0</v>
      </c>
      <c r="X78" s="24">
        <f t="shared" si="64"/>
        <v>0</v>
      </c>
      <c r="Y78" s="24">
        <f t="shared" si="65"/>
        <v>0</v>
      </c>
      <c r="Z78" s="24">
        <f t="shared" si="66"/>
        <v>0</v>
      </c>
      <c r="AA78" s="3">
        <f>AA83-AA43</f>
        <v>28</v>
      </c>
      <c r="AL78" s="3"/>
      <c r="AM78" s="3">
        <f t="shared" si="67"/>
        <v>2075</v>
      </c>
      <c r="AN78" s="3">
        <f t="shared" si="68"/>
        <v>1450</v>
      </c>
      <c r="AO78" s="3">
        <f t="shared" si="69"/>
        <v>650</v>
      </c>
      <c r="AP78" s="3">
        <f t="shared" si="70"/>
        <v>1000</v>
      </c>
      <c r="AQ78" s="3">
        <f t="shared" si="71"/>
        <v>900</v>
      </c>
      <c r="AR78" s="3">
        <f t="shared" si="72"/>
        <v>2450</v>
      </c>
      <c r="AS78" s="3">
        <f t="shared" si="73"/>
        <v>8525</v>
      </c>
      <c r="AT78" s="3"/>
      <c r="AU78" s="24">
        <f t="shared" si="74"/>
        <v>20.75</v>
      </c>
      <c r="AV78" s="24">
        <f t="shared" si="75"/>
        <v>14.5</v>
      </c>
      <c r="AW78" s="24">
        <f t="shared" si="76"/>
        <v>6.5</v>
      </c>
      <c r="AX78" s="24">
        <f t="shared" si="77"/>
        <v>10</v>
      </c>
      <c r="AY78" s="24">
        <f t="shared" si="78"/>
        <v>9</v>
      </c>
      <c r="AZ78" s="24">
        <f t="shared" si="79"/>
        <v>24.5</v>
      </c>
      <c r="BA78" s="3">
        <f t="shared" si="80"/>
        <v>85.25</v>
      </c>
    </row>
    <row r="79" spans="1:53" x14ac:dyDescent="0.25">
      <c r="A79" s="25"/>
      <c r="B79" s="28"/>
      <c r="C79" s="23"/>
      <c r="D79" s="33"/>
      <c r="E79" s="33"/>
      <c r="F79" s="33"/>
      <c r="G79" s="33"/>
      <c r="H79" s="33"/>
      <c r="I79" s="33"/>
      <c r="J79" s="18">
        <f t="shared" si="54"/>
        <v>0</v>
      </c>
      <c r="L79" s="3"/>
      <c r="M79" s="3">
        <f t="shared" si="55"/>
        <v>0</v>
      </c>
      <c r="N79" s="3">
        <f t="shared" si="56"/>
        <v>0</v>
      </c>
      <c r="O79" s="3">
        <f t="shared" si="57"/>
        <v>0</v>
      </c>
      <c r="P79" s="3">
        <f t="shared" si="58"/>
        <v>0</v>
      </c>
      <c r="Q79" s="3">
        <f t="shared" si="59"/>
        <v>0</v>
      </c>
      <c r="R79" s="3">
        <f t="shared" si="60"/>
        <v>0</v>
      </c>
      <c r="S79" s="3"/>
      <c r="T79" s="3"/>
      <c r="U79" s="24">
        <f t="shared" si="61"/>
        <v>0</v>
      </c>
      <c r="V79" s="24">
        <f t="shared" si="62"/>
        <v>0</v>
      </c>
      <c r="W79" s="24">
        <f t="shared" si="63"/>
        <v>0</v>
      </c>
      <c r="X79" s="24">
        <f t="shared" si="64"/>
        <v>0</v>
      </c>
      <c r="Y79" s="24">
        <f t="shared" si="65"/>
        <v>0</v>
      </c>
      <c r="Z79" s="24">
        <f t="shared" si="66"/>
        <v>0</v>
      </c>
      <c r="AA79" s="3"/>
      <c r="AL79" s="3"/>
      <c r="AM79" s="3">
        <f t="shared" si="67"/>
        <v>2075</v>
      </c>
      <c r="AN79" s="3">
        <f t="shared" si="68"/>
        <v>1450</v>
      </c>
      <c r="AO79" s="3">
        <f t="shared" si="69"/>
        <v>650</v>
      </c>
      <c r="AP79" s="3">
        <f t="shared" si="70"/>
        <v>1000</v>
      </c>
      <c r="AQ79" s="3">
        <f t="shared" si="71"/>
        <v>900</v>
      </c>
      <c r="AR79" s="3">
        <f t="shared" si="72"/>
        <v>2450</v>
      </c>
      <c r="AS79" s="3">
        <f t="shared" si="73"/>
        <v>8525</v>
      </c>
      <c r="AT79" s="3"/>
      <c r="AU79" s="24">
        <f t="shared" si="74"/>
        <v>20.75</v>
      </c>
      <c r="AV79" s="24">
        <f t="shared" si="75"/>
        <v>14.5</v>
      </c>
      <c r="AW79" s="24">
        <f t="shared" si="76"/>
        <v>6.5</v>
      </c>
      <c r="AX79" s="24">
        <f t="shared" si="77"/>
        <v>10</v>
      </c>
      <c r="AY79" s="24">
        <f t="shared" si="78"/>
        <v>9</v>
      </c>
      <c r="AZ79" s="24">
        <f t="shared" si="79"/>
        <v>24.5</v>
      </c>
      <c r="BA79" s="3">
        <f t="shared" si="80"/>
        <v>85.25</v>
      </c>
    </row>
    <row r="80" spans="1:53" x14ac:dyDescent="0.25">
      <c r="A80" s="25"/>
      <c r="B80" s="28"/>
      <c r="C80" s="23"/>
      <c r="D80" s="33"/>
      <c r="E80" s="33"/>
      <c r="F80" s="33"/>
      <c r="G80" s="33"/>
      <c r="H80" s="33"/>
      <c r="I80" s="33"/>
      <c r="J80" s="18">
        <f t="shared" si="54"/>
        <v>0</v>
      </c>
      <c r="L80" s="3"/>
      <c r="M80" s="3">
        <f t="shared" si="55"/>
        <v>0</v>
      </c>
      <c r="N80" s="3">
        <f t="shared" si="56"/>
        <v>0</v>
      </c>
      <c r="O80" s="3">
        <f t="shared" si="57"/>
        <v>0</v>
      </c>
      <c r="P80" s="3">
        <f t="shared" si="58"/>
        <v>0</v>
      </c>
      <c r="Q80" s="3">
        <f t="shared" si="59"/>
        <v>0</v>
      </c>
      <c r="R80" s="3">
        <f t="shared" si="60"/>
        <v>0</v>
      </c>
      <c r="S80" s="3"/>
      <c r="T80" s="3"/>
      <c r="U80" s="24">
        <f t="shared" si="61"/>
        <v>0</v>
      </c>
      <c r="V80" s="24">
        <f t="shared" si="62"/>
        <v>0</v>
      </c>
      <c r="W80" s="24">
        <f t="shared" si="63"/>
        <v>0</v>
      </c>
      <c r="X80" s="24">
        <f t="shared" si="64"/>
        <v>0</v>
      </c>
      <c r="Y80" s="24">
        <f t="shared" si="65"/>
        <v>0</v>
      </c>
      <c r="Z80" s="24">
        <f t="shared" si="66"/>
        <v>0</v>
      </c>
      <c r="AA80" s="3"/>
      <c r="AL80" s="3"/>
      <c r="AM80" s="3">
        <f t="shared" si="67"/>
        <v>2075</v>
      </c>
      <c r="AN80" s="3">
        <f t="shared" si="68"/>
        <v>1450</v>
      </c>
      <c r="AO80" s="3">
        <f t="shared" si="69"/>
        <v>650</v>
      </c>
      <c r="AP80" s="3">
        <f t="shared" si="70"/>
        <v>1000</v>
      </c>
      <c r="AQ80" s="3">
        <f t="shared" si="71"/>
        <v>900</v>
      </c>
      <c r="AR80" s="3">
        <f t="shared" si="72"/>
        <v>2450</v>
      </c>
      <c r="AS80" s="3">
        <f t="shared" si="73"/>
        <v>8525</v>
      </c>
      <c r="AT80" s="3"/>
      <c r="AU80" s="24">
        <f t="shared" si="74"/>
        <v>20.75</v>
      </c>
      <c r="AV80" s="24">
        <f t="shared" si="75"/>
        <v>14.5</v>
      </c>
      <c r="AW80" s="24">
        <f t="shared" si="76"/>
        <v>6.5</v>
      </c>
      <c r="AX80" s="24">
        <f t="shared" si="77"/>
        <v>10</v>
      </c>
      <c r="AY80" s="24">
        <f t="shared" si="78"/>
        <v>9</v>
      </c>
      <c r="AZ80" s="24">
        <f t="shared" si="79"/>
        <v>24.5</v>
      </c>
      <c r="BA80" s="3">
        <f t="shared" si="80"/>
        <v>85.25</v>
      </c>
    </row>
    <row r="81" spans="1:53" x14ac:dyDescent="0.25">
      <c r="A81" s="25"/>
      <c r="B81" s="28"/>
      <c r="C81" s="23"/>
      <c r="D81" s="33"/>
      <c r="E81" s="33"/>
      <c r="F81" s="33"/>
      <c r="G81" s="33"/>
      <c r="H81" s="33"/>
      <c r="I81" s="33"/>
      <c r="J81" s="18">
        <f t="shared" si="54"/>
        <v>0</v>
      </c>
      <c r="L81" s="3"/>
      <c r="M81" s="3">
        <f t="shared" si="55"/>
        <v>0</v>
      </c>
      <c r="N81" s="3">
        <f t="shared" si="56"/>
        <v>0</v>
      </c>
      <c r="O81" s="3">
        <f t="shared" si="57"/>
        <v>0</v>
      </c>
      <c r="P81" s="3">
        <f t="shared" si="58"/>
        <v>0</v>
      </c>
      <c r="Q81" s="3">
        <f t="shared" si="59"/>
        <v>0</v>
      </c>
      <c r="R81" s="3">
        <f t="shared" si="60"/>
        <v>0</v>
      </c>
      <c r="S81" s="3"/>
      <c r="T81" s="3"/>
      <c r="U81" s="24">
        <f t="shared" si="61"/>
        <v>0</v>
      </c>
      <c r="V81" s="24">
        <f t="shared" si="62"/>
        <v>0</v>
      </c>
      <c r="W81" s="24">
        <f t="shared" si="63"/>
        <v>0</v>
      </c>
      <c r="X81" s="24">
        <f t="shared" si="64"/>
        <v>0</v>
      </c>
      <c r="Y81" s="24">
        <f t="shared" si="65"/>
        <v>0</v>
      </c>
      <c r="Z81" s="24">
        <f t="shared" si="66"/>
        <v>0</v>
      </c>
      <c r="AA81" s="3"/>
      <c r="AL81" s="3"/>
      <c r="AM81" s="3">
        <f t="shared" si="67"/>
        <v>2075</v>
      </c>
      <c r="AN81" s="3">
        <f t="shared" si="68"/>
        <v>1450</v>
      </c>
      <c r="AO81" s="3">
        <f t="shared" si="69"/>
        <v>650</v>
      </c>
      <c r="AP81" s="3">
        <f t="shared" si="70"/>
        <v>1000</v>
      </c>
      <c r="AQ81" s="3">
        <f t="shared" si="71"/>
        <v>900</v>
      </c>
      <c r="AR81" s="3">
        <f t="shared" si="72"/>
        <v>2450</v>
      </c>
      <c r="AS81" s="3">
        <f t="shared" si="73"/>
        <v>8525</v>
      </c>
      <c r="AT81" s="3"/>
      <c r="AU81" s="24">
        <f t="shared" si="74"/>
        <v>20.75</v>
      </c>
      <c r="AV81" s="24">
        <f t="shared" si="75"/>
        <v>14.5</v>
      </c>
      <c r="AW81" s="24">
        <f t="shared" si="76"/>
        <v>6.5</v>
      </c>
      <c r="AX81" s="24">
        <f t="shared" si="77"/>
        <v>10</v>
      </c>
      <c r="AY81" s="24">
        <f t="shared" si="78"/>
        <v>9</v>
      </c>
      <c r="AZ81" s="24">
        <f t="shared" si="79"/>
        <v>24.5</v>
      </c>
      <c r="BA81" s="3">
        <f t="shared" si="80"/>
        <v>85.25</v>
      </c>
    </row>
    <row r="82" spans="1:53" x14ac:dyDescent="0.25">
      <c r="A82" s="25"/>
      <c r="B82" s="28"/>
      <c r="C82" s="23"/>
      <c r="D82" s="33"/>
      <c r="E82" s="33"/>
      <c r="F82" s="33"/>
      <c r="G82" s="33"/>
      <c r="H82" s="33"/>
      <c r="I82" s="33"/>
      <c r="J82" s="18">
        <f t="shared" si="54"/>
        <v>0</v>
      </c>
      <c r="L82" s="3"/>
      <c r="M82" s="3">
        <f t="shared" si="55"/>
        <v>0</v>
      </c>
      <c r="N82" s="3">
        <f t="shared" si="56"/>
        <v>0</v>
      </c>
      <c r="O82" s="3">
        <f t="shared" si="57"/>
        <v>0</v>
      </c>
      <c r="P82" s="3">
        <f t="shared" si="58"/>
        <v>0</v>
      </c>
      <c r="Q82" s="3">
        <f t="shared" si="59"/>
        <v>0</v>
      </c>
      <c r="R82" s="3">
        <f t="shared" si="60"/>
        <v>0</v>
      </c>
      <c r="S82" s="3"/>
      <c r="T82" s="3"/>
      <c r="U82" s="24">
        <f t="shared" si="61"/>
        <v>0</v>
      </c>
      <c r="V82" s="24">
        <f t="shared" si="62"/>
        <v>0</v>
      </c>
      <c r="W82" s="24">
        <f t="shared" si="63"/>
        <v>0</v>
      </c>
      <c r="X82" s="24">
        <f t="shared" si="64"/>
        <v>0</v>
      </c>
      <c r="Y82" s="24">
        <f t="shared" si="65"/>
        <v>0</v>
      </c>
      <c r="Z82" s="24">
        <f t="shared" si="66"/>
        <v>0</v>
      </c>
      <c r="AA82" s="3"/>
      <c r="AL82" s="3"/>
      <c r="AM82" s="3">
        <f t="shared" si="67"/>
        <v>2075</v>
      </c>
      <c r="AN82" s="3">
        <f t="shared" si="68"/>
        <v>1450</v>
      </c>
      <c r="AO82" s="3">
        <f t="shared" si="69"/>
        <v>650</v>
      </c>
      <c r="AP82" s="3">
        <f t="shared" si="70"/>
        <v>1000</v>
      </c>
      <c r="AQ82" s="3">
        <f t="shared" si="71"/>
        <v>900</v>
      </c>
      <c r="AR82" s="3">
        <f t="shared" si="72"/>
        <v>2450</v>
      </c>
      <c r="AS82" s="3">
        <f t="shared" si="73"/>
        <v>8525</v>
      </c>
      <c r="AT82" s="3"/>
      <c r="AU82" s="24">
        <f t="shared" si="74"/>
        <v>20.75</v>
      </c>
      <c r="AV82" s="24">
        <f t="shared" si="75"/>
        <v>14.5</v>
      </c>
      <c r="AW82" s="24">
        <f t="shared" si="76"/>
        <v>6.5</v>
      </c>
      <c r="AX82" s="24">
        <f t="shared" si="77"/>
        <v>10</v>
      </c>
      <c r="AY82" s="24">
        <f t="shared" si="78"/>
        <v>9</v>
      </c>
      <c r="AZ82" s="24">
        <f t="shared" si="79"/>
        <v>24.5</v>
      </c>
      <c r="BA82" s="3">
        <f t="shared" si="80"/>
        <v>85.25</v>
      </c>
    </row>
    <row r="83" spans="1:53" x14ac:dyDescent="0.25">
      <c r="A83" s="35"/>
      <c r="B83" s="36" t="s">
        <v>84</v>
      </c>
      <c r="C83" s="37">
        <f>SUM(C3:C82)</f>
        <v>72.75</v>
      </c>
      <c r="D83" s="38">
        <f t="shared" ref="D83:I83" si="81">U$83</f>
        <v>19.25</v>
      </c>
      <c r="E83" s="38">
        <f t="shared" si="81"/>
        <v>14.5</v>
      </c>
      <c r="F83" s="38">
        <f t="shared" si="81"/>
        <v>4.5</v>
      </c>
      <c r="G83" s="38">
        <f t="shared" si="81"/>
        <v>10</v>
      </c>
      <c r="H83" s="38">
        <f t="shared" si="81"/>
        <v>6.5</v>
      </c>
      <c r="I83" s="38">
        <f t="shared" si="81"/>
        <v>24.5</v>
      </c>
      <c r="J83" s="39">
        <f>SUM(J3:J82)</f>
        <v>8525</v>
      </c>
      <c r="L83" s="3" t="s">
        <v>84</v>
      </c>
      <c r="M83" s="4">
        <f t="shared" ref="M83:R83" si="82">SUM(M3:M82)</f>
        <v>2075</v>
      </c>
      <c r="N83" s="4">
        <f t="shared" si="82"/>
        <v>1450</v>
      </c>
      <c r="O83" s="4">
        <f t="shared" si="82"/>
        <v>650</v>
      </c>
      <c r="P83" s="4">
        <f t="shared" si="82"/>
        <v>1000</v>
      </c>
      <c r="Q83" s="4">
        <f t="shared" si="82"/>
        <v>900</v>
      </c>
      <c r="R83" s="4">
        <f t="shared" si="82"/>
        <v>2450</v>
      </c>
      <c r="S83" s="4">
        <f>SUM(M83:R83)</f>
        <v>8525</v>
      </c>
      <c r="T83" s="3"/>
      <c r="U83" s="24">
        <f t="shared" ref="U83:Z83" si="83">SUM(U4:U82)</f>
        <v>19.25</v>
      </c>
      <c r="V83" s="24">
        <f t="shared" si="83"/>
        <v>14.5</v>
      </c>
      <c r="W83" s="24">
        <f t="shared" si="83"/>
        <v>4.5</v>
      </c>
      <c r="X83" s="24">
        <f t="shared" si="83"/>
        <v>10</v>
      </c>
      <c r="Y83" s="24">
        <f t="shared" si="83"/>
        <v>6.5</v>
      </c>
      <c r="Z83" s="24">
        <f t="shared" si="83"/>
        <v>24.5</v>
      </c>
      <c r="AA83" s="24">
        <f>SUM(U83:Z83)</f>
        <v>79.25</v>
      </c>
      <c r="AL83" s="3"/>
      <c r="AM83" s="3"/>
      <c r="AN83" s="3"/>
      <c r="AO83" s="3"/>
      <c r="AP83" s="3"/>
      <c r="AQ83" s="3"/>
      <c r="AR83" s="3"/>
      <c r="AS83" s="3"/>
      <c r="AT83" s="3"/>
      <c r="AU83" s="24"/>
      <c r="AV83" s="24"/>
      <c r="AW83" s="24"/>
      <c r="AX83" s="24"/>
      <c r="AY83" s="24"/>
      <c r="AZ83" s="24"/>
      <c r="BA83" s="3"/>
    </row>
    <row r="84" spans="1:53" x14ac:dyDescent="0.25">
      <c r="A84" s="1"/>
      <c r="B84" s="3"/>
      <c r="C84" s="40" t="s">
        <v>5</v>
      </c>
      <c r="D84" s="40" t="s">
        <v>6</v>
      </c>
      <c r="E84" s="41" t="s">
        <v>7</v>
      </c>
      <c r="F84" s="41" t="s">
        <v>8</v>
      </c>
      <c r="G84" s="41" t="s">
        <v>9</v>
      </c>
      <c r="H84" s="41" t="s">
        <v>10</v>
      </c>
      <c r="I84" s="41" t="s">
        <v>11</v>
      </c>
      <c r="J84" s="42" t="s">
        <v>12</v>
      </c>
      <c r="N84" s="4"/>
      <c r="O84" s="4"/>
      <c r="P84" s="4"/>
      <c r="Q84" s="4"/>
      <c r="R84" s="4"/>
      <c r="T84" s="3"/>
      <c r="AM84" s="3"/>
      <c r="AN84" s="3"/>
      <c r="AO84" s="3"/>
      <c r="AP84" s="3"/>
      <c r="AQ84" s="3"/>
      <c r="AR84" s="3"/>
      <c r="AS84" s="3"/>
    </row>
    <row r="85" spans="1:53" x14ac:dyDescent="0.25">
      <c r="AM85" s="3"/>
      <c r="AN85" s="3"/>
      <c r="AO85" s="3"/>
      <c r="AP85" s="3"/>
      <c r="AQ85" s="3"/>
      <c r="AR85" s="3"/>
      <c r="AS85" s="3"/>
    </row>
    <row r="86" spans="1:53" x14ac:dyDescent="0.25">
      <c r="AM86" s="3"/>
      <c r="AN86" s="3"/>
      <c r="AO86" s="3"/>
      <c r="AP86" s="3"/>
      <c r="AQ86" s="3"/>
      <c r="AR86" s="3"/>
      <c r="AS86" s="3"/>
    </row>
    <row r="87" spans="1:53" x14ac:dyDescent="0.25">
      <c r="AM87" s="3"/>
      <c r="AN87" s="3"/>
      <c r="AO87" s="3"/>
      <c r="AP87" s="3"/>
      <c r="AQ87" s="3"/>
      <c r="AR87" s="3"/>
      <c r="AS87" s="3"/>
    </row>
    <row r="88" spans="1:53" x14ac:dyDescent="0.25">
      <c r="AM88" s="3"/>
      <c r="AN88" s="3"/>
      <c r="AO88" s="3"/>
      <c r="AP88" s="3"/>
      <c r="AQ88" s="3"/>
      <c r="AR88" s="3"/>
      <c r="AS88" s="3"/>
    </row>
    <row r="89" spans="1:53" x14ac:dyDescent="0.25">
      <c r="AM89" s="3"/>
      <c r="AN89" s="3"/>
      <c r="AO89" s="3"/>
      <c r="AP89" s="3"/>
      <c r="AQ89" s="3"/>
      <c r="AR89" s="3"/>
      <c r="AS89" s="3"/>
    </row>
    <row r="90" spans="1:53" x14ac:dyDescent="0.25">
      <c r="AM90" s="3"/>
      <c r="AN90" s="3"/>
      <c r="AO90" s="3"/>
      <c r="AP90" s="3"/>
      <c r="AQ90" s="3"/>
      <c r="AR90" s="3"/>
      <c r="AS90" s="3"/>
    </row>
    <row r="91" spans="1:53" x14ac:dyDescent="0.25">
      <c r="AM91" s="3"/>
      <c r="AN91" s="3"/>
      <c r="AO91" s="3"/>
      <c r="AP91" s="3"/>
      <c r="AQ91" s="3"/>
      <c r="AR91" s="3"/>
      <c r="AS91" s="3"/>
    </row>
    <row r="92" spans="1:53" x14ac:dyDescent="0.25">
      <c r="AM92" s="3"/>
      <c r="AN92" s="3"/>
      <c r="AO92" s="3"/>
      <c r="AP92" s="3"/>
      <c r="AQ92" s="3"/>
      <c r="AR92" s="3"/>
      <c r="AS92" s="3"/>
    </row>
    <row r="93" spans="1:53" x14ac:dyDescent="0.25">
      <c r="AM93" s="3"/>
      <c r="AN93" s="3"/>
      <c r="AO93" s="3"/>
      <c r="AP93" s="3"/>
      <c r="AQ93" s="3"/>
      <c r="AR93" s="3"/>
      <c r="AS93" s="3"/>
    </row>
    <row r="94" spans="1:53" x14ac:dyDescent="0.25">
      <c r="AM94" s="3"/>
      <c r="AN94" s="3"/>
      <c r="AO94" s="3"/>
      <c r="AP94" s="3"/>
      <c r="AQ94" s="3"/>
      <c r="AR94" s="3"/>
      <c r="AS94" s="3"/>
    </row>
  </sheetData>
  <conditionalFormatting sqref="D4:I82">
    <cfRule type="cellIs" dxfId="1" priority="2" operator="equal">
      <formula>1</formula>
    </cfRule>
    <cfRule type="expression" dxfId="0" priority="3">
      <formula>LEN(TRIM(D4))=0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Peter Lodato (RIT Student)</cp:lastModifiedBy>
  <cp:revision>7</cp:revision>
  <dcterms:created xsi:type="dcterms:W3CDTF">2006-09-16T00:00:00Z</dcterms:created>
  <dcterms:modified xsi:type="dcterms:W3CDTF">2018-04-19T23:09:47Z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